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Timothy.Coutchie\Desktop\"/>
    </mc:Choice>
  </mc:AlternateContent>
  <xr:revisionPtr revIDLastSave="0" documentId="8_{CCE1E991-BD83-47D9-8230-3DDCE70AD249}" xr6:coauthVersionLast="47" xr6:coauthVersionMax="47" xr10:uidLastSave="{00000000-0000-0000-0000-000000000000}"/>
  <workbookProtection workbookAlgorithmName="SHA-512" workbookHashValue="ZZ0GqG/UKCridA0qW3p53Tk88OpbkWAytVQFJuT867t03Z9mFKyBKNNuXYuk8BOA7q3BziNmU/Hf3vG0wBhspA==" workbookSaltValue="Q7qaXrdIykfSJg5LFwfKAw==" workbookSpinCount="100000" lockStructure="1"/>
  <bookViews>
    <workbookView xWindow="28680" yWindow="-120" windowWidth="29040" windowHeight="15720" firstSheet="2" activeTab="2" xr2:uid="{00000000-000D-0000-FFFF-FFFF00000000}"/>
  </bookViews>
  <sheets>
    <sheet name="Data" sheetId="14" state="hidden" r:id="rId1"/>
    <sheet name="get_cat" sheetId="5" state="hidden" r:id="rId2"/>
    <sheet name="County and Category Lookup" sheetId="13" r:id="rId3"/>
    <sheet name="SDO Programs (SDP and SBPP)" sheetId="16" r:id="rId4"/>
  </sheets>
  <definedNames>
    <definedName name="Category">get_cat!$A$124:$A$146</definedName>
    <definedName name="Contract_Doc_ID">#REF!</definedName>
    <definedName name="coverage">get_cat!$B$124:$B$139</definedName>
    <definedName name="Tradespersons_Contracts_Tracker" localSheetId="0" hidden="1">Data!$A$1:$AL$1799</definedName>
    <definedName name="Vendor_Name">#REF!</definedName>
  </definedNames>
  <calcPr calcId="191028"/>
  <customWorkbookViews>
    <customWorkbookView name="Kelter, Coleen (OSD) - Personal View" guid="{B098F57C-A193-4C93-9259-04E5C5D18FB2}" mergeInterval="0" personalView="1" maximized="1" windowWidth="1916" windowHeight="975" activeSheetId="1"/>
    <customWorkbookView name="Ashish Patel - Personal View" guid="{F0623D9E-4276-4C55-8F2A-E41E03891210}" mergeInterval="0" personalView="1" maximized="1" windowWidth="1920" windowHeight="895" activeSheetId="1"/>
    <customWorkbookView name="ANF - Personal View" guid="{7021BB69-DA93-457E-AF60-729F6080F52E}" mergeInterval="0" personalView="1" maximized="1" windowWidth="1916" windowHeight="975" activeSheetId="1"/>
    <customWorkbookView name="Michael Phillips - Personal View" guid="{E03E957A-6898-4BE2-B1A3-1999DEE2747C}" mergeInterval="0" personalView="1" maximized="1" windowWidth="1916" windowHeight="875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2" i="14" l="1" a="1"/>
  <c r="AM2" i="14" s="1"/>
  <c r="AM3" i="14" a="1"/>
  <c r="AM3" i="14" s="1"/>
  <c r="AM4" i="14" a="1"/>
  <c r="AM4" i="14" s="1"/>
  <c r="AM5" i="14" a="1"/>
  <c r="AM5" i="14"/>
  <c r="AM6" i="14" a="1"/>
  <c r="AM6" i="14" s="1"/>
  <c r="AM7" i="14" a="1"/>
  <c r="AM7" i="14"/>
  <c r="AM8" i="14" a="1"/>
  <c r="AM8" i="14" s="1"/>
  <c r="AM9" i="14" a="1"/>
  <c r="AM9" i="14" s="1"/>
  <c r="AM10" i="14" a="1"/>
  <c r="AM10" i="14" s="1"/>
  <c r="AM11" i="14" a="1"/>
  <c r="AM11" i="14" s="1"/>
  <c r="AM12" i="14" a="1"/>
  <c r="AM12" i="14" s="1"/>
  <c r="AM13" i="14" a="1"/>
  <c r="AM13" i="14" s="1"/>
  <c r="AM14" i="14" a="1"/>
  <c r="AM14" i="14" s="1"/>
  <c r="AM15" i="14" a="1"/>
  <c r="AM15" i="14" s="1"/>
  <c r="AM16" i="14" a="1"/>
  <c r="AM16" i="14"/>
  <c r="AM17" i="14" a="1"/>
  <c r="AM17" i="14" s="1"/>
  <c r="AM18" i="14" a="1"/>
  <c r="AM18" i="14"/>
  <c r="AM19" i="14" a="1"/>
  <c r="AM19" i="14"/>
  <c r="AM20" i="14" a="1"/>
  <c r="AM20" i="14"/>
  <c r="AM21" i="14" a="1"/>
  <c r="AM21" i="14" s="1"/>
  <c r="AM22" i="14" a="1"/>
  <c r="AM22" i="14" s="1"/>
  <c r="AM23" i="14" a="1"/>
  <c r="AM23" i="14" s="1"/>
  <c r="AM24" i="14" a="1"/>
  <c r="AM24" i="14" s="1"/>
  <c r="AM25" i="14" a="1"/>
  <c r="AM25" i="14"/>
  <c r="AM26" i="14" a="1"/>
  <c r="AM26" i="14" s="1"/>
  <c r="AM27" i="14" a="1"/>
  <c r="AM27" i="14" s="1"/>
  <c r="AM28" i="14" a="1"/>
  <c r="AM28" i="14" s="1"/>
  <c r="AM29" i="14" a="1"/>
  <c r="AM29" i="14"/>
  <c r="AM30" i="14" a="1"/>
  <c r="AM30" i="14" s="1"/>
  <c r="AM31" i="14" a="1"/>
  <c r="AM31" i="14"/>
  <c r="AM32" i="14" a="1"/>
  <c r="AM32" i="14"/>
  <c r="AM33" i="14" a="1"/>
  <c r="AM33" i="14" s="1"/>
  <c r="AM34" i="14" a="1"/>
  <c r="AM34" i="14" s="1"/>
  <c r="AM35" i="14" a="1"/>
  <c r="AM35" i="14" s="1"/>
  <c r="AM36" i="14" a="1"/>
  <c r="AM36" i="14"/>
  <c r="AM37" i="14" a="1"/>
  <c r="AM37" i="14" s="1"/>
  <c r="AM38" i="14" a="1"/>
  <c r="AM38" i="14" s="1"/>
  <c r="AM39" i="14" a="1"/>
  <c r="AM39" i="14" s="1"/>
  <c r="AM40" i="14" a="1"/>
  <c r="AM40" i="14"/>
  <c r="AM41" i="14" a="1"/>
  <c r="AM41" i="14" s="1"/>
  <c r="AM42" i="14" a="1"/>
  <c r="AM42" i="14"/>
  <c r="AM43" i="14" a="1"/>
  <c r="AM43" i="14" s="1"/>
  <c r="AM44" i="14" a="1"/>
  <c r="AM44" i="14"/>
  <c r="AM45" i="14" a="1"/>
  <c r="AM45" i="14" s="1"/>
  <c r="AM46" i="14" a="1"/>
  <c r="AM46" i="14" s="1"/>
  <c r="AM47" i="14" a="1"/>
  <c r="AM47" i="14"/>
  <c r="AM48" i="14" a="1"/>
  <c r="AM48" i="14" s="1"/>
  <c r="AM49" i="14" a="1"/>
  <c r="AM49" i="14"/>
  <c r="AM50" i="14" a="1"/>
  <c r="AM50" i="14" s="1"/>
  <c r="AM51" i="14" a="1"/>
  <c r="AM51" i="14" s="1"/>
  <c r="AM52" i="14" a="1"/>
  <c r="AM52" i="14"/>
  <c r="AM53" i="14" a="1"/>
  <c r="AM53" i="14"/>
  <c r="AM54" i="14" a="1"/>
  <c r="AM54" i="14" s="1"/>
  <c r="AM55" i="14" a="1"/>
  <c r="AM55" i="14"/>
  <c r="AM56" i="14" a="1"/>
  <c r="AM56" i="14" s="1"/>
  <c r="AM57" i="14" a="1"/>
  <c r="AM57" i="14" s="1"/>
  <c r="AM58" i="14" a="1"/>
  <c r="AM58" i="14"/>
  <c r="AM59" i="14" a="1"/>
  <c r="AM59" i="14" s="1"/>
  <c r="AM60" i="14" a="1"/>
  <c r="AM60" i="14"/>
  <c r="AM61" i="14" a="1"/>
  <c r="AM61" i="14" s="1"/>
  <c r="AM62" i="14" a="1"/>
  <c r="AM62" i="14"/>
  <c r="AM63" i="14" a="1"/>
  <c r="AM63" i="14" s="1"/>
  <c r="AM64" i="14" a="1"/>
  <c r="AM64" i="14"/>
  <c r="AM65" i="14" a="1"/>
  <c r="AM65" i="14"/>
  <c r="AM66" i="14" a="1"/>
  <c r="AM66" i="14"/>
  <c r="AM67" i="14" a="1"/>
  <c r="AM67" i="14" s="1"/>
  <c r="AM68" i="14" a="1"/>
  <c r="AM68" i="14"/>
  <c r="AM69" i="14" a="1"/>
  <c r="AM69" i="14" s="1"/>
  <c r="AM70" i="14" a="1"/>
  <c r="AM70" i="14" s="1"/>
  <c r="AM71" i="14" a="1"/>
  <c r="AM71" i="14"/>
  <c r="AM72" i="14" a="1"/>
  <c r="AM72" i="14" s="1"/>
  <c r="AM73" i="14" a="1"/>
  <c r="AM73" i="14"/>
  <c r="AM74" i="14" a="1"/>
  <c r="AM74" i="14" s="1"/>
  <c r="AM75" i="14" a="1"/>
  <c r="AM75" i="14" s="1"/>
  <c r="AM76" i="14" a="1"/>
  <c r="AM76" i="14" s="1"/>
  <c r="AM77" i="14" a="1"/>
  <c r="AM77" i="14"/>
  <c r="AM78" i="14" a="1"/>
  <c r="AM78" i="14"/>
  <c r="AM79" i="14" a="1"/>
  <c r="AM79" i="14"/>
  <c r="AM80" i="14" a="1"/>
  <c r="AM80" i="14" s="1"/>
  <c r="AM81" i="14" a="1"/>
  <c r="AM81" i="14" s="1"/>
  <c r="AM82" i="14" a="1"/>
  <c r="AM82" i="14"/>
  <c r="AM83" i="14" a="1"/>
  <c r="AM83" i="14" s="1"/>
  <c r="AM84" i="14" a="1"/>
  <c r="AM84" i="14"/>
  <c r="AM85" i="14" a="1"/>
  <c r="AM85" i="14" s="1"/>
  <c r="AM86" i="14" a="1"/>
  <c r="AM86" i="14"/>
  <c r="AM87" i="14" a="1"/>
  <c r="AM87" i="14" s="1"/>
  <c r="AM88" i="14" a="1"/>
  <c r="AM88" i="14"/>
  <c r="AM89" i="14" a="1"/>
  <c r="AM89" i="14" s="1"/>
  <c r="AM90" i="14" a="1"/>
  <c r="AM90" i="14"/>
  <c r="AM91" i="14" a="1"/>
  <c r="AM91" i="14"/>
  <c r="AM92" i="14" a="1"/>
  <c r="AM92" i="14"/>
  <c r="AM93" i="14" a="1"/>
  <c r="AM93" i="14" s="1"/>
  <c r="AM94" i="14" a="1"/>
  <c r="AM94" i="14" s="1"/>
  <c r="AM95" i="14" a="1"/>
  <c r="AM95" i="14" s="1"/>
  <c r="AM96" i="14" a="1"/>
  <c r="AM96" i="14" s="1"/>
  <c r="AM97" i="14" a="1"/>
  <c r="AM97" i="14"/>
  <c r="AM98" i="14" a="1"/>
  <c r="AM98" i="14" s="1"/>
  <c r="AM99" i="14" a="1"/>
  <c r="AM99" i="14" s="1"/>
  <c r="AM100" i="14" a="1"/>
  <c r="AM100" i="14" s="1"/>
  <c r="AM101" i="14" a="1"/>
  <c r="AM101" i="14"/>
  <c r="AM102" i="14" a="1"/>
  <c r="AM102" i="14" s="1"/>
  <c r="AM103" i="14" a="1"/>
  <c r="AM103" i="14"/>
  <c r="AM104" i="14" a="1"/>
  <c r="AM104" i="14"/>
  <c r="AM105" i="14" a="1"/>
  <c r="AM105" i="14" s="1"/>
  <c r="AM106" i="14" a="1"/>
  <c r="AM106" i="14"/>
  <c r="AM107" i="14" a="1"/>
  <c r="AM107" i="14"/>
  <c r="AM108" i="14" a="1"/>
  <c r="AM108" i="14"/>
  <c r="AM109" i="14" a="1"/>
  <c r="AM109" i="14" s="1"/>
  <c r="AM110" i="14" a="1"/>
  <c r="AM110" i="14" s="1"/>
  <c r="AM111" i="14" a="1"/>
  <c r="AM111" i="14" s="1"/>
  <c r="AM112" i="14" a="1"/>
  <c r="AM112" i="14"/>
  <c r="AM113" i="14" a="1"/>
  <c r="AM113" i="14" s="1"/>
  <c r="AM114" i="14" a="1"/>
  <c r="AM114" i="14"/>
  <c r="AM115" i="14" a="1"/>
  <c r="AM115" i="14" s="1"/>
  <c r="AM116" i="14" a="1"/>
  <c r="AM116" i="14"/>
  <c r="AM117" i="14" a="1"/>
  <c r="AM117" i="14" s="1"/>
  <c r="AM118" i="14" a="1"/>
  <c r="AM118" i="14" s="1"/>
  <c r="AM119" i="14" a="1"/>
  <c r="AM119" i="14"/>
  <c r="AM120" i="14" a="1"/>
  <c r="AM120" i="14"/>
  <c r="AM121" i="14" a="1"/>
  <c r="AM121" i="14"/>
  <c r="AM122" i="14" a="1"/>
  <c r="AM122" i="14" s="1"/>
  <c r="AM123" i="14" a="1"/>
  <c r="AM123" i="14" s="1"/>
  <c r="AM124" i="14" a="1"/>
  <c r="AM124" i="14"/>
  <c r="AM125" i="14" a="1"/>
  <c r="AM125" i="14"/>
  <c r="AM126" i="14" a="1"/>
  <c r="AM126" i="14" s="1"/>
  <c r="AM127" i="14" a="1"/>
  <c r="AM127" i="14"/>
  <c r="AM128" i="14" a="1"/>
  <c r="AM128" i="14" s="1"/>
  <c r="AM129" i="14" a="1"/>
  <c r="AM129" i="14" s="1"/>
  <c r="AM130" i="14" a="1"/>
  <c r="AM130" i="14" s="1"/>
  <c r="AM131" i="14" a="1"/>
  <c r="AM131" i="14" s="1"/>
  <c r="AM132" i="14" a="1"/>
  <c r="AM132" i="14"/>
  <c r="AM133" i="14" a="1"/>
  <c r="AM133" i="14"/>
  <c r="AM134" i="14" a="1"/>
  <c r="AM134" i="14"/>
  <c r="AM135" i="14" a="1"/>
  <c r="AM135" i="14" s="1"/>
  <c r="AM136" i="14" a="1"/>
  <c r="AM136" i="14"/>
  <c r="AM137" i="14" a="1"/>
  <c r="AM137" i="14" s="1"/>
  <c r="AM138" i="14" a="1"/>
  <c r="AM138" i="14"/>
  <c r="AM139" i="14" a="1"/>
  <c r="AM139" i="14" s="1"/>
  <c r="AM140" i="14" a="1"/>
  <c r="AM140" i="14"/>
  <c r="AM141" i="14" a="1"/>
  <c r="AM141" i="14" s="1"/>
  <c r="AM142" i="14" a="1"/>
  <c r="AM142" i="14" s="1"/>
  <c r="AM143" i="14" a="1"/>
  <c r="AM143" i="14"/>
  <c r="AM144" i="14" a="1"/>
  <c r="AM144" i="14" s="1"/>
  <c r="AM145" i="14" a="1"/>
  <c r="AM145" i="14" s="1"/>
  <c r="AM146" i="14" a="1"/>
  <c r="AM146" i="14"/>
  <c r="AM147" i="14" a="1"/>
  <c r="AM147" i="14" s="1"/>
  <c r="AM148" i="14" a="1"/>
  <c r="AM148" i="14" s="1"/>
  <c r="AM149" i="14" a="1"/>
  <c r="AM149" i="14"/>
  <c r="AM150" i="14" a="1"/>
  <c r="AM150" i="14"/>
  <c r="AM151" i="14" a="1"/>
  <c r="AM151" i="14"/>
  <c r="AM152" i="14" a="1"/>
  <c r="AM152" i="14" s="1"/>
  <c r="AM153" i="14" a="1"/>
  <c r="AM153" i="14" s="1"/>
  <c r="AM154" i="14" a="1"/>
  <c r="AM154" i="14"/>
  <c r="AM155" i="14" a="1"/>
  <c r="AM155" i="14" s="1"/>
  <c r="AM156" i="14" a="1"/>
  <c r="AM156" i="14"/>
  <c r="AM157" i="14" a="1"/>
  <c r="AM157" i="14" s="1"/>
  <c r="AM158" i="14" a="1"/>
  <c r="AM158" i="14"/>
  <c r="AM159" i="14" a="1"/>
  <c r="AM159" i="14" s="1"/>
  <c r="AM160" i="14" a="1"/>
  <c r="AM160" i="14"/>
  <c r="AM161" i="14" a="1"/>
  <c r="AM161" i="14" s="1"/>
  <c r="AM162" i="14" a="1"/>
  <c r="AM162" i="14"/>
  <c r="AM163" i="14" a="1"/>
  <c r="AM163" i="14" s="1"/>
  <c r="AM164" i="14" a="1"/>
  <c r="AM164" i="14"/>
  <c r="AM165" i="14" a="1"/>
  <c r="AM165" i="14" s="1"/>
  <c r="AM166" i="14" a="1"/>
  <c r="AM166" i="14"/>
  <c r="AM167" i="14" a="1"/>
  <c r="AM167" i="14"/>
  <c r="AM168" i="14" a="1"/>
  <c r="AM168" i="14" s="1"/>
  <c r="AM169" i="14" a="1"/>
  <c r="AM169" i="14"/>
  <c r="AM170" i="14" a="1"/>
  <c r="AM170" i="14" s="1"/>
  <c r="AM171" i="14" a="1"/>
  <c r="AM171" i="14" s="1"/>
  <c r="AM172" i="14" a="1"/>
  <c r="AM172" i="14" s="1"/>
  <c r="AM173" i="14" a="1"/>
  <c r="AM173" i="14"/>
  <c r="AM174" i="14" a="1"/>
  <c r="AM174" i="14" s="1"/>
  <c r="AM175" i="14" a="1"/>
  <c r="AM175" i="14"/>
  <c r="AM176" i="14" a="1"/>
  <c r="AM176" i="14" s="1"/>
  <c r="AM177" i="14" a="1"/>
  <c r="AM177" i="14" s="1"/>
  <c r="AM178" i="14" a="1"/>
  <c r="AM178" i="14"/>
  <c r="AM179" i="14" a="1"/>
  <c r="AM179" i="14"/>
  <c r="AM180" i="14" a="1"/>
  <c r="AM180" i="14" s="1"/>
  <c r="AM181" i="14" a="1"/>
  <c r="AM181" i="14" s="1"/>
  <c r="AM182" i="14" a="1"/>
  <c r="AM182" i="14"/>
  <c r="AM183" i="14" a="1"/>
  <c r="AM183" i="14" s="1"/>
  <c r="AM184" i="14" a="1"/>
  <c r="AM184" i="14"/>
  <c r="AM185" i="14" a="1"/>
  <c r="AM185" i="14" s="1"/>
  <c r="AM186" i="14" a="1"/>
  <c r="AM186" i="14"/>
  <c r="AM187" i="14" a="1"/>
  <c r="AM187" i="14"/>
  <c r="AM188" i="14" a="1"/>
  <c r="AM188" i="14"/>
  <c r="AM189" i="14" a="1"/>
  <c r="AM189" i="14" s="1"/>
  <c r="AM190" i="14" a="1"/>
  <c r="AM190" i="14" s="1"/>
  <c r="AM191" i="14" a="1"/>
  <c r="AM191" i="14" s="1"/>
  <c r="AM192" i="14" a="1"/>
  <c r="AM192" i="14"/>
  <c r="AM193" i="14" a="1"/>
  <c r="AM193" i="14" s="1"/>
  <c r="AM194" i="14" a="1"/>
  <c r="AM194" i="14" s="1"/>
  <c r="AM195" i="14" a="1"/>
  <c r="AM195" i="14" s="1"/>
  <c r="AM196" i="14" a="1"/>
  <c r="AM196" i="14"/>
  <c r="AM197" i="14" a="1"/>
  <c r="AM197" i="14"/>
  <c r="AM198" i="14" a="1"/>
  <c r="AM198" i="14" s="1"/>
  <c r="AM199" i="14" a="1"/>
  <c r="AM199" i="14"/>
  <c r="AM200" i="14" a="1"/>
  <c r="AM200" i="14"/>
  <c r="AM201" i="14" a="1"/>
  <c r="AM201" i="14" s="1"/>
  <c r="AM202" i="14" a="1"/>
  <c r="AM202" i="14"/>
  <c r="AM203" i="14" a="1"/>
  <c r="AM203" i="14" s="1"/>
  <c r="AM204" i="14" a="1"/>
  <c r="AM204" i="14"/>
  <c r="AM205" i="14" a="1"/>
  <c r="AM205" i="14"/>
  <c r="AM206" i="14" a="1"/>
  <c r="AM206" i="14"/>
  <c r="AM207" i="14" a="1"/>
  <c r="AM207" i="14" s="1"/>
  <c r="AM208" i="14" a="1"/>
  <c r="AM208" i="14"/>
  <c r="AM209" i="14" a="1"/>
  <c r="AM209" i="14"/>
  <c r="AM210" i="14" a="1"/>
  <c r="AM210" i="14"/>
  <c r="AM211" i="14" a="1"/>
  <c r="AM211" i="14" s="1"/>
  <c r="AM212" i="14" a="1"/>
  <c r="AM212" i="14"/>
  <c r="AM213" i="14" a="1"/>
  <c r="AM213" i="14" s="1"/>
  <c r="AM214" i="14" a="1"/>
  <c r="AM214" i="14" s="1"/>
  <c r="AM215" i="14" a="1"/>
  <c r="AM215" i="14"/>
  <c r="AM216" i="14" a="1"/>
  <c r="AM216" i="14" s="1"/>
  <c r="AM217" i="14" a="1"/>
  <c r="AM217" i="14"/>
  <c r="AM218" i="14" a="1"/>
  <c r="AM218" i="14"/>
  <c r="AM219" i="14" a="1"/>
  <c r="AM219" i="14" s="1"/>
  <c r="AM220" i="14" a="1"/>
  <c r="AM220" i="14"/>
  <c r="AM221" i="14" a="1"/>
  <c r="AM221" i="14"/>
  <c r="AM222" i="14" a="1"/>
  <c r="AM222" i="14"/>
  <c r="AM223" i="14" a="1"/>
  <c r="AM223" i="14"/>
  <c r="AM224" i="14" a="1"/>
  <c r="AM224" i="14" s="1"/>
  <c r="AM225" i="14" a="1"/>
  <c r="AM225" i="14" s="1"/>
  <c r="AM226" i="14" a="1"/>
  <c r="AM226" i="14"/>
  <c r="AM227" i="14" a="1"/>
  <c r="AM227" i="14" s="1"/>
  <c r="AM228" i="14" a="1"/>
  <c r="AM228" i="14" s="1"/>
  <c r="AM229" i="14" a="1"/>
  <c r="AM229" i="14" s="1"/>
  <c r="AM230" i="14" a="1"/>
  <c r="AM230" i="14"/>
  <c r="AM231" i="14" a="1"/>
  <c r="AM231" i="14" s="1"/>
  <c r="AM232" i="14" a="1"/>
  <c r="AM232" i="14"/>
  <c r="AM233" i="14" a="1"/>
  <c r="AM233" i="14"/>
  <c r="AM234" i="14" a="1"/>
  <c r="AM234" i="14"/>
  <c r="AM235" i="14" a="1"/>
  <c r="AM235" i="14" s="1"/>
  <c r="AM236" i="14" a="1"/>
  <c r="AM236" i="14"/>
  <c r="AM237" i="14" a="1"/>
  <c r="AM237" i="14" s="1"/>
  <c r="AM238" i="14" a="1"/>
  <c r="AM238" i="14"/>
  <c r="AM239" i="14" a="1"/>
  <c r="AM239" i="14" s="1"/>
  <c r="AM240" i="14" a="1"/>
  <c r="AM240" i="14" s="1"/>
  <c r="AM241" i="14" a="1"/>
  <c r="AM241" i="14"/>
  <c r="AM242" i="14" a="1"/>
  <c r="AM242" i="14" s="1"/>
  <c r="AM243" i="14" a="1"/>
  <c r="AM243" i="14" s="1"/>
  <c r="AM244" i="14" a="1"/>
  <c r="AM244" i="14" s="1"/>
  <c r="AM245" i="14" a="1"/>
  <c r="AM245" i="14"/>
  <c r="AM246" i="14" a="1"/>
  <c r="AM246" i="14"/>
  <c r="AM247" i="14" a="1"/>
  <c r="AM247" i="14"/>
  <c r="AM248" i="14" a="1"/>
  <c r="AM248" i="14"/>
  <c r="AM249" i="14" a="1"/>
  <c r="AM249" i="14" s="1"/>
  <c r="AM250" i="14" a="1"/>
  <c r="AM250" i="14"/>
  <c r="AM251" i="14" a="1"/>
  <c r="AM251" i="14"/>
  <c r="AM252" i="14" a="1"/>
  <c r="AM252" i="14"/>
  <c r="AM253" i="14" a="1"/>
  <c r="AM253" i="14" s="1"/>
  <c r="AM254" i="14" a="1"/>
  <c r="AM254" i="14" s="1"/>
  <c r="AM255" i="14" a="1"/>
  <c r="AM255" i="14" s="1"/>
  <c r="AM256" i="14" a="1"/>
  <c r="AM256" i="14"/>
  <c r="AM257" i="14" a="1"/>
  <c r="AM257" i="14" s="1"/>
  <c r="AM258" i="14" a="1"/>
  <c r="AM258" i="14"/>
  <c r="AM259" i="14" a="1"/>
  <c r="AM259" i="14" s="1"/>
  <c r="AM260" i="14" a="1"/>
  <c r="AM260" i="14"/>
  <c r="AM261" i="14" a="1"/>
  <c r="AM261" i="14" s="1"/>
  <c r="AM262" i="14" a="1"/>
  <c r="AM262" i="14"/>
  <c r="AM263" i="14" a="1"/>
  <c r="AM263" i="14"/>
  <c r="AM264" i="14" a="1"/>
  <c r="AM264" i="14"/>
  <c r="AM265" i="14" a="1"/>
  <c r="AM265" i="14" s="1"/>
  <c r="AM266" i="14" a="1"/>
  <c r="AM266" i="14" s="1"/>
  <c r="AM267" i="14" a="1"/>
  <c r="AM267" i="14" s="1"/>
  <c r="AM268" i="14" a="1"/>
  <c r="AM268" i="14" s="1"/>
  <c r="AM269" i="14" a="1"/>
  <c r="AM269" i="14"/>
  <c r="AM270" i="14" a="1"/>
  <c r="AM270" i="14" s="1"/>
  <c r="AM271" i="14" a="1"/>
  <c r="AM271" i="14"/>
  <c r="AM272" i="14" a="1"/>
  <c r="AM272" i="14"/>
  <c r="AM273" i="14" a="1"/>
  <c r="AM273" i="14" s="1"/>
  <c r="AM274" i="14" a="1"/>
  <c r="AM274" i="14"/>
  <c r="AM275" i="14" a="1"/>
  <c r="AM275" i="14" s="1"/>
  <c r="AM276" i="14" a="1"/>
  <c r="AM276" i="14" s="1"/>
  <c r="AM277" i="14" a="1"/>
  <c r="AM277" i="14"/>
  <c r="AM278" i="14" a="1"/>
  <c r="AM278" i="14"/>
  <c r="AM279" i="14" a="1"/>
  <c r="AM279" i="14" s="1"/>
  <c r="AM280" i="14" a="1"/>
  <c r="AM280" i="14"/>
  <c r="AM281" i="14" a="1"/>
  <c r="AM281" i="14"/>
  <c r="AM282" i="14" a="1"/>
  <c r="AM282" i="14"/>
  <c r="AM283" i="14" a="1"/>
  <c r="AM283" i="14" s="1"/>
  <c r="AM284" i="14" a="1"/>
  <c r="AM284" i="14"/>
  <c r="AM285" i="14" a="1"/>
  <c r="AM285" i="14" s="1"/>
  <c r="AM286" i="14" a="1"/>
  <c r="AM286" i="14" s="1"/>
  <c r="AM287" i="14" a="1"/>
  <c r="AM287" i="14" s="1"/>
  <c r="AM288" i="14" a="1"/>
  <c r="AM288" i="14"/>
  <c r="AM289" i="14" a="1"/>
  <c r="AM289" i="14" s="1"/>
  <c r="AM290" i="14" a="1"/>
  <c r="AM290" i="14"/>
  <c r="AM291" i="14" a="1"/>
  <c r="AM291" i="14" s="1"/>
  <c r="AM292" i="14" a="1"/>
  <c r="AM292" i="14" s="1"/>
  <c r="AM293" i="14" a="1"/>
  <c r="AM293" i="14"/>
  <c r="AM294" i="14" a="1"/>
  <c r="AM294" i="14" s="1"/>
  <c r="AM295" i="14" a="1"/>
  <c r="AM295" i="14"/>
  <c r="AM296" i="14" a="1"/>
  <c r="AM296" i="14" s="1"/>
  <c r="AM297" i="14" a="1"/>
  <c r="AM297" i="14" s="1"/>
  <c r="AM298" i="14" a="1"/>
  <c r="AM298" i="14"/>
  <c r="AM299" i="14" a="1"/>
  <c r="AM299" i="14" s="1"/>
  <c r="AM300" i="14" a="1"/>
  <c r="AM300" i="14"/>
  <c r="AM301" i="14" a="1"/>
  <c r="AM301" i="14"/>
  <c r="AM302" i="14" a="1"/>
  <c r="AM302" i="14"/>
  <c r="AM303" i="14" a="1"/>
  <c r="AM303" i="14" s="1"/>
  <c r="AM304" i="14" a="1"/>
  <c r="AM304" i="14"/>
  <c r="AM305" i="14" a="1"/>
  <c r="AM305" i="14"/>
  <c r="AM306" i="14" a="1"/>
  <c r="AM306" i="14"/>
  <c r="AM307" i="14" a="1"/>
  <c r="AM307" i="14"/>
  <c r="AM308" i="14" a="1"/>
  <c r="AM308" i="14" s="1"/>
  <c r="AM309" i="14" a="1"/>
  <c r="AM309" i="14" s="1"/>
  <c r="AM310" i="14" a="1"/>
  <c r="AM310" i="14"/>
  <c r="AM311" i="14" a="1"/>
  <c r="AM311" i="14"/>
  <c r="AM312" i="14" a="1"/>
  <c r="AM312" i="14" s="1"/>
  <c r="AM313" i="14" a="1"/>
  <c r="AM313" i="14" s="1"/>
  <c r="AM314" i="14" a="1"/>
  <c r="AM314" i="14"/>
  <c r="AM315" i="14" a="1"/>
  <c r="AM315" i="14" s="1"/>
  <c r="AM316" i="14" a="1"/>
  <c r="AM316" i="14" s="1"/>
  <c r="AM317" i="14" a="1"/>
  <c r="AM317" i="14"/>
  <c r="AM318" i="14" a="1"/>
  <c r="AM318" i="14"/>
  <c r="AM319" i="14" a="1"/>
  <c r="AM319" i="14"/>
  <c r="AM320" i="14" a="1"/>
  <c r="AM320" i="14" s="1"/>
  <c r="AM321" i="14" a="1"/>
  <c r="AM321" i="14" s="1"/>
  <c r="AM322" i="14" a="1"/>
  <c r="AM322" i="14"/>
  <c r="AM323" i="14" a="1"/>
  <c r="AM323" i="14"/>
  <c r="AM324" i="14" a="1"/>
  <c r="AM324" i="14" s="1"/>
  <c r="AM325" i="14" a="1"/>
  <c r="AM325" i="14" s="1"/>
  <c r="AM326" i="14" a="1"/>
  <c r="AM326" i="14"/>
  <c r="AM327" i="14" a="1"/>
  <c r="AM327" i="14" s="1"/>
  <c r="AM328" i="14" a="1"/>
  <c r="AM328" i="14"/>
  <c r="AM329" i="14" a="1"/>
  <c r="AM329" i="14" s="1"/>
  <c r="AM330" i="14" a="1"/>
  <c r="AM330" i="14"/>
  <c r="AM331" i="14" a="1"/>
  <c r="AM331" i="14"/>
  <c r="AM332" i="14" a="1"/>
  <c r="AM332" i="14"/>
  <c r="AM333" i="14" a="1"/>
  <c r="AM333" i="14" s="1"/>
  <c r="AM334" i="14" a="1"/>
  <c r="AM334" i="14"/>
  <c r="AM335" i="14" a="1"/>
  <c r="AM335" i="14"/>
  <c r="AM336" i="14" a="1"/>
  <c r="AM336" i="14"/>
  <c r="AM337" i="14" a="1"/>
  <c r="AM337" i="14"/>
  <c r="AM338" i="14" a="1"/>
  <c r="AM338" i="14" s="1"/>
  <c r="AM339" i="14" a="1"/>
  <c r="AM339" i="14" s="1"/>
  <c r="AM340" i="14" a="1"/>
  <c r="AM340" i="14"/>
  <c r="AM341" i="14" a="1"/>
  <c r="AM341" i="14"/>
  <c r="AM342" i="14" a="1"/>
  <c r="AM342" i="14" s="1"/>
  <c r="AM343" i="14" a="1"/>
  <c r="AM343" i="14"/>
  <c r="AM344" i="14" a="1"/>
  <c r="AM344" i="14" s="1"/>
  <c r="AM345" i="14" a="1"/>
  <c r="AM345" i="14" s="1"/>
  <c r="AM346" i="14" a="1"/>
  <c r="AM346" i="14" s="1"/>
  <c r="AM347" i="14" a="1"/>
  <c r="AM347" i="14"/>
  <c r="AM348" i="14" a="1"/>
  <c r="AM348" i="14"/>
  <c r="AM349" i="14" a="1"/>
  <c r="AM349" i="14"/>
  <c r="AM350" i="14" a="1"/>
  <c r="AM350" i="14" s="1"/>
  <c r="AM351" i="14" a="1"/>
  <c r="AM351" i="14" s="1"/>
  <c r="AM352" i="14" a="1"/>
  <c r="AM352" i="14"/>
  <c r="AM353" i="14" a="1"/>
  <c r="AM353" i="14"/>
  <c r="AM354" i="14" a="1"/>
  <c r="AM354" i="14"/>
  <c r="AM355" i="14" a="1"/>
  <c r="AM355" i="14" s="1"/>
  <c r="AM356" i="14" a="1"/>
  <c r="AM356" i="14"/>
  <c r="AM357" i="14" a="1"/>
  <c r="AM357" i="14" s="1"/>
  <c r="AM358" i="14" a="1"/>
  <c r="AM358" i="14" s="1"/>
  <c r="AM359" i="14" a="1"/>
  <c r="AM359" i="14"/>
  <c r="AM360" i="14" a="1"/>
  <c r="AM360" i="14"/>
  <c r="AM361" i="14" a="1"/>
  <c r="AM361" i="14"/>
  <c r="AM362" i="14" a="1"/>
  <c r="AM362" i="14"/>
  <c r="AM363" i="14" a="1"/>
  <c r="AM363" i="14" s="1"/>
  <c r="AM364" i="14" a="1"/>
  <c r="AM364" i="14" s="1"/>
  <c r="AM365" i="14" a="1"/>
  <c r="AM365" i="14"/>
  <c r="AM366" i="14" a="1"/>
  <c r="AM366" i="14" s="1"/>
  <c r="AM367" i="14" a="1"/>
  <c r="AM367" i="14"/>
  <c r="AM368" i="14" a="1"/>
  <c r="AM368" i="14" s="1"/>
  <c r="AM369" i="14" a="1"/>
  <c r="AM369" i="14" s="1"/>
  <c r="AM370" i="14" a="1"/>
  <c r="AM370" i="14"/>
  <c r="AM371" i="14" a="1"/>
  <c r="AM371" i="14"/>
  <c r="AM372" i="14" a="1"/>
  <c r="AM372" i="14"/>
  <c r="AM373" i="14" a="1"/>
  <c r="AM373" i="14" s="1"/>
  <c r="AM374" i="14" a="1"/>
  <c r="AM374" i="14"/>
  <c r="AM375" i="14" a="1"/>
  <c r="AM375" i="14" s="1"/>
  <c r="AM376" i="14" a="1"/>
  <c r="AM376" i="14"/>
  <c r="AM377" i="14" a="1"/>
  <c r="AM377" i="14"/>
  <c r="AM378" i="14" a="1"/>
  <c r="AM378" i="14" s="1"/>
  <c r="AM379" i="14" a="1"/>
  <c r="AM379" i="14"/>
  <c r="AM380" i="14" a="1"/>
  <c r="AM380" i="14"/>
  <c r="AM381" i="14" a="1"/>
  <c r="AM381" i="14" s="1"/>
  <c r="AM382" i="14" a="1"/>
  <c r="AM382" i="14"/>
  <c r="AM383" i="14" a="1"/>
  <c r="AM383" i="14"/>
  <c r="AM384" i="14" a="1"/>
  <c r="AM384" i="14"/>
  <c r="AM385" i="14" a="1"/>
  <c r="AM385" i="14"/>
  <c r="AM386" i="14" a="1"/>
  <c r="AM386" i="14" s="1"/>
  <c r="AM387" i="14" a="1"/>
  <c r="AM387" i="14" s="1"/>
  <c r="AM388" i="14" a="1"/>
  <c r="AM388" i="14" s="1"/>
  <c r="AM389" i="14" a="1"/>
  <c r="AM389" i="14"/>
  <c r="AM390" i="14" a="1"/>
  <c r="AM390" i="14"/>
  <c r="AM391" i="14" a="1"/>
  <c r="AM391" i="14" s="1"/>
  <c r="AM392" i="14" a="1"/>
  <c r="AM392" i="14"/>
  <c r="AM393" i="14" a="1"/>
  <c r="AM393" i="14" s="1"/>
  <c r="AM394" i="14" a="1"/>
  <c r="AM394" i="14"/>
  <c r="AM395" i="14" a="1"/>
  <c r="AM395" i="14"/>
  <c r="AM396" i="14" a="1"/>
  <c r="AM396" i="14" s="1"/>
  <c r="AM397" i="14" a="1"/>
  <c r="AM397" i="14"/>
  <c r="AM398" i="14" a="1"/>
  <c r="AM398" i="14" s="1"/>
  <c r="AM399" i="14" a="1"/>
  <c r="AM399" i="14" s="1"/>
  <c r="AM400" i="14" a="1"/>
  <c r="AM400" i="14" s="1"/>
  <c r="AM401" i="14" a="1"/>
  <c r="AM401" i="14" s="1"/>
  <c r="AM402" i="14" a="1"/>
  <c r="AM402" i="14"/>
  <c r="AM403" i="14" a="1"/>
  <c r="AM403" i="14" s="1"/>
  <c r="AM404" i="14" a="1"/>
  <c r="AM404" i="14"/>
  <c r="AM405" i="14" a="1"/>
  <c r="AM405" i="14" s="1"/>
  <c r="AM406" i="14" a="1"/>
  <c r="AM406" i="14"/>
  <c r="AM407" i="14" a="1"/>
  <c r="AM407" i="14" s="1"/>
  <c r="AM408" i="14" a="1"/>
  <c r="AM408" i="14"/>
  <c r="AM409" i="14" a="1"/>
  <c r="AM409" i="14"/>
  <c r="AM410" i="14" a="1"/>
  <c r="AM410" i="14"/>
  <c r="AM411" i="14" a="1"/>
  <c r="AM411" i="14" s="1"/>
  <c r="AM412" i="14" a="1"/>
  <c r="AM412" i="14" s="1"/>
  <c r="AM413" i="14" a="1"/>
  <c r="AM413" i="14"/>
  <c r="AM414" i="14" a="1"/>
  <c r="AM414" i="14" s="1"/>
  <c r="AM415" i="14" a="1"/>
  <c r="AM415" i="14"/>
  <c r="AM416" i="14" a="1"/>
  <c r="AM416" i="14"/>
  <c r="AM417" i="14" a="1"/>
  <c r="AM417" i="14" s="1"/>
  <c r="AM418" i="14" a="1"/>
  <c r="AM418" i="14"/>
  <c r="AM419" i="14" a="1"/>
  <c r="AM419" i="14" s="1"/>
  <c r="AM420" i="14" a="1"/>
  <c r="AM420" i="14"/>
  <c r="AM421" i="14" a="1"/>
  <c r="AM421" i="14"/>
  <c r="AM422" i="14" a="1"/>
  <c r="AM422" i="14"/>
  <c r="AM423" i="14" a="1"/>
  <c r="AM423" i="14" s="1"/>
  <c r="AM424" i="14" a="1"/>
  <c r="AM424" i="14"/>
  <c r="AM425" i="14" a="1"/>
  <c r="AM425" i="14" s="1"/>
  <c r="AM426" i="14" a="1"/>
  <c r="AM426" i="14"/>
  <c r="AM427" i="14" a="1"/>
  <c r="AM427" i="14" s="1"/>
  <c r="AM428" i="14" a="1"/>
  <c r="AM428" i="14"/>
  <c r="AM429" i="14" a="1"/>
  <c r="AM429" i="14" s="1"/>
  <c r="AM430" i="14" a="1"/>
  <c r="AM430" i="14"/>
  <c r="AM431" i="14" a="1"/>
  <c r="AM431" i="14"/>
  <c r="AM432" i="14" a="1"/>
  <c r="AM432" i="14" s="1"/>
  <c r="AM433" i="14" a="1"/>
  <c r="AM433" i="14"/>
  <c r="AM434" i="14" a="1"/>
  <c r="AM434" i="14"/>
  <c r="AM435" i="14" a="1"/>
  <c r="AM435" i="14" s="1"/>
  <c r="AM436" i="14" a="1"/>
  <c r="AM436" i="14"/>
  <c r="AM437" i="14" a="1"/>
  <c r="AM437" i="14" s="1"/>
  <c r="AM438" i="14" a="1"/>
  <c r="AM438" i="14"/>
  <c r="AM439" i="14" a="1"/>
  <c r="AM439" i="14" s="1"/>
  <c r="AM440" i="14" a="1"/>
  <c r="AM440" i="14" s="1"/>
  <c r="AM441" i="14" a="1"/>
  <c r="AM441" i="14" s="1"/>
  <c r="AM442" i="14" a="1"/>
  <c r="AM442" i="14"/>
  <c r="AM443" i="14" a="1"/>
  <c r="AM443" i="14"/>
  <c r="AM444" i="14" a="1"/>
  <c r="AM444" i="14" s="1"/>
  <c r="AM445" i="14" a="1"/>
  <c r="AM445" i="14"/>
  <c r="AM446" i="14" a="1"/>
  <c r="AM446" i="14" s="1"/>
  <c r="AM447" i="14" a="1"/>
  <c r="AM447" i="14" s="1"/>
  <c r="AM448" i="14" a="1"/>
  <c r="AM448" i="14" s="1"/>
  <c r="AM449" i="14" a="1"/>
  <c r="AM449" i="14"/>
  <c r="AM450" i="14" a="1"/>
  <c r="AM450" i="14"/>
  <c r="AM451" i="14" a="1"/>
  <c r="AM451" i="14"/>
  <c r="AM452" i="14" a="1"/>
  <c r="AM452" i="14" s="1"/>
  <c r="AM453" i="14" a="1"/>
  <c r="AM453" i="14" s="1"/>
  <c r="AM454" i="14" a="1"/>
  <c r="AM454" i="14"/>
  <c r="AM455" i="14" a="1"/>
  <c r="AM455" i="14"/>
  <c r="AM456" i="14" a="1"/>
  <c r="AM456" i="14"/>
  <c r="AM457" i="14" a="1"/>
  <c r="AM457" i="14" s="1"/>
  <c r="AM458" i="14" a="1"/>
  <c r="AM458" i="14"/>
  <c r="AM459" i="14" a="1"/>
  <c r="AM459" i="14" s="1"/>
  <c r="AM460" i="14" a="1"/>
  <c r="AM460" i="14" s="1"/>
  <c r="AM461" i="14" a="1"/>
  <c r="AM461" i="14"/>
  <c r="AM462" i="14" a="1"/>
  <c r="AM462" i="14"/>
  <c r="AM463" i="14" a="1"/>
  <c r="AM463" i="14"/>
  <c r="AM464" i="14" a="1"/>
  <c r="AM464" i="14" s="1"/>
  <c r="AM465" i="14" a="1"/>
  <c r="AM465" i="14" s="1"/>
  <c r="AM466" i="14" a="1"/>
  <c r="AM466" i="14" s="1"/>
  <c r="AM467" i="14" a="1"/>
  <c r="AM467" i="14"/>
  <c r="AM468" i="14" a="1"/>
  <c r="AM468" i="14" s="1"/>
  <c r="AM469" i="14" a="1"/>
  <c r="AM469" i="14" s="1"/>
  <c r="AM470" i="14" a="1"/>
  <c r="AM470" i="14"/>
  <c r="AM471" i="14" a="1"/>
  <c r="AM471" i="14" s="1"/>
  <c r="AM472" i="14" a="1"/>
  <c r="AM472" i="14"/>
  <c r="AM473" i="14" a="1"/>
  <c r="AM473" i="14" s="1"/>
  <c r="AM474" i="14" a="1"/>
  <c r="AM474" i="14"/>
  <c r="AM475" i="14" a="1"/>
  <c r="AM475" i="14" s="1"/>
  <c r="AM476" i="14" a="1"/>
  <c r="AM476" i="14" s="1"/>
  <c r="AM477" i="14" a="1"/>
  <c r="AM477" i="14" s="1"/>
  <c r="AM478" i="14" a="1"/>
  <c r="AM478" i="14" s="1"/>
  <c r="AM479" i="14" a="1"/>
  <c r="AM479" i="14"/>
  <c r="AM480" i="14" a="1"/>
  <c r="AM480" i="14"/>
  <c r="AM481" i="14" a="1"/>
  <c r="AM481" i="14"/>
  <c r="AM482" i="14" a="1"/>
  <c r="AM482" i="14"/>
  <c r="AM483" i="14" a="1"/>
  <c r="AM483" i="14" s="1"/>
  <c r="AM484" i="14" a="1"/>
  <c r="AM484" i="14"/>
  <c r="AM485" i="14" a="1"/>
  <c r="AM485" i="14"/>
  <c r="AM486" i="14" a="1"/>
  <c r="AM486" i="14" s="1"/>
  <c r="AM487" i="14" a="1"/>
  <c r="AM487" i="14" s="1"/>
  <c r="AM488" i="14" a="1"/>
  <c r="AM488" i="14"/>
  <c r="AM489" i="14" a="1"/>
  <c r="AM489" i="14" s="1"/>
  <c r="AM490" i="14" a="1"/>
  <c r="AM490" i="14" s="1"/>
  <c r="AM491" i="14" a="1"/>
  <c r="AM491" i="14"/>
  <c r="AM492" i="14" a="1"/>
  <c r="AM492" i="14"/>
  <c r="AM493" i="14" a="1"/>
  <c r="AM493" i="14"/>
  <c r="AM494" i="14" a="1"/>
  <c r="AM494" i="14"/>
  <c r="AM495" i="14" a="1"/>
  <c r="AM495" i="14" s="1"/>
  <c r="AM496" i="14" a="1"/>
  <c r="AM496" i="14"/>
  <c r="AM497" i="14" a="1"/>
  <c r="AM497" i="14"/>
  <c r="AM498" i="14" a="1"/>
  <c r="AM498" i="14" s="1"/>
  <c r="AM499" i="14" a="1"/>
  <c r="AM499" i="14" s="1"/>
  <c r="AM500" i="14" a="1"/>
  <c r="AM500" i="14" s="1"/>
  <c r="AM501" i="14" a="1"/>
  <c r="AM501" i="14" s="1"/>
  <c r="AM502" i="14" a="1"/>
  <c r="AM502" i="14"/>
  <c r="AM503" i="14" a="1"/>
  <c r="AM503" i="14"/>
  <c r="AM504" i="14" a="1"/>
  <c r="AM504" i="14"/>
  <c r="AM505" i="14" a="1"/>
  <c r="AM505" i="14" s="1"/>
  <c r="AM506" i="14" a="1"/>
  <c r="AM506" i="14"/>
  <c r="AM507" i="14" a="1"/>
  <c r="AM507" i="14" s="1"/>
  <c r="AM508" i="14" a="1"/>
  <c r="AM508" i="14"/>
  <c r="AM509" i="14" a="1"/>
  <c r="AM509" i="14" s="1"/>
  <c r="AM510" i="14" a="1"/>
  <c r="AM510" i="14" s="1"/>
  <c r="AM511" i="14" a="1"/>
  <c r="AM511" i="14"/>
  <c r="AM512" i="14" a="1"/>
  <c r="AM512" i="14" s="1"/>
  <c r="AM513" i="14" a="1"/>
  <c r="AM513" i="14"/>
  <c r="AM514" i="14" a="1"/>
  <c r="AM514" i="14" s="1"/>
  <c r="AM515" i="14" a="1"/>
  <c r="AM515" i="14"/>
  <c r="AM516" i="14" a="1"/>
  <c r="AM516" i="14"/>
  <c r="AM517" i="14" a="1"/>
  <c r="AM517" i="14"/>
  <c r="AM518" i="14" a="1"/>
  <c r="AM518" i="14" s="1"/>
  <c r="AM519" i="14" a="1"/>
  <c r="AM519" i="14"/>
  <c r="AM520" i="14" a="1"/>
  <c r="AM520" i="14" s="1"/>
  <c r="AM521" i="14" a="1"/>
  <c r="AM521" i="14"/>
  <c r="AM522" i="14" a="1"/>
  <c r="AM522" i="14" s="1"/>
  <c r="AM523" i="14" a="1"/>
  <c r="AM523" i="14" s="1"/>
  <c r="AM524" i="14" a="1"/>
  <c r="AM524" i="14" s="1"/>
  <c r="AM525" i="14" a="1"/>
  <c r="AM525" i="14" s="1"/>
  <c r="AM526" i="14" a="1"/>
  <c r="AM526" i="14"/>
  <c r="AM527" i="14" a="1"/>
  <c r="AM527" i="14" s="1"/>
  <c r="AM528" i="14" a="1"/>
  <c r="AM528" i="14"/>
  <c r="AM529" i="14" a="1"/>
  <c r="AM529" i="14"/>
  <c r="AM530" i="14" a="1"/>
  <c r="AM530" i="14" s="1"/>
  <c r="AM531" i="14" a="1"/>
  <c r="AM531" i="14"/>
  <c r="AM532" i="14" a="1"/>
  <c r="AM532" i="14"/>
  <c r="AM533" i="14" a="1"/>
  <c r="AM533" i="14"/>
  <c r="AM534" i="14" a="1"/>
  <c r="AM534" i="14"/>
  <c r="AM535" i="14" a="1"/>
  <c r="AM535" i="14" s="1"/>
  <c r="AM536" i="14" a="1"/>
  <c r="AM536" i="14" s="1"/>
  <c r="AM537" i="14" a="1"/>
  <c r="AM537" i="14"/>
  <c r="AM538" i="14" a="1"/>
  <c r="AM538" i="14" s="1"/>
  <c r="AM539" i="14" a="1"/>
  <c r="AM539" i="14"/>
  <c r="AM540" i="14" a="1"/>
  <c r="AM540" i="14" s="1"/>
  <c r="AM541" i="14" a="1"/>
  <c r="AM541" i="14"/>
  <c r="AM542" i="14" a="1"/>
  <c r="AM542" i="14" s="1"/>
  <c r="AM543" i="14" a="1"/>
  <c r="AM543" i="14" s="1"/>
  <c r="AM544" i="14" a="1"/>
  <c r="AM544" i="14"/>
  <c r="AM545" i="14" a="1"/>
  <c r="AM545" i="14"/>
  <c r="AM546" i="14" a="1"/>
  <c r="AM546" i="14" s="1"/>
  <c r="AM547" i="14" a="1"/>
  <c r="AM547" i="14"/>
  <c r="AM548" i="14" a="1"/>
  <c r="AM548" i="14" s="1"/>
  <c r="AM549" i="14" a="1"/>
  <c r="AM549" i="14"/>
  <c r="AM550" i="14" a="1"/>
  <c r="AM550" i="14"/>
  <c r="AM551" i="14" a="1"/>
  <c r="AM551" i="14" s="1"/>
  <c r="AM552" i="14" a="1"/>
  <c r="AM552" i="14"/>
  <c r="AM553" i="14" a="1"/>
  <c r="AM553" i="14" s="1"/>
  <c r="AM554" i="14" a="1"/>
  <c r="AM554" i="14" s="1"/>
  <c r="AM555" i="14" a="1"/>
  <c r="AM555" i="14" s="1"/>
  <c r="AM556" i="14" a="1"/>
  <c r="AM556" i="14" s="1"/>
  <c r="AM557" i="14" a="1"/>
  <c r="AM557" i="14"/>
  <c r="AM558" i="14" a="1"/>
  <c r="AM558" i="14"/>
  <c r="AM559" i="14" a="1"/>
  <c r="AM559" i="14"/>
  <c r="AM560" i="14" a="1"/>
  <c r="AM560" i="14" s="1"/>
  <c r="AM561" i="14" a="1"/>
  <c r="AM561" i="14"/>
  <c r="AM562" i="14" a="1"/>
  <c r="AM562" i="14"/>
  <c r="AM563" i="14" a="1"/>
  <c r="AM563" i="14"/>
  <c r="AM564" i="14" a="1"/>
  <c r="AM564" i="14" s="1"/>
  <c r="AM565" i="14" a="1"/>
  <c r="AM565" i="14"/>
  <c r="AM566" i="14" a="1"/>
  <c r="AM566" i="14" s="1"/>
  <c r="AM567" i="14" a="1"/>
  <c r="AM567" i="14" s="1"/>
  <c r="AM568" i="14" a="1"/>
  <c r="AM568" i="14" s="1"/>
  <c r="AM569" i="14" a="1"/>
  <c r="AM569" i="14" s="1"/>
  <c r="AM570" i="14" a="1"/>
  <c r="AM570" i="14" s="1"/>
  <c r="AM571" i="14" a="1"/>
  <c r="AM571" i="14"/>
  <c r="AM572" i="14" a="1"/>
  <c r="AM572" i="14" s="1"/>
  <c r="AM573" i="14" a="1"/>
  <c r="AM573" i="14" s="1"/>
  <c r="AM574" i="14" a="1"/>
  <c r="AM574" i="14"/>
  <c r="AM575" i="14" a="1"/>
  <c r="AM575" i="14"/>
  <c r="AM576" i="14" a="1"/>
  <c r="AM576" i="14"/>
  <c r="AM577" i="14" a="1"/>
  <c r="AM577" i="14" s="1"/>
  <c r="AM578" i="14" a="1"/>
  <c r="AM578" i="14" s="1"/>
  <c r="AM579" i="14" a="1"/>
  <c r="AM579" i="14" s="1"/>
  <c r="AM580" i="14" a="1"/>
  <c r="AM580" i="14" s="1"/>
  <c r="AM581" i="14" a="1"/>
  <c r="AM581" i="14" s="1"/>
  <c r="AM582" i="14" a="1"/>
  <c r="AM582" i="14" s="1"/>
  <c r="AM583" i="14" a="1"/>
  <c r="AM583" i="14"/>
  <c r="AM584" i="14" a="1"/>
  <c r="AM584" i="14" s="1"/>
  <c r="AM585" i="14" a="1"/>
  <c r="AM585" i="14"/>
  <c r="AM586" i="14" a="1"/>
  <c r="AM586" i="14" s="1"/>
  <c r="AM587" i="14" a="1"/>
  <c r="AM587" i="14"/>
  <c r="AM588" i="14" a="1"/>
  <c r="AM588" i="14" s="1"/>
  <c r="AM589" i="14" a="1"/>
  <c r="AM589" i="14"/>
  <c r="AM590" i="14" a="1"/>
  <c r="AM590" i="14" s="1"/>
  <c r="AM591" i="14" a="1"/>
  <c r="AM591" i="14"/>
  <c r="AM592" i="14" a="1"/>
  <c r="AM592" i="14"/>
  <c r="AM593" i="14" a="1"/>
  <c r="AM593" i="14"/>
  <c r="AM594" i="14" a="1"/>
  <c r="AM594" i="14"/>
  <c r="AM595" i="14" a="1"/>
  <c r="AM595" i="14" s="1"/>
  <c r="AM596" i="14" a="1"/>
  <c r="AM596" i="14" s="1"/>
  <c r="AM597" i="14" a="1"/>
  <c r="AM597" i="14" s="1"/>
  <c r="AM598" i="14" a="1"/>
  <c r="AM598" i="14"/>
  <c r="AM599" i="14" a="1"/>
  <c r="AM599" i="14" s="1"/>
  <c r="AM600" i="14" a="1"/>
  <c r="AM600" i="14"/>
  <c r="AM601" i="14" a="1"/>
  <c r="AM601" i="14" s="1"/>
  <c r="AM602" i="14" a="1"/>
  <c r="AM602" i="14" s="1"/>
  <c r="AM603" i="14" a="1"/>
  <c r="AM603" i="14"/>
  <c r="AM604" i="14" a="1"/>
  <c r="AM604" i="14"/>
  <c r="AM605" i="14" a="1"/>
  <c r="AM605" i="14"/>
  <c r="AM606" i="14" a="1"/>
  <c r="AM606" i="14"/>
  <c r="AM607" i="14" a="1"/>
  <c r="AM607" i="14"/>
  <c r="AM608" i="14" a="1"/>
  <c r="AM608" i="14" s="1"/>
  <c r="AM609" i="14" a="1"/>
  <c r="AM609" i="14"/>
  <c r="AM610" i="14" a="1"/>
  <c r="AM610" i="14" s="1"/>
  <c r="AM611" i="14" a="1"/>
  <c r="AM611" i="14"/>
  <c r="AM612" i="14" a="1"/>
  <c r="AM612" i="14" s="1"/>
  <c r="AM613" i="14" a="1"/>
  <c r="AM613" i="14"/>
  <c r="AM614" i="14" a="1"/>
  <c r="AM614" i="14" s="1"/>
  <c r="AM615" i="14" a="1"/>
  <c r="AM615" i="14" s="1"/>
  <c r="AM616" i="14" a="1"/>
  <c r="AM616" i="14" s="1"/>
  <c r="AM617" i="14" a="1"/>
  <c r="AM617" i="14"/>
  <c r="AM618" i="14" a="1"/>
  <c r="AM618" i="14" s="1"/>
  <c r="AM619" i="14" a="1"/>
  <c r="AM619" i="14"/>
  <c r="AM620" i="14" a="1"/>
  <c r="AM620" i="14" s="1"/>
  <c r="AM621" i="14" a="1"/>
  <c r="AM621" i="14" s="1"/>
  <c r="AM622" i="14" a="1"/>
  <c r="AM622" i="14"/>
  <c r="AM623" i="14" a="1"/>
  <c r="AM623" i="14" s="1"/>
  <c r="AM624" i="14" a="1"/>
  <c r="AM624" i="14"/>
  <c r="AM625" i="14" a="1"/>
  <c r="AM625" i="14" s="1"/>
  <c r="AM626" i="14" a="1"/>
  <c r="AM626" i="14" s="1"/>
  <c r="AM627" i="14" a="1"/>
  <c r="AM627" i="14"/>
  <c r="AM628" i="14" a="1"/>
  <c r="AM628" i="14" s="1"/>
  <c r="AM629" i="14" a="1"/>
  <c r="AM629" i="14"/>
  <c r="AM630" i="14" a="1"/>
  <c r="AM630" i="14"/>
  <c r="AM631" i="14" a="1"/>
  <c r="AM631" i="14" s="1"/>
  <c r="AM632" i="14" a="1"/>
  <c r="AM632" i="14" s="1"/>
  <c r="AM633" i="14" a="1"/>
  <c r="AM633" i="14"/>
  <c r="AM634" i="14" a="1"/>
  <c r="AM634" i="14" s="1"/>
  <c r="AM635" i="14" a="1"/>
  <c r="AM635" i="14"/>
  <c r="AM636" i="14" a="1"/>
  <c r="AM636" i="14" s="1"/>
  <c r="AM637" i="14" a="1"/>
  <c r="AM637" i="14"/>
  <c r="AM638" i="14" a="1"/>
  <c r="AM638" i="14" s="1"/>
  <c r="AM639" i="14" a="1"/>
  <c r="AM639" i="14"/>
  <c r="AM640" i="14" a="1"/>
  <c r="AM640" i="14"/>
  <c r="AM641" i="14" a="1"/>
  <c r="AM641" i="14" s="1"/>
  <c r="AM642" i="14" a="1"/>
  <c r="AM642" i="14" s="1"/>
  <c r="AM643" i="14" a="1"/>
  <c r="AM643" i="14"/>
  <c r="AM644" i="14" a="1"/>
  <c r="AM644" i="14" s="1"/>
  <c r="AM645" i="14" a="1"/>
  <c r="AM645" i="14" s="1"/>
  <c r="AM646" i="14" a="1"/>
  <c r="AM646" i="14"/>
  <c r="AM647" i="14" a="1"/>
  <c r="AM647" i="14" s="1"/>
  <c r="AM648" i="14" a="1"/>
  <c r="AM648" i="14"/>
  <c r="AM649" i="14" a="1"/>
  <c r="AM649" i="14" s="1"/>
  <c r="AM650" i="14" a="1"/>
  <c r="AM650" i="14" s="1"/>
  <c r="AM651" i="14" a="1"/>
  <c r="AM651" i="14"/>
  <c r="AM652" i="14" a="1"/>
  <c r="AM652" i="14"/>
  <c r="AM653" i="14" a="1"/>
  <c r="AM653" i="14"/>
  <c r="AM654" i="14" a="1"/>
  <c r="AM654" i="14" s="1"/>
  <c r="AM655" i="14" a="1"/>
  <c r="AM655" i="14"/>
  <c r="AM656" i="14" a="1"/>
  <c r="AM656" i="14" s="1"/>
  <c r="AM657" i="14" a="1"/>
  <c r="AM657" i="14"/>
  <c r="AM658" i="14" a="1"/>
  <c r="AM658" i="14" s="1"/>
  <c r="AM659" i="14" a="1"/>
  <c r="AM659" i="14"/>
  <c r="AM660" i="14" a="1"/>
  <c r="AM660" i="14" s="1"/>
  <c r="AM661" i="14" a="1"/>
  <c r="AM661" i="14"/>
  <c r="AM662" i="14" a="1"/>
  <c r="AM662" i="14" s="1"/>
  <c r="AM663" i="14" a="1"/>
  <c r="AM663" i="14"/>
  <c r="AM664" i="14" a="1"/>
  <c r="AM664" i="14"/>
  <c r="AM665" i="14" a="1"/>
  <c r="AM665" i="14"/>
  <c r="AM666" i="14" a="1"/>
  <c r="AM666" i="14"/>
  <c r="AM667" i="14" a="1"/>
  <c r="AM667" i="14" s="1"/>
  <c r="AM668" i="14" a="1"/>
  <c r="AM668" i="14" s="1"/>
  <c r="AM669" i="14" a="1"/>
  <c r="AM669" i="14" s="1"/>
  <c r="AM670" i="14" a="1"/>
  <c r="AM670" i="14"/>
  <c r="AM671" i="14" a="1"/>
  <c r="AM671" i="14" s="1"/>
  <c r="AM672" i="14" a="1"/>
  <c r="AM672" i="14"/>
  <c r="AM673" i="14" a="1"/>
  <c r="AM673" i="14" s="1"/>
  <c r="AM674" i="14" a="1"/>
  <c r="AM674" i="14" s="1"/>
  <c r="AM675" i="14" a="1"/>
  <c r="AM675" i="14"/>
  <c r="AM676" i="14" a="1"/>
  <c r="AM676" i="14"/>
  <c r="AM677" i="14" a="1"/>
  <c r="AM677" i="14"/>
  <c r="AM678" i="14" a="1"/>
  <c r="AM678" i="14"/>
  <c r="AM679" i="14" a="1"/>
  <c r="AM679" i="14"/>
  <c r="AM680" i="14" a="1"/>
  <c r="AM680" i="14" s="1"/>
  <c r="AM681" i="14" a="1"/>
  <c r="AM681" i="14"/>
  <c r="AM682" i="14" a="1"/>
  <c r="AM682" i="14" s="1"/>
  <c r="AM683" i="14" a="1"/>
  <c r="AM683" i="14"/>
  <c r="AM684" i="14" a="1"/>
  <c r="AM684" i="14" s="1"/>
  <c r="AM685" i="14" a="1"/>
  <c r="AM685" i="14"/>
  <c r="AM686" i="14" a="1"/>
  <c r="AM686" i="14" s="1"/>
  <c r="AM687" i="14" a="1"/>
  <c r="AM687" i="14" s="1"/>
  <c r="AM688" i="14" a="1"/>
  <c r="AM688" i="14" s="1"/>
  <c r="AM689" i="14" a="1"/>
  <c r="AM689" i="14"/>
  <c r="AM690" i="14" a="1"/>
  <c r="AM690" i="14"/>
  <c r="AM691" i="14" a="1"/>
  <c r="AM691" i="14" s="1"/>
  <c r="AM692" i="14" a="1"/>
  <c r="AM692" i="14" s="1"/>
  <c r="AM693" i="14" a="1"/>
  <c r="AM693" i="14" s="1"/>
  <c r="AM694" i="14" a="1"/>
  <c r="AM694" i="14"/>
  <c r="AM695" i="14" a="1"/>
  <c r="AM695" i="14" s="1"/>
  <c r="AM696" i="14" a="1"/>
  <c r="AM696" i="14"/>
  <c r="AM697" i="14" a="1"/>
  <c r="AM697" i="14" s="1"/>
  <c r="AM698" i="14" a="1"/>
  <c r="AM698" i="14" s="1"/>
  <c r="AM699" i="14" a="1"/>
  <c r="AM699" i="14"/>
  <c r="AM700" i="14" a="1"/>
  <c r="AM700" i="14" s="1"/>
  <c r="AM701" i="14" a="1"/>
  <c r="AM701" i="14"/>
  <c r="AM702" i="14" a="1"/>
  <c r="AM702" i="14"/>
  <c r="AM703" i="14" a="1"/>
  <c r="AM703" i="14"/>
  <c r="AM704" i="14" a="1"/>
  <c r="AM704" i="14" s="1"/>
  <c r="AM705" i="14" a="1"/>
  <c r="AM705" i="14"/>
  <c r="AM706" i="14" a="1"/>
  <c r="AM706" i="14" s="1"/>
  <c r="AM707" i="14" a="1"/>
  <c r="AM707" i="14"/>
  <c r="AM708" i="14" a="1"/>
  <c r="AM708" i="14" s="1"/>
  <c r="AM709" i="14" a="1"/>
  <c r="AM709" i="14"/>
  <c r="AM710" i="14" a="1"/>
  <c r="AM710" i="14" s="1"/>
  <c r="AM711" i="14" a="1"/>
  <c r="AM711" i="14" s="1"/>
  <c r="AM712" i="14" a="1"/>
  <c r="AM712" i="14"/>
  <c r="AM713" i="14" a="1"/>
  <c r="AM713" i="14" s="1"/>
  <c r="AM714" i="14" a="1"/>
  <c r="AM714" i="14"/>
  <c r="AM715" i="14" a="1"/>
  <c r="AM715" i="14"/>
  <c r="AM716" i="14" a="1"/>
  <c r="AM716" i="14" s="1"/>
  <c r="AM717" i="14" a="1"/>
  <c r="AM717" i="14" s="1"/>
  <c r="AM718" i="14" a="1"/>
  <c r="AM718" i="14"/>
  <c r="AM719" i="14" a="1"/>
  <c r="AM719" i="14" s="1"/>
  <c r="AM720" i="14" a="1"/>
  <c r="AM720" i="14"/>
  <c r="AM721" i="14" a="1"/>
  <c r="AM721" i="14" s="1"/>
  <c r="AM722" i="14" a="1"/>
  <c r="AM722" i="14" s="1"/>
  <c r="AM723" i="14" a="1"/>
  <c r="AM723" i="14"/>
  <c r="AM724" i="14" a="1"/>
  <c r="AM724" i="14" s="1"/>
  <c r="AM725" i="14" a="1"/>
  <c r="AM725" i="14"/>
  <c r="AM726" i="14" a="1"/>
  <c r="AM726" i="14" s="1"/>
  <c r="AM727" i="14" a="1"/>
  <c r="AM727" i="14" s="1"/>
  <c r="AM728" i="14" a="1"/>
  <c r="AM728" i="14" s="1"/>
  <c r="AM729" i="14" a="1"/>
  <c r="AM729" i="14"/>
  <c r="AM730" i="14" a="1"/>
  <c r="AM730" i="14" s="1"/>
  <c r="AM731" i="14" a="1"/>
  <c r="AM731" i="14"/>
  <c r="AM732" i="14" a="1"/>
  <c r="AM732" i="14" s="1"/>
  <c r="AM733" i="14" a="1"/>
  <c r="AM733" i="14"/>
  <c r="AM734" i="14" a="1"/>
  <c r="AM734" i="14" s="1"/>
  <c r="AM735" i="14" a="1"/>
  <c r="AM735" i="14"/>
  <c r="AM736" i="14" a="1"/>
  <c r="AM736" i="14" s="1"/>
  <c r="AM737" i="14" a="1"/>
  <c r="AM737" i="14" s="1"/>
  <c r="AM738" i="14" a="1"/>
  <c r="AM738" i="14"/>
  <c r="AM739" i="14" a="1"/>
  <c r="AM739" i="14" s="1"/>
  <c r="AM740" i="14" a="1"/>
  <c r="AM740" i="14" s="1"/>
  <c r="AM741" i="14" a="1"/>
  <c r="AM741" i="14" s="1"/>
  <c r="AM742" i="14" a="1"/>
  <c r="AM742" i="14"/>
  <c r="AM743" i="14" a="1"/>
  <c r="AM743" i="14" s="1"/>
  <c r="AM744" i="14" a="1"/>
  <c r="AM744" i="14"/>
  <c r="AM745" i="14" a="1"/>
  <c r="AM745" i="14" s="1"/>
  <c r="AM746" i="14" a="1"/>
  <c r="AM746" i="14" s="1"/>
  <c r="AM747" i="14" a="1"/>
  <c r="AM747" i="14"/>
  <c r="AM748" i="14" a="1"/>
  <c r="AM748" i="14"/>
  <c r="AM749" i="14" a="1"/>
  <c r="AM749" i="14"/>
  <c r="AM750" i="14" a="1"/>
  <c r="AM750" i="14" s="1"/>
  <c r="AM751" i="14" a="1"/>
  <c r="AM751" i="14"/>
  <c r="AM752" i="14" a="1"/>
  <c r="AM752" i="14" s="1"/>
  <c r="AM753" i="14" a="1"/>
  <c r="AM753" i="14"/>
  <c r="AM754" i="14" a="1"/>
  <c r="AM754" i="14" s="1"/>
  <c r="AM755" i="14" a="1"/>
  <c r="AM755" i="14"/>
  <c r="AM756" i="14" a="1"/>
  <c r="AM756" i="14" s="1"/>
  <c r="AM757" i="14" a="1"/>
  <c r="AM757" i="14"/>
  <c r="AM758" i="14" a="1"/>
  <c r="AM758" i="14" s="1"/>
  <c r="AM759" i="14" a="1"/>
  <c r="AM759" i="14" s="1"/>
  <c r="AM760" i="14" a="1"/>
  <c r="AM760" i="14"/>
  <c r="AM761" i="14" a="1"/>
  <c r="AM761" i="14"/>
  <c r="AM762" i="14" a="1"/>
  <c r="AM762" i="14"/>
  <c r="AM763" i="14" a="1"/>
  <c r="AM763" i="14" s="1"/>
  <c r="AM764" i="14" a="1"/>
  <c r="AM764" i="14" s="1"/>
  <c r="AM765" i="14" a="1"/>
  <c r="AM765" i="14" s="1"/>
  <c r="AM766" i="14" a="1"/>
  <c r="AM766" i="14"/>
  <c r="AM767" i="14" a="1"/>
  <c r="AM767" i="14" s="1"/>
  <c r="AM768" i="14" a="1"/>
  <c r="AM768" i="14"/>
  <c r="AM769" i="14" a="1"/>
  <c r="AM769" i="14" s="1"/>
  <c r="AM770" i="14" a="1"/>
  <c r="AM770" i="14" s="1"/>
  <c r="AM771" i="14" a="1"/>
  <c r="AM771" i="14"/>
  <c r="AM772" i="14" a="1"/>
  <c r="AM772" i="14" s="1"/>
  <c r="AM773" i="14" a="1"/>
  <c r="AM773" i="14"/>
  <c r="AM774" i="14" a="1"/>
  <c r="AM774" i="14"/>
  <c r="AM775" i="14" a="1"/>
  <c r="AM775" i="14" s="1"/>
  <c r="AM776" i="14" a="1"/>
  <c r="AM776" i="14" s="1"/>
  <c r="AM777" i="14" a="1"/>
  <c r="AM777" i="14"/>
  <c r="AM778" i="14" a="1"/>
  <c r="AM778" i="14" s="1"/>
  <c r="AM779" i="14" a="1"/>
  <c r="AM779" i="14"/>
  <c r="AM780" i="14" a="1"/>
  <c r="AM780" i="14" s="1"/>
  <c r="AM781" i="14" a="1"/>
  <c r="AM781" i="14"/>
  <c r="AM782" i="14" a="1"/>
  <c r="AM782" i="14" s="1"/>
  <c r="AM783" i="14" a="1"/>
  <c r="AM783" i="14" s="1"/>
  <c r="AM784" i="14" a="1"/>
  <c r="AM784" i="14"/>
  <c r="AM785" i="14" a="1"/>
  <c r="AM785" i="14" s="1"/>
  <c r="AM786" i="14" a="1"/>
  <c r="AM786" i="14"/>
  <c r="AM787" i="14" a="1"/>
  <c r="AM787" i="14"/>
  <c r="AM788" i="14" a="1"/>
  <c r="AM788" i="14" s="1"/>
  <c r="AM789" i="14" a="1"/>
  <c r="AM789" i="14" s="1"/>
  <c r="AM790" i="14" a="1"/>
  <c r="AM790" i="14"/>
  <c r="AM791" i="14" a="1"/>
  <c r="AM791" i="14" s="1"/>
  <c r="AM792" i="14" a="1"/>
  <c r="AM792" i="14"/>
  <c r="AM793" i="14" a="1"/>
  <c r="AM793" i="14" s="1"/>
  <c r="AM794" i="14" a="1"/>
  <c r="AM794" i="14" s="1"/>
  <c r="AM795" i="14" a="1"/>
  <c r="AM795" i="14"/>
  <c r="AM796" i="14" a="1"/>
  <c r="AM796" i="14" s="1"/>
  <c r="AM797" i="14" a="1"/>
  <c r="AM797" i="14"/>
  <c r="AM798" i="14" a="1"/>
  <c r="AM798" i="14" s="1"/>
  <c r="AM799" i="14" a="1"/>
  <c r="AM799" i="14"/>
  <c r="AM800" i="14" a="1"/>
  <c r="AM800" i="14" s="1"/>
  <c r="AM801" i="14" a="1"/>
  <c r="AM801" i="14"/>
  <c r="AM802" i="14" a="1"/>
  <c r="AM802" i="14" s="1"/>
  <c r="AM803" i="14" a="1"/>
  <c r="AM803" i="14"/>
  <c r="AM804" i="14" a="1"/>
  <c r="AM804" i="14" s="1"/>
  <c r="AM805" i="14" a="1"/>
  <c r="AM805" i="14"/>
  <c r="AM806" i="14" a="1"/>
  <c r="AM806" i="14" s="1"/>
  <c r="AM807" i="14" a="1"/>
  <c r="AM807" i="14"/>
  <c r="AM808" i="14" a="1"/>
  <c r="AM808" i="14" s="1"/>
  <c r="AM809" i="14" a="1"/>
  <c r="AM809" i="14" s="1"/>
  <c r="AM810" i="14" a="1"/>
  <c r="AM810" i="14"/>
  <c r="AM811" i="14" a="1"/>
  <c r="AM811" i="14" s="1"/>
  <c r="AM812" i="14" a="1"/>
  <c r="AM812" i="14" s="1"/>
  <c r="AM813" i="14" a="1"/>
  <c r="AM813" i="14"/>
  <c r="AM814" i="14" a="1"/>
  <c r="AM814" i="14" s="1"/>
  <c r="AM815" i="14" a="1"/>
  <c r="AM815" i="14" s="1"/>
  <c r="AM816" i="14" a="1"/>
  <c r="AM816" i="14"/>
  <c r="AM817" i="14" a="1"/>
  <c r="AM817" i="14" s="1"/>
  <c r="AM818" i="14" a="1"/>
  <c r="AM818" i="14"/>
  <c r="AM819" i="14" a="1"/>
  <c r="AM819" i="14"/>
  <c r="AM820" i="14" a="1"/>
  <c r="AM820" i="14" s="1"/>
  <c r="AM821" i="14" a="1"/>
  <c r="AM821" i="14" s="1"/>
  <c r="AM822" i="14" a="1"/>
  <c r="AM822" i="14"/>
  <c r="AM823" i="14" a="1"/>
  <c r="AM823" i="14" s="1"/>
  <c r="AM824" i="14" a="1"/>
  <c r="AM824" i="14"/>
  <c r="AM825" i="14" a="1"/>
  <c r="AM825" i="14"/>
  <c r="AM826" i="14" a="1"/>
  <c r="AM826" i="14"/>
  <c r="AM827" i="14" a="1"/>
  <c r="AM827" i="14" s="1"/>
  <c r="AM828" i="14" a="1"/>
  <c r="AM828" i="14"/>
  <c r="AM829" i="14" a="1"/>
  <c r="AM829" i="14" s="1"/>
  <c r="AM830" i="14" a="1"/>
  <c r="AM830" i="14" s="1"/>
  <c r="AM831" i="14" a="1"/>
  <c r="AM831" i="14"/>
  <c r="AM832" i="14" a="1"/>
  <c r="AM832" i="14"/>
  <c r="AM833" i="14" a="1"/>
  <c r="AM833" i="14" s="1"/>
  <c r="AM834" i="14" a="1"/>
  <c r="AM834" i="14"/>
  <c r="AM835" i="14" a="1"/>
  <c r="AM835" i="14" s="1"/>
  <c r="AM836" i="14" a="1"/>
  <c r="AM836" i="14" s="1"/>
  <c r="AM837" i="14" a="1"/>
  <c r="AM837" i="14"/>
  <c r="AM838" i="14" a="1"/>
  <c r="AM838" i="14"/>
  <c r="AM839" i="14" a="1"/>
  <c r="AM839" i="14" s="1"/>
  <c r="AM840" i="14" a="1"/>
  <c r="AM840" i="14"/>
  <c r="AM841" i="14" a="1"/>
  <c r="AM841" i="14" s="1"/>
  <c r="AM842" i="14" a="1"/>
  <c r="AM842" i="14" s="1"/>
  <c r="AM843" i="14" a="1"/>
  <c r="AM843" i="14"/>
  <c r="AM844" i="14" a="1"/>
  <c r="AM844" i="14" s="1"/>
  <c r="AM845" i="14" a="1"/>
  <c r="AM845" i="14" s="1"/>
  <c r="AM846" i="14" a="1"/>
  <c r="AM846" i="14"/>
  <c r="AM847" i="14" a="1"/>
  <c r="AM847" i="14" s="1"/>
  <c r="AM848" i="14" a="1"/>
  <c r="AM848" i="14"/>
  <c r="AM849" i="14" a="1"/>
  <c r="AM849" i="14"/>
  <c r="AM850" i="14" a="1"/>
  <c r="AM850" i="14" s="1"/>
  <c r="AM851" i="14" a="1"/>
  <c r="AM851" i="14" s="1"/>
  <c r="AM852" i="14" a="1"/>
  <c r="AM852" i="14" s="1"/>
  <c r="AM853" i="14" a="1"/>
  <c r="AM853" i="14" s="1"/>
  <c r="AM854" i="14" a="1"/>
  <c r="AM854" i="14"/>
  <c r="AM855" i="14" a="1"/>
  <c r="AM855" i="14"/>
  <c r="AM856" i="14" a="1"/>
  <c r="AM856" i="14" s="1"/>
  <c r="AM857" i="14" a="1"/>
  <c r="AM857" i="14" s="1"/>
  <c r="AM858" i="14" a="1"/>
  <c r="AM858" i="14"/>
  <c r="AM859" i="14" a="1"/>
  <c r="AM859" i="14" s="1"/>
  <c r="AM860" i="14" a="1"/>
  <c r="AM860" i="14"/>
  <c r="AM861" i="14" a="1"/>
  <c r="AM861" i="14"/>
  <c r="AM862" i="14" a="1"/>
  <c r="AM862" i="14"/>
  <c r="AM863" i="14" a="1"/>
  <c r="AM863" i="14" s="1"/>
  <c r="AM864" i="14" a="1"/>
  <c r="AM864" i="14"/>
  <c r="AM865" i="14" a="1"/>
  <c r="AM865" i="14" s="1"/>
  <c r="AM866" i="14" a="1"/>
  <c r="AM866" i="14" s="1"/>
  <c r="AM867" i="14" a="1"/>
  <c r="AM867" i="14"/>
  <c r="AM868" i="14" a="1"/>
  <c r="AM868" i="14" s="1"/>
  <c r="AM869" i="14" a="1"/>
  <c r="AM869" i="14" s="1"/>
  <c r="AM870" i="14" a="1"/>
  <c r="AM870" i="14"/>
  <c r="AM871" i="14" a="1"/>
  <c r="AM871" i="14" s="1"/>
  <c r="AM872" i="14" a="1"/>
  <c r="AM872" i="14" s="1"/>
  <c r="AM873" i="14" a="1"/>
  <c r="AM873" i="14"/>
  <c r="AM874" i="14" a="1"/>
  <c r="AM874" i="14"/>
  <c r="AM875" i="14" a="1"/>
  <c r="AM875" i="14" s="1"/>
  <c r="AM876" i="14" a="1"/>
  <c r="AM876" i="14" s="1"/>
  <c r="AM877" i="14" a="1"/>
  <c r="AM877" i="14" s="1"/>
  <c r="AM878" i="14" a="1"/>
  <c r="AM878" i="14" s="1"/>
  <c r="AM879" i="14" a="1"/>
  <c r="AM879" i="14"/>
  <c r="AM880" i="14" a="1"/>
  <c r="AM880" i="14" s="1"/>
  <c r="AM881" i="14" a="1"/>
  <c r="AM881" i="14" s="1"/>
  <c r="AM882" i="14" a="1"/>
  <c r="AM882" i="14"/>
  <c r="AM883" i="14" a="1"/>
  <c r="AM883" i="14" s="1"/>
  <c r="AM884" i="14" a="1"/>
  <c r="AM884" i="14"/>
  <c r="AM885" i="14" a="1"/>
  <c r="AM885" i="14"/>
  <c r="AM886" i="14" a="1"/>
  <c r="AM886" i="14" s="1"/>
  <c r="AM887" i="14" a="1"/>
  <c r="AM887" i="14" s="1"/>
  <c r="AM888" i="14" a="1"/>
  <c r="AM888" i="14"/>
  <c r="AM889" i="14" a="1"/>
  <c r="AM889" i="14" s="1"/>
  <c r="AM890" i="14" a="1"/>
  <c r="AM890" i="14"/>
  <c r="AM891" i="14" a="1"/>
  <c r="AM891" i="14"/>
  <c r="AM892" i="14" a="1"/>
  <c r="AM892" i="14" s="1"/>
  <c r="AM893" i="14" a="1"/>
  <c r="AM893" i="14" s="1"/>
  <c r="AM894" i="14" a="1"/>
  <c r="AM894" i="14"/>
  <c r="AM895" i="14" a="1"/>
  <c r="AM895" i="14" s="1"/>
  <c r="AM896" i="14" a="1"/>
  <c r="AM896" i="14"/>
  <c r="AM897" i="14" a="1"/>
  <c r="AM897" i="14"/>
  <c r="AM898" i="14" a="1"/>
  <c r="AM898" i="14"/>
  <c r="AM899" i="14" a="1"/>
  <c r="AM899" i="14" s="1"/>
  <c r="AM900" i="14" a="1"/>
  <c r="AM900" i="14"/>
  <c r="AM901" i="14" a="1"/>
  <c r="AM901" i="14" s="1"/>
  <c r="AM902" i="14" a="1"/>
  <c r="AM902" i="14" s="1"/>
  <c r="AM903" i="14" a="1"/>
  <c r="AM903" i="14"/>
  <c r="AM904" i="14" a="1"/>
  <c r="AM904" i="14"/>
  <c r="AM905" i="14" a="1"/>
  <c r="AM905" i="14" s="1"/>
  <c r="AM906" i="14" a="1"/>
  <c r="AM906" i="14"/>
  <c r="AM907" i="14" a="1"/>
  <c r="AM907" i="14" s="1"/>
  <c r="AM908" i="14" a="1"/>
  <c r="AM908" i="14" s="1"/>
  <c r="AM909" i="14" a="1"/>
  <c r="AM909" i="14"/>
  <c r="AM910" i="14" a="1"/>
  <c r="AM910" i="14"/>
  <c r="AM911" i="14" a="1"/>
  <c r="AM911" i="14" s="1"/>
  <c r="AM912" i="14" a="1"/>
  <c r="AM912" i="14"/>
  <c r="AM913" i="14" a="1"/>
  <c r="AM913" i="14" s="1"/>
  <c r="AM914" i="14" a="1"/>
  <c r="AM914" i="14" s="1"/>
  <c r="AM915" i="14" a="1"/>
  <c r="AM915" i="14"/>
  <c r="AM916" i="14" a="1"/>
  <c r="AM916" i="14" s="1"/>
  <c r="AM917" i="14" a="1"/>
  <c r="AM917" i="14" s="1"/>
  <c r="AM918" i="14" a="1"/>
  <c r="AM918" i="14"/>
  <c r="AM919" i="14" a="1"/>
  <c r="AM919" i="14" s="1"/>
  <c r="AM920" i="14" a="1"/>
  <c r="AM920" i="14"/>
  <c r="AM921" i="14" a="1"/>
  <c r="AM921" i="14"/>
  <c r="AM922" i="14" a="1"/>
  <c r="AM922" i="14" s="1"/>
  <c r="AM923" i="14" a="1"/>
  <c r="AM923" i="14" s="1"/>
  <c r="AM924" i="14" a="1"/>
  <c r="AM924" i="14"/>
  <c r="AM925" i="14" a="1"/>
  <c r="AM925" i="14" s="1"/>
  <c r="AM926" i="14" a="1"/>
  <c r="AM926" i="14"/>
  <c r="AM927" i="14" a="1"/>
  <c r="AM927" i="14"/>
  <c r="AM928" i="14" a="1"/>
  <c r="AM928" i="14" s="1"/>
  <c r="AM929" i="14" a="1"/>
  <c r="AM929" i="14" s="1"/>
  <c r="AM930" i="14" a="1"/>
  <c r="AM930" i="14"/>
  <c r="AM931" i="14" a="1"/>
  <c r="AM931" i="14" s="1"/>
  <c r="AM932" i="14" a="1"/>
  <c r="AM932" i="14"/>
  <c r="AM933" i="14" a="1"/>
  <c r="AM933" i="14"/>
  <c r="AM934" i="14" a="1"/>
  <c r="AM934" i="14"/>
  <c r="AM935" i="14" a="1"/>
  <c r="AM935" i="14" s="1"/>
  <c r="AM936" i="14" a="1"/>
  <c r="AM936" i="14"/>
  <c r="AM937" i="14" a="1"/>
  <c r="AM937" i="14" s="1"/>
  <c r="AM938" i="14" a="1"/>
  <c r="AM938" i="14" s="1"/>
  <c r="AM939" i="14" a="1"/>
  <c r="AM939" i="14"/>
  <c r="AM940" i="14" a="1"/>
  <c r="AM940" i="14" s="1"/>
  <c r="AM941" i="14" a="1"/>
  <c r="AM941" i="14" s="1"/>
  <c r="AM942" i="14" a="1"/>
  <c r="AM942" i="14"/>
  <c r="AM943" i="14" a="1"/>
  <c r="AM943" i="14" s="1"/>
  <c r="AM944" i="14" a="1"/>
  <c r="AM944" i="14" s="1"/>
  <c r="AM945" i="14" a="1"/>
  <c r="AM945" i="14"/>
  <c r="AM946" i="14" a="1"/>
  <c r="AM946" i="14"/>
  <c r="AM947" i="14" a="1"/>
  <c r="AM947" i="14" s="1"/>
  <c r="AM948" i="14" a="1"/>
  <c r="AM948" i="14" s="1"/>
  <c r="AM949" i="14" a="1"/>
  <c r="AM949" i="14" s="1"/>
  <c r="AM950" i="14" a="1"/>
  <c r="AM950" i="14" s="1"/>
  <c r="AM951" i="14" a="1"/>
  <c r="AM951" i="14"/>
  <c r="AM952" i="14" a="1"/>
  <c r="AM952" i="14" s="1"/>
  <c r="AM953" i="14" a="1"/>
  <c r="AM953" i="14" s="1"/>
  <c r="AM954" i="14" a="1"/>
  <c r="AM954" i="14" s="1"/>
  <c r="AM955" i="14" a="1"/>
  <c r="AM955" i="14" s="1"/>
  <c r="AM956" i="14" a="1"/>
  <c r="AM956" i="14"/>
  <c r="AM957" i="14" a="1"/>
  <c r="AM957" i="14"/>
  <c r="AM958" i="14" a="1"/>
  <c r="AM958" i="14" s="1"/>
  <c r="AM959" i="14" a="1"/>
  <c r="AM959" i="14" s="1"/>
  <c r="AM960" i="14" a="1"/>
  <c r="AM960" i="14"/>
  <c r="AM961" i="14" a="1"/>
  <c r="AM961" i="14"/>
  <c r="AM962" i="14" a="1"/>
  <c r="AM962" i="14"/>
  <c r="AM963" i="14" a="1"/>
  <c r="AM963" i="14"/>
  <c r="AM964" i="14" a="1"/>
  <c r="AM964" i="14"/>
  <c r="AM965" i="14" a="1"/>
  <c r="AM965" i="14" s="1"/>
  <c r="AM966" i="14" a="1"/>
  <c r="AM966" i="14" s="1"/>
  <c r="AM967" i="14" a="1"/>
  <c r="AM967" i="14"/>
  <c r="AM968" i="14" a="1"/>
  <c r="AM968" i="14"/>
  <c r="AM969" i="14" a="1"/>
  <c r="AM969" i="14"/>
  <c r="AM970" i="14" a="1"/>
  <c r="AM970" i="14" s="1"/>
  <c r="AM971" i="14" a="1"/>
  <c r="AM971" i="14" s="1"/>
  <c r="AM972" i="14" a="1"/>
  <c r="AM972" i="14"/>
  <c r="AM973" i="14" a="1"/>
  <c r="AM973" i="14" s="1"/>
  <c r="AM974" i="14" a="1"/>
  <c r="AM974" i="14"/>
  <c r="AM975" i="14" a="1"/>
  <c r="AM975" i="14"/>
  <c r="AM976" i="14" a="1"/>
  <c r="AM976" i="14" s="1"/>
  <c r="AM977" i="14" a="1"/>
  <c r="AM977" i="14" s="1"/>
  <c r="AM978" i="14" a="1"/>
  <c r="AM978" i="14" s="1"/>
  <c r="AM979" i="14" a="1"/>
  <c r="AM979" i="14"/>
  <c r="AM980" i="14" a="1"/>
  <c r="AM980" i="14" s="1"/>
  <c r="AM981" i="14" a="1"/>
  <c r="AM981" i="14"/>
  <c r="AM982" i="14" a="1"/>
  <c r="AM982" i="14"/>
  <c r="AM983" i="14" a="1"/>
  <c r="AM983" i="14" s="1"/>
  <c r="AM984" i="14" a="1"/>
  <c r="AM984" i="14"/>
  <c r="AM985" i="14" a="1"/>
  <c r="AM985" i="14"/>
  <c r="AM986" i="14" a="1"/>
  <c r="AM986" i="14" s="1"/>
  <c r="AM987" i="14" a="1"/>
  <c r="AM987" i="14"/>
  <c r="AM988" i="14" a="1"/>
  <c r="AM988" i="14"/>
  <c r="AM989" i="14" a="1"/>
  <c r="AM989" i="14" s="1"/>
  <c r="AM990" i="14" a="1"/>
  <c r="AM990" i="14" s="1"/>
  <c r="AM991" i="14" a="1"/>
  <c r="AM991" i="14" s="1"/>
  <c r="AM992" i="14" a="1"/>
  <c r="AM992" i="14" s="1"/>
  <c r="AM993" i="14" a="1"/>
  <c r="AM993" i="14"/>
  <c r="AM994" i="14" a="1"/>
  <c r="AM994" i="14" s="1"/>
  <c r="AM995" i="14" a="1"/>
  <c r="AM995" i="14" s="1"/>
  <c r="AM996" i="14" a="1"/>
  <c r="AM996" i="14"/>
  <c r="AM997" i="14" a="1"/>
  <c r="AM997" i="14"/>
  <c r="AM998" i="14" a="1"/>
  <c r="AM998" i="14"/>
  <c r="AM999" i="14" a="1"/>
  <c r="AM999" i="14"/>
  <c r="AM1000" i="14" a="1"/>
  <c r="AM1000" i="14"/>
  <c r="AM1001" i="14" a="1"/>
  <c r="AM1001" i="14" s="1"/>
  <c r="AM1002" i="14" a="1"/>
  <c r="AM1002" i="14"/>
  <c r="AM1003" i="14" a="1"/>
  <c r="AM1003" i="14" s="1"/>
  <c r="AM1004" i="14" a="1"/>
  <c r="AM1004" i="14" s="1"/>
  <c r="AM1005" i="14" a="1"/>
  <c r="AM1005" i="14"/>
  <c r="AM1006" i="14" a="1"/>
  <c r="AM1006" i="14" s="1"/>
  <c r="AM1007" i="14" a="1"/>
  <c r="AM1007" i="14" s="1"/>
  <c r="AM1008" i="14" a="1"/>
  <c r="AM1008" i="14"/>
  <c r="AM1009" i="14" a="1"/>
  <c r="AM1009" i="14"/>
  <c r="AM1010" i="14" a="1"/>
  <c r="AM1010" i="14"/>
  <c r="AM1011" i="14" a="1"/>
  <c r="AM1011" i="14"/>
  <c r="AM1012" i="14" a="1"/>
  <c r="AM1012" i="14"/>
  <c r="AM1013" i="14" a="1"/>
  <c r="AM1013" i="14" s="1"/>
  <c r="AM1014" i="14" a="1"/>
  <c r="AM1014" i="14"/>
  <c r="AM1015" i="14" a="1"/>
  <c r="AM1015" i="14" s="1"/>
  <c r="AM1016" i="14" a="1"/>
  <c r="AM1016" i="14"/>
  <c r="AM1017" i="14" a="1"/>
  <c r="AM1017" i="14"/>
  <c r="AM1018" i="14" a="1"/>
  <c r="AM1018" i="14"/>
  <c r="AM1019" i="14" a="1"/>
  <c r="AM1019" i="14" s="1"/>
  <c r="AM1020" i="14" a="1"/>
  <c r="AM1020" i="14"/>
  <c r="AM1021" i="14" a="1"/>
  <c r="AM1021" i="14" s="1"/>
  <c r="AM1022" i="14" a="1"/>
  <c r="AM1022" i="14"/>
  <c r="AM1023" i="14" a="1"/>
  <c r="AM1023" i="14"/>
  <c r="AM1024" i="14" a="1"/>
  <c r="AM1024" i="14"/>
  <c r="AM1025" i="14" a="1"/>
  <c r="AM1025" i="14" s="1"/>
  <c r="AM1026" i="14" a="1"/>
  <c r="AM1026" i="14" s="1"/>
  <c r="AM1027" i="14" a="1"/>
  <c r="AM1027" i="14"/>
  <c r="AM1028" i="14" a="1"/>
  <c r="AM1028" i="14" s="1"/>
  <c r="AM1029" i="14" a="1"/>
  <c r="AM1029" i="14"/>
  <c r="AM1030" i="14" a="1"/>
  <c r="AM1030" i="14" s="1"/>
  <c r="AM1031" i="14" a="1"/>
  <c r="AM1031" i="14" s="1"/>
  <c r="AM1032" i="14" a="1"/>
  <c r="AM1032" i="14"/>
  <c r="AM1033" i="14" a="1"/>
  <c r="AM1033" i="14" s="1"/>
  <c r="AM1034" i="14" a="1"/>
  <c r="AM1034" i="14"/>
  <c r="AM1035" i="14" a="1"/>
  <c r="AM1035" i="14"/>
  <c r="AM1036" i="14" a="1"/>
  <c r="AM1036" i="14"/>
  <c r="AM1037" i="14" a="1"/>
  <c r="AM1037" i="14" s="1"/>
  <c r="AM1038" i="14" a="1"/>
  <c r="AM1038" i="14"/>
  <c r="AM1039" i="14" a="1"/>
  <c r="AM1039" i="14"/>
  <c r="AM1040" i="14" a="1"/>
  <c r="AM1040" i="14"/>
  <c r="AM1041" i="14" a="1"/>
  <c r="AM1041" i="14"/>
  <c r="AM1042" i="14" a="1"/>
  <c r="AM1042" i="14"/>
  <c r="AM1043" i="14" a="1"/>
  <c r="AM1043" i="14" s="1"/>
  <c r="AM1044" i="14" a="1"/>
  <c r="AM1044" i="14"/>
  <c r="AM1045" i="14" a="1"/>
  <c r="AM1045" i="14" s="1"/>
  <c r="AM1046" i="14" a="1"/>
  <c r="AM1046" i="14" s="1"/>
  <c r="AM1047" i="14" a="1"/>
  <c r="AM1047" i="14"/>
  <c r="AM1048" i="14" a="1"/>
  <c r="AM1048" i="14" s="1"/>
  <c r="AM1049" i="14" a="1"/>
  <c r="AM1049" i="14" s="1"/>
  <c r="AM1050" i="14" a="1"/>
  <c r="AM1050" i="14" s="1"/>
  <c r="AM1051" i="14" a="1"/>
  <c r="AM1051" i="14" s="1"/>
  <c r="AM1052" i="14" a="1"/>
  <c r="AM1052" i="14"/>
  <c r="AM1053" i="14" a="1"/>
  <c r="AM1053" i="14"/>
  <c r="AM1054" i="14" a="1"/>
  <c r="AM1054" i="14"/>
  <c r="AM1055" i="14" a="1"/>
  <c r="AM1055" i="14" s="1"/>
  <c r="AM1056" i="14" a="1"/>
  <c r="AM1056" i="14"/>
  <c r="AM1057" i="14" a="1"/>
  <c r="AM1057" i="14"/>
  <c r="AM1058" i="14" a="1"/>
  <c r="AM1058" i="14"/>
  <c r="AM1059" i="14" a="1"/>
  <c r="AM1059" i="14"/>
  <c r="AM1060" i="14" a="1"/>
  <c r="AM1060" i="14"/>
  <c r="AM1061" i="14" a="1"/>
  <c r="AM1061" i="14" s="1"/>
  <c r="AM1062" i="14" a="1"/>
  <c r="AM1062" i="14" s="1"/>
  <c r="AM1063" i="14" a="1"/>
  <c r="AM1063" i="14" s="1"/>
  <c r="AM1064" i="14" a="1"/>
  <c r="AM1064" i="14" s="1"/>
  <c r="AM1065" i="14" a="1"/>
  <c r="AM1065" i="14"/>
  <c r="AM1066" i="14" a="1"/>
  <c r="AM1066" i="14"/>
  <c r="AM1067" i="14" a="1"/>
  <c r="AM1067" i="14" s="1"/>
  <c r="AM1068" i="14" a="1"/>
  <c r="AM1068" i="14"/>
  <c r="AM1069" i="14" a="1"/>
  <c r="AM1069" i="14" s="1"/>
  <c r="AM1070" i="14" a="1"/>
  <c r="AM1070" i="14"/>
  <c r="AM1071" i="14" a="1"/>
  <c r="AM1071" i="14"/>
  <c r="AM1072" i="14" a="1"/>
  <c r="AM1072" i="14" s="1"/>
  <c r="AM1073" i="14" a="1"/>
  <c r="AM1073" i="14" s="1"/>
  <c r="AM1074" i="14" a="1"/>
  <c r="AM1074" i="14"/>
  <c r="AM1075" i="14" a="1"/>
  <c r="AM1075" i="14"/>
  <c r="AM1076" i="14" a="1"/>
  <c r="AM1076" i="14" s="1"/>
  <c r="AM1077" i="14" a="1"/>
  <c r="AM1077" i="14"/>
  <c r="AM1078" i="14" a="1"/>
  <c r="AM1078" i="14"/>
  <c r="AM1079" i="14" a="1"/>
  <c r="AM1079" i="14" s="1"/>
  <c r="AM1080" i="14" a="1"/>
  <c r="AM1080" i="14"/>
  <c r="AM1081" i="14" a="1"/>
  <c r="AM1081" i="14"/>
  <c r="AM1082" i="14" a="1"/>
  <c r="AM1082" i="14"/>
  <c r="AM1083" i="14" a="1"/>
  <c r="AM1083" i="14"/>
  <c r="AM1084" i="14" a="1"/>
  <c r="AM1084" i="14" s="1"/>
  <c r="AM1085" i="14" a="1"/>
  <c r="AM1085" i="14" s="1"/>
  <c r="AM1086" i="14" a="1"/>
  <c r="AM1086" i="14" s="1"/>
  <c r="AM1087" i="14" a="1"/>
  <c r="AM1087" i="14" s="1"/>
  <c r="AM1088" i="14" a="1"/>
  <c r="AM1088" i="14"/>
  <c r="AM1089" i="14" a="1"/>
  <c r="AM1089" i="14"/>
  <c r="AM1090" i="14" a="1"/>
  <c r="AM1090" i="14"/>
  <c r="AM1091" i="14" a="1"/>
  <c r="AM1091" i="14" s="1"/>
  <c r="AM1092" i="14" a="1"/>
  <c r="AM1092" i="14" s="1"/>
  <c r="AM1093" i="14" a="1"/>
  <c r="AM1093" i="14" s="1"/>
  <c r="AM1094" i="14" a="1"/>
  <c r="AM1094" i="14"/>
  <c r="AM1095" i="14" a="1"/>
  <c r="AM1095" i="14"/>
  <c r="AM1096" i="14" a="1"/>
  <c r="AM1096" i="14"/>
  <c r="AM1097" i="14" a="1"/>
  <c r="AM1097" i="14" s="1"/>
  <c r="AM1098" i="14" a="1"/>
  <c r="AM1098" i="14" s="1"/>
  <c r="AM1099" i="14" a="1"/>
  <c r="AM1099" i="14" s="1"/>
  <c r="AM1100" i="14" a="1"/>
  <c r="AM1100" i="14" s="1"/>
  <c r="AM1101" i="14" a="1"/>
  <c r="AM1101" i="14"/>
  <c r="AM1102" i="14" a="1"/>
  <c r="AM1102" i="14" s="1"/>
  <c r="AM1103" i="14" a="1"/>
  <c r="AM1103" i="14" s="1"/>
  <c r="AM1104" i="14" a="1"/>
  <c r="AM1104" i="14"/>
  <c r="AM1105" i="14" a="1"/>
  <c r="AM1105" i="14"/>
  <c r="AM1106" i="14" a="1"/>
  <c r="AM1106" i="14"/>
  <c r="AM1107" i="14" a="1"/>
  <c r="AM1107" i="14"/>
  <c r="AM1108" i="14" a="1"/>
  <c r="AM1108" i="14"/>
  <c r="AM1109" i="14" a="1"/>
  <c r="AM1109" i="14" s="1"/>
  <c r="AM1110" i="14" a="1"/>
  <c r="AM1110" i="14"/>
  <c r="AM1111" i="14" a="1"/>
  <c r="AM1111" i="14"/>
  <c r="AM1112" i="14" a="1"/>
  <c r="AM1112" i="14" s="1"/>
  <c r="AM1113" i="14" a="1"/>
  <c r="AM1113" i="14"/>
  <c r="AM1114" i="14" a="1"/>
  <c r="AM1114" i="14"/>
  <c r="AM1115" i="14" a="1"/>
  <c r="AM1115" i="14" s="1"/>
  <c r="AM1116" i="14" a="1"/>
  <c r="AM1116" i="14"/>
  <c r="AM1117" i="14" a="1"/>
  <c r="AM1117" i="14"/>
  <c r="AM1118" i="14" a="1"/>
  <c r="AM1118" i="14"/>
  <c r="AM1119" i="14" a="1"/>
  <c r="AM1119" i="14"/>
  <c r="AM1120" i="14" a="1"/>
  <c r="AM1120" i="14" s="1"/>
  <c r="AM1121" i="14" a="1"/>
  <c r="AM1121" i="14" s="1"/>
  <c r="AM1122" i="14" a="1"/>
  <c r="AM1122" i="14" s="1"/>
  <c r="AM1123" i="14" a="1"/>
  <c r="AM1123" i="14" s="1"/>
  <c r="AM1124" i="14" a="1"/>
  <c r="AM1124" i="14"/>
  <c r="AM1125" i="14" a="1"/>
  <c r="AM1125" i="14"/>
  <c r="AM1126" i="14" a="1"/>
  <c r="AM1126" i="14"/>
  <c r="AM1127" i="14" a="1"/>
  <c r="AM1127" i="14" s="1"/>
  <c r="AM1128" i="14" a="1"/>
  <c r="AM1128" i="14"/>
  <c r="AM1129" i="14" a="1"/>
  <c r="AM1129" i="14"/>
  <c r="AM1130" i="14" a="1"/>
  <c r="AM1130" i="14"/>
  <c r="AM1131" i="14" a="1"/>
  <c r="AM1131" i="14"/>
  <c r="AM1132" i="14" a="1"/>
  <c r="AM1132" i="14"/>
  <c r="AM1133" i="14" a="1"/>
  <c r="AM1133" i="14" s="1"/>
  <c r="AM1134" i="14" a="1"/>
  <c r="AM1134" i="14" s="1"/>
  <c r="AM1135" i="14" a="1"/>
  <c r="AM1135" i="14" s="1"/>
  <c r="AM1136" i="14" a="1"/>
  <c r="AM1136" i="14" s="1"/>
  <c r="AM1137" i="14" a="1"/>
  <c r="AM1137" i="14"/>
  <c r="AM1138" i="14" a="1"/>
  <c r="AM1138" i="14" s="1"/>
  <c r="AM1139" i="14" a="1"/>
  <c r="AM1139" i="14" s="1"/>
  <c r="AM1140" i="14" a="1"/>
  <c r="AM1140" i="14"/>
  <c r="AM1141" i="14" a="1"/>
  <c r="AM1141" i="14" s="1"/>
  <c r="AM1142" i="14" a="1"/>
  <c r="AM1142" i="14"/>
  <c r="AM1143" i="14" a="1"/>
  <c r="AM1143" i="14"/>
  <c r="AM1144" i="14" a="1"/>
  <c r="AM1144" i="14"/>
  <c r="AM1145" i="14" a="1"/>
  <c r="AM1145" i="14" s="1"/>
  <c r="AM1146" i="14" a="1"/>
  <c r="AM1146" i="14"/>
  <c r="AM1147" i="14" a="1"/>
  <c r="AM1147" i="14"/>
  <c r="AM1148" i="14" a="1"/>
  <c r="AM1148" i="14" s="1"/>
  <c r="AM1149" i="14" a="1"/>
  <c r="AM1149" i="14"/>
  <c r="AM1150" i="14" a="1"/>
  <c r="AM1150" i="14" s="1"/>
  <c r="AM1151" i="14" a="1"/>
  <c r="AM1151" i="14" s="1"/>
  <c r="AM1152" i="14" a="1"/>
  <c r="AM1152" i="14"/>
  <c r="AM1153" i="14" a="1"/>
  <c r="AM1153" i="14" s="1"/>
  <c r="AM1154" i="14" a="1"/>
  <c r="AM1154" i="14"/>
  <c r="AM1155" i="14" a="1"/>
  <c r="AM1155" i="14"/>
  <c r="AM1156" i="14" a="1"/>
  <c r="AM1156" i="14"/>
  <c r="AM1157" i="14" a="1"/>
  <c r="AM1157" i="14" s="1"/>
  <c r="AM1158" i="14" a="1"/>
  <c r="AM1158" i="14"/>
  <c r="AM1159" i="14" a="1"/>
  <c r="AM1159" i="14"/>
  <c r="AM1160" i="14" a="1"/>
  <c r="AM1160" i="14"/>
  <c r="AM1161" i="14" a="1"/>
  <c r="AM1161" i="14"/>
  <c r="AM1162" i="14" a="1"/>
  <c r="AM1162" i="14"/>
  <c r="AM1163" i="14" a="1"/>
  <c r="AM1163" i="14" s="1"/>
  <c r="AM1164" i="14" a="1"/>
  <c r="AM1164" i="14"/>
  <c r="AM1165" i="14" a="1"/>
  <c r="AM1165" i="14"/>
  <c r="AM1166" i="14" a="1"/>
  <c r="AM1166" i="14" s="1"/>
  <c r="AM1167" i="14" a="1"/>
  <c r="AM1167" i="14"/>
  <c r="AM1168" i="14" a="1"/>
  <c r="AM1168" i="14"/>
  <c r="AM1169" i="14" a="1"/>
  <c r="AM1169" i="14" s="1"/>
  <c r="AM1170" i="14" a="1"/>
  <c r="AM1170" i="14" s="1"/>
  <c r="AM1171" i="14" a="1"/>
  <c r="AM1171" i="14"/>
  <c r="AM1172" i="14" a="1"/>
  <c r="AM1172" i="14"/>
  <c r="AM1173" i="14" a="1"/>
  <c r="AM1173" i="14"/>
  <c r="AM1174" i="14" a="1"/>
  <c r="AM1174" i="14" s="1"/>
  <c r="AM1175" i="14" a="1"/>
  <c r="AM1175" i="14" s="1"/>
  <c r="AM1176" i="14" a="1"/>
  <c r="AM1176" i="14"/>
  <c r="AM1177" i="14" a="1"/>
  <c r="AM1177" i="14" s="1"/>
  <c r="AM1178" i="14" a="1"/>
  <c r="AM1178" i="14"/>
  <c r="AM1179" i="14" a="1"/>
  <c r="AM1179" i="14"/>
  <c r="AM1180" i="14" a="1"/>
  <c r="AM1180" i="14"/>
  <c r="AM1181" i="14" a="1"/>
  <c r="AM1181" i="14" s="1"/>
  <c r="AM1182" i="14" a="1"/>
  <c r="AM1182" i="14"/>
  <c r="AM1183" i="14" a="1"/>
  <c r="AM1183" i="14"/>
  <c r="AM1184" i="14" a="1"/>
  <c r="AM1184" i="14"/>
  <c r="AM1185" i="14" a="1"/>
  <c r="AM1185" i="14"/>
  <c r="AM1186" i="14" a="1"/>
  <c r="AM1186" i="14"/>
  <c r="AM1187" i="14" a="1"/>
  <c r="AM1187" i="14" s="1"/>
  <c r="AM1188" i="14" a="1"/>
  <c r="AM1188" i="14"/>
  <c r="AM1189" i="14" a="1"/>
  <c r="AM1189" i="14"/>
  <c r="AM1190" i="14" a="1"/>
  <c r="AM1190" i="14" s="1"/>
  <c r="AM1191" i="14" a="1"/>
  <c r="AM1191" i="14"/>
  <c r="AM1192" i="14" a="1"/>
  <c r="AM1192" i="14" s="1"/>
  <c r="AM1193" i="14" a="1"/>
  <c r="AM1193" i="14" s="1"/>
  <c r="AM1194" i="14" a="1"/>
  <c r="AM1194" i="14" s="1"/>
  <c r="AM1195" i="14" a="1"/>
  <c r="AM1195" i="14" s="1"/>
  <c r="AM1196" i="14" a="1"/>
  <c r="AM1196" i="14"/>
  <c r="AM1197" i="14" a="1"/>
  <c r="AM1197" i="14"/>
  <c r="AM1198" i="14" a="1"/>
  <c r="AM1198" i="14"/>
  <c r="AM1199" i="14" a="1"/>
  <c r="AM1199" i="14" s="1"/>
  <c r="AM1200" i="14" a="1"/>
  <c r="AM1200" i="14" s="1"/>
  <c r="AM1201" i="14" a="1"/>
  <c r="AM1201" i="14"/>
  <c r="AM1202" i="14" a="1"/>
  <c r="AM1202" i="14"/>
  <c r="AM1203" i="14" a="1"/>
  <c r="AM1203" i="14"/>
  <c r="AM1204" i="14" a="1"/>
  <c r="AM1204" i="14"/>
  <c r="AM1205" i="14" a="1"/>
  <c r="AM1205" i="14" s="1"/>
  <c r="AM1206" i="14" a="1"/>
  <c r="AM1206" i="14"/>
  <c r="AM1207" i="14" a="1"/>
  <c r="AM1207" i="14" s="1"/>
  <c r="AM1208" i="14" a="1"/>
  <c r="AM1208" i="14"/>
  <c r="AM1209" i="14" a="1"/>
  <c r="AM1209" i="14"/>
  <c r="AM1210" i="14" a="1"/>
  <c r="AM1210" i="14"/>
  <c r="AM1211" i="14" a="1"/>
  <c r="AM1211" i="14" s="1"/>
  <c r="AM1212" i="14" a="1"/>
  <c r="AM1212" i="14"/>
  <c r="AM1213" i="14" a="1"/>
  <c r="AM1213" i="14"/>
  <c r="AM1214" i="14" a="1"/>
  <c r="AM1214" i="14"/>
  <c r="AM1215" i="14" a="1"/>
  <c r="AM1215" i="14"/>
  <c r="AM1216" i="14" a="1"/>
  <c r="AM1216" i="14"/>
  <c r="AM1217" i="14" a="1"/>
  <c r="AM1217" i="14" s="1"/>
  <c r="AM1218" i="14" a="1"/>
  <c r="AM1218" i="14"/>
  <c r="AM1219" i="14" a="1"/>
  <c r="AM1219" i="14"/>
  <c r="AM1220" i="14" a="1"/>
  <c r="AM1220" i="14" s="1"/>
  <c r="AM1221" i="14" a="1"/>
  <c r="AM1221" i="14"/>
  <c r="AM1222" i="14" a="1"/>
  <c r="AM1222" i="14" s="1"/>
  <c r="AM1223" i="14" a="1"/>
  <c r="AM1223" i="14" s="1"/>
  <c r="AM1224" i="14" a="1"/>
  <c r="AM1224" i="14"/>
  <c r="AM1225" i="14" a="1"/>
  <c r="AM1225" i="14"/>
  <c r="AM1226" i="14" a="1"/>
  <c r="AM1226" i="14"/>
  <c r="AM1227" i="14" a="1"/>
  <c r="AM1227" i="14"/>
  <c r="AM1228" i="14" a="1"/>
  <c r="AM1228" i="14"/>
  <c r="AM1229" i="14" a="1"/>
  <c r="AM1229" i="14" s="1"/>
  <c r="AM1230" i="14" a="1"/>
  <c r="AM1230" i="14"/>
  <c r="AM1231" i="14" a="1"/>
  <c r="AM1231" i="14" s="1"/>
  <c r="AM1232" i="14" a="1"/>
  <c r="AM1232" i="14"/>
  <c r="AM1233" i="14" a="1"/>
  <c r="AM1233" i="14"/>
  <c r="AM1234" i="14" a="1"/>
  <c r="AM1234" i="14"/>
  <c r="AM1235" i="14" a="1"/>
  <c r="AM1235" i="14" s="1"/>
  <c r="AM1236" i="14" a="1"/>
  <c r="AM1236" i="14"/>
  <c r="AM1237" i="14" a="1"/>
  <c r="AM1237" i="14" s="1"/>
  <c r="AM1238" i="14" a="1"/>
  <c r="AM1238" i="14"/>
  <c r="AM1239" i="14" a="1"/>
  <c r="AM1239" i="14"/>
  <c r="AM1240" i="14" a="1"/>
  <c r="AM1240" i="14"/>
  <c r="AM1241" i="14" a="1"/>
  <c r="AM1241" i="14" s="1"/>
  <c r="AM1242" i="14" a="1"/>
  <c r="AM1242" i="14" s="1"/>
  <c r="AM1243" i="14" a="1"/>
  <c r="AM1243" i="14"/>
  <c r="AM1244" i="14" a="1"/>
  <c r="AM1244" i="14" s="1"/>
  <c r="AM1245" i="14" a="1"/>
  <c r="AM1245" i="14"/>
  <c r="AM1246" i="14" a="1"/>
  <c r="AM1246" i="14" s="1"/>
  <c r="AM1247" i="14" a="1"/>
  <c r="AM1247" i="14" s="1"/>
  <c r="AM1248" i="14" a="1"/>
  <c r="AM1248" i="14"/>
  <c r="AM1249" i="14" a="1"/>
  <c r="AM1249" i="14" s="1"/>
  <c r="AM1250" i="14" a="1"/>
  <c r="AM1250" i="14"/>
  <c r="AM1251" i="14" a="1"/>
  <c r="AM1251" i="14"/>
  <c r="AM1252" i="14" a="1"/>
  <c r="AM1252" i="14"/>
  <c r="AM1253" i="14" a="1"/>
  <c r="AM1253" i="14" s="1"/>
  <c r="AM1254" i="14" a="1"/>
  <c r="AM1254" i="14"/>
  <c r="AM1255" i="14" a="1"/>
  <c r="AM1255" i="14"/>
  <c r="AM1256" i="14" a="1"/>
  <c r="AM1256" i="14"/>
  <c r="AM1257" i="14" a="1"/>
  <c r="AM1257" i="14"/>
  <c r="AM1258" i="14" a="1"/>
  <c r="AM1258" i="14"/>
  <c r="AM1259" i="14" a="1"/>
  <c r="AM1259" i="14" s="1"/>
  <c r="AM1260" i="14" a="1"/>
  <c r="AM1260" i="14"/>
  <c r="AM1261" i="14" a="1"/>
  <c r="AM1261" i="14" s="1"/>
  <c r="AM1262" i="14" a="1"/>
  <c r="AM1262" i="14" s="1"/>
  <c r="AM1263" i="14" a="1"/>
  <c r="AM1263" i="14"/>
  <c r="AM1264" i="14" a="1"/>
  <c r="AM1264" i="14" s="1"/>
  <c r="AM1265" i="14" a="1"/>
  <c r="AM1265" i="14" s="1"/>
  <c r="AM1266" i="14" a="1"/>
  <c r="AM1266" i="14"/>
  <c r="AM1267" i="14" a="1"/>
  <c r="AM1267" i="14"/>
  <c r="AM1268" i="14" a="1"/>
  <c r="AM1268" i="14"/>
  <c r="AM1269" i="14" a="1"/>
  <c r="AM1269" i="14"/>
  <c r="AM1270" i="14" a="1"/>
  <c r="AM1270" i="14"/>
  <c r="AM1271" i="14" a="1"/>
  <c r="AM1271" i="14" s="1"/>
  <c r="AM1272" i="14" a="1"/>
  <c r="AM1272" i="14"/>
  <c r="AM1273" i="14" a="1"/>
  <c r="AM1273" i="14" s="1"/>
  <c r="AM1274" i="14" a="1"/>
  <c r="AM1274" i="14"/>
  <c r="AM1275" i="14" a="1"/>
  <c r="AM1275" i="14"/>
  <c r="AM1276" i="14" a="1"/>
  <c r="AM1276" i="14"/>
  <c r="AM1277" i="14" a="1"/>
  <c r="AM1277" i="14" s="1"/>
  <c r="AM1278" i="14" a="1"/>
  <c r="AM1278" i="14"/>
  <c r="AM1279" i="14" a="1"/>
  <c r="AM1279" i="14"/>
  <c r="AM1280" i="14" a="1"/>
  <c r="AM1280" i="14"/>
  <c r="AM1281" i="14" a="1"/>
  <c r="AM1281" i="14"/>
  <c r="AM1282" i="14" a="1"/>
  <c r="AM1282" i="14"/>
  <c r="AM1283" i="14" a="1"/>
  <c r="AM1283" i="14" s="1"/>
  <c r="AM1284" i="14" a="1"/>
  <c r="AM1284" i="14" s="1"/>
  <c r="AM1285" i="14" a="1"/>
  <c r="AM1285" i="14"/>
  <c r="AM1286" i="14" a="1"/>
  <c r="AM1286" i="14"/>
  <c r="AM1287" i="14" a="1"/>
  <c r="AM1287" i="14"/>
  <c r="AM1288" i="14" a="1"/>
  <c r="AM1288" i="14" s="1"/>
  <c r="AM1289" i="14" a="1"/>
  <c r="AM1289" i="14" s="1"/>
  <c r="AM1290" i="14" a="1"/>
  <c r="AM1290" i="14" s="1"/>
  <c r="AM1291" i="14" a="1"/>
  <c r="AM1291" i="14"/>
  <c r="AM1292" i="14" a="1"/>
  <c r="AM1292" i="14"/>
  <c r="AM1293" i="14" a="1"/>
  <c r="AM1293" i="14"/>
  <c r="AM1294" i="14" a="1"/>
  <c r="AM1294" i="14"/>
  <c r="AM1295" i="14" a="1"/>
  <c r="AM1295" i="14" s="1"/>
  <c r="AM1296" i="14" a="1"/>
  <c r="AM1296" i="14"/>
  <c r="AM1297" i="14" a="1"/>
  <c r="AM1297" i="14" s="1"/>
  <c r="AM1298" i="14" a="1"/>
  <c r="AM1298" i="14"/>
  <c r="AM1299" i="14" a="1"/>
  <c r="AM1299" i="14"/>
  <c r="AM1300" i="14" a="1"/>
  <c r="AM1300" i="14"/>
  <c r="AM1301" i="14" a="1"/>
  <c r="AM1301" i="14" s="1"/>
  <c r="AM1302" i="14" a="1"/>
  <c r="AM1302" i="14"/>
  <c r="AM1303" i="14" a="1"/>
  <c r="AM1303" i="14"/>
  <c r="AM1304" i="14" a="1"/>
  <c r="AM1304" i="14"/>
  <c r="AM1305" i="14" a="1"/>
  <c r="AM1305" i="14"/>
  <c r="AM1306" i="14" a="1"/>
  <c r="AM1306" i="14"/>
  <c r="AM1307" i="14" a="1"/>
  <c r="AM1307" i="14" s="1"/>
  <c r="AM1308" i="14" a="1"/>
  <c r="AM1308" i="14" s="1"/>
  <c r="AM1309" i="14" a="1"/>
  <c r="AM1309" i="14"/>
  <c r="AM1310" i="14" a="1"/>
  <c r="AM1310" i="14" s="1"/>
  <c r="AM1311" i="14" a="1"/>
  <c r="AM1311" i="14"/>
  <c r="AM1312" i="14" a="1"/>
  <c r="AM1312" i="14"/>
  <c r="AM1313" i="14" a="1"/>
  <c r="AM1313" i="14" s="1"/>
  <c r="AM1314" i="14" a="1"/>
  <c r="AM1314" i="14"/>
  <c r="AM1315" i="14" a="1"/>
  <c r="AM1315" i="14"/>
  <c r="AM1316" i="14" a="1"/>
  <c r="AM1316" i="14"/>
  <c r="AM1317" i="14" a="1"/>
  <c r="AM1317" i="14"/>
  <c r="AM1318" i="14" a="1"/>
  <c r="AM1318" i="14"/>
  <c r="AM1319" i="14" a="1"/>
  <c r="AM1319" i="14" s="1"/>
  <c r="AM1320" i="14" a="1"/>
  <c r="AM1320" i="14"/>
  <c r="AM1321" i="14" a="1"/>
  <c r="AM1321" i="14" s="1"/>
  <c r="AM1322" i="14" a="1"/>
  <c r="AM1322" i="14"/>
  <c r="AM1323" i="14" a="1"/>
  <c r="AM1323" i="14"/>
  <c r="AM1324" i="14" a="1"/>
  <c r="AM1324" i="14"/>
  <c r="AM1325" i="14" a="1"/>
  <c r="AM1325" i="14" s="1"/>
  <c r="AM1326" i="14" a="1"/>
  <c r="AM1326" i="14"/>
  <c r="AM1327" i="14" a="1"/>
  <c r="AM1327" i="14"/>
  <c r="AM1328" i="14" a="1"/>
  <c r="AM1328" i="14"/>
  <c r="AM1329" i="14" a="1"/>
  <c r="AM1329" i="14"/>
  <c r="AM1330" i="14" a="1"/>
  <c r="AM1330" i="14"/>
  <c r="AM1331" i="14" a="1"/>
  <c r="AM1331" i="14" s="1"/>
  <c r="AM1332" i="14" a="1"/>
  <c r="AM1332" i="14"/>
  <c r="AM1333" i="14" a="1"/>
  <c r="AM1333" i="14" s="1"/>
  <c r="AM1334" i="14" a="1"/>
  <c r="AM1334" i="14" s="1"/>
  <c r="AM1335" i="14" a="1"/>
  <c r="AM1335" i="14"/>
  <c r="AM1336" i="14" a="1"/>
  <c r="AM1336" i="14" s="1"/>
  <c r="AM1337" i="14" a="1"/>
  <c r="AM1337" i="14" s="1"/>
  <c r="AM1338" i="14" a="1"/>
  <c r="AM1338" i="14"/>
  <c r="AM1339" i="14" a="1"/>
  <c r="AM1339" i="14"/>
  <c r="AM1340" i="14" a="1"/>
  <c r="AM1340" i="14"/>
  <c r="AM1341" i="14" a="1"/>
  <c r="AM1341" i="14"/>
  <c r="AM1342" i="14" a="1"/>
  <c r="AM1342" i="14"/>
  <c r="AM1343" i="14" a="1"/>
  <c r="AM1343" i="14" s="1"/>
  <c r="AM1344" i="14" a="1"/>
  <c r="AM1344" i="14"/>
  <c r="AM1345" i="14" a="1"/>
  <c r="AM1345" i="14" s="1"/>
  <c r="AM1346" i="14" a="1"/>
  <c r="AM1346" i="14" s="1"/>
  <c r="AM1347" i="14" a="1"/>
  <c r="AM1347" i="14"/>
  <c r="AM1348" i="14" a="1"/>
  <c r="AM1348" i="14"/>
  <c r="AM1349" i="14" a="1"/>
  <c r="AM1349" i="14" s="1"/>
  <c r="AM1350" i="14" a="1"/>
  <c r="AM1350" i="14"/>
  <c r="AM1351" i="14" a="1"/>
  <c r="AM1351" i="14"/>
  <c r="AM1352" i="14" a="1"/>
  <c r="AM1352" i="14"/>
  <c r="AM1353" i="14" a="1"/>
  <c r="AM1353" i="14"/>
  <c r="AM1354" i="14" a="1"/>
  <c r="AM1354" i="14"/>
  <c r="AM1355" i="14" a="1"/>
  <c r="AM1355" i="14" s="1"/>
  <c r="AM1356" i="14" a="1"/>
  <c r="AM1356" i="14" s="1"/>
  <c r="AM1357" i="14" a="1"/>
  <c r="AM1357" i="14"/>
  <c r="AM1358" i="14" a="1"/>
  <c r="AM1358" i="14"/>
  <c r="AM1359" i="14" a="1"/>
  <c r="AM1359" i="14"/>
  <c r="AM1360" i="14" a="1"/>
  <c r="AM1360" i="14" s="1"/>
  <c r="AM1361" i="14" a="1"/>
  <c r="AM1361" i="14" s="1"/>
  <c r="AM1362" i="14" a="1"/>
  <c r="AM1362" i="14"/>
  <c r="AM1363" i="14" a="1"/>
  <c r="AM1363" i="14"/>
  <c r="AM1364" i="14" a="1"/>
  <c r="AM1364" i="14"/>
  <c r="AM1365" i="14" a="1"/>
  <c r="AM1365" i="14"/>
  <c r="AM1366" i="14" a="1"/>
  <c r="AM1366" i="14"/>
  <c r="AM1367" i="14" a="1"/>
  <c r="AM1367" i="14" s="1"/>
  <c r="AM1368" i="14" a="1"/>
  <c r="AM1368" i="14"/>
  <c r="AM1369" i="14" a="1"/>
  <c r="AM1369" i="14" s="1"/>
  <c r="AM1370" i="14" a="1"/>
  <c r="AM1370" i="14"/>
  <c r="AM1371" i="14" a="1"/>
  <c r="AM1371" i="14"/>
  <c r="AM1372" i="14" a="1"/>
  <c r="AM1372" i="14"/>
  <c r="AM1373" i="14" a="1"/>
  <c r="AM1373" i="14" s="1"/>
  <c r="AM1374" i="14" a="1"/>
  <c r="AM1374" i="14"/>
  <c r="AM1375" i="14" a="1"/>
  <c r="AM1375" i="14" s="1"/>
  <c r="AM1376" i="14" a="1"/>
  <c r="AM1376" i="14"/>
  <c r="AM1377" i="14" a="1"/>
  <c r="AM1377" i="14" s="1"/>
  <c r="AM1378" i="14" a="1"/>
  <c r="AM1378" i="14"/>
  <c r="AM1379" i="14" a="1"/>
  <c r="AM1379" i="14" s="1"/>
  <c r="AM1380" i="14" a="1"/>
  <c r="AM1380" i="14" s="1"/>
  <c r="AM1381" i="14" a="1"/>
  <c r="AM1381" i="14"/>
  <c r="AM1382" i="14" a="1"/>
  <c r="AM1382" i="14" s="1"/>
  <c r="AM1383" i="14" a="1"/>
  <c r="AM1383" i="14"/>
  <c r="AM1384" i="14" a="1"/>
  <c r="AM1384" i="14"/>
  <c r="AM1385" i="14" a="1"/>
  <c r="AM1385" i="14" s="1"/>
  <c r="AM1386" i="14" a="1"/>
  <c r="AM1386" i="14"/>
  <c r="AM1387" i="14" a="1"/>
  <c r="AM1387" i="14"/>
  <c r="AM1388" i="14" a="1"/>
  <c r="AM1388" i="14" s="1"/>
  <c r="AM1389" i="14" a="1"/>
  <c r="AM1389" i="14"/>
  <c r="AM1390" i="14" a="1"/>
  <c r="AM1390" i="14"/>
  <c r="AM1391" i="14" a="1"/>
  <c r="AM1391" i="14" s="1"/>
  <c r="AM1392" i="14" a="1"/>
  <c r="AM1392" i="14"/>
  <c r="AM1393" i="14" a="1"/>
  <c r="AM1393" i="14" s="1"/>
  <c r="AM1394" i="14" a="1"/>
  <c r="AM1394" i="14"/>
  <c r="AM1395" i="14" a="1"/>
  <c r="AM1395" i="14" s="1"/>
  <c r="AM1396" i="14" a="1"/>
  <c r="AM1396" i="14"/>
  <c r="AM1397" i="14" a="1"/>
  <c r="AM1397" i="14" s="1"/>
  <c r="AM1398" i="14" a="1"/>
  <c r="AM1398" i="14"/>
  <c r="AM1399" i="14" a="1"/>
  <c r="AM1399" i="14" s="1"/>
  <c r="AM1400" i="14" a="1"/>
  <c r="AM1400" i="14"/>
  <c r="AM1401" i="14" a="1"/>
  <c r="AM1401" i="14"/>
  <c r="AM1402" i="14" a="1"/>
  <c r="AM1402" i="14"/>
  <c r="AM1403" i="14" a="1"/>
  <c r="AM1403" i="14" s="1"/>
  <c r="AM1404" i="14" a="1"/>
  <c r="AM1404" i="14"/>
  <c r="AM1405" i="14" a="1"/>
  <c r="AM1405" i="14"/>
  <c r="AM1406" i="14" a="1"/>
  <c r="AM1406" i="14" s="1"/>
  <c r="AM1407" i="14" a="1"/>
  <c r="AM1407" i="14"/>
  <c r="AM1408" i="14" a="1"/>
  <c r="AM1408" i="14" s="1"/>
  <c r="AM1409" i="14" a="1"/>
  <c r="AM1409" i="14" s="1"/>
  <c r="AM1410" i="14" a="1"/>
  <c r="AM1410" i="14"/>
  <c r="AM1411" i="14" a="1"/>
  <c r="AM1411" i="14" s="1"/>
  <c r="AM1412" i="14" a="1"/>
  <c r="AM1412" i="14"/>
  <c r="AM1413" i="14" a="1"/>
  <c r="AM1413" i="14"/>
  <c r="AM1414" i="14" a="1"/>
  <c r="AM1414" i="14"/>
  <c r="AM1415" i="14" a="1"/>
  <c r="AM1415" i="14" s="1"/>
  <c r="AM1416" i="14" a="1"/>
  <c r="AM1416" i="14"/>
  <c r="AM1417" i="14" a="1"/>
  <c r="AM1417" i="14"/>
  <c r="AM1418" i="14" a="1"/>
  <c r="AM1418" i="14"/>
  <c r="AM1419" i="14" a="1"/>
  <c r="AM1419" i="14" s="1"/>
  <c r="AM1420" i="14" a="1"/>
  <c r="AM1420" i="14"/>
  <c r="AM1421" i="14" a="1"/>
  <c r="AM1421" i="14" s="1"/>
  <c r="AM1422" i="14" a="1"/>
  <c r="AM1422" i="14"/>
  <c r="AM1423" i="14" a="1"/>
  <c r="AM1423" i="14"/>
  <c r="AM1424" i="14" a="1"/>
  <c r="AM1424" i="14" s="1"/>
  <c r="AM1425" i="14" a="1"/>
  <c r="AM1425" i="14"/>
  <c r="AM1426" i="14" a="1"/>
  <c r="AM1426" i="14"/>
  <c r="AM1427" i="14" a="1"/>
  <c r="AM1427" i="14" s="1"/>
  <c r="AM1428" i="14" a="1"/>
  <c r="AM1428" i="14" s="1"/>
  <c r="AM1429" i="14" a="1"/>
  <c r="AM1429" i="14"/>
  <c r="AM1430" i="14" a="1"/>
  <c r="AM1430" i="14"/>
  <c r="AM1431" i="14" a="1"/>
  <c r="AM1431" i="14" s="1"/>
  <c r="AM1432" i="14" a="1"/>
  <c r="AM1432" i="14" s="1"/>
  <c r="AM1433" i="14" a="1"/>
  <c r="AM1433" i="14" s="1"/>
  <c r="AM1434" i="14" a="1"/>
  <c r="AM1434" i="14"/>
  <c r="AM1435" i="14" a="1"/>
  <c r="AM1435" i="14"/>
  <c r="AM1436" i="14" a="1"/>
  <c r="AM1436" i="14"/>
  <c r="AM1437" i="14" a="1"/>
  <c r="AM1437" i="14"/>
  <c r="AM1438" i="14" a="1"/>
  <c r="AM1438" i="14" s="1"/>
  <c r="AM1439" i="14" a="1"/>
  <c r="AM1439" i="14" s="1"/>
  <c r="AM1440" i="14" a="1"/>
  <c r="AM1440" i="14"/>
  <c r="AM1441" i="14" a="1"/>
  <c r="AM1441" i="14" s="1"/>
  <c r="AM1442" i="14" a="1"/>
  <c r="AM1442" i="14"/>
  <c r="AM1443" i="14" a="1"/>
  <c r="AM1443" i="14"/>
  <c r="AM1444" i="14" a="1"/>
  <c r="AM1444" i="14"/>
  <c r="AM1445" i="14" a="1"/>
  <c r="AM1445" i="14" s="1"/>
  <c r="AM1446" i="14" a="1"/>
  <c r="AM1446" i="14"/>
  <c r="AM1447" i="14" a="1"/>
  <c r="AM1447" i="14"/>
  <c r="AM1448" i="14" a="1"/>
  <c r="AM1448" i="14"/>
  <c r="AM1449" i="14" a="1"/>
  <c r="AM1449" i="14"/>
  <c r="AM1450" i="14" a="1"/>
  <c r="AM1450" i="14"/>
  <c r="AM1451" i="14" a="1"/>
  <c r="AM1451" i="14" s="1"/>
  <c r="AM1452" i="14" a="1"/>
  <c r="AM1452" i="14" s="1"/>
  <c r="AM1453" i="14" a="1"/>
  <c r="AM1453" i="14"/>
  <c r="AM1454" i="14" a="1"/>
  <c r="AM1454" i="14" s="1"/>
  <c r="AM1455" i="14" a="1"/>
  <c r="AM1455" i="14"/>
  <c r="AM1456" i="14" a="1"/>
  <c r="AM1456" i="14"/>
  <c r="AM1457" i="14" a="1"/>
  <c r="AM1457" i="14" s="1"/>
  <c r="AM1458" i="14" a="1"/>
  <c r="AM1458" i="14"/>
  <c r="AM1459" i="14" a="1"/>
  <c r="AM1459" i="14"/>
  <c r="AM1460" i="14" a="1"/>
  <c r="AM1460" i="14" s="1"/>
  <c r="AM1461" i="14" a="1"/>
  <c r="AM1461" i="14"/>
  <c r="AM1462" i="14" a="1"/>
  <c r="AM1462" i="14" s="1"/>
  <c r="AM1463" i="14" a="1"/>
  <c r="AM1463" i="14" s="1"/>
  <c r="AM1464" i="14" a="1"/>
  <c r="AM1464" i="14"/>
  <c r="AM1465" i="14" a="1"/>
  <c r="AM1465" i="14" s="1"/>
  <c r="AM1466" i="14" a="1"/>
  <c r="AM1466" i="14"/>
  <c r="AM1467" i="14" a="1"/>
  <c r="AM1467" i="14" s="1"/>
  <c r="AM1468" i="14" a="1"/>
  <c r="AM1468" i="14"/>
  <c r="AM1469" i="14" a="1"/>
  <c r="AM1469" i="14" s="1"/>
  <c r="AM1470" i="14" a="1"/>
  <c r="AM1470" i="14" s="1"/>
  <c r="AM1471" i="14" a="1"/>
  <c r="AM1471" i="14"/>
  <c r="AM1472" i="14" a="1"/>
  <c r="AM1472" i="14"/>
  <c r="AM1473" i="14" a="1"/>
  <c r="AM1473" i="14"/>
  <c r="AM1474" i="14" a="1"/>
  <c r="AM1474" i="14"/>
  <c r="AM1475" i="14" a="1"/>
  <c r="AM1475" i="14" s="1"/>
  <c r="AM1476" i="14" a="1"/>
  <c r="AM1476" i="14"/>
  <c r="AM1477" i="14" a="1"/>
  <c r="AM1477" i="14"/>
  <c r="AM1478" i="14" a="1"/>
  <c r="AM1478" i="14" s="1"/>
  <c r="AM1479" i="14" a="1"/>
  <c r="AM1479" i="14"/>
  <c r="AM1480" i="14" a="1"/>
  <c r="AM1480" i="14" s="1"/>
  <c r="AM1481" i="14" a="1"/>
  <c r="AM1481" i="14" s="1"/>
  <c r="AM1482" i="14" a="1"/>
  <c r="AM1482" i="14" s="1"/>
  <c r="AM1483" i="14" a="1"/>
  <c r="AM1483" i="14"/>
  <c r="AM1484" i="14" a="1"/>
  <c r="AM1484" i="14" s="1"/>
  <c r="AM1485" i="14" a="1"/>
  <c r="AM1485" i="14"/>
  <c r="AM1486" i="14" a="1"/>
  <c r="AM1486" i="14"/>
  <c r="AM1487" i="14" a="1"/>
  <c r="AM1487" i="14" s="1"/>
  <c r="AM1488" i="14" a="1"/>
  <c r="AM1488" i="14"/>
  <c r="AM1489" i="14" a="1"/>
  <c r="AM1489" i="14"/>
  <c r="AM1490" i="14" a="1"/>
  <c r="AM1490" i="14"/>
  <c r="AM1491" i="14" a="1"/>
  <c r="AM1491" i="14" s="1"/>
  <c r="AM1492" i="14" a="1"/>
  <c r="AM1492" i="14"/>
  <c r="AM1493" i="14" a="1"/>
  <c r="AM1493" i="14" s="1"/>
  <c r="AM1494" i="14" a="1"/>
  <c r="AM1494" i="14"/>
  <c r="AM1495" i="14" a="1"/>
  <c r="AM1495" i="14"/>
  <c r="AM1496" i="14" a="1"/>
  <c r="AM1496" i="14"/>
  <c r="AM1497" i="14" a="1"/>
  <c r="AM1497" i="14"/>
  <c r="AM1498" i="14" a="1"/>
  <c r="AM1498" i="14"/>
  <c r="AM1499" i="14" a="1"/>
  <c r="AM1499" i="14" s="1"/>
  <c r="AM1500" i="14" a="1"/>
  <c r="AM1500" i="14" s="1"/>
  <c r="AM1501" i="14" a="1"/>
  <c r="AM1501" i="14"/>
  <c r="AM1502" i="14" a="1"/>
  <c r="AM1502" i="14"/>
  <c r="AM1503" i="14" a="1"/>
  <c r="AM1503" i="14"/>
  <c r="AM1504" i="14" a="1"/>
  <c r="AM1504" i="14" s="1"/>
  <c r="AM1505" i="14" a="1"/>
  <c r="AM1505" i="14" s="1"/>
  <c r="AM1506" i="14" a="1"/>
  <c r="AM1506" i="14"/>
  <c r="AM1507" i="14" a="1"/>
  <c r="AM1507" i="14"/>
  <c r="AM1508" i="14" a="1"/>
  <c r="AM1508" i="14"/>
  <c r="AM1509" i="14" a="1"/>
  <c r="AM1509" i="14"/>
  <c r="AM1510" i="14" a="1"/>
  <c r="AM1510" i="14"/>
  <c r="AM1511" i="14" a="1"/>
  <c r="AM1511" i="14" s="1"/>
  <c r="AM1512" i="14" a="1"/>
  <c r="AM1512" i="14"/>
  <c r="AM1513" i="14" a="1"/>
  <c r="AM1513" i="14" s="1"/>
  <c r="AM1514" i="14" a="1"/>
  <c r="AM1514" i="14"/>
  <c r="AM1515" i="14" a="1"/>
  <c r="AM1515" i="14"/>
  <c r="AM1516" i="14" a="1"/>
  <c r="AM1516" i="14"/>
  <c r="AM1517" i="14" a="1"/>
  <c r="AM1517" i="14" s="1"/>
  <c r="AM1518" i="14" a="1"/>
  <c r="AM1518" i="14"/>
  <c r="AM1519" i="14" a="1"/>
  <c r="AM1519" i="14" s="1"/>
  <c r="AM1520" i="14" a="1"/>
  <c r="AM1520" i="14"/>
  <c r="AM1521" i="14" a="1"/>
  <c r="AM1521" i="14" s="1"/>
  <c r="AM1522" i="14" a="1"/>
  <c r="AM1522" i="14"/>
  <c r="AM1523" i="14" a="1"/>
  <c r="AM1523" i="14" s="1"/>
  <c r="AM1524" i="14" a="1"/>
  <c r="AM1524" i="14" s="1"/>
  <c r="AM1525" i="14" a="1"/>
  <c r="AM1525" i="14"/>
  <c r="AM1526" i="14" a="1"/>
  <c r="AM1526" i="14" s="1"/>
  <c r="AM1527" i="14" a="1"/>
  <c r="AM1527" i="14"/>
  <c r="AM1528" i="14" a="1"/>
  <c r="AM1528" i="14"/>
  <c r="AM1529" i="14" a="1"/>
  <c r="AM1529" i="14" s="1"/>
  <c r="AM1530" i="14" a="1"/>
  <c r="AM1530" i="14"/>
  <c r="AM1531" i="14" a="1"/>
  <c r="AM1531" i="14"/>
  <c r="AM1532" i="14" a="1"/>
  <c r="AM1532" i="14"/>
  <c r="AM1533" i="14" a="1"/>
  <c r="AM1533" i="14"/>
  <c r="AM1534" i="14" a="1"/>
  <c r="AM1534" i="14"/>
  <c r="AM1535" i="14" a="1"/>
  <c r="AM1535" i="14" s="1"/>
  <c r="AM1536" i="14" a="1"/>
  <c r="AM1536" i="14"/>
  <c r="AM1537" i="14" a="1"/>
  <c r="AM1537" i="14" s="1"/>
  <c r="AM1538" i="14" a="1"/>
  <c r="AM1538" i="14"/>
  <c r="AM1539" i="14" a="1"/>
  <c r="AM1539" i="14" s="1"/>
  <c r="AM1540" i="14" a="1"/>
  <c r="AM1540" i="14"/>
  <c r="AM1541" i="14" a="1"/>
  <c r="AM1541" i="14" s="1"/>
  <c r="AM1542" i="14" a="1"/>
  <c r="AM1542" i="14"/>
  <c r="AM1543" i="14" a="1"/>
  <c r="AM1543" i="14" s="1"/>
  <c r="AM1544" i="14" a="1"/>
  <c r="AM1544" i="14"/>
  <c r="AM1545" i="14" a="1"/>
  <c r="AM1545" i="14" s="1"/>
  <c r="AM1546" i="14" a="1"/>
  <c r="AM1546" i="14"/>
  <c r="AM1547" i="14" a="1"/>
  <c r="AM1547" i="14" s="1"/>
  <c r="AM1548" i="14" a="1"/>
  <c r="AM1548" i="14"/>
  <c r="AM1549" i="14" a="1"/>
  <c r="AM1549" i="14"/>
  <c r="AM1550" i="14" a="1"/>
  <c r="AM1550" i="14" s="1"/>
  <c r="AM1551" i="14" a="1"/>
  <c r="AM1551" i="14"/>
  <c r="AM1552" i="14" a="1"/>
  <c r="AM1552" i="14" s="1"/>
  <c r="AM1553" i="14" a="1"/>
  <c r="AM1553" i="14" s="1"/>
  <c r="AM1554" i="14" a="1"/>
  <c r="AM1554" i="14"/>
  <c r="AM1555" i="14" a="1"/>
  <c r="AM1555" i="14" s="1"/>
  <c r="AM1556" i="14" a="1"/>
  <c r="AM1556" i="14"/>
  <c r="AM1557" i="14" a="1"/>
  <c r="AM1557" i="14"/>
  <c r="AM1558" i="14" a="1"/>
  <c r="AM1558" i="14" s="1"/>
  <c r="AM1559" i="14" a="1"/>
  <c r="AM1559" i="14" s="1"/>
  <c r="AM1560" i="14" a="1"/>
  <c r="AM1560" i="14"/>
  <c r="AM1561" i="14" a="1"/>
  <c r="AM1561" i="14"/>
  <c r="AM1562" i="14" a="1"/>
  <c r="AM1562" i="14"/>
  <c r="AM1563" i="14" a="1"/>
  <c r="AM1563" i="14" s="1"/>
  <c r="AM1564" i="14" a="1"/>
  <c r="AM1564" i="14"/>
  <c r="AM1565" i="14" a="1"/>
  <c r="AM1565" i="14" s="1"/>
  <c r="AM1566" i="14" a="1"/>
  <c r="AM1566" i="14"/>
  <c r="AM1567" i="14" a="1"/>
  <c r="AM1567" i="14"/>
  <c r="AM1568" i="14" a="1"/>
  <c r="AM1568" i="14"/>
  <c r="AM1569" i="14" a="1"/>
  <c r="AM1569" i="14"/>
  <c r="AM1570" i="14" a="1"/>
  <c r="AM1570" i="14"/>
  <c r="AM1571" i="14" a="1"/>
  <c r="AM1571" i="14" s="1"/>
  <c r="AM1572" i="14" a="1"/>
  <c r="AM1572" i="14" s="1"/>
  <c r="AM1573" i="14" a="1"/>
  <c r="AM1573" i="14"/>
  <c r="AM1574" i="14" a="1"/>
  <c r="AM1574" i="14"/>
  <c r="AM1575" i="14" a="1"/>
  <c r="AM1575" i="14"/>
  <c r="AM1576" i="14" a="1"/>
  <c r="AM1576" i="14" s="1"/>
  <c r="AM1577" i="14" a="1"/>
  <c r="AM1577" i="14" s="1"/>
  <c r="AM1578" i="14" a="1"/>
  <c r="AM1578" i="14"/>
  <c r="AM1579" i="14" a="1"/>
  <c r="AM1579" i="14"/>
  <c r="AM1580" i="14" a="1"/>
  <c r="AM1580" i="14"/>
  <c r="AM1581" i="14" a="1"/>
  <c r="AM1581" i="14"/>
  <c r="AM1582" i="14" a="1"/>
  <c r="AM1582" i="14"/>
  <c r="AM1583" i="14" a="1"/>
  <c r="AM1583" i="14"/>
  <c r="AM1584" i="14" a="1"/>
  <c r="AM1584" i="14"/>
  <c r="AM1585" i="14" a="1"/>
  <c r="AM1585" i="14"/>
  <c r="AM1586" i="14" a="1"/>
  <c r="AM1586" i="14"/>
  <c r="AM1587" i="14" a="1"/>
  <c r="AM1587" i="14"/>
  <c r="AM1588" i="14" a="1"/>
  <c r="AM1588" i="14"/>
  <c r="AM1589" i="14" a="1"/>
  <c r="AM1589" i="14"/>
  <c r="AM1590" i="14" a="1"/>
  <c r="AM1590" i="14"/>
  <c r="AM1591" i="14" a="1"/>
  <c r="AM1591" i="14" s="1"/>
  <c r="AM1592" i="14" a="1"/>
  <c r="AM1592" i="14" s="1"/>
  <c r="AM1593" i="14" a="1"/>
  <c r="AM1593" i="14" s="1"/>
  <c r="AM1594" i="14" a="1"/>
  <c r="AM1594" i="14"/>
  <c r="AM1595" i="14" a="1"/>
  <c r="AM1595" i="14"/>
  <c r="AM1596" i="14" a="1"/>
  <c r="AM1596" i="14"/>
  <c r="AM1597" i="14" a="1"/>
  <c r="AM1597" i="14" s="1"/>
  <c r="AM1598" i="14" a="1"/>
  <c r="AM1598" i="14" s="1"/>
  <c r="AM1599" i="14" a="1"/>
  <c r="AM1599" i="14" s="1"/>
  <c r="AM1600" i="14" a="1"/>
  <c r="AM1600" i="14"/>
  <c r="AM1601" i="14" a="1"/>
  <c r="AM1601" i="14"/>
  <c r="AM1602" i="14" a="1"/>
  <c r="AM1602" i="14"/>
  <c r="AM1603" i="14" a="1"/>
  <c r="AM1603" i="14" s="1"/>
  <c r="AM1604" i="14" a="1"/>
  <c r="AM1604" i="14" s="1"/>
  <c r="AM1605" i="14" a="1"/>
  <c r="AM1605" i="14"/>
  <c r="AM1606" i="14" a="1"/>
  <c r="AM1606" i="14" s="1"/>
  <c r="AM1607" i="14" a="1"/>
  <c r="AM1607" i="14"/>
  <c r="AM1608" i="14" a="1"/>
  <c r="AM1608" i="14" s="1"/>
  <c r="AM1609" i="14" a="1"/>
  <c r="AM1609" i="14" s="1"/>
  <c r="AM1610" i="14" a="1"/>
  <c r="AM1610" i="14"/>
  <c r="AM1611" i="14" a="1"/>
  <c r="AM1611" i="14" s="1"/>
  <c r="AM1612" i="14" a="1"/>
  <c r="AM1612" i="14" s="1"/>
  <c r="AM1613" i="14" a="1"/>
  <c r="AM1613" i="14"/>
  <c r="AM1614" i="14" a="1"/>
  <c r="AM1614" i="14"/>
  <c r="AM1615" i="14" a="1"/>
  <c r="AM1615" i="14" s="1"/>
  <c r="AM1616" i="14" a="1"/>
  <c r="AM1616" i="14"/>
  <c r="AM1617" i="14" a="1"/>
  <c r="AM1617" i="14"/>
  <c r="AM1618" i="14" a="1"/>
  <c r="AM1618" i="14" s="1"/>
  <c r="AM1619" i="14" a="1"/>
  <c r="AM1619" i="14"/>
  <c r="AM1620" i="14" a="1"/>
  <c r="AM1620" i="14"/>
  <c r="AM1621" i="14" a="1"/>
  <c r="AM1621" i="14" s="1"/>
  <c r="AM1622" i="14" a="1"/>
  <c r="AM1622" i="14"/>
  <c r="AM1623" i="14" a="1"/>
  <c r="AM1623" i="14"/>
  <c r="AM1624" i="14" a="1"/>
  <c r="AM1624" i="14" s="1"/>
  <c r="AM1625" i="14" a="1"/>
  <c r="AM1625" i="14"/>
  <c r="AM1626" i="14" a="1"/>
  <c r="AM1626" i="14"/>
  <c r="AM1627" i="14" a="1"/>
  <c r="AM1627" i="14" s="1"/>
  <c r="AM1628" i="14" a="1"/>
  <c r="AM1628" i="14" s="1"/>
  <c r="AM1629" i="14" a="1"/>
  <c r="AM1629" i="14"/>
  <c r="AM1630" i="14" a="1"/>
  <c r="AM1630" i="14"/>
  <c r="AM1631" i="14" a="1"/>
  <c r="AM1631" i="14"/>
  <c r="AM1632" i="14" a="1"/>
  <c r="AM1632" i="14" s="1"/>
  <c r="AM1633" i="14" a="1"/>
  <c r="AM1633" i="14" s="1"/>
  <c r="AM1634" i="14" a="1"/>
  <c r="AM1634" i="14"/>
  <c r="AM1635" i="14" a="1"/>
  <c r="AM1635" i="14"/>
  <c r="AM1636" i="14" a="1"/>
  <c r="AM1636" i="14"/>
  <c r="AM1637" i="14" a="1"/>
  <c r="AM1637" i="14"/>
  <c r="AM1638" i="14" a="1"/>
  <c r="AM1638" i="14" s="1"/>
  <c r="AM1639" i="14" a="1"/>
  <c r="AM1639" i="14" s="1"/>
  <c r="AM1640" i="14" a="1"/>
  <c r="AM1640" i="14"/>
  <c r="AM1641" i="14" a="1"/>
  <c r="AM1641" i="14" s="1"/>
  <c r="AM1642" i="14" a="1"/>
  <c r="AM1642" i="14"/>
  <c r="AM1643" i="14" a="1"/>
  <c r="AM1643" i="14"/>
  <c r="AM1644" i="14" a="1"/>
  <c r="AM1644" i="14"/>
  <c r="AM1645" i="14" a="1"/>
  <c r="AM1645" i="14" s="1"/>
  <c r="AM1646" i="14" a="1"/>
  <c r="AM1646" i="14"/>
  <c r="AM1647" i="14" a="1"/>
  <c r="AM1647" i="14"/>
  <c r="AM1648" i="14" a="1"/>
  <c r="AM1648" i="14"/>
  <c r="AM1649" i="14" a="1"/>
  <c r="AM1649" i="14"/>
  <c r="AM1650" i="14" a="1"/>
  <c r="AM1650" i="14"/>
  <c r="AM1651" i="14" a="1"/>
  <c r="AM1651" i="14" s="1"/>
  <c r="AM1652" i="14" a="1"/>
  <c r="AM1652" i="14" s="1"/>
  <c r="AM1653" i="14" a="1"/>
  <c r="AM1653" i="14"/>
  <c r="AM1654" i="14" a="1"/>
  <c r="AM1654" i="14" s="1"/>
  <c r="AM1655" i="14" a="1"/>
  <c r="AM1655" i="14"/>
  <c r="AM1656" i="14" a="1"/>
  <c r="AM1656" i="14"/>
  <c r="AM1657" i="14" a="1"/>
  <c r="AM1657" i="14" s="1"/>
  <c r="AM1658" i="14" a="1"/>
  <c r="AM1658" i="14"/>
  <c r="AM1659" i="14" a="1"/>
  <c r="AM1659" i="14"/>
  <c r="AM1660" i="14" a="1"/>
  <c r="AM1660" i="14"/>
  <c r="AM1661" i="14" a="1"/>
  <c r="AM1661" i="14"/>
  <c r="AM1662" i="14" a="1"/>
  <c r="AM1662" i="14"/>
  <c r="AM1663" i="14" a="1"/>
  <c r="AM1663" i="14" s="1"/>
  <c r="AM1664" i="14" a="1"/>
  <c r="AM1664" i="14"/>
  <c r="AM1665" i="14" a="1"/>
  <c r="AM1665" i="14" s="1"/>
  <c r="AM1666" i="14" a="1"/>
  <c r="AM1666" i="14"/>
  <c r="AM1667" i="14" a="1"/>
  <c r="AM1667" i="14"/>
  <c r="AM1668" i="14" a="1"/>
  <c r="AM1668" i="14"/>
  <c r="AM1669" i="14" a="1"/>
  <c r="AM1669" i="14" s="1"/>
  <c r="AM1670" i="14" a="1"/>
  <c r="AM1670" i="14"/>
  <c r="AM1671" i="14" a="1"/>
  <c r="AM1671" i="14"/>
  <c r="AM1672" i="14" a="1"/>
  <c r="AM1672" i="14"/>
  <c r="AM1673" i="14" a="1"/>
  <c r="AM1673" i="14"/>
  <c r="AM1674" i="14" a="1"/>
  <c r="AM1674" i="14"/>
  <c r="AM1675" i="14" a="1"/>
  <c r="AM1675" i="14" s="1"/>
  <c r="AM1676" i="14" a="1"/>
  <c r="AM1676" i="14"/>
  <c r="AM1677" i="14" a="1"/>
  <c r="AM1677" i="14"/>
  <c r="AM1678" i="14" a="1"/>
  <c r="AM1678" i="14" s="1"/>
  <c r="AM1679" i="14" a="1"/>
  <c r="AM1679" i="14"/>
  <c r="AM1680" i="14" a="1"/>
  <c r="AM1680" i="14" s="1"/>
  <c r="AM1681" i="14" a="1"/>
  <c r="AM1681" i="14" s="1"/>
  <c r="AM1682" i="14" a="1"/>
  <c r="AM1682" i="14"/>
  <c r="AM1683" i="14" a="1"/>
  <c r="AM1683" i="14" s="1"/>
  <c r="AM1684" i="14" a="1"/>
  <c r="AM1684" i="14"/>
  <c r="AM1685" i="14" a="1"/>
  <c r="AM1685" i="14"/>
  <c r="AM1686" i="14" a="1"/>
  <c r="AM1686" i="14"/>
  <c r="AM1687" i="14" a="1"/>
  <c r="AM1687" i="14" s="1"/>
  <c r="AM1688" i="14" a="1"/>
  <c r="AM1688" i="14"/>
  <c r="AM1689" i="14" a="1"/>
  <c r="AM1689" i="14"/>
  <c r="AM1690" i="14" a="1"/>
  <c r="AM1690" i="14"/>
  <c r="AM1691" i="14" a="1"/>
  <c r="AM1691" i="14"/>
  <c r="AM1692" i="14" a="1"/>
  <c r="AM1692" i="14"/>
  <c r="AM1693" i="14" a="1"/>
  <c r="AM1693" i="14" s="1"/>
  <c r="AM1694" i="14" a="1"/>
  <c r="AM1694" i="14"/>
  <c r="AM1695" i="14" a="1"/>
  <c r="AM1695" i="14"/>
  <c r="AM1696" i="14" a="1"/>
  <c r="AM1696" i="14" s="1"/>
  <c r="AM1697" i="14" a="1"/>
  <c r="AM1697" i="14"/>
  <c r="AM1698" i="14" a="1"/>
  <c r="AM1698" i="14"/>
  <c r="AM1699" i="14" a="1"/>
  <c r="AM1699" i="14" s="1"/>
  <c r="AM1700" i="14" a="1"/>
  <c r="AM1700" i="14" s="1"/>
  <c r="AM1701" i="14" a="1"/>
  <c r="AM1701" i="14"/>
  <c r="AM1702" i="14" a="1"/>
  <c r="AM1702" i="14" s="1"/>
  <c r="AM1703" i="14" a="1"/>
  <c r="AM1703" i="14"/>
  <c r="AM1704" i="14" a="1"/>
  <c r="AM1704" i="14" s="1"/>
  <c r="AM1705" i="14" a="1"/>
  <c r="AM1705" i="14" s="1"/>
  <c r="AM1706" i="14" a="1"/>
  <c r="AM1706" i="14"/>
  <c r="AM1707" i="14" a="1"/>
  <c r="AM1707" i="14"/>
  <c r="AM1708" i="14" a="1"/>
  <c r="AM1708" i="14"/>
  <c r="AM1709" i="14" a="1"/>
  <c r="AM1709" i="14"/>
  <c r="AM1710" i="14" a="1"/>
  <c r="AM1710" i="14" s="1"/>
  <c r="AM1711" i="14" a="1"/>
  <c r="AM1711" i="14" s="1"/>
  <c r="AM1712" i="14" a="1"/>
  <c r="AM1712" i="14"/>
  <c r="AM1713" i="14" a="1"/>
  <c r="AM1713" i="14" s="1"/>
  <c r="AM1714" i="14" a="1"/>
  <c r="AM1714" i="14"/>
  <c r="AM1715" i="14" a="1"/>
  <c r="AM1715" i="14"/>
  <c r="AM1716" i="14" a="1"/>
  <c r="AM1716" i="14" s="1"/>
  <c r="AM1717" i="14" a="1"/>
  <c r="AM1717" i="14" s="1"/>
  <c r="AM1718" i="14" a="1"/>
  <c r="AM1718" i="14"/>
  <c r="AM1719" i="14" a="1"/>
  <c r="AM1719" i="14"/>
  <c r="AM1720" i="14" a="1"/>
  <c r="AM1720" i="14"/>
  <c r="AM1721" i="14" a="1"/>
  <c r="AM1721" i="14"/>
  <c r="AM1722" i="14" a="1"/>
  <c r="AM1722" i="14" s="1"/>
  <c r="AM1723" i="14" a="1"/>
  <c r="AM1723" i="14" s="1"/>
  <c r="AM1724" i="14" a="1"/>
  <c r="AM1724" i="14" s="1"/>
  <c r="AM1725" i="14" a="1"/>
  <c r="AM1725" i="14"/>
  <c r="AM1726" i="14" a="1"/>
  <c r="AM1726" i="14" s="1"/>
  <c r="AM1727" i="14" a="1"/>
  <c r="AM1727" i="14"/>
  <c r="AM1728" i="14" a="1"/>
  <c r="AM1728" i="14"/>
  <c r="AM1729" i="14" a="1"/>
  <c r="AM1729" i="14" s="1"/>
  <c r="AM1730" i="14" a="1"/>
  <c r="AM1730" i="14" s="1"/>
  <c r="AM1731" i="14" a="1"/>
  <c r="AM1731" i="14"/>
  <c r="AM1732" i="14" a="1"/>
  <c r="AM1732" i="14"/>
  <c r="AM1733" i="14" a="1"/>
  <c r="AM1733" i="14"/>
  <c r="AM1734" i="14" a="1"/>
  <c r="AM1734" i="14"/>
  <c r="AM1735" i="14" a="1"/>
  <c r="AM1735" i="14" s="1"/>
  <c r="AM1736" i="14" a="1"/>
  <c r="AM1736" i="14" s="1"/>
  <c r="AM1737" i="14" a="1"/>
  <c r="AM1737" i="14" s="1"/>
  <c r="AM1738" i="14" a="1"/>
  <c r="AM1738" i="14"/>
  <c r="AM1739" i="14" a="1"/>
  <c r="AM1739" i="14"/>
  <c r="AM1740" i="14" a="1"/>
  <c r="AM1740" i="14"/>
  <c r="AM1741" i="14" a="1"/>
  <c r="AM1741" i="14" s="1"/>
  <c r="AM1742" i="14" a="1"/>
  <c r="AM1742" i="14"/>
  <c r="AM1743" i="14" a="1"/>
  <c r="AM1743" i="14" s="1"/>
  <c r="AM1744" i="14" a="1"/>
  <c r="AM1744" i="14"/>
  <c r="AM1745" i="14" a="1"/>
  <c r="AM1745" i="14"/>
  <c r="AM1746" i="14" a="1"/>
  <c r="AM1746" i="14"/>
  <c r="AM1747" i="14" a="1"/>
  <c r="AM1747" i="14" s="1"/>
  <c r="AM1748" i="14" a="1"/>
  <c r="AM1748" i="14"/>
  <c r="AM1749" i="14" a="1"/>
  <c r="AM1749" i="14"/>
  <c r="AM1750" i="14" a="1"/>
  <c r="AM1750" i="14" s="1"/>
  <c r="AM1751" i="14" a="1"/>
  <c r="AM1751" i="14"/>
  <c r="AM1752" i="14" a="1"/>
  <c r="AM1752" i="14" s="1"/>
  <c r="AM1753" i="14" a="1"/>
  <c r="AM1753" i="14" s="1"/>
  <c r="AM1754" i="14" a="1"/>
  <c r="AM1754" i="14"/>
  <c r="AM1755" i="14" a="1"/>
  <c r="AM1755" i="14"/>
  <c r="AM1756" i="14" a="1"/>
  <c r="AM1756" i="14"/>
  <c r="AM1757" i="14" a="1"/>
  <c r="AM1757" i="14"/>
  <c r="AM1758" i="14" a="1"/>
  <c r="AM1758" i="14"/>
  <c r="AM1759" i="14" a="1"/>
  <c r="AM1759" i="14" s="1"/>
  <c r="AM1760" i="14" a="1"/>
  <c r="AM1760" i="14"/>
  <c r="AM1761" i="14" a="1"/>
  <c r="AM1761" i="14"/>
  <c r="AM1762" i="14" a="1"/>
  <c r="AM1762" i="14"/>
  <c r="AM1763" i="14" a="1"/>
  <c r="AM1763" i="14"/>
  <c r="AM1764" i="14" a="1"/>
  <c r="AM1764" i="14"/>
  <c r="AM1765" i="14" a="1"/>
  <c r="AM1765" i="14" s="1"/>
  <c r="AM1766" i="14" a="1"/>
  <c r="AM1766" i="14"/>
  <c r="AM1767" i="14" a="1"/>
  <c r="AM1767" i="14"/>
  <c r="AM1768" i="14" a="1"/>
  <c r="AM1768" i="14"/>
  <c r="AM1769" i="14" a="1"/>
  <c r="AM1769" i="14"/>
  <c r="AM1770" i="14" a="1"/>
  <c r="AM1770" i="14"/>
  <c r="AM1771" i="14" a="1"/>
  <c r="AM1771" i="14" s="1"/>
  <c r="AM1772" i="14" a="1"/>
  <c r="AM1772" i="14" s="1"/>
  <c r="AM1773" i="14" a="1"/>
  <c r="AM1773" i="14"/>
  <c r="AM1774" i="14" a="1"/>
  <c r="AM1774" i="14"/>
  <c r="AM1775" i="14" a="1"/>
  <c r="AM1775" i="14"/>
  <c r="AM1776" i="14" a="1"/>
  <c r="AM1776" i="14" s="1"/>
  <c r="AM1777" i="14" a="1"/>
  <c r="AM1777" i="14" s="1"/>
  <c r="AM1778" i="14" a="1"/>
  <c r="AM1778" i="14"/>
  <c r="AM1779" i="14" a="1"/>
  <c r="AM1779" i="14"/>
  <c r="AM1780" i="14" a="1"/>
  <c r="AM1780" i="14"/>
  <c r="AM1781" i="14" a="1"/>
  <c r="AM1781" i="14"/>
  <c r="AM1782" i="14" a="1"/>
  <c r="AM1782" i="14"/>
  <c r="AM1783" i="14" a="1"/>
  <c r="AM1783" i="14" s="1"/>
  <c r="AM1784" i="14" a="1"/>
  <c r="AM1784" i="14"/>
  <c r="AM1785" i="14" a="1"/>
  <c r="AM1785" i="14" s="1"/>
  <c r="AM1786" i="14" a="1"/>
  <c r="AM1786" i="14"/>
  <c r="AM1787" i="14" a="1"/>
  <c r="AM1787" i="14"/>
  <c r="AM1788" i="14" a="1"/>
  <c r="AM1788" i="14"/>
  <c r="AM1789" i="14" a="1"/>
  <c r="AM1789" i="14" s="1"/>
  <c r="AM1790" i="14" a="1"/>
  <c r="AM1790" i="14"/>
  <c r="AM1791" i="14" a="1"/>
  <c r="AM1791" i="14"/>
  <c r="AM1792" i="14" a="1"/>
  <c r="AM1792" i="14"/>
  <c r="AM1793" i="14" a="1"/>
  <c r="AM1793" i="14"/>
  <c r="AM1794" i="14" a="1"/>
  <c r="AM1794" i="14"/>
  <c r="AM1795" i="14" a="1"/>
  <c r="AM1795" i="14" s="1"/>
  <c r="AM1796" i="14" a="1"/>
  <c r="AM1796" i="14" s="1"/>
  <c r="AM1797" i="14" a="1"/>
  <c r="AM1797" i="14"/>
  <c r="AM1798" i="14" a="1"/>
  <c r="AM1798" i="14" s="1"/>
  <c r="AM1799" i="14" a="1"/>
  <c r="AM1799" i="14"/>
  <c r="AN2" i="14" a="1"/>
  <c r="AN2" i="14" s="1"/>
  <c r="AN3" i="14" a="1"/>
  <c r="AN3" i="14" s="1"/>
  <c r="AN4" i="14" a="1"/>
  <c r="AN4" i="14"/>
  <c r="AN5" i="14" a="1"/>
  <c r="AN5" i="14"/>
  <c r="AN6" i="14" a="1"/>
  <c r="AN6" i="14"/>
  <c r="AN7" i="14" a="1"/>
  <c r="AN7" i="14"/>
  <c r="AN8" i="14" a="1"/>
  <c r="AN8" i="14"/>
  <c r="AN9" i="14" a="1"/>
  <c r="AN9" i="14" s="1"/>
  <c r="AN10" i="14" a="1"/>
  <c r="AN10" i="14" s="1"/>
  <c r="AN11" i="14" a="1"/>
  <c r="AN11" i="14" s="1"/>
  <c r="AN12" i="14" a="1"/>
  <c r="AN12" i="14"/>
  <c r="AN13" i="14" a="1"/>
  <c r="AN13" i="14"/>
  <c r="AN14" i="14" a="1"/>
  <c r="AN14" i="14"/>
  <c r="AN15" i="14" a="1"/>
  <c r="AN15" i="14" s="1"/>
  <c r="AN16" i="14" a="1"/>
  <c r="AN16" i="14" s="1"/>
  <c r="AN17" i="14" a="1"/>
  <c r="AN17" i="14" s="1"/>
  <c r="AN18" i="14" a="1"/>
  <c r="AN18" i="14"/>
  <c r="AN19" i="14" a="1"/>
  <c r="AN19" i="14"/>
  <c r="AN20" i="14" a="1"/>
  <c r="AN20" i="14"/>
  <c r="AN21" i="14" a="1"/>
  <c r="AN21" i="14" s="1"/>
  <c r="AN22" i="14" a="1"/>
  <c r="AN22" i="14"/>
  <c r="AN23" i="14" a="1"/>
  <c r="AN23" i="14"/>
  <c r="AN24" i="14" a="1"/>
  <c r="AN24" i="14" s="1"/>
  <c r="AN25" i="14" a="1"/>
  <c r="AN25" i="14"/>
  <c r="AN26" i="14" a="1"/>
  <c r="AN26" i="14" s="1"/>
  <c r="AN27" i="14" a="1"/>
  <c r="AN27" i="14" s="1"/>
  <c r="AN28" i="14" a="1"/>
  <c r="AN28" i="14"/>
  <c r="AN29" i="14" a="1"/>
  <c r="AN29" i="14" s="1"/>
  <c r="AN30" i="14" a="1"/>
  <c r="AN30" i="14" s="1"/>
  <c r="AN31" i="14" a="1"/>
  <c r="AN31" i="14"/>
  <c r="AN32" i="14" a="1"/>
  <c r="AN32" i="14"/>
  <c r="AN33" i="14" a="1"/>
  <c r="AN33" i="14" s="1"/>
  <c r="AN34" i="14" a="1"/>
  <c r="AN34" i="14"/>
  <c r="AN35" i="14" a="1"/>
  <c r="AN35" i="14"/>
  <c r="AN36" i="14" a="1"/>
  <c r="AN36" i="14"/>
  <c r="AN37" i="14" a="1"/>
  <c r="AN37" i="14"/>
  <c r="AN38" i="14" a="1"/>
  <c r="AN38" i="14"/>
  <c r="AN39" i="14" a="1"/>
  <c r="AN39" i="14" s="1"/>
  <c r="AN40" i="14" a="1"/>
  <c r="AN40" i="14"/>
  <c r="AN41" i="14" a="1"/>
  <c r="AN41" i="14"/>
  <c r="AN42" i="14" a="1"/>
  <c r="AN42" i="14" s="1"/>
  <c r="AN43" i="14" a="1"/>
  <c r="AN43" i="14" s="1"/>
  <c r="AN44" i="14" a="1"/>
  <c r="AN44" i="14" s="1"/>
  <c r="AN45" i="14" a="1"/>
  <c r="AN45" i="14" s="1"/>
  <c r="AN46" i="14" a="1"/>
  <c r="AN46" i="14"/>
  <c r="AN47" i="14" a="1"/>
  <c r="AN47" i="14"/>
  <c r="AN48" i="14" a="1"/>
  <c r="AN48" i="14"/>
  <c r="AN49" i="14" a="1"/>
  <c r="AN49" i="14" s="1"/>
  <c r="AN50" i="14" a="1"/>
  <c r="AN50" i="14" s="1"/>
  <c r="AN51" i="14" a="1"/>
  <c r="AN51" i="14" s="1"/>
  <c r="AN52" i="14" a="1"/>
  <c r="AN52" i="14"/>
  <c r="AN53" i="14" a="1"/>
  <c r="AN53" i="14"/>
  <c r="AN54" i="14" a="1"/>
  <c r="AN54" i="14" s="1"/>
  <c r="AN55" i="14" a="1"/>
  <c r="AN55" i="14" s="1"/>
  <c r="AN56" i="14" a="1"/>
  <c r="AN56" i="14"/>
  <c r="AN57" i="14" a="1"/>
  <c r="AN57" i="14" s="1"/>
  <c r="AN58" i="14" a="1"/>
  <c r="AN58" i="14" s="1"/>
  <c r="AN59" i="14" a="1"/>
  <c r="AN59" i="14"/>
  <c r="AN60" i="14" a="1"/>
  <c r="AN60" i="14"/>
  <c r="AN61" i="14" a="1"/>
  <c r="AN61" i="14" s="1"/>
  <c r="AN62" i="14" a="1"/>
  <c r="AN62" i="14"/>
  <c r="AN63" i="14" a="1"/>
  <c r="AN63" i="14" s="1"/>
  <c r="AN64" i="14" a="1"/>
  <c r="AN64" i="14"/>
  <c r="AN65" i="14" a="1"/>
  <c r="AN65" i="14" s="1"/>
  <c r="AN66" i="14" a="1"/>
  <c r="AN66" i="14"/>
  <c r="AN67" i="14" a="1"/>
  <c r="AN67" i="14" s="1"/>
  <c r="AN68" i="14" a="1"/>
  <c r="AN68" i="14" s="1"/>
  <c r="AN69" i="14" a="1"/>
  <c r="AN69" i="14" s="1"/>
  <c r="AN70" i="14" a="1"/>
  <c r="AN70" i="14"/>
  <c r="AN71" i="14" a="1"/>
  <c r="AN71" i="14"/>
  <c r="AN72" i="14" a="1"/>
  <c r="AN72" i="14"/>
  <c r="AN73" i="14" a="1"/>
  <c r="AN73" i="14" s="1"/>
  <c r="AN74" i="14" a="1"/>
  <c r="AN74" i="14"/>
  <c r="AN75" i="14" a="1"/>
  <c r="AN75" i="14" s="1"/>
  <c r="AN76" i="14" a="1"/>
  <c r="AN76" i="14" s="1"/>
  <c r="AN77" i="14" a="1"/>
  <c r="AN77" i="14"/>
  <c r="AN78" i="14" a="1"/>
  <c r="AN78" i="14"/>
  <c r="AN79" i="14" a="1"/>
  <c r="AN79" i="14" s="1"/>
  <c r="AN80" i="14" a="1"/>
  <c r="AN80" i="14" s="1"/>
  <c r="AN81" i="14" a="1"/>
  <c r="AN81" i="14" s="1"/>
  <c r="AN82" i="14" a="1"/>
  <c r="AN82" i="14"/>
  <c r="AN83" i="14" a="1"/>
  <c r="AN83" i="14" s="1"/>
  <c r="AN84" i="14" a="1"/>
  <c r="AN84" i="14"/>
  <c r="AN85" i="14" a="1"/>
  <c r="AN85" i="14" s="1"/>
  <c r="AN86" i="14" a="1"/>
  <c r="AN86" i="14"/>
  <c r="AN87" i="14" a="1"/>
  <c r="AN87" i="14" s="1"/>
  <c r="AN88" i="14" a="1"/>
  <c r="AN88" i="14"/>
  <c r="AN89" i="14" a="1"/>
  <c r="AN89" i="14"/>
  <c r="AN90" i="14" a="1"/>
  <c r="AN90" i="14" s="1"/>
  <c r="AN91" i="14" a="1"/>
  <c r="AN91" i="14" s="1"/>
  <c r="AN92" i="14" a="1"/>
  <c r="AN92" i="14" s="1"/>
  <c r="AN93" i="14" a="1"/>
  <c r="AN93" i="14" s="1"/>
  <c r="AN94" i="14" a="1"/>
  <c r="AN94" i="14"/>
  <c r="AN95" i="14" a="1"/>
  <c r="AN95" i="14"/>
  <c r="AN96" i="14" a="1"/>
  <c r="AN96" i="14"/>
  <c r="AN97" i="14" a="1"/>
  <c r="AN97" i="14" s="1"/>
  <c r="AN98" i="14" a="1"/>
  <c r="AN98" i="14"/>
  <c r="AN99" i="14" a="1"/>
  <c r="AN99" i="14" s="1"/>
  <c r="AN100" i="14" a="1"/>
  <c r="AN100" i="14"/>
  <c r="AN101" i="14" a="1"/>
  <c r="AN101" i="14"/>
  <c r="AN102" i="14" a="1"/>
  <c r="AN102" i="14"/>
  <c r="AN103" i="14" a="1"/>
  <c r="AN103" i="14" s="1"/>
  <c r="AN104" i="14" a="1"/>
  <c r="AN104" i="14" s="1"/>
  <c r="AN105" i="14" a="1"/>
  <c r="AN105" i="14" s="1"/>
  <c r="AN106" i="14" a="1"/>
  <c r="AN106" i="14"/>
  <c r="AN107" i="14" a="1"/>
  <c r="AN107" i="14" s="1"/>
  <c r="AN108" i="14" a="1"/>
  <c r="AN108" i="14"/>
  <c r="AN109" i="14" a="1"/>
  <c r="AN109" i="14" s="1"/>
  <c r="AN110" i="14" a="1"/>
  <c r="AN110" i="14"/>
  <c r="AN111" i="14" a="1"/>
  <c r="AN111" i="14" s="1"/>
  <c r="AN112" i="14" a="1"/>
  <c r="AN112" i="14" s="1"/>
  <c r="AN113" i="14" a="1"/>
  <c r="AN113" i="14"/>
  <c r="AN114" i="14" a="1"/>
  <c r="AN114" i="14"/>
  <c r="AN115" i="14" a="1"/>
  <c r="AN115" i="14" s="1"/>
  <c r="AN116" i="14" a="1"/>
  <c r="AN116" i="14" s="1"/>
  <c r="AN117" i="14" a="1"/>
  <c r="AN117" i="14" s="1"/>
  <c r="AN118" i="14" a="1"/>
  <c r="AN118" i="14"/>
  <c r="AN119" i="14" a="1"/>
  <c r="AN119" i="14" s="1"/>
  <c r="AN120" i="14" a="1"/>
  <c r="AN120" i="14"/>
  <c r="AN121" i="14" a="1"/>
  <c r="AN121" i="14" s="1"/>
  <c r="AN122" i="14" a="1"/>
  <c r="AN122" i="14" s="1"/>
  <c r="AN123" i="14" a="1"/>
  <c r="AN123" i="14" s="1"/>
  <c r="AN124" i="14" a="1"/>
  <c r="AN124" i="14" s="1"/>
  <c r="AN125" i="14" a="1"/>
  <c r="AN125" i="14" s="1"/>
  <c r="AN126" i="14" a="1"/>
  <c r="AN126" i="14"/>
  <c r="AN127" i="14" a="1"/>
  <c r="AN127" i="14" s="1"/>
  <c r="AN128" i="14" a="1"/>
  <c r="AN128" i="14" s="1"/>
  <c r="AN129" i="14" a="1"/>
  <c r="AN129" i="14"/>
  <c r="AN130" i="14" a="1"/>
  <c r="AN130" i="14" s="1"/>
  <c r="AN131" i="14" a="1"/>
  <c r="AN131" i="14"/>
  <c r="AN132" i="14" a="1"/>
  <c r="AN132" i="14"/>
  <c r="AN133" i="14" a="1"/>
  <c r="AN133" i="14"/>
  <c r="AN134" i="14" a="1"/>
  <c r="AN134" i="14" s="1"/>
  <c r="AN135" i="14" a="1"/>
  <c r="AN135" i="14"/>
  <c r="AN136" i="14" a="1"/>
  <c r="AN136" i="14" s="1"/>
  <c r="AN137" i="14" a="1"/>
  <c r="AN137" i="14" s="1"/>
  <c r="AN138" i="14" a="1"/>
  <c r="AN138" i="14"/>
  <c r="AN139" i="14" a="1"/>
  <c r="AN139" i="14" s="1"/>
  <c r="AN140" i="14" a="1"/>
  <c r="AN140" i="14"/>
  <c r="AN141" i="14" a="1"/>
  <c r="AN141" i="14" s="1"/>
  <c r="AN142" i="14" a="1"/>
  <c r="AN142" i="14" s="1"/>
  <c r="AN143" i="14" a="1"/>
  <c r="AN143" i="14"/>
  <c r="AN144" i="14" a="1"/>
  <c r="AN144" i="14" s="1"/>
  <c r="AN145" i="14" a="1"/>
  <c r="AN145" i="14" s="1"/>
  <c r="AN146" i="14" a="1"/>
  <c r="AN146" i="14" s="1"/>
  <c r="AN147" i="14" a="1"/>
  <c r="AN147" i="14"/>
  <c r="AN148" i="14" a="1"/>
  <c r="AN148" i="14" s="1"/>
  <c r="AN149" i="14" a="1"/>
  <c r="AN149" i="14" s="1"/>
  <c r="AN150" i="14" a="1"/>
  <c r="AN150" i="14" s="1"/>
  <c r="AN151" i="14" a="1"/>
  <c r="AN151" i="14" s="1"/>
  <c r="AN152" i="14" a="1"/>
  <c r="AN152" i="14" s="1"/>
  <c r="AN153" i="14" a="1"/>
  <c r="AN153" i="14" s="1"/>
  <c r="AN154" i="14" a="1"/>
  <c r="AN154" i="14" s="1"/>
  <c r="AN155" i="14" a="1"/>
  <c r="AN155" i="14"/>
  <c r="AN156" i="14" a="1"/>
  <c r="AN156" i="14" s="1"/>
  <c r="AN157" i="14" a="1"/>
  <c r="AN157" i="14" s="1"/>
  <c r="AN158" i="14" a="1"/>
  <c r="AN158" i="14" s="1"/>
  <c r="AN159" i="14" a="1"/>
  <c r="AN159" i="14"/>
  <c r="AN160" i="14" a="1"/>
  <c r="AN160" i="14" s="1"/>
  <c r="AN161" i="14" a="1"/>
  <c r="AN161" i="14" s="1"/>
  <c r="AN162" i="14" a="1"/>
  <c r="AN162" i="14" s="1"/>
  <c r="AN163" i="14" a="1"/>
  <c r="AN163" i="14" s="1"/>
  <c r="AN164" i="14" a="1"/>
  <c r="AN164" i="14"/>
  <c r="AN165" i="14" a="1"/>
  <c r="AN165" i="14" s="1"/>
  <c r="AN166" i="14" a="1"/>
  <c r="AN166" i="14" s="1"/>
  <c r="AN167" i="14" a="1"/>
  <c r="AN167" i="14" s="1"/>
  <c r="AN168" i="14" a="1"/>
  <c r="AN168" i="14" s="1"/>
  <c r="AN169" i="14" a="1"/>
  <c r="AN169" i="14" s="1"/>
  <c r="AN170" i="14" a="1"/>
  <c r="AN170" i="14"/>
  <c r="AN171" i="14" a="1"/>
  <c r="AN171" i="14" s="1"/>
  <c r="AN172" i="14" a="1"/>
  <c r="AN172" i="14" s="1"/>
  <c r="AN173" i="14" a="1"/>
  <c r="AN173" i="14"/>
  <c r="AN174" i="14" a="1"/>
  <c r="AN174" i="14" s="1"/>
  <c r="AN175" i="14" a="1"/>
  <c r="AN175" i="14" s="1"/>
  <c r="AN176" i="14" a="1"/>
  <c r="AN176" i="14" s="1"/>
  <c r="AN177" i="14" a="1"/>
  <c r="AN177" i="14"/>
  <c r="AN178" i="14" a="1"/>
  <c r="AN178" i="14" s="1"/>
  <c r="AN179" i="14" a="1"/>
  <c r="AN179" i="14"/>
  <c r="AN180" i="14" a="1"/>
  <c r="AN180" i="14"/>
  <c r="AN181" i="14" a="1"/>
  <c r="AN181" i="14" s="1"/>
  <c r="AN182" i="14" a="1"/>
  <c r="AN182" i="14" s="1"/>
  <c r="AN183" i="14" a="1"/>
  <c r="AN183" i="14" s="1"/>
  <c r="AN184" i="14" a="1"/>
  <c r="AN184" i="14" s="1"/>
  <c r="AN185" i="14" a="1"/>
  <c r="AN185" i="14" s="1"/>
  <c r="AN186" i="14" a="1"/>
  <c r="AN186" i="14" s="1"/>
  <c r="AN187" i="14" a="1"/>
  <c r="AN187" i="14" s="1"/>
  <c r="AN188" i="14" a="1"/>
  <c r="AN188" i="14" s="1"/>
  <c r="AN189" i="14" a="1"/>
  <c r="AN189" i="14" s="1"/>
  <c r="AN190" i="14" a="1"/>
  <c r="AN190" i="14" s="1"/>
  <c r="AN191" i="14" a="1"/>
  <c r="AN191" i="14"/>
  <c r="AN192" i="14" a="1"/>
  <c r="AN192" i="14" s="1"/>
  <c r="AN193" i="14" a="1"/>
  <c r="AN193" i="14" s="1"/>
  <c r="AN194" i="14" a="1"/>
  <c r="AN194" i="14" s="1"/>
  <c r="AN195" i="14" a="1"/>
  <c r="AN195" i="14" s="1"/>
  <c r="AN196" i="14" a="1"/>
  <c r="AN196" i="14" s="1"/>
  <c r="AN197" i="14" a="1"/>
  <c r="AN197" i="14" s="1"/>
  <c r="AN198" i="14" a="1"/>
  <c r="AN198" i="14" s="1"/>
  <c r="AN199" i="14" a="1"/>
  <c r="AN199" i="14" s="1"/>
  <c r="AN200" i="14" a="1"/>
  <c r="AN200" i="14"/>
  <c r="AN201" i="14" a="1"/>
  <c r="AN201" i="14"/>
  <c r="AN202" i="14" a="1"/>
  <c r="AN202" i="14" s="1"/>
  <c r="AN203" i="14" a="1"/>
  <c r="AN203" i="14"/>
  <c r="AN204" i="14" a="1"/>
  <c r="AN204" i="14" s="1"/>
  <c r="AN205" i="14" a="1"/>
  <c r="AN205" i="14" s="1"/>
  <c r="AN206" i="14" a="1"/>
  <c r="AN206" i="14" s="1"/>
  <c r="AN207" i="14" a="1"/>
  <c r="AN207" i="14" s="1"/>
  <c r="AN208" i="14" a="1"/>
  <c r="AN208" i="14" s="1"/>
  <c r="AN209" i="14" a="1"/>
  <c r="AN209" i="14" s="1"/>
  <c r="AN210" i="14" a="1"/>
  <c r="AN210" i="14"/>
  <c r="AN211" i="14" a="1"/>
  <c r="AN211" i="14" s="1"/>
  <c r="AN212" i="14" a="1"/>
  <c r="AN212" i="14" s="1"/>
  <c r="AN213" i="14" a="1"/>
  <c r="AN213" i="14" s="1"/>
  <c r="AN214" i="14" a="1"/>
  <c r="AN214" i="14" s="1"/>
  <c r="AN215" i="14" a="1"/>
  <c r="AN215" i="14" s="1"/>
  <c r="AN216" i="14" a="1"/>
  <c r="AN216" i="14"/>
  <c r="AN217" i="14" a="1"/>
  <c r="AN217" i="14" s="1"/>
  <c r="AN218" i="14" a="1"/>
  <c r="AN218" i="14"/>
  <c r="AN219" i="14" a="1"/>
  <c r="AN219" i="14" s="1"/>
  <c r="AN220" i="14" a="1"/>
  <c r="AN220" i="14" s="1"/>
  <c r="AN221" i="14" a="1"/>
  <c r="AN221" i="14"/>
  <c r="AN222" i="14" a="1"/>
  <c r="AN222" i="14" s="1"/>
  <c r="AN223" i="14" a="1"/>
  <c r="AN223" i="14" s="1"/>
  <c r="AN224" i="14" a="1"/>
  <c r="AN224" i="14"/>
  <c r="AN225" i="14" a="1"/>
  <c r="AN225" i="14" s="1"/>
  <c r="AN226" i="14" a="1"/>
  <c r="AN226" i="14" s="1"/>
  <c r="AN227" i="14" a="1"/>
  <c r="AN227" i="14" s="1"/>
  <c r="AN228" i="14" a="1"/>
  <c r="AN228" i="14" s="1"/>
  <c r="AN229" i="14" a="1"/>
  <c r="AN229" i="14"/>
  <c r="AN230" i="14" a="1"/>
  <c r="AN230" i="14" s="1"/>
  <c r="AN231" i="14" a="1"/>
  <c r="AN231" i="14"/>
  <c r="AN232" i="14" a="1"/>
  <c r="AN232" i="14" s="1"/>
  <c r="AN233" i="14" a="1"/>
  <c r="AN233" i="14"/>
  <c r="AN234" i="14" a="1"/>
  <c r="AN234" i="14" s="1"/>
  <c r="AN235" i="14" a="1"/>
  <c r="AN235" i="14" s="1"/>
  <c r="AN236" i="14" a="1"/>
  <c r="AN236" i="14"/>
  <c r="AN237" i="14" a="1"/>
  <c r="AN237" i="14" s="1"/>
  <c r="AN238" i="14" a="1"/>
  <c r="AN238" i="14" s="1"/>
  <c r="AN239" i="14" a="1"/>
  <c r="AN239" i="14" s="1"/>
  <c r="AN240" i="14" a="1"/>
  <c r="AN240" i="14"/>
  <c r="AN241" i="14" a="1"/>
  <c r="AN241" i="14" s="1"/>
  <c r="AN242" i="14" a="1"/>
  <c r="AN242" i="14"/>
  <c r="AN243" i="14" a="1"/>
  <c r="AN243" i="14" s="1"/>
  <c r="AN244" i="14" a="1"/>
  <c r="AN244" i="14" s="1"/>
  <c r="AN245" i="14" a="1"/>
  <c r="AN245" i="14" s="1"/>
  <c r="AN246" i="14" a="1"/>
  <c r="AN246" i="14" s="1"/>
  <c r="AN247" i="14" a="1"/>
  <c r="AN247" i="14" s="1"/>
  <c r="AN248" i="14" a="1"/>
  <c r="AN248" i="14" s="1"/>
  <c r="AN249" i="14" a="1"/>
  <c r="AN249" i="14"/>
  <c r="AN250" i="14" a="1"/>
  <c r="AN250" i="14" s="1"/>
  <c r="AN251" i="14" a="1"/>
  <c r="AN251" i="14"/>
  <c r="AN252" i="14" a="1"/>
  <c r="AN252" i="14"/>
  <c r="AN253" i="14" a="1"/>
  <c r="AN253" i="14" s="1"/>
  <c r="AN254" i="14" a="1"/>
  <c r="AN254" i="14" s="1"/>
  <c r="AN255" i="14" a="1"/>
  <c r="AN255" i="14"/>
  <c r="AN256" i="14" a="1"/>
  <c r="AN256" i="14" s="1"/>
  <c r="AN257" i="14" a="1"/>
  <c r="AN257" i="14"/>
  <c r="AN258" i="14" a="1"/>
  <c r="AN258" i="14" s="1"/>
  <c r="AN259" i="14" a="1"/>
  <c r="AN259" i="14" s="1"/>
  <c r="AN260" i="14" a="1"/>
  <c r="AN260" i="14"/>
  <c r="AN261" i="14" a="1"/>
  <c r="AN261" i="14" s="1"/>
  <c r="AN262" i="14" a="1"/>
  <c r="AN262" i="14" s="1"/>
  <c r="AN263" i="14" a="1"/>
  <c r="AN263" i="14"/>
  <c r="AN264" i="14" a="1"/>
  <c r="AN264" i="14" s="1"/>
  <c r="AN265" i="14" a="1"/>
  <c r="AN265" i="14"/>
  <c r="AN266" i="14" a="1"/>
  <c r="AN266" i="14" s="1"/>
  <c r="AN267" i="14" a="1"/>
  <c r="AN267" i="14"/>
  <c r="AN268" i="14" a="1"/>
  <c r="AN268" i="14" s="1"/>
  <c r="AN269" i="14" a="1"/>
  <c r="AN269" i="14" s="1"/>
  <c r="AN270" i="14" a="1"/>
  <c r="AN270" i="14" s="1"/>
  <c r="AN271" i="14" a="1"/>
  <c r="AN271" i="14" s="1"/>
  <c r="AN272" i="14" a="1"/>
  <c r="AN272" i="14" s="1"/>
  <c r="AN273" i="14" a="1"/>
  <c r="AN273" i="14" s="1"/>
  <c r="AN274" i="14" a="1"/>
  <c r="AN274" i="14" s="1"/>
  <c r="AN275" i="14" a="1"/>
  <c r="AN275" i="14" s="1"/>
  <c r="AN276" i="14" a="1"/>
  <c r="AN276" i="14" s="1"/>
  <c r="AN277" i="14" a="1"/>
  <c r="AN277" i="14" s="1"/>
  <c r="AN278" i="14" a="1"/>
  <c r="AN278" i="14" s="1"/>
  <c r="AN279" i="14" a="1"/>
  <c r="AN279" i="14" s="1"/>
  <c r="AN280" i="14" a="1"/>
  <c r="AN280" i="14" s="1"/>
  <c r="AN281" i="14" a="1"/>
  <c r="AN281" i="14" s="1"/>
  <c r="AN282" i="14" a="1"/>
  <c r="AN282" i="14"/>
  <c r="AN283" i="14" a="1"/>
  <c r="AN283" i="14"/>
  <c r="AN284" i="14" a="1"/>
  <c r="AN284" i="14" s="1"/>
  <c r="AN285" i="14" a="1"/>
  <c r="AN285" i="14" s="1"/>
  <c r="AN286" i="14" a="1"/>
  <c r="AN286" i="14" s="1"/>
  <c r="AN287" i="14" a="1"/>
  <c r="AN287" i="14" s="1"/>
  <c r="AN288" i="14" a="1"/>
  <c r="AN288" i="14" s="1"/>
  <c r="AN289" i="14" a="1"/>
  <c r="AN289" i="14" s="1"/>
  <c r="AN290" i="14" a="1"/>
  <c r="AN290" i="14"/>
  <c r="AN291" i="14" a="1"/>
  <c r="AN291" i="14" s="1"/>
  <c r="AN292" i="14" a="1"/>
  <c r="AN292" i="14" s="1"/>
  <c r="AN293" i="14" a="1"/>
  <c r="AN293" i="14"/>
  <c r="AN294" i="14" a="1"/>
  <c r="AN294" i="14" s="1"/>
  <c r="AN295" i="14" a="1"/>
  <c r="AN295" i="14" s="1"/>
  <c r="AN296" i="14" a="1"/>
  <c r="AN296" i="14" s="1"/>
  <c r="AN297" i="14" a="1"/>
  <c r="AN297" i="14" s="1"/>
  <c r="AN298" i="14" a="1"/>
  <c r="AN298" i="14" s="1"/>
  <c r="AN299" i="14" a="1"/>
  <c r="AN299" i="14" s="1"/>
  <c r="AN300" i="14" a="1"/>
  <c r="AN300" i="14" s="1"/>
  <c r="AN301" i="14" a="1"/>
  <c r="AN301" i="14" s="1"/>
  <c r="AN302" i="14" a="1"/>
  <c r="AN302" i="14" s="1"/>
  <c r="AN303" i="14" a="1"/>
  <c r="AN303" i="14" s="1"/>
  <c r="AN304" i="14" a="1"/>
  <c r="AN304" i="14" s="1"/>
  <c r="AN305" i="14" a="1"/>
  <c r="AN305" i="14" s="1"/>
  <c r="AN306" i="14" a="1"/>
  <c r="AN306" i="14" s="1"/>
  <c r="AN307" i="14" a="1"/>
  <c r="AN307" i="14" s="1"/>
  <c r="AN308" i="14" a="1"/>
  <c r="AN308" i="14" s="1"/>
  <c r="AN309" i="14" a="1"/>
  <c r="AN309" i="14"/>
  <c r="AN310" i="14" a="1"/>
  <c r="AN310" i="14" s="1"/>
  <c r="AN311" i="14" a="1"/>
  <c r="AN311" i="14" s="1"/>
  <c r="AN312" i="14" a="1"/>
  <c r="AN312" i="14" s="1"/>
  <c r="AN313" i="14" a="1"/>
  <c r="AN313" i="14"/>
  <c r="AN314" i="14" a="1"/>
  <c r="AN314" i="14" s="1"/>
  <c r="AN315" i="14" a="1"/>
  <c r="AN315" i="14" s="1"/>
  <c r="AN316" i="14" a="1"/>
  <c r="AN316" i="14" s="1"/>
  <c r="AN317" i="14" a="1"/>
  <c r="AN317" i="14" s="1"/>
  <c r="AN318" i="14" a="1"/>
  <c r="AN318" i="14" s="1"/>
  <c r="AN319" i="14" a="1"/>
  <c r="AN319" i="14" s="1"/>
  <c r="AN320" i="14" a="1"/>
  <c r="AN320" i="14" s="1"/>
  <c r="AN321" i="14" a="1"/>
  <c r="AN321" i="14" s="1"/>
  <c r="AN322" i="14" a="1"/>
  <c r="AN322" i="14" s="1"/>
  <c r="AN323" i="14" a="1"/>
  <c r="AN323" i="14" s="1"/>
  <c r="AN324" i="14" a="1"/>
  <c r="AN324" i="14" s="1"/>
  <c r="AN325" i="14" a="1"/>
  <c r="AN325" i="14"/>
  <c r="AN326" i="14" a="1"/>
  <c r="AN326" i="14" s="1"/>
  <c r="AN327" i="14" a="1"/>
  <c r="AN327" i="14"/>
  <c r="AN328" i="14" a="1"/>
  <c r="AN328" i="14" s="1"/>
  <c r="AN329" i="14" a="1"/>
  <c r="AN329" i="14" s="1"/>
  <c r="AN330" i="14" a="1"/>
  <c r="AN330" i="14"/>
  <c r="AN331" i="14" a="1"/>
  <c r="AN331" i="14" s="1"/>
  <c r="AN332" i="14" a="1"/>
  <c r="AN332" i="14" s="1"/>
  <c r="AN333" i="14" a="1"/>
  <c r="AN333" i="14" s="1"/>
  <c r="AN334" i="14" a="1"/>
  <c r="AN334" i="14" s="1"/>
  <c r="AN335" i="14" a="1"/>
  <c r="AN335" i="14" s="1"/>
  <c r="AN336" i="14" a="1"/>
  <c r="AN336" i="14" s="1"/>
  <c r="AN337" i="14" a="1"/>
  <c r="AN337" i="14" s="1"/>
  <c r="AN338" i="14" a="1"/>
  <c r="AN338" i="14"/>
  <c r="AN339" i="14" a="1"/>
  <c r="AN339" i="14" s="1"/>
  <c r="AN340" i="14" a="1"/>
  <c r="AN340" i="14" s="1"/>
  <c r="AN341" i="14" a="1"/>
  <c r="AN341" i="14"/>
  <c r="AN342" i="14" a="1"/>
  <c r="AN342" i="14"/>
  <c r="AN343" i="14" a="1"/>
  <c r="AN343" i="14" s="1"/>
  <c r="AN344" i="14" a="1"/>
  <c r="AN344" i="14"/>
  <c r="AN345" i="14" a="1"/>
  <c r="AN345" i="14"/>
  <c r="AN346" i="14" a="1"/>
  <c r="AN346" i="14" s="1"/>
  <c r="AN347" i="14" a="1"/>
  <c r="AN347" i="14"/>
  <c r="AN348" i="14" a="1"/>
  <c r="AN348" i="14" s="1"/>
  <c r="AN349" i="14" a="1"/>
  <c r="AN349" i="14" s="1"/>
  <c r="AN350" i="14" a="1"/>
  <c r="AN350" i="14" s="1"/>
  <c r="AN351" i="14" a="1"/>
  <c r="AN351" i="14" s="1"/>
  <c r="AN352" i="14" a="1"/>
  <c r="AN352" i="14" s="1"/>
  <c r="AN353" i="14" a="1"/>
  <c r="AN353" i="14" s="1"/>
  <c r="AN354" i="14" a="1"/>
  <c r="AN354" i="14"/>
  <c r="AN355" i="14" a="1"/>
  <c r="AN355" i="14" s="1"/>
  <c r="AN356" i="14" a="1"/>
  <c r="AN356" i="14" s="1"/>
  <c r="AN357" i="14" a="1"/>
  <c r="AN357" i="14"/>
  <c r="AN358" i="14" a="1"/>
  <c r="AN358" i="14" s="1"/>
  <c r="AN359" i="14" a="1"/>
  <c r="AN359" i="14"/>
  <c r="AN360" i="14" a="1"/>
  <c r="AN360" i="14" s="1"/>
  <c r="AN361" i="14" a="1"/>
  <c r="AN361" i="14" s="1"/>
  <c r="AN362" i="14" a="1"/>
  <c r="AN362" i="14"/>
  <c r="AN363" i="14" a="1"/>
  <c r="AN363" i="14" s="1"/>
  <c r="AN364" i="14" a="1"/>
  <c r="AN364" i="14" s="1"/>
  <c r="AN365" i="14" a="1"/>
  <c r="AN365" i="14" s="1"/>
  <c r="AN366" i="14" a="1"/>
  <c r="AN366" i="14" s="1"/>
  <c r="AN367" i="14" a="1"/>
  <c r="AN367" i="14" s="1"/>
  <c r="AN368" i="14" a="1"/>
  <c r="AN368" i="14" s="1"/>
  <c r="AN369" i="14" a="1"/>
  <c r="AN369" i="14"/>
  <c r="AN370" i="14" a="1"/>
  <c r="AN370" i="14" s="1"/>
  <c r="AN371" i="14" a="1"/>
  <c r="AN371" i="14" s="1"/>
  <c r="AN372" i="14" a="1"/>
  <c r="AN372" i="14" s="1"/>
  <c r="AN373" i="14" a="1"/>
  <c r="AN373" i="14"/>
  <c r="AN374" i="14" a="1"/>
  <c r="AN374" i="14" s="1"/>
  <c r="AN375" i="14" a="1"/>
  <c r="AN375" i="14" s="1"/>
  <c r="AN376" i="14" a="1"/>
  <c r="AN376" i="14" s="1"/>
  <c r="AN377" i="14" a="1"/>
  <c r="AN377" i="14" s="1"/>
  <c r="AN378" i="14" a="1"/>
  <c r="AN378" i="14"/>
  <c r="AN379" i="14" a="1"/>
  <c r="AN379" i="14" s="1"/>
  <c r="AN380" i="14" a="1"/>
  <c r="AN380" i="14" s="1"/>
  <c r="AN381" i="14" a="1"/>
  <c r="AN381" i="14"/>
  <c r="AN382" i="14" a="1"/>
  <c r="AN382" i="14" s="1"/>
  <c r="AN383" i="14" a="1"/>
  <c r="AN383" i="14" s="1"/>
  <c r="AN384" i="14" a="1"/>
  <c r="AN384" i="14" s="1"/>
  <c r="AN385" i="14" a="1"/>
  <c r="AN385" i="14"/>
  <c r="AN386" i="14" a="1"/>
  <c r="AN386" i="14" s="1"/>
  <c r="AN387" i="14" a="1"/>
  <c r="AN387" i="14" s="1"/>
  <c r="AN388" i="14" a="1"/>
  <c r="AN388" i="14" s="1"/>
  <c r="AN389" i="14" a="1"/>
  <c r="AN389" i="14" s="1"/>
  <c r="AN390" i="14" a="1"/>
  <c r="AN390" i="14" s="1"/>
  <c r="AN391" i="14" a="1"/>
  <c r="AN391" i="14" s="1"/>
  <c r="AN392" i="14" a="1"/>
  <c r="AN392" i="14" s="1"/>
  <c r="AN393" i="14" a="1"/>
  <c r="AN393" i="14" s="1"/>
  <c r="AN394" i="14" a="1"/>
  <c r="AN394" i="14" s="1"/>
  <c r="AN395" i="14" a="1"/>
  <c r="AN395" i="14" s="1"/>
  <c r="AN396" i="14" a="1"/>
  <c r="AN396" i="14" s="1"/>
  <c r="AN397" i="14" a="1"/>
  <c r="AN397" i="14" s="1"/>
  <c r="AN398" i="14" a="1"/>
  <c r="AN398" i="14" s="1"/>
  <c r="AN399" i="14" a="1"/>
  <c r="AN399" i="14"/>
  <c r="AN400" i="14" a="1"/>
  <c r="AN400" i="14" s="1"/>
  <c r="AN401" i="14" a="1"/>
  <c r="AN401" i="14" s="1"/>
  <c r="AN402" i="14" a="1"/>
  <c r="AN402" i="14" s="1"/>
  <c r="AN403" i="14" a="1"/>
  <c r="AN403" i="14"/>
  <c r="AN404" i="14" a="1"/>
  <c r="AN404" i="14" s="1"/>
  <c r="AN405" i="14" a="1"/>
  <c r="AN405" i="14" s="1"/>
  <c r="AN406" i="14" a="1"/>
  <c r="AN406" i="14" s="1"/>
  <c r="AN407" i="14" a="1"/>
  <c r="AN407" i="14"/>
  <c r="AN408" i="14" a="1"/>
  <c r="AN408" i="14" s="1"/>
  <c r="AN409" i="14" a="1"/>
  <c r="AN409" i="14" s="1"/>
  <c r="AN410" i="14" a="1"/>
  <c r="AN410" i="14" s="1"/>
  <c r="AN411" i="14" a="1"/>
  <c r="AN411" i="14"/>
  <c r="AN412" i="14" a="1"/>
  <c r="AN412" i="14" s="1"/>
  <c r="AN413" i="14" a="1"/>
  <c r="AN413" i="14" s="1"/>
  <c r="AN414" i="14" a="1"/>
  <c r="AN414" i="14"/>
  <c r="AN415" i="14" a="1"/>
  <c r="AN415" i="14" s="1"/>
  <c r="AN416" i="14" a="1"/>
  <c r="AN416" i="14" s="1"/>
  <c r="AN417" i="14" a="1"/>
  <c r="AN417" i="14" s="1"/>
  <c r="AN418" i="14" a="1"/>
  <c r="AN418" i="14" s="1"/>
  <c r="AN419" i="14" a="1"/>
  <c r="AN419" i="14" s="1"/>
  <c r="AN420" i="14" a="1"/>
  <c r="AN420" i="14"/>
  <c r="AN421" i="14" a="1"/>
  <c r="AN421" i="14" s="1"/>
  <c r="AN422" i="14" a="1"/>
  <c r="AN422" i="14"/>
  <c r="AN423" i="14" a="1"/>
  <c r="AN423" i="14" s="1"/>
  <c r="AN424" i="14" a="1"/>
  <c r="AN424" i="14" s="1"/>
  <c r="AN425" i="14" a="1"/>
  <c r="AN425" i="14" s="1"/>
  <c r="AN426" i="14" a="1"/>
  <c r="AN426" i="14" s="1"/>
  <c r="AN427" i="14" a="1"/>
  <c r="AN427" i="14"/>
  <c r="AN428" i="14" a="1"/>
  <c r="AN428" i="14" s="1"/>
  <c r="AN429" i="14" a="1"/>
  <c r="AN429" i="14"/>
  <c r="AN430" i="14" a="1"/>
  <c r="AN430" i="14" s="1"/>
  <c r="AN431" i="14" a="1"/>
  <c r="AN431" i="14" s="1"/>
  <c r="AN432" i="14" a="1"/>
  <c r="AN432" i="14" s="1"/>
  <c r="AN433" i="14" a="1"/>
  <c r="AN433" i="14" s="1"/>
  <c r="AN434" i="14" a="1"/>
  <c r="AN434" i="14"/>
  <c r="AN435" i="14" a="1"/>
  <c r="AN435" i="14" s="1"/>
  <c r="AN436" i="14" a="1"/>
  <c r="AN436" i="14" s="1"/>
  <c r="AN437" i="14" a="1"/>
  <c r="AN437" i="14"/>
  <c r="AN438" i="14" a="1"/>
  <c r="AN438" i="14" s="1"/>
  <c r="AN439" i="14" a="1"/>
  <c r="AN439" i="14" s="1"/>
  <c r="AN440" i="14" a="1"/>
  <c r="AN440" i="14"/>
  <c r="AN441" i="14" a="1"/>
  <c r="AN441" i="14" s="1"/>
  <c r="AN442" i="14" a="1"/>
  <c r="AN442" i="14" s="1"/>
  <c r="AN443" i="14" a="1"/>
  <c r="AN443" i="14"/>
  <c r="AN444" i="14" a="1"/>
  <c r="AN444" i="14" s="1"/>
  <c r="AN445" i="14" a="1"/>
  <c r="AN445" i="14" s="1"/>
  <c r="AN446" i="14" a="1"/>
  <c r="AN446" i="14" s="1"/>
  <c r="AN447" i="14" a="1"/>
  <c r="AN447" i="14" s="1"/>
  <c r="AN448" i="14" a="1"/>
  <c r="AN448" i="14" s="1"/>
  <c r="AN449" i="14" a="1"/>
  <c r="AN449" i="14" s="1"/>
  <c r="AN450" i="14" a="1"/>
  <c r="AN450" i="14" s="1"/>
  <c r="AN451" i="14" a="1"/>
  <c r="AN451" i="14" s="1"/>
  <c r="AN452" i="14" a="1"/>
  <c r="AN452" i="14" s="1"/>
  <c r="AN453" i="14" a="1"/>
  <c r="AN453" i="14" s="1"/>
  <c r="AN454" i="14" a="1"/>
  <c r="AN454" i="14" s="1"/>
  <c r="AN455" i="14" a="1"/>
  <c r="AN455" i="14" s="1"/>
  <c r="AN456" i="14" a="1"/>
  <c r="AN456" i="14" s="1"/>
  <c r="AN457" i="14" a="1"/>
  <c r="AN457" i="14" s="1"/>
  <c r="AN458" i="14" a="1"/>
  <c r="AN458" i="14" s="1"/>
  <c r="AN459" i="14" a="1"/>
  <c r="AN459" i="14" s="1"/>
  <c r="AN460" i="14" a="1"/>
  <c r="AN460" i="14" s="1"/>
  <c r="AN461" i="14" a="1"/>
  <c r="AN461" i="14" s="1"/>
  <c r="AN462" i="14" a="1"/>
  <c r="AN462" i="14" s="1"/>
  <c r="AN463" i="14" a="1"/>
  <c r="AN463" i="14" s="1"/>
  <c r="AN464" i="14" a="1"/>
  <c r="AN464" i="14" s="1"/>
  <c r="AN465" i="14" a="1"/>
  <c r="AN465" i="14" s="1"/>
  <c r="AN466" i="14" a="1"/>
  <c r="AN466" i="14" s="1"/>
  <c r="AN467" i="14" a="1"/>
  <c r="AN467" i="14" s="1"/>
  <c r="AN468" i="14" a="1"/>
  <c r="AN468" i="14" s="1"/>
  <c r="AN469" i="14" a="1"/>
  <c r="AN469" i="14"/>
  <c r="AN470" i="14" a="1"/>
  <c r="AN470" i="14"/>
  <c r="AN471" i="14" a="1"/>
  <c r="AN471" i="14" s="1"/>
  <c r="AN472" i="14" a="1"/>
  <c r="AN472" i="14" s="1"/>
  <c r="AN473" i="14" a="1"/>
  <c r="AN473" i="14"/>
  <c r="AN474" i="14" a="1"/>
  <c r="AN474" i="14"/>
  <c r="AN475" i="14" a="1"/>
  <c r="AN475" i="14" s="1"/>
  <c r="AN476" i="14" a="1"/>
  <c r="AN476" i="14" s="1"/>
  <c r="AN477" i="14" a="1"/>
  <c r="AN477" i="14" s="1"/>
  <c r="AN478" i="14" a="1"/>
  <c r="AN478" i="14" s="1"/>
  <c r="AN479" i="14" a="1"/>
  <c r="AN479" i="14" s="1"/>
  <c r="AN480" i="14" a="1"/>
  <c r="AN480" i="14" s="1"/>
  <c r="AN481" i="14" a="1"/>
  <c r="AN481" i="14" s="1"/>
  <c r="AN482" i="14" a="1"/>
  <c r="AN482" i="14" s="1"/>
  <c r="AN483" i="14" a="1"/>
  <c r="AN483" i="14"/>
  <c r="AN484" i="14" a="1"/>
  <c r="AN484" i="14" s="1"/>
  <c r="AN485" i="14" a="1"/>
  <c r="AN485" i="14"/>
  <c r="AN486" i="14" a="1"/>
  <c r="AN486" i="14"/>
  <c r="AN487" i="14" a="1"/>
  <c r="AN487" i="14" s="1"/>
  <c r="AN488" i="14" a="1"/>
  <c r="AN488" i="14" s="1"/>
  <c r="AN489" i="14" a="1"/>
  <c r="AN489" i="14"/>
  <c r="AN490" i="14" a="1"/>
  <c r="AN490" i="14" s="1"/>
  <c r="AN491" i="14" a="1"/>
  <c r="AN491" i="14" s="1"/>
  <c r="AN492" i="14" a="1"/>
  <c r="AN492" i="14" s="1"/>
  <c r="AN493" i="14" a="1"/>
  <c r="AN493" i="14"/>
  <c r="AN494" i="14" a="1"/>
  <c r="AN494" i="14" s="1"/>
  <c r="AN495" i="14" a="1"/>
  <c r="AN495" i="14" s="1"/>
  <c r="AN496" i="14" a="1"/>
  <c r="AN496" i="14" s="1"/>
  <c r="AN497" i="14" a="1"/>
  <c r="AN497" i="14" s="1"/>
  <c r="AN498" i="14" a="1"/>
  <c r="AN498" i="14" s="1"/>
  <c r="AN499" i="14" a="1"/>
  <c r="AN499" i="14" s="1"/>
  <c r="AN500" i="14" a="1"/>
  <c r="AN500" i="14"/>
  <c r="AN501" i="14" a="1"/>
  <c r="AN501" i="14"/>
  <c r="AN502" i="14" a="1"/>
  <c r="AN502" i="14" s="1"/>
  <c r="AN503" i="14" a="1"/>
  <c r="AN503" i="14" s="1"/>
  <c r="AN504" i="14" a="1"/>
  <c r="AN504" i="14" s="1"/>
  <c r="AN505" i="14" a="1"/>
  <c r="AN505" i="14" s="1"/>
  <c r="AN506" i="14" a="1"/>
  <c r="AN506" i="14"/>
  <c r="AN507" i="14" a="1"/>
  <c r="AN507" i="14"/>
  <c r="AN508" i="14" a="1"/>
  <c r="AN508" i="14" s="1"/>
  <c r="AN509" i="14" a="1"/>
  <c r="AN509" i="14" s="1"/>
  <c r="AN510" i="14" a="1"/>
  <c r="AN510" i="14" s="1"/>
  <c r="AN511" i="14" a="1"/>
  <c r="AN511" i="14" s="1"/>
  <c r="AN512" i="14" a="1"/>
  <c r="AN512" i="14" s="1"/>
  <c r="AN513" i="14" a="1"/>
  <c r="AN513" i="14" s="1"/>
  <c r="AN514" i="14" a="1"/>
  <c r="AN514" i="14" s="1"/>
  <c r="AN515" i="14" a="1"/>
  <c r="AN515" i="14" s="1"/>
  <c r="AN516" i="14" a="1"/>
  <c r="AN516" i="14"/>
  <c r="AN517" i="14" a="1"/>
  <c r="AN517" i="14" s="1"/>
  <c r="AN518" i="14" a="1"/>
  <c r="AN518" i="14" s="1"/>
  <c r="AN519" i="14" a="1"/>
  <c r="AN519" i="14" s="1"/>
  <c r="AN520" i="14" a="1"/>
  <c r="AN520" i="14" s="1"/>
  <c r="AN521" i="14" a="1"/>
  <c r="AN521" i="14" s="1"/>
  <c r="AN522" i="14" a="1"/>
  <c r="AN522" i="14" s="1"/>
  <c r="AN523" i="14" a="1"/>
  <c r="AN523" i="14" s="1"/>
  <c r="AN524" i="14" a="1"/>
  <c r="AN524" i="14" s="1"/>
  <c r="AN525" i="14" a="1"/>
  <c r="AN525" i="14" s="1"/>
  <c r="AN526" i="14" a="1"/>
  <c r="AN526" i="14" s="1"/>
  <c r="AN527" i="14" a="1"/>
  <c r="AN527" i="14"/>
  <c r="AN528" i="14" a="1"/>
  <c r="AN528" i="14"/>
  <c r="AN529" i="14" a="1"/>
  <c r="AN529" i="14"/>
  <c r="AN530" i="14" a="1"/>
  <c r="AN530" i="14" s="1"/>
  <c r="AN531" i="14" a="1"/>
  <c r="AN531" i="14"/>
  <c r="AN532" i="14" a="1"/>
  <c r="AN532" i="14" s="1"/>
  <c r="AN533" i="14" a="1"/>
  <c r="AN533" i="14" s="1"/>
  <c r="AN534" i="14" a="1"/>
  <c r="AN534" i="14"/>
  <c r="AN535" i="14" a="1"/>
  <c r="AN535" i="14" s="1"/>
  <c r="AN536" i="14" a="1"/>
  <c r="AN536" i="14" s="1"/>
  <c r="AN537" i="14" a="1"/>
  <c r="AN537" i="14"/>
  <c r="AN538" i="14" a="1"/>
  <c r="AN538" i="14" s="1"/>
  <c r="AN539" i="14" a="1"/>
  <c r="AN539" i="14" s="1"/>
  <c r="AN540" i="14" a="1"/>
  <c r="AN540" i="14" s="1"/>
  <c r="AN541" i="14" a="1"/>
  <c r="AN541" i="14" s="1"/>
  <c r="AN542" i="14" a="1"/>
  <c r="AN542" i="14"/>
  <c r="AN543" i="14" a="1"/>
  <c r="AN543" i="14"/>
  <c r="AN544" i="14" a="1"/>
  <c r="AN544" i="14" s="1"/>
  <c r="AN545" i="14" a="1"/>
  <c r="AN545" i="14" s="1"/>
  <c r="AN546" i="14" a="1"/>
  <c r="AN546" i="14"/>
  <c r="AN547" i="14" a="1"/>
  <c r="AN547" i="14"/>
  <c r="AN548" i="14" a="1"/>
  <c r="AN548" i="14" s="1"/>
  <c r="AN549" i="14" a="1"/>
  <c r="AN549" i="14" s="1"/>
  <c r="AN550" i="14" a="1"/>
  <c r="AN550" i="14" s="1"/>
  <c r="AN551" i="14" a="1"/>
  <c r="AN551" i="14" s="1"/>
  <c r="AN552" i="14" a="1"/>
  <c r="AN552" i="14"/>
  <c r="AN553" i="14" a="1"/>
  <c r="AN553" i="14" s="1"/>
  <c r="AN554" i="14" a="1"/>
  <c r="AN554" i="14" s="1"/>
  <c r="AN555" i="14" a="1"/>
  <c r="AN555" i="14" s="1"/>
  <c r="AN556" i="14" a="1"/>
  <c r="AN556" i="14" s="1"/>
  <c r="AN557" i="14" a="1"/>
  <c r="AN557" i="14"/>
  <c r="AN558" i="14" a="1"/>
  <c r="AN558" i="14" s="1"/>
  <c r="AN559" i="14" a="1"/>
  <c r="AN559" i="14" s="1"/>
  <c r="AN560" i="14" a="1"/>
  <c r="AN560" i="14" s="1"/>
  <c r="AN561" i="14" a="1"/>
  <c r="AN561" i="14" s="1"/>
  <c r="AN562" i="14" a="1"/>
  <c r="AN562" i="14" s="1"/>
  <c r="AN563" i="14" a="1"/>
  <c r="AN563" i="14" s="1"/>
  <c r="AN564" i="14" a="1"/>
  <c r="AN564" i="14" s="1"/>
  <c r="AN565" i="14" a="1"/>
  <c r="AN565" i="14" s="1"/>
  <c r="AN566" i="14" a="1"/>
  <c r="AN566" i="14"/>
  <c r="AN567" i="14" a="1"/>
  <c r="AN567" i="14"/>
  <c r="AN568" i="14" a="1"/>
  <c r="AN568" i="14" s="1"/>
  <c r="AN569" i="14" a="1"/>
  <c r="AN569" i="14" s="1"/>
  <c r="AN570" i="14" a="1"/>
  <c r="AN570" i="14" s="1"/>
  <c r="AN571" i="14" a="1"/>
  <c r="AN571" i="14"/>
  <c r="AN572" i="14" a="1"/>
  <c r="AN572" i="14" s="1"/>
  <c r="AN573" i="14" a="1"/>
  <c r="AN573" i="14"/>
  <c r="AN574" i="14" a="1"/>
  <c r="AN574" i="14" s="1"/>
  <c r="AN575" i="14" a="1"/>
  <c r="AN575" i="14"/>
  <c r="AN576" i="14" a="1"/>
  <c r="AN576" i="14" s="1"/>
  <c r="AN577" i="14" a="1"/>
  <c r="AN577" i="14"/>
  <c r="AN578" i="14" a="1"/>
  <c r="AN578" i="14" s="1"/>
  <c r="AN579" i="14" a="1"/>
  <c r="AN579" i="14" s="1"/>
  <c r="AN580" i="14" a="1"/>
  <c r="AN580" i="14" s="1"/>
  <c r="AN581" i="14" a="1"/>
  <c r="AN581" i="14"/>
  <c r="AN582" i="14" a="1"/>
  <c r="AN582" i="14" s="1"/>
  <c r="AN583" i="14" a="1"/>
  <c r="AN583" i="14" s="1"/>
  <c r="AN584" i="14" a="1"/>
  <c r="AN584" i="14" s="1"/>
  <c r="AN585" i="14" a="1"/>
  <c r="AN585" i="14" s="1"/>
  <c r="AN586" i="14" a="1"/>
  <c r="AN586" i="14" s="1"/>
  <c r="AN587" i="14" a="1"/>
  <c r="AN587" i="14" s="1"/>
  <c r="AN588" i="14" a="1"/>
  <c r="AN588" i="14" s="1"/>
  <c r="AN589" i="14" a="1"/>
  <c r="AN589" i="14"/>
  <c r="AN590" i="14" a="1"/>
  <c r="AN590" i="14"/>
  <c r="AN591" i="14" a="1"/>
  <c r="AN591" i="14"/>
  <c r="AN592" i="14" a="1"/>
  <c r="AN592" i="14" s="1"/>
  <c r="AN593" i="14" a="1"/>
  <c r="AN593" i="14" s="1"/>
  <c r="AN594" i="14" a="1"/>
  <c r="AN594" i="14" s="1"/>
  <c r="AN595" i="14" a="1"/>
  <c r="AN595" i="14" s="1"/>
  <c r="AN596" i="14" a="1"/>
  <c r="AN596" i="14" s="1"/>
  <c r="AN597" i="14" a="1"/>
  <c r="AN597" i="14" s="1"/>
  <c r="AN598" i="14" a="1"/>
  <c r="AN598" i="14" s="1"/>
  <c r="AN599" i="14" a="1"/>
  <c r="AN599" i="14" s="1"/>
  <c r="AN600" i="14" a="1"/>
  <c r="AN600" i="14" s="1"/>
  <c r="AN601" i="14" a="1"/>
  <c r="AN601" i="14" s="1"/>
  <c r="AN602" i="14" a="1"/>
  <c r="AN602" i="14"/>
  <c r="AN603" i="14" a="1"/>
  <c r="AN603" i="14" s="1"/>
  <c r="AN604" i="14" a="1"/>
  <c r="AN604" i="14" s="1"/>
  <c r="AN605" i="14" a="1"/>
  <c r="AN605" i="14"/>
  <c r="AN606" i="14" a="1"/>
  <c r="AN606" i="14" s="1"/>
  <c r="AN607" i="14" a="1"/>
  <c r="AN607" i="14"/>
  <c r="AN608" i="14" a="1"/>
  <c r="AN608" i="14" s="1"/>
  <c r="AN609" i="14" a="1"/>
  <c r="AN609" i="14"/>
  <c r="AN610" i="14" a="1"/>
  <c r="AN610" i="14" s="1"/>
  <c r="AN611" i="14" a="1"/>
  <c r="AN611" i="14" s="1"/>
  <c r="AN612" i="14" a="1"/>
  <c r="AN612" i="14"/>
  <c r="AN613" i="14" a="1"/>
  <c r="AN613" i="14" s="1"/>
  <c r="AN614" i="14" a="1"/>
  <c r="AN614" i="14"/>
  <c r="AN615" i="14" a="1"/>
  <c r="AN615" i="14" s="1"/>
  <c r="AN616" i="14" a="1"/>
  <c r="AN616" i="14" s="1"/>
  <c r="AN617" i="14" a="1"/>
  <c r="AN617" i="14" s="1"/>
  <c r="AN618" i="14" a="1"/>
  <c r="AN618" i="14" s="1"/>
  <c r="AN619" i="14" a="1"/>
  <c r="AN619" i="14" s="1"/>
  <c r="AN620" i="14" a="1"/>
  <c r="AN620" i="14" s="1"/>
  <c r="AN621" i="14" a="1"/>
  <c r="AN621" i="14" s="1"/>
  <c r="AN622" i="14" a="1"/>
  <c r="AN622" i="14" s="1"/>
  <c r="AN623" i="14" a="1"/>
  <c r="AN623" i="14" s="1"/>
  <c r="AN624" i="14" a="1"/>
  <c r="AN624" i="14" s="1"/>
  <c r="AN625" i="14" a="1"/>
  <c r="AN625" i="14" s="1"/>
  <c r="AN626" i="14" a="1"/>
  <c r="AN626" i="14" s="1"/>
  <c r="AN627" i="14" a="1"/>
  <c r="AN627" i="14" s="1"/>
  <c r="AN628" i="14" a="1"/>
  <c r="AN628" i="14" s="1"/>
  <c r="AN629" i="14" a="1"/>
  <c r="AN629" i="14"/>
  <c r="AN630" i="14" a="1"/>
  <c r="AN630" i="14"/>
  <c r="AN631" i="14" a="1"/>
  <c r="AN631" i="14" s="1"/>
  <c r="AN632" i="14" a="1"/>
  <c r="AN632" i="14" s="1"/>
  <c r="AN633" i="14" a="1"/>
  <c r="AN633" i="14" s="1"/>
  <c r="AN634" i="14" a="1"/>
  <c r="AN634" i="14" s="1"/>
  <c r="AN635" i="14" a="1"/>
  <c r="AN635" i="14" s="1"/>
  <c r="AN636" i="14" a="1"/>
  <c r="AN636" i="14"/>
  <c r="AN637" i="14" a="1"/>
  <c r="AN637" i="14"/>
  <c r="AN638" i="14" a="1"/>
  <c r="AN638" i="14"/>
  <c r="AN639" i="14" a="1"/>
  <c r="AN639" i="14" s="1"/>
  <c r="AN640" i="14" a="1"/>
  <c r="AN640" i="14" s="1"/>
  <c r="AN641" i="14" a="1"/>
  <c r="AN641" i="14"/>
  <c r="AN642" i="14" a="1"/>
  <c r="AN642" i="14"/>
  <c r="AN643" i="14" a="1"/>
  <c r="AN643" i="14"/>
  <c r="AN644" i="14" a="1"/>
  <c r="AN644" i="14"/>
  <c r="AN645" i="14" a="1"/>
  <c r="AN645" i="14"/>
  <c r="AN646" i="14" a="1"/>
  <c r="AN646" i="14" s="1"/>
  <c r="AN647" i="14" a="1"/>
  <c r="AN647" i="14" s="1"/>
  <c r="AN648" i="14" a="1"/>
  <c r="AN648" i="14" s="1"/>
  <c r="AN649" i="14" a="1"/>
  <c r="AN649" i="14" s="1"/>
  <c r="AN650" i="14" a="1"/>
  <c r="AN650" i="14" s="1"/>
  <c r="AN651" i="14" a="1"/>
  <c r="AN651" i="14" s="1"/>
  <c r="AN652" i="14" a="1"/>
  <c r="AN652" i="14" s="1"/>
  <c r="AN653" i="14" a="1"/>
  <c r="AN653" i="14" s="1"/>
  <c r="AN654" i="14" a="1"/>
  <c r="AN654" i="14" s="1"/>
  <c r="AN655" i="14" a="1"/>
  <c r="AN655" i="14"/>
  <c r="AN656" i="14" a="1"/>
  <c r="AN656" i="14" s="1"/>
  <c r="AN657" i="14" a="1"/>
  <c r="AN657" i="14" s="1"/>
  <c r="AN658" i="14" a="1"/>
  <c r="AN658" i="14" s="1"/>
  <c r="AN659" i="14" a="1"/>
  <c r="AN659" i="14"/>
  <c r="AN660" i="14" a="1"/>
  <c r="AN660" i="14" s="1"/>
  <c r="AN661" i="14" a="1"/>
  <c r="AN661" i="14" s="1"/>
  <c r="AN662" i="14" a="1"/>
  <c r="AN662" i="14" s="1"/>
  <c r="AN663" i="14" a="1"/>
  <c r="AN663" i="14"/>
  <c r="AN664" i="14" a="1"/>
  <c r="AN664" i="14" s="1"/>
  <c r="AN665" i="14" a="1"/>
  <c r="AN665" i="14"/>
  <c r="AN666" i="14" a="1"/>
  <c r="AN666" i="14" s="1"/>
  <c r="AN667" i="14" a="1"/>
  <c r="AN667" i="14" s="1"/>
  <c r="AN668" i="14" a="1"/>
  <c r="AN668" i="14" s="1"/>
  <c r="AN669" i="14" a="1"/>
  <c r="AN669" i="14" s="1"/>
  <c r="AN670" i="14" a="1"/>
  <c r="AN670" i="14" s="1"/>
  <c r="AN671" i="14" a="1"/>
  <c r="AN671" i="14"/>
  <c r="AN672" i="14" a="1"/>
  <c r="AN672" i="14"/>
  <c r="AN673" i="14" a="1"/>
  <c r="AN673" i="14" s="1"/>
  <c r="AN674" i="14" a="1"/>
  <c r="AN674" i="14" s="1"/>
  <c r="AN675" i="14" a="1"/>
  <c r="AN675" i="14" s="1"/>
  <c r="AN676" i="14" a="1"/>
  <c r="AN676" i="14" s="1"/>
  <c r="AN677" i="14" a="1"/>
  <c r="AN677" i="14" s="1"/>
  <c r="AN678" i="14" a="1"/>
  <c r="AN678" i="14" s="1"/>
  <c r="AN679" i="14" a="1"/>
  <c r="AN679" i="14"/>
  <c r="AN680" i="14" a="1"/>
  <c r="AN680" i="14"/>
  <c r="AN681" i="14" a="1"/>
  <c r="AN681" i="14"/>
  <c r="AN682" i="14" a="1"/>
  <c r="AN682" i="14" s="1"/>
  <c r="AN683" i="14" a="1"/>
  <c r="AN683" i="14" s="1"/>
  <c r="AN684" i="14" a="1"/>
  <c r="AN684" i="14"/>
  <c r="AN685" i="14" a="1"/>
  <c r="AN685" i="14" s="1"/>
  <c r="AN686" i="14" a="1"/>
  <c r="AN686" i="14" s="1"/>
  <c r="AN687" i="14" a="1"/>
  <c r="AN687" i="14" s="1"/>
  <c r="AN688" i="14" a="1"/>
  <c r="AN688" i="14" s="1"/>
  <c r="AN689" i="14" a="1"/>
  <c r="AN689" i="14"/>
  <c r="AN690" i="14" a="1"/>
  <c r="AN690" i="14"/>
  <c r="AN691" i="14" a="1"/>
  <c r="AN691" i="14" s="1"/>
  <c r="AN692" i="14" a="1"/>
  <c r="AN692" i="14" s="1"/>
  <c r="AN693" i="14" a="1"/>
  <c r="AN693" i="14"/>
  <c r="AN694" i="14" a="1"/>
  <c r="AN694" i="14" s="1"/>
  <c r="AN695" i="14" a="1"/>
  <c r="AN695" i="14"/>
  <c r="AN696" i="14" a="1"/>
  <c r="AN696" i="14" s="1"/>
  <c r="AN697" i="14" a="1"/>
  <c r="AN697" i="14" s="1"/>
  <c r="AN698" i="14" a="1"/>
  <c r="AN698" i="14" s="1"/>
  <c r="AN699" i="14" a="1"/>
  <c r="AN699" i="14" s="1"/>
  <c r="AN700" i="14" a="1"/>
  <c r="AN700" i="14" s="1"/>
  <c r="AN701" i="14" a="1"/>
  <c r="AN701" i="14" s="1"/>
  <c r="AN702" i="14" a="1"/>
  <c r="AN702" i="14"/>
  <c r="AN703" i="14" a="1"/>
  <c r="AN703" i="14"/>
  <c r="AN704" i="14" a="1"/>
  <c r="AN704" i="14" s="1"/>
  <c r="AN705" i="14" a="1"/>
  <c r="AN705" i="14" s="1"/>
  <c r="AN706" i="14" a="1"/>
  <c r="AN706" i="14" s="1"/>
  <c r="AN707" i="14" a="1"/>
  <c r="AN707" i="14" s="1"/>
  <c r="AN708" i="14" a="1"/>
  <c r="AN708" i="14" s="1"/>
  <c r="AN709" i="14" a="1"/>
  <c r="AN709" i="14" s="1"/>
  <c r="AN710" i="14" a="1"/>
  <c r="AN710" i="14"/>
  <c r="AN711" i="14" a="1"/>
  <c r="AN711" i="14"/>
  <c r="AN712" i="14" a="1"/>
  <c r="AN712" i="14" s="1"/>
  <c r="AN713" i="14" a="1"/>
  <c r="AN713" i="14" s="1"/>
  <c r="AN714" i="14" a="1"/>
  <c r="AN714" i="14"/>
  <c r="AN715" i="14" a="1"/>
  <c r="AN715" i="14" s="1"/>
  <c r="AN716" i="14" a="1"/>
  <c r="AN716" i="14"/>
  <c r="AN717" i="14" a="1"/>
  <c r="AN717" i="14" s="1"/>
  <c r="AN718" i="14" a="1"/>
  <c r="AN718" i="14" s="1"/>
  <c r="AN719" i="14" a="1"/>
  <c r="AN719" i="14" s="1"/>
  <c r="AN720" i="14" a="1"/>
  <c r="AN720" i="14" s="1"/>
  <c r="AN721" i="14" a="1"/>
  <c r="AN721" i="14"/>
  <c r="AN722" i="14" a="1"/>
  <c r="AN722" i="14" s="1"/>
  <c r="AN723" i="14" a="1"/>
  <c r="AN723" i="14" s="1"/>
  <c r="AN724" i="14" a="1"/>
  <c r="AN724" i="14" s="1"/>
  <c r="AN725" i="14" a="1"/>
  <c r="AN725" i="14" s="1"/>
  <c r="AN726" i="14" a="1"/>
  <c r="AN726" i="14" s="1"/>
  <c r="AN727" i="14" a="1"/>
  <c r="AN727" i="14" s="1"/>
  <c r="AN728" i="14" a="1"/>
  <c r="AN728" i="14"/>
  <c r="AN729" i="14" a="1"/>
  <c r="AN729" i="14"/>
  <c r="AN730" i="14" a="1"/>
  <c r="AN730" i="14" s="1"/>
  <c r="AN731" i="14" a="1"/>
  <c r="AN731" i="14"/>
  <c r="AN732" i="14" a="1"/>
  <c r="AN732" i="14" s="1"/>
  <c r="AN733" i="14" a="1"/>
  <c r="AN733" i="14" s="1"/>
  <c r="AN734" i="14" a="1"/>
  <c r="AN734" i="14"/>
  <c r="AN735" i="14" a="1"/>
  <c r="AN735" i="14" s="1"/>
  <c r="AN736" i="14" a="1"/>
  <c r="AN736" i="14" s="1"/>
  <c r="AN737" i="14" a="1"/>
  <c r="AN737" i="14"/>
  <c r="AN738" i="14" a="1"/>
  <c r="AN738" i="14" s="1"/>
  <c r="AN739" i="14" a="1"/>
  <c r="AN739" i="14" s="1"/>
  <c r="AN740" i="14" a="1"/>
  <c r="AN740" i="14" s="1"/>
  <c r="AN741" i="14" a="1"/>
  <c r="AN741" i="14" s="1"/>
  <c r="AN742" i="14" a="1"/>
  <c r="AN742" i="14" s="1"/>
  <c r="AN743" i="14" a="1"/>
  <c r="AN743" i="14"/>
  <c r="AN744" i="14" a="1"/>
  <c r="AN744" i="14"/>
  <c r="AN745" i="14" a="1"/>
  <c r="AN745" i="14" s="1"/>
  <c r="AN746" i="14" a="1"/>
  <c r="AN746" i="14" s="1"/>
  <c r="AN747" i="14" a="1"/>
  <c r="AN747" i="14"/>
  <c r="AN748" i="14" a="1"/>
  <c r="AN748" i="14" s="1"/>
  <c r="AN749" i="14" a="1"/>
  <c r="AN749" i="14" s="1"/>
  <c r="AN750" i="14" a="1"/>
  <c r="AN750" i="14" s="1"/>
  <c r="AN751" i="14" a="1"/>
  <c r="AN751" i="14"/>
  <c r="AN752" i="14" a="1"/>
  <c r="AN752" i="14"/>
  <c r="AN753" i="14" a="1"/>
  <c r="AN753" i="14" s="1"/>
  <c r="AN754" i="14" a="1"/>
  <c r="AN754" i="14" s="1"/>
  <c r="AN755" i="14" a="1"/>
  <c r="AN755" i="14"/>
  <c r="AN756" i="14" a="1"/>
  <c r="AN756" i="14" s="1"/>
  <c r="AN757" i="14" a="1"/>
  <c r="AN757" i="14" s="1"/>
  <c r="AN758" i="14" a="1"/>
  <c r="AN758" i="14" s="1"/>
  <c r="AN759" i="14" a="1"/>
  <c r="AN759" i="14" s="1"/>
  <c r="AN760" i="14" a="1"/>
  <c r="AN760" i="14" s="1"/>
  <c r="AN761" i="14" a="1"/>
  <c r="AN761" i="14" s="1"/>
  <c r="AN762" i="14" a="1"/>
  <c r="AN762" i="14" s="1"/>
  <c r="AN763" i="14" a="1"/>
  <c r="AN763" i="14" s="1"/>
  <c r="AN764" i="14" a="1"/>
  <c r="AN764" i="14"/>
  <c r="AN765" i="14" a="1"/>
  <c r="AN765" i="14"/>
  <c r="AN766" i="14" a="1"/>
  <c r="AN766" i="14" s="1"/>
  <c r="AN767" i="14" a="1"/>
  <c r="AN767" i="14" s="1"/>
  <c r="AN768" i="14" a="1"/>
  <c r="AN768" i="14" s="1"/>
  <c r="AN769" i="14" a="1"/>
  <c r="AN769" i="14" s="1"/>
  <c r="AN770" i="14" a="1"/>
  <c r="AN770" i="14" s="1"/>
  <c r="AN771" i="14" a="1"/>
  <c r="AN771" i="14" s="1"/>
  <c r="AN772" i="14" a="1"/>
  <c r="AN772" i="14" s="1"/>
  <c r="AN773" i="14" a="1"/>
  <c r="AN773" i="14"/>
  <c r="AN774" i="14" a="1"/>
  <c r="AN774" i="14" s="1"/>
  <c r="AN775" i="14" a="1"/>
  <c r="AN775" i="14" s="1"/>
  <c r="AN776" i="14" a="1"/>
  <c r="AN776" i="14"/>
  <c r="AN777" i="14" a="1"/>
  <c r="AN777" i="14" s="1"/>
  <c r="AN778" i="14" a="1"/>
  <c r="AN778" i="14" s="1"/>
  <c r="AN779" i="14" a="1"/>
  <c r="AN779" i="14" s="1"/>
  <c r="AN780" i="14" a="1"/>
  <c r="AN780" i="14" s="1"/>
  <c r="AN781" i="14" a="1"/>
  <c r="AN781" i="14" s="1"/>
  <c r="AN782" i="14" a="1"/>
  <c r="AN782" i="14"/>
  <c r="AN783" i="14" a="1"/>
  <c r="AN783" i="14" s="1"/>
  <c r="AN784" i="14" a="1"/>
  <c r="AN784" i="14" s="1"/>
  <c r="AN785" i="14" a="1"/>
  <c r="AN785" i="14" s="1"/>
  <c r="AN786" i="14" a="1"/>
  <c r="AN786" i="14" s="1"/>
  <c r="AN787" i="14" a="1"/>
  <c r="AN787" i="14"/>
  <c r="AN788" i="14" a="1"/>
  <c r="AN788" i="14"/>
  <c r="AN789" i="14" a="1"/>
  <c r="AN789" i="14" s="1"/>
  <c r="AN790" i="14" a="1"/>
  <c r="AN790" i="14" s="1"/>
  <c r="AN791" i="14" a="1"/>
  <c r="AN791" i="14" s="1"/>
  <c r="AN792" i="14" a="1"/>
  <c r="AN792" i="14" s="1"/>
  <c r="AN793" i="14" a="1"/>
  <c r="AN793" i="14"/>
  <c r="AN794" i="14" a="1"/>
  <c r="AN794" i="14" s="1"/>
  <c r="AN795" i="14" a="1"/>
  <c r="AN795" i="14" s="1"/>
  <c r="AN796" i="14" a="1"/>
  <c r="AN796" i="14" s="1"/>
  <c r="AN797" i="14" a="1"/>
  <c r="AN797" i="14" s="1"/>
  <c r="AN798" i="14" a="1"/>
  <c r="AN798" i="14"/>
  <c r="AN799" i="14" a="1"/>
  <c r="AN799" i="14"/>
  <c r="AN800" i="14" a="1"/>
  <c r="AN800" i="14"/>
  <c r="AN801" i="14" a="1"/>
  <c r="AN801" i="14" s="1"/>
  <c r="AN802" i="14" a="1"/>
  <c r="AN802" i="14" s="1"/>
  <c r="AN803" i="14" a="1"/>
  <c r="AN803" i="14" s="1"/>
  <c r="AN804" i="14" a="1"/>
  <c r="AN804" i="14" s="1"/>
  <c r="AN805" i="14" a="1"/>
  <c r="AN805" i="14" s="1"/>
  <c r="AN806" i="14" a="1"/>
  <c r="AN806" i="14"/>
  <c r="AN807" i="14" a="1"/>
  <c r="AN807" i="14" s="1"/>
  <c r="AN808" i="14" a="1"/>
  <c r="AN808" i="14" s="1"/>
  <c r="AN809" i="14" a="1"/>
  <c r="AN809" i="14" s="1"/>
  <c r="AN810" i="14" a="1"/>
  <c r="AN810" i="14" s="1"/>
  <c r="AN811" i="14" a="1"/>
  <c r="AN811" i="14" s="1"/>
  <c r="AN812" i="14" a="1"/>
  <c r="AN812" i="14" s="1"/>
  <c r="AN813" i="14" a="1"/>
  <c r="AN813" i="14" s="1"/>
  <c r="AN814" i="14" a="1"/>
  <c r="AN814" i="14" s="1"/>
  <c r="AN815" i="14" a="1"/>
  <c r="AN815" i="14" s="1"/>
  <c r="AN816" i="14" a="1"/>
  <c r="AN816" i="14" s="1"/>
  <c r="AN817" i="14" a="1"/>
  <c r="AN817" i="14" s="1"/>
  <c r="AN818" i="14" a="1"/>
  <c r="AN818" i="14" s="1"/>
  <c r="AN819" i="14" a="1"/>
  <c r="AN819" i="14" s="1"/>
  <c r="AN820" i="14" a="1"/>
  <c r="AN820" i="14" s="1"/>
  <c r="AN821" i="14" a="1"/>
  <c r="AN821" i="14" s="1"/>
  <c r="AN822" i="14" a="1"/>
  <c r="AN822" i="14" s="1"/>
  <c r="AN823" i="14" a="1"/>
  <c r="AN823" i="14" s="1"/>
  <c r="AN824" i="14" a="1"/>
  <c r="AN824" i="14"/>
  <c r="AN825" i="14" a="1"/>
  <c r="AN825" i="14" s="1"/>
  <c r="AN826" i="14" a="1"/>
  <c r="AN826" i="14" s="1"/>
  <c r="AN827" i="14" a="1"/>
  <c r="AN827" i="14" s="1"/>
  <c r="AN828" i="14" a="1"/>
  <c r="AN828" i="14" s="1"/>
  <c r="AN829" i="14" a="1"/>
  <c r="AN829" i="14" s="1"/>
  <c r="AN830" i="14" a="1"/>
  <c r="AN830" i="14" s="1"/>
  <c r="AN831" i="14" a="1"/>
  <c r="AN831" i="14" s="1"/>
  <c r="AN832" i="14" a="1"/>
  <c r="AN832" i="14" s="1"/>
  <c r="AN833" i="14" a="1"/>
  <c r="AN833" i="14" s="1"/>
  <c r="AN834" i="14" a="1"/>
  <c r="AN834" i="14" s="1"/>
  <c r="AN835" i="14" a="1"/>
  <c r="AN835" i="14"/>
  <c r="AN836" i="14" a="1"/>
  <c r="AN836" i="14" s="1"/>
  <c r="AN837" i="14" a="1"/>
  <c r="AN837" i="14" s="1"/>
  <c r="AN838" i="14" a="1"/>
  <c r="AN838" i="14" s="1"/>
  <c r="AN839" i="14" a="1"/>
  <c r="AN839" i="14" s="1"/>
  <c r="AN840" i="14" a="1"/>
  <c r="AN840" i="14"/>
  <c r="AN841" i="14" a="1"/>
  <c r="AN841" i="14"/>
  <c r="AN842" i="14" a="1"/>
  <c r="AN842" i="14" s="1"/>
  <c r="AN843" i="14" a="1"/>
  <c r="AN843" i="14" s="1"/>
  <c r="AN844" i="14" a="1"/>
  <c r="AN844" i="14" s="1"/>
  <c r="AN845" i="14" a="1"/>
  <c r="AN845" i="14" s="1"/>
  <c r="AN846" i="14" a="1"/>
  <c r="AN846" i="14" s="1"/>
  <c r="AN847" i="14" a="1"/>
  <c r="AN847" i="14" s="1"/>
  <c r="AN848" i="14" a="1"/>
  <c r="AN848" i="14"/>
  <c r="AN849" i="14" a="1"/>
  <c r="AN849" i="14"/>
  <c r="AN850" i="14" a="1"/>
  <c r="AN850" i="14" s="1"/>
  <c r="AN851" i="14" a="1"/>
  <c r="AN851" i="14" s="1"/>
  <c r="AN852" i="14" a="1"/>
  <c r="AN852" i="14"/>
  <c r="AN853" i="14" a="1"/>
  <c r="AN853" i="14" s="1"/>
  <c r="AN854" i="14" a="1"/>
  <c r="AN854" i="14" s="1"/>
  <c r="AN855" i="14" a="1"/>
  <c r="AN855" i="14"/>
  <c r="AN856" i="14" a="1"/>
  <c r="AN856" i="14" s="1"/>
  <c r="AN857" i="14" a="1"/>
  <c r="AN857" i="14"/>
  <c r="AN858" i="14" a="1"/>
  <c r="AN858" i="14"/>
  <c r="AN859" i="14" a="1"/>
  <c r="AN859" i="14"/>
  <c r="AN860" i="14" a="1"/>
  <c r="AN860" i="14" s="1"/>
  <c r="AN861" i="14" a="1"/>
  <c r="AN861" i="14" s="1"/>
  <c r="AN862" i="14" a="1"/>
  <c r="AN862" i="14" s="1"/>
  <c r="AN863" i="14" a="1"/>
  <c r="AN863" i="14" s="1"/>
  <c r="AN864" i="14" a="1"/>
  <c r="AN864" i="14" s="1"/>
  <c r="AN865" i="14" a="1"/>
  <c r="AN865" i="14" s="1"/>
  <c r="AN866" i="14" a="1"/>
  <c r="AN866" i="14" s="1"/>
  <c r="AN867" i="14" a="1"/>
  <c r="AN867" i="14" s="1"/>
  <c r="AN868" i="14" a="1"/>
  <c r="AN868" i="14" s="1"/>
  <c r="AN869" i="14" a="1"/>
  <c r="AN869" i="14" s="1"/>
  <c r="AN870" i="14" a="1"/>
  <c r="AN870" i="14"/>
  <c r="AN871" i="14" a="1"/>
  <c r="AN871" i="14" s="1"/>
  <c r="AN872" i="14" a="1"/>
  <c r="AN872" i="14"/>
  <c r="AN873" i="14" a="1"/>
  <c r="AN873" i="14"/>
  <c r="AN874" i="14" a="1"/>
  <c r="AN874" i="14" s="1"/>
  <c r="AN875" i="14" a="1"/>
  <c r="AN875" i="14"/>
  <c r="AN876" i="14" a="1"/>
  <c r="AN876" i="14" s="1"/>
  <c r="AN877" i="14" a="1"/>
  <c r="AN877" i="14" s="1"/>
  <c r="AN878" i="14" a="1"/>
  <c r="AN878" i="14"/>
  <c r="AN879" i="14" a="1"/>
  <c r="AN879" i="14"/>
  <c r="AN880" i="14" a="1"/>
  <c r="AN880" i="14" s="1"/>
  <c r="AN881" i="14" a="1"/>
  <c r="AN881" i="14"/>
  <c r="AN882" i="14" a="1"/>
  <c r="AN882" i="14" s="1"/>
  <c r="AN883" i="14" a="1"/>
  <c r="AN883" i="14"/>
  <c r="AN884" i="14" a="1"/>
  <c r="AN884" i="14"/>
  <c r="AN885" i="14" a="1"/>
  <c r="AN885" i="14"/>
  <c r="AN886" i="14" a="1"/>
  <c r="AN886" i="14" s="1"/>
  <c r="AN887" i="14" a="1"/>
  <c r="AN887" i="14"/>
  <c r="AN888" i="14" a="1"/>
  <c r="AN888" i="14"/>
  <c r="AN889" i="14" a="1"/>
  <c r="AN889" i="14" s="1"/>
  <c r="AN890" i="14" a="1"/>
  <c r="AN890" i="14" s="1"/>
  <c r="AN891" i="14" a="1"/>
  <c r="AN891" i="14"/>
  <c r="AN892" i="14" a="1"/>
  <c r="AN892" i="14" s="1"/>
  <c r="AN893" i="14" a="1"/>
  <c r="AN893" i="14"/>
  <c r="AN894" i="14" a="1"/>
  <c r="AN894" i="14"/>
  <c r="AN895" i="14" a="1"/>
  <c r="AN895" i="14" s="1"/>
  <c r="AN896" i="14" a="1"/>
  <c r="AN896" i="14" s="1"/>
  <c r="AN897" i="14" a="1"/>
  <c r="AN897" i="14"/>
  <c r="AN898" i="14" a="1"/>
  <c r="AN898" i="14" s="1"/>
  <c r="AN899" i="14" a="1"/>
  <c r="AN899" i="14" s="1"/>
  <c r="AN900" i="14" a="1"/>
  <c r="AN900" i="14"/>
  <c r="AN901" i="14" a="1"/>
  <c r="AN901" i="14"/>
  <c r="AN902" i="14" a="1"/>
  <c r="AN902" i="14" s="1"/>
  <c r="AN903" i="14" a="1"/>
  <c r="AN903" i="14" s="1"/>
  <c r="AN904" i="14" a="1"/>
  <c r="AN904" i="14" s="1"/>
  <c r="AN905" i="14" a="1"/>
  <c r="AN905" i="14" s="1"/>
  <c r="AN906" i="14" a="1"/>
  <c r="AN906" i="14" s="1"/>
  <c r="AN907" i="14" a="1"/>
  <c r="AN907" i="14" s="1"/>
  <c r="AN908" i="14" a="1"/>
  <c r="AN908" i="14" s="1"/>
  <c r="AN909" i="14" a="1"/>
  <c r="AN909" i="14"/>
  <c r="AN910" i="14" a="1"/>
  <c r="AN910" i="14" s="1"/>
  <c r="AN911" i="14" a="1"/>
  <c r="AN911" i="14" s="1"/>
  <c r="AN912" i="14" a="1"/>
  <c r="AN912" i="14" s="1"/>
  <c r="AN913" i="14" a="1"/>
  <c r="AN913" i="14"/>
  <c r="AN914" i="14" a="1"/>
  <c r="AN914" i="14"/>
  <c r="AN915" i="14" a="1"/>
  <c r="AN915" i="14" s="1"/>
  <c r="AN916" i="14" a="1"/>
  <c r="AN916" i="14" s="1"/>
  <c r="AN917" i="14" a="1"/>
  <c r="AN917" i="14" s="1"/>
  <c r="AN918" i="14" a="1"/>
  <c r="AN918" i="14"/>
  <c r="AN919" i="14" a="1"/>
  <c r="AN919" i="14"/>
  <c r="AN920" i="14" a="1"/>
  <c r="AN920" i="14"/>
  <c r="AN921" i="14" a="1"/>
  <c r="AN921" i="14"/>
  <c r="AN922" i="14" a="1"/>
  <c r="AN922" i="14" s="1"/>
  <c r="AN923" i="14" a="1"/>
  <c r="AN923" i="14" s="1"/>
  <c r="AN924" i="14" a="1"/>
  <c r="AN924" i="14" s="1"/>
  <c r="AN925" i="14" a="1"/>
  <c r="AN925" i="14"/>
  <c r="AN926" i="14" a="1"/>
  <c r="AN926" i="14" s="1"/>
  <c r="AN927" i="14" a="1"/>
  <c r="AN927" i="14"/>
  <c r="AN928" i="14" a="1"/>
  <c r="AN928" i="14" s="1"/>
  <c r="AN929" i="14" a="1"/>
  <c r="AN929" i="14"/>
  <c r="AN930" i="14" a="1"/>
  <c r="AN930" i="14" s="1"/>
  <c r="AN931" i="14" a="1"/>
  <c r="AN931" i="14" s="1"/>
  <c r="AN932" i="14" a="1"/>
  <c r="AN932" i="14" s="1"/>
  <c r="AN933" i="14" a="1"/>
  <c r="AN933" i="14"/>
  <c r="AN934" i="14" a="1"/>
  <c r="AN934" i="14" s="1"/>
  <c r="AN935" i="14" a="1"/>
  <c r="AN935" i="14"/>
  <c r="AN936" i="14" a="1"/>
  <c r="AN936" i="14" s="1"/>
  <c r="AN937" i="14" a="1"/>
  <c r="AN937" i="14" s="1"/>
  <c r="AN938" i="14" a="1"/>
  <c r="AN938" i="14" s="1"/>
  <c r="AN939" i="14" a="1"/>
  <c r="AN939" i="14" s="1"/>
  <c r="AN940" i="14" a="1"/>
  <c r="AN940" i="14"/>
  <c r="AN941" i="14" a="1"/>
  <c r="AN941" i="14" s="1"/>
  <c r="AN942" i="14" a="1"/>
  <c r="AN942" i="14"/>
  <c r="AN943" i="14" a="1"/>
  <c r="AN943" i="14" s="1"/>
  <c r="AN944" i="14" a="1"/>
  <c r="AN944" i="14" s="1"/>
  <c r="AN945" i="14" a="1"/>
  <c r="AN945" i="14"/>
  <c r="AN946" i="14" a="1"/>
  <c r="AN946" i="14" s="1"/>
  <c r="AN947" i="14" a="1"/>
  <c r="AN947" i="14" s="1"/>
  <c r="AN948" i="14" a="1"/>
  <c r="AN948" i="14" s="1"/>
  <c r="AN949" i="14" a="1"/>
  <c r="AN949" i="14" s="1"/>
  <c r="AN950" i="14" a="1"/>
  <c r="AN950" i="14" s="1"/>
  <c r="AN951" i="14" a="1"/>
  <c r="AN951" i="14" s="1"/>
  <c r="AN952" i="14" a="1"/>
  <c r="AN952" i="14"/>
  <c r="AN953" i="14" a="1"/>
  <c r="AN953" i="14"/>
  <c r="AN954" i="14" a="1"/>
  <c r="AN954" i="14"/>
  <c r="AN955" i="14" a="1"/>
  <c r="AN955" i="14" s="1"/>
  <c r="AN956" i="14" a="1"/>
  <c r="AN956" i="14" s="1"/>
  <c r="AN957" i="14" a="1"/>
  <c r="AN957" i="14" s="1"/>
  <c r="AN958" i="14" a="1"/>
  <c r="AN958" i="14"/>
  <c r="AN959" i="14" a="1"/>
  <c r="AN959" i="14" s="1"/>
  <c r="AN960" i="14" a="1"/>
  <c r="AN960" i="14" s="1"/>
  <c r="AN961" i="14" a="1"/>
  <c r="AN961" i="14" s="1"/>
  <c r="AN962" i="14" a="1"/>
  <c r="AN962" i="14" s="1"/>
  <c r="AN963" i="14" a="1"/>
  <c r="AN963" i="14" s="1"/>
  <c r="AN964" i="14" a="1"/>
  <c r="AN964" i="14" s="1"/>
  <c r="AN965" i="14" a="1"/>
  <c r="AN965" i="14" s="1"/>
  <c r="AN966" i="14" a="1"/>
  <c r="AN966" i="14"/>
  <c r="AN967" i="14" a="1"/>
  <c r="AN967" i="14" s="1"/>
  <c r="AN968" i="14" a="1"/>
  <c r="AN968" i="14" s="1"/>
  <c r="AN969" i="14" a="1"/>
  <c r="AN969" i="14" s="1"/>
  <c r="AN970" i="14" a="1"/>
  <c r="AN970" i="14" s="1"/>
  <c r="AN971" i="14" a="1"/>
  <c r="AN971" i="14"/>
  <c r="AN972" i="14" a="1"/>
  <c r="AN972" i="14" s="1"/>
  <c r="AN973" i="14" a="1"/>
  <c r="AN973" i="14" s="1"/>
  <c r="AN974" i="14" a="1"/>
  <c r="AN974" i="14" s="1"/>
  <c r="AN975" i="14" a="1"/>
  <c r="AN975" i="14" s="1"/>
  <c r="AN976" i="14" a="1"/>
  <c r="AN976" i="14" s="1"/>
  <c r="AN977" i="14" a="1"/>
  <c r="AN977" i="14" s="1"/>
  <c r="AN978" i="14" a="1"/>
  <c r="AN978" i="14" s="1"/>
  <c r="AN979" i="14" a="1"/>
  <c r="AN979" i="14" s="1"/>
  <c r="AN980" i="14" a="1"/>
  <c r="AN980" i="14" s="1"/>
  <c r="AN981" i="14" a="1"/>
  <c r="AN981" i="14" s="1"/>
  <c r="AN982" i="14" a="1"/>
  <c r="AN982" i="14" s="1"/>
  <c r="AN983" i="14" a="1"/>
  <c r="AN983" i="14"/>
  <c r="AN984" i="14" a="1"/>
  <c r="AN984" i="14"/>
  <c r="AN985" i="14" a="1"/>
  <c r="AN985" i="14" s="1"/>
  <c r="AN986" i="14" a="1"/>
  <c r="AN986" i="14" s="1"/>
  <c r="AN987" i="14" a="1"/>
  <c r="AN987" i="14" s="1"/>
  <c r="AN988" i="14" a="1"/>
  <c r="AN988" i="14" s="1"/>
  <c r="AN989" i="14" a="1"/>
  <c r="AN989" i="14"/>
  <c r="AN990" i="14" a="1"/>
  <c r="AN990" i="14" s="1"/>
  <c r="AN991" i="14" a="1"/>
  <c r="AN991" i="14" s="1"/>
  <c r="AN992" i="14" a="1"/>
  <c r="AN992" i="14" s="1"/>
  <c r="AN993" i="14" a="1"/>
  <c r="AN993" i="14" s="1"/>
  <c r="AN994" i="14" a="1"/>
  <c r="AN994" i="14"/>
  <c r="AN995" i="14" a="1"/>
  <c r="AN995" i="14" s="1"/>
  <c r="AN996" i="14" a="1"/>
  <c r="AN996" i="14" s="1"/>
  <c r="AN997" i="14" a="1"/>
  <c r="AN997" i="14" s="1"/>
  <c r="AN998" i="14" a="1"/>
  <c r="AN998" i="14" s="1"/>
  <c r="AN999" i="14" a="1"/>
  <c r="AN999" i="14" s="1"/>
  <c r="AN1000" i="14" a="1"/>
  <c r="AN1000" i="14" s="1"/>
  <c r="AN1001" i="14" a="1"/>
  <c r="AN1001" i="14"/>
  <c r="AN1002" i="14" a="1"/>
  <c r="AN1002" i="14" s="1"/>
  <c r="AN1003" i="14" a="1"/>
  <c r="AN1003" i="14" s="1"/>
  <c r="AN1004" i="14" a="1"/>
  <c r="AN1004" i="14" s="1"/>
  <c r="AN1005" i="14" a="1"/>
  <c r="AN1005" i="14" s="1"/>
  <c r="AN1006" i="14" a="1"/>
  <c r="AN1006" i="14" s="1"/>
  <c r="AN1007" i="14" a="1"/>
  <c r="AN1007" i="14" s="1"/>
  <c r="AN1008" i="14" a="1"/>
  <c r="AN1008" i="14"/>
  <c r="AN1009" i="14" a="1"/>
  <c r="AN1009" i="14" s="1"/>
  <c r="AN1010" i="14" a="1"/>
  <c r="AN1010" i="14" s="1"/>
  <c r="AN1011" i="14" a="1"/>
  <c r="AN1011" i="14"/>
  <c r="AN1012" i="14" a="1"/>
  <c r="AN1012" i="14" s="1"/>
  <c r="AN1013" i="14" a="1"/>
  <c r="AN1013" i="14" s="1"/>
  <c r="AN1014" i="14" a="1"/>
  <c r="AN1014" i="14"/>
  <c r="AN1015" i="14" a="1"/>
  <c r="AN1015" i="14" s="1"/>
  <c r="AN1016" i="14" a="1"/>
  <c r="AN1016" i="14" s="1"/>
  <c r="AN1017" i="14" a="1"/>
  <c r="AN1017" i="14"/>
  <c r="AN1018" i="14" a="1"/>
  <c r="AN1018" i="14" s="1"/>
  <c r="AN1019" i="14" a="1"/>
  <c r="AN1019" i="14" s="1"/>
  <c r="AN1020" i="14" a="1"/>
  <c r="AN1020" i="14"/>
  <c r="AN1021" i="14" a="1"/>
  <c r="AN1021" i="14" s="1"/>
  <c r="AN1022" i="14" a="1"/>
  <c r="AN1022" i="14" s="1"/>
  <c r="AN1023" i="14" a="1"/>
  <c r="AN1023" i="14"/>
  <c r="AN1024" i="14" a="1"/>
  <c r="AN1024" i="14" s="1"/>
  <c r="AN1025" i="14" a="1"/>
  <c r="AN1025" i="14"/>
  <c r="AN1026" i="14" a="1"/>
  <c r="AN1026" i="14" s="1"/>
  <c r="AN1027" i="14" a="1"/>
  <c r="AN1027" i="14" s="1"/>
  <c r="AN1028" i="14" a="1"/>
  <c r="AN1028" i="14" s="1"/>
  <c r="AN1029" i="14" a="1"/>
  <c r="AN1029" i="14" s="1"/>
  <c r="AN1030" i="14" a="1"/>
  <c r="AN1030" i="14"/>
  <c r="AN1031" i="14" a="1"/>
  <c r="AN1031" i="14"/>
  <c r="AN1032" i="14" a="1"/>
  <c r="AN1032" i="14" s="1"/>
  <c r="AN1033" i="14" a="1"/>
  <c r="AN1033" i="14" s="1"/>
  <c r="AN1034" i="14" a="1"/>
  <c r="AN1034" i="14" s="1"/>
  <c r="AN1035" i="14" a="1"/>
  <c r="AN1035" i="14" s="1"/>
  <c r="AN1036" i="14" a="1"/>
  <c r="AN1036" i="14" s="1"/>
  <c r="AN1037" i="14" a="1"/>
  <c r="AN1037" i="14"/>
  <c r="AN1038" i="14" a="1"/>
  <c r="AN1038" i="14"/>
  <c r="AN1039" i="14" a="1"/>
  <c r="AN1039" i="14" s="1"/>
  <c r="AN1040" i="14" a="1"/>
  <c r="AN1040" i="14" s="1"/>
  <c r="AN1041" i="14" a="1"/>
  <c r="AN1041" i="14" s="1"/>
  <c r="AN1042" i="14" a="1"/>
  <c r="AN1042" i="14" s="1"/>
  <c r="AN1043" i="14" a="1"/>
  <c r="AN1043" i="14" s="1"/>
  <c r="AN1044" i="14" a="1"/>
  <c r="AN1044" i="14"/>
  <c r="AN1045" i="14" a="1"/>
  <c r="AN1045" i="14" s="1"/>
  <c r="AN1046" i="14" a="1"/>
  <c r="AN1046" i="14" s="1"/>
  <c r="AN1047" i="14" a="1"/>
  <c r="AN1047" i="14" s="1"/>
  <c r="AN1048" i="14" a="1"/>
  <c r="AN1048" i="14" s="1"/>
  <c r="AN1049" i="14" a="1"/>
  <c r="AN1049" i="14" s="1"/>
  <c r="AN1050" i="14" a="1"/>
  <c r="AN1050" i="14" s="1"/>
  <c r="AN1051" i="14" a="1"/>
  <c r="AN1051" i="14" s="1"/>
  <c r="AN1052" i="14" a="1"/>
  <c r="AN1052" i="14" s="1"/>
  <c r="AN1053" i="14" a="1"/>
  <c r="AN1053" i="14" s="1"/>
  <c r="AN1054" i="14" a="1"/>
  <c r="AN1054" i="14" s="1"/>
  <c r="AN1055" i="14" a="1"/>
  <c r="AN1055" i="14"/>
  <c r="AN1056" i="14" a="1"/>
  <c r="AN1056" i="14"/>
  <c r="AN1057" i="14" a="1"/>
  <c r="AN1057" i="14" s="1"/>
  <c r="AN1058" i="14" a="1"/>
  <c r="AN1058" i="14" s="1"/>
  <c r="AN1059" i="14" a="1"/>
  <c r="AN1059" i="14" s="1"/>
  <c r="AN1060" i="14" a="1"/>
  <c r="AN1060" i="14"/>
  <c r="AN1061" i="14" a="1"/>
  <c r="AN1061" i="14"/>
  <c r="AN1062" i="14" a="1"/>
  <c r="AN1062" i="14" s="1"/>
  <c r="AN1063" i="14" a="1"/>
  <c r="AN1063" i="14" s="1"/>
  <c r="AN1064" i="14" a="1"/>
  <c r="AN1064" i="14" s="1"/>
  <c r="AN1065" i="14" a="1"/>
  <c r="AN1065" i="14" s="1"/>
  <c r="AN1066" i="14" a="1"/>
  <c r="AN1066" i="14" s="1"/>
  <c r="AN1067" i="14" a="1"/>
  <c r="AN1067" i="14"/>
  <c r="AN1068" i="14" a="1"/>
  <c r="AN1068" i="14"/>
  <c r="AN1069" i="14" a="1"/>
  <c r="AN1069" i="14" s="1"/>
  <c r="AN1070" i="14" a="1"/>
  <c r="AN1070" i="14" s="1"/>
  <c r="AN1071" i="14" a="1"/>
  <c r="AN1071" i="14" s="1"/>
  <c r="AN1072" i="14" a="1"/>
  <c r="AN1072" i="14" s="1"/>
  <c r="AN1073" i="14" a="1"/>
  <c r="AN1073" i="14"/>
  <c r="AN1074" i="14" a="1"/>
  <c r="AN1074" i="14" s="1"/>
  <c r="AN1075" i="14" a="1"/>
  <c r="AN1075" i="14" s="1"/>
  <c r="AN1076" i="14" a="1"/>
  <c r="AN1076" i="14" s="1"/>
  <c r="AN1077" i="14" a="1"/>
  <c r="AN1077" i="14" s="1"/>
  <c r="AN1078" i="14" a="1"/>
  <c r="AN1078" i="14" s="1"/>
  <c r="AN1079" i="14" a="1"/>
  <c r="AN1079" i="14"/>
  <c r="AN1080" i="14" a="1"/>
  <c r="AN1080" i="14" s="1"/>
  <c r="AN1081" i="14" a="1"/>
  <c r="AN1081" i="14" s="1"/>
  <c r="AN1082" i="14" a="1"/>
  <c r="AN1082" i="14" s="1"/>
  <c r="AN1083" i="14" a="1"/>
  <c r="AN1083" i="14" s="1"/>
  <c r="AN1084" i="14" a="1"/>
  <c r="AN1084" i="14" s="1"/>
  <c r="AN1085" i="14" a="1"/>
  <c r="AN1085" i="14" s="1"/>
  <c r="AN1086" i="14" a="1"/>
  <c r="AN1086" i="14" s="1"/>
  <c r="AN1087" i="14" a="1"/>
  <c r="AN1087" i="14" s="1"/>
  <c r="AN1088" i="14" a="1"/>
  <c r="AN1088" i="14" s="1"/>
  <c r="AN1089" i="14" a="1"/>
  <c r="AN1089" i="14" s="1"/>
  <c r="AN1090" i="14" a="1"/>
  <c r="AN1090" i="14" s="1"/>
  <c r="AN1091" i="14" a="1"/>
  <c r="AN1091" i="14" s="1"/>
  <c r="AN1092" i="14" a="1"/>
  <c r="AN1092" i="14"/>
  <c r="AN1093" i="14" a="1"/>
  <c r="AN1093" i="14" s="1"/>
  <c r="AN1094" i="14" a="1"/>
  <c r="AN1094" i="14" s="1"/>
  <c r="AN1095" i="14" a="1"/>
  <c r="AN1095" i="14"/>
  <c r="AN1096" i="14" a="1"/>
  <c r="AN1096" i="14" s="1"/>
  <c r="AN1097" i="14" a="1"/>
  <c r="AN1097" i="14" s="1"/>
  <c r="AN1098" i="14" a="1"/>
  <c r="AN1098" i="14"/>
  <c r="AN1099" i="14" a="1"/>
  <c r="AN1099" i="14" s="1"/>
  <c r="AN1100" i="14" a="1"/>
  <c r="AN1100" i="14" s="1"/>
  <c r="AN1101" i="14" a="1"/>
  <c r="AN1101" i="14" s="1"/>
  <c r="AN1102" i="14" a="1"/>
  <c r="AN1102" i="14"/>
  <c r="AN1103" i="14" a="1"/>
  <c r="AN1103" i="14"/>
  <c r="AN1104" i="14" a="1"/>
  <c r="AN1104" i="14"/>
  <c r="AN1105" i="14" a="1"/>
  <c r="AN1105" i="14" s="1"/>
  <c r="AN1106" i="14" a="1"/>
  <c r="AN1106" i="14" s="1"/>
  <c r="AN1107" i="14" a="1"/>
  <c r="AN1107" i="14" s="1"/>
  <c r="AN1108" i="14" a="1"/>
  <c r="AN1108" i="14" s="1"/>
  <c r="AN1109" i="14" a="1"/>
  <c r="AN1109" i="14"/>
  <c r="AN1110" i="14" a="1"/>
  <c r="AN1110" i="14"/>
  <c r="AN1111" i="14" a="1"/>
  <c r="AN1111" i="14" s="1"/>
  <c r="AN1112" i="14" a="1"/>
  <c r="AN1112" i="14" s="1"/>
  <c r="AN1113" i="14" a="1"/>
  <c r="AN1113" i="14"/>
  <c r="AN1114" i="14" a="1"/>
  <c r="AN1114" i="14" s="1"/>
  <c r="AN1115" i="14" a="1"/>
  <c r="AN1115" i="14"/>
  <c r="AN1116" i="14" a="1"/>
  <c r="AN1116" i="14"/>
  <c r="AN1117" i="14" a="1"/>
  <c r="AN1117" i="14" s="1"/>
  <c r="AN1118" i="14" a="1"/>
  <c r="AN1118" i="14" s="1"/>
  <c r="AN1119" i="14" a="1"/>
  <c r="AN1119" i="14" s="1"/>
  <c r="AN1120" i="14" a="1"/>
  <c r="AN1120" i="14" s="1"/>
  <c r="AN1121" i="14" a="1"/>
  <c r="AN1121" i="14"/>
  <c r="AN1122" i="14" a="1"/>
  <c r="AN1122" i="14" s="1"/>
  <c r="AN1123" i="14" a="1"/>
  <c r="AN1123" i="14" s="1"/>
  <c r="AN1124" i="14" a="1"/>
  <c r="AN1124" i="14" s="1"/>
  <c r="AN1125" i="14" a="1"/>
  <c r="AN1125" i="14"/>
  <c r="AN1126" i="14" a="1"/>
  <c r="AN1126" i="14"/>
  <c r="AN1127" i="14" a="1"/>
  <c r="AN1127" i="14"/>
  <c r="AN1128" i="14" a="1"/>
  <c r="AN1128" i="14"/>
  <c r="AN1129" i="14" a="1"/>
  <c r="AN1129" i="14" s="1"/>
  <c r="AN1130" i="14" a="1"/>
  <c r="AN1130" i="14" s="1"/>
  <c r="AN1131" i="14" a="1"/>
  <c r="AN1131" i="14" s="1"/>
  <c r="AN1132" i="14" a="1"/>
  <c r="AN1132" i="14" s="1"/>
  <c r="AN1133" i="14" a="1"/>
  <c r="AN1133" i="14"/>
  <c r="AN1134" i="14" a="1"/>
  <c r="AN1134" i="14" s="1"/>
  <c r="AN1135" i="14" a="1"/>
  <c r="AN1135" i="14" s="1"/>
  <c r="AN1136" i="14" a="1"/>
  <c r="AN1136" i="14" s="1"/>
  <c r="AN1137" i="14" a="1"/>
  <c r="AN1137" i="14" s="1"/>
  <c r="AN1138" i="14" a="1"/>
  <c r="AN1138" i="14" s="1"/>
  <c r="AN1139" i="14" a="1"/>
  <c r="AN1139" i="14"/>
  <c r="AN1140" i="14" a="1"/>
  <c r="AN1140" i="14" s="1"/>
  <c r="AN1141" i="14" a="1"/>
  <c r="AN1141" i="14" s="1"/>
  <c r="AN1142" i="14" a="1"/>
  <c r="AN1142" i="14" s="1"/>
  <c r="AN1143" i="14" a="1"/>
  <c r="AN1143" i="14" s="1"/>
  <c r="AN1144" i="14" a="1"/>
  <c r="AN1144" i="14" s="1"/>
  <c r="AN1145" i="14" a="1"/>
  <c r="AN1145" i="14"/>
  <c r="AN1146" i="14" a="1"/>
  <c r="AN1146" i="14" s="1"/>
  <c r="AN1147" i="14" a="1"/>
  <c r="AN1147" i="14" s="1"/>
  <c r="AN1148" i="14" a="1"/>
  <c r="AN1148" i="14" s="1"/>
  <c r="AN1149" i="14" a="1"/>
  <c r="AN1149" i="14"/>
  <c r="AN1150" i="14" a="1"/>
  <c r="AN1150" i="14" s="1"/>
  <c r="AN1151" i="14" a="1"/>
  <c r="AN1151" i="14" s="1"/>
  <c r="AN1152" i="14" a="1"/>
  <c r="AN1152" i="14" s="1"/>
  <c r="AN1153" i="14" a="1"/>
  <c r="AN1153" i="14" s="1"/>
  <c r="AN1154" i="14" a="1"/>
  <c r="AN1154" i="14" s="1"/>
  <c r="AN1155" i="14" a="1"/>
  <c r="AN1155" i="14" s="1"/>
  <c r="AN1156" i="14" a="1"/>
  <c r="AN1156" i="14"/>
  <c r="AN1157" i="14" a="1"/>
  <c r="AN1157" i="14"/>
  <c r="AN1158" i="14" a="1"/>
  <c r="AN1158" i="14"/>
  <c r="AN1159" i="14" a="1"/>
  <c r="AN1159" i="14" s="1"/>
  <c r="AN1160" i="14" a="1"/>
  <c r="AN1160" i="14" s="1"/>
  <c r="AN1161" i="14" a="1"/>
  <c r="AN1161" i="14"/>
  <c r="AN1162" i="14" a="1"/>
  <c r="AN1162" i="14" s="1"/>
  <c r="AN1163" i="14" a="1"/>
  <c r="AN1163" i="14"/>
  <c r="AN1164" i="14" a="1"/>
  <c r="AN1164" i="14" s="1"/>
  <c r="AN1165" i="14" a="1"/>
  <c r="AN1165" i="14" s="1"/>
  <c r="AN1166" i="14" a="1"/>
  <c r="AN1166" i="14" s="1"/>
  <c r="AN1167" i="14" a="1"/>
  <c r="AN1167" i="14" s="1"/>
  <c r="AN1168" i="14" a="1"/>
  <c r="AN1168" i="14"/>
  <c r="AN1169" i="14" a="1"/>
  <c r="AN1169" i="14"/>
  <c r="AN1170" i="14" a="1"/>
  <c r="AN1170" i="14"/>
  <c r="AN1171" i="14" a="1"/>
  <c r="AN1171" i="14" s="1"/>
  <c r="AN1172" i="14" a="1"/>
  <c r="AN1172" i="14" s="1"/>
  <c r="AN1173" i="14" a="1"/>
  <c r="AN1173" i="14" s="1"/>
  <c r="AN1174" i="14" a="1"/>
  <c r="AN1174" i="14" s="1"/>
  <c r="AN1175" i="14" a="1"/>
  <c r="AN1175" i="14" s="1"/>
  <c r="AN1176" i="14" a="1"/>
  <c r="AN1176" i="14" s="1"/>
  <c r="AN1177" i="14" a="1"/>
  <c r="AN1177" i="14" s="1"/>
  <c r="AN1178" i="14" a="1"/>
  <c r="AN1178" i="14" s="1"/>
  <c r="AN1179" i="14" a="1"/>
  <c r="AN1179" i="14" s="1"/>
  <c r="AN1180" i="14" a="1"/>
  <c r="AN1180" i="14" s="1"/>
  <c r="AN1181" i="14" a="1"/>
  <c r="AN1181" i="14"/>
  <c r="AN1182" i="14" a="1"/>
  <c r="AN1182" i="14" s="1"/>
  <c r="AN1183" i="14" a="1"/>
  <c r="AN1183" i="14" s="1"/>
  <c r="AN1184" i="14" a="1"/>
  <c r="AN1184" i="14" s="1"/>
  <c r="AN1185" i="14" a="1"/>
  <c r="AN1185" i="14" s="1"/>
  <c r="AN1186" i="14" a="1"/>
  <c r="AN1186" i="14" s="1"/>
  <c r="AN1187" i="14" a="1"/>
  <c r="AN1187" i="14"/>
  <c r="AN1188" i="14" a="1"/>
  <c r="AN1188" i="14"/>
  <c r="AN1189" i="14" a="1"/>
  <c r="AN1189" i="14" s="1"/>
  <c r="AN1190" i="14" a="1"/>
  <c r="AN1190" i="14" s="1"/>
  <c r="AN1191" i="14" a="1"/>
  <c r="AN1191" i="14" s="1"/>
  <c r="AN1192" i="14" a="1"/>
  <c r="AN1192" i="14" s="1"/>
  <c r="AN1193" i="14" a="1"/>
  <c r="AN1193" i="14" s="1"/>
  <c r="AN1194" i="14" a="1"/>
  <c r="AN1194" i="14" s="1"/>
  <c r="AN1195" i="14" a="1"/>
  <c r="AN1195" i="14" s="1"/>
  <c r="AN1196" i="14" a="1"/>
  <c r="AN1196" i="14" s="1"/>
  <c r="AN1197" i="14" a="1"/>
  <c r="AN1197" i="14" s="1"/>
  <c r="AN1198" i="14" a="1"/>
  <c r="AN1198" i="14" s="1"/>
  <c r="AN1199" i="14" a="1"/>
  <c r="AN1199" i="14"/>
  <c r="AN1200" i="14" a="1"/>
  <c r="AN1200" i="14"/>
  <c r="AN1201" i="14" a="1"/>
  <c r="AN1201" i="14" s="1"/>
  <c r="AN1202" i="14" a="1"/>
  <c r="AN1202" i="14" s="1"/>
  <c r="AN1203" i="14" a="1"/>
  <c r="AN1203" i="14" s="1"/>
  <c r="AN1204" i="14" a="1"/>
  <c r="AN1204" i="14" s="1"/>
  <c r="AN1205" i="14" a="1"/>
  <c r="AN1205" i="14" s="1"/>
  <c r="AN1206" i="14" a="1"/>
  <c r="AN1206" i="14" s="1"/>
  <c r="AN1207" i="14" a="1"/>
  <c r="AN1207" i="14" s="1"/>
  <c r="AN1208" i="14" a="1"/>
  <c r="AN1208" i="14" s="1"/>
  <c r="AN1209" i="14" a="1"/>
  <c r="AN1209" i="14" s="1"/>
  <c r="AN1210" i="14" a="1"/>
  <c r="AN1210" i="14" s="1"/>
  <c r="AN1211" i="14" a="1"/>
  <c r="AN1211" i="14" s="1"/>
  <c r="AN1212" i="14" a="1"/>
  <c r="AN1212" i="14"/>
  <c r="AN1213" i="14" a="1"/>
  <c r="AN1213" i="14" s="1"/>
  <c r="AN1214" i="14" a="1"/>
  <c r="AN1214" i="14" s="1"/>
  <c r="AN1215" i="14" a="1"/>
  <c r="AN1215" i="14" s="1"/>
  <c r="AN1216" i="14" a="1"/>
  <c r="AN1216" i="14" s="1"/>
  <c r="AN1217" i="14" a="1"/>
  <c r="AN1217" i="14"/>
  <c r="AN1218" i="14" a="1"/>
  <c r="AN1218" i="14"/>
  <c r="AN1219" i="14" a="1"/>
  <c r="AN1219" i="14" s="1"/>
  <c r="AN1220" i="14" a="1"/>
  <c r="AN1220" i="14" s="1"/>
  <c r="AN1221" i="14" a="1"/>
  <c r="AN1221" i="14"/>
  <c r="AN1222" i="14" a="1"/>
  <c r="AN1222" i="14" s="1"/>
  <c r="AN1223" i="14" a="1"/>
  <c r="AN1223" i="14"/>
  <c r="AN1224" i="14" a="1"/>
  <c r="AN1224" i="14" s="1"/>
  <c r="AN1225" i="14" a="1"/>
  <c r="AN1225" i="14" s="1"/>
  <c r="AN1226" i="14" a="1"/>
  <c r="AN1226" i="14"/>
  <c r="AN1227" i="14" a="1"/>
  <c r="AN1227" i="14" s="1"/>
  <c r="AN1228" i="14" a="1"/>
  <c r="AN1228" i="14" s="1"/>
  <c r="AN1229" i="14" a="1"/>
  <c r="AN1229" i="14" s="1"/>
  <c r="AN1230" i="14" a="1"/>
  <c r="AN1230" i="14"/>
  <c r="AN1231" i="14" a="1"/>
  <c r="AN1231" i="14" s="1"/>
  <c r="AN1232" i="14" a="1"/>
  <c r="AN1232" i="14" s="1"/>
  <c r="AN1233" i="14" a="1"/>
  <c r="AN1233" i="14"/>
  <c r="AN1234" i="14" a="1"/>
  <c r="AN1234" i="14" s="1"/>
  <c r="AN1235" i="14" a="1"/>
  <c r="AN1235" i="14" s="1"/>
  <c r="AN1236" i="14" a="1"/>
  <c r="AN1236" i="14" s="1"/>
  <c r="AN1237" i="14" a="1"/>
  <c r="AN1237" i="14" s="1"/>
  <c r="AN1238" i="14" a="1"/>
  <c r="AN1238" i="14" s="1"/>
  <c r="AN1239" i="14" a="1"/>
  <c r="AN1239" i="14" s="1"/>
  <c r="AN1240" i="14" a="1"/>
  <c r="AN1240" i="14" s="1"/>
  <c r="AN1241" i="14" a="1"/>
  <c r="AN1241" i="14"/>
  <c r="AN1242" i="14" a="1"/>
  <c r="AN1242" i="14"/>
  <c r="AN1243" i="14" a="1"/>
  <c r="AN1243" i="14" s="1"/>
  <c r="AN1244" i="14" a="1"/>
  <c r="AN1244" i="14"/>
  <c r="AN1245" i="14" a="1"/>
  <c r="AN1245" i="14"/>
  <c r="AN1246" i="14" a="1"/>
  <c r="AN1246" i="14"/>
  <c r="AN1247" i="14" a="1"/>
  <c r="AN1247" i="14" s="1"/>
  <c r="AN1248" i="14" a="1"/>
  <c r="AN1248" i="14"/>
  <c r="AN1249" i="14" a="1"/>
  <c r="AN1249" i="14" s="1"/>
  <c r="AN1250" i="14" a="1"/>
  <c r="AN1250" i="14" s="1"/>
  <c r="AN1251" i="14" a="1"/>
  <c r="AN1251" i="14"/>
  <c r="AN1252" i="14" a="1"/>
  <c r="AN1252" i="14" s="1"/>
  <c r="AN1253" i="14" a="1"/>
  <c r="AN1253" i="14" s="1"/>
  <c r="AN1254" i="14" a="1"/>
  <c r="AN1254" i="14"/>
  <c r="AN1255" i="14" a="1"/>
  <c r="AN1255" i="14" s="1"/>
  <c r="AN1256" i="14" a="1"/>
  <c r="AN1256" i="14" s="1"/>
  <c r="AN1257" i="14" a="1"/>
  <c r="AN1257" i="14" s="1"/>
  <c r="AN1258" i="14" a="1"/>
  <c r="AN1258" i="14"/>
  <c r="AN1259" i="14" a="1"/>
  <c r="AN1259" i="14"/>
  <c r="AN1260" i="14" a="1"/>
  <c r="AN1260" i="14"/>
  <c r="AN1261" i="14" a="1"/>
  <c r="AN1261" i="14" s="1"/>
  <c r="AN1262" i="14" a="1"/>
  <c r="AN1262" i="14"/>
  <c r="AN1263" i="14" a="1"/>
  <c r="AN1263" i="14"/>
  <c r="AN1264" i="14" a="1"/>
  <c r="AN1264" i="14" s="1"/>
  <c r="AN1265" i="14" a="1"/>
  <c r="AN1265" i="14"/>
  <c r="AN1266" i="14" a="1"/>
  <c r="AN1266" i="14"/>
  <c r="AN1267" i="14" a="1"/>
  <c r="AN1267" i="14" s="1"/>
  <c r="AN1268" i="14" a="1"/>
  <c r="AN1268" i="14" s="1"/>
  <c r="AN1269" i="14" a="1"/>
  <c r="AN1269" i="14" s="1"/>
  <c r="AN1270" i="14" a="1"/>
  <c r="AN1270" i="14" s="1"/>
  <c r="AN1271" i="14" a="1"/>
  <c r="AN1271" i="14" s="1"/>
  <c r="AN1272" i="14" a="1"/>
  <c r="AN1272" i="14"/>
  <c r="AN1273" i="14" a="1"/>
  <c r="AN1273" i="14" s="1"/>
  <c r="AN1274" i="14" a="1"/>
  <c r="AN1274" i="14"/>
  <c r="AN1275" i="14" a="1"/>
  <c r="AN1275" i="14" s="1"/>
  <c r="AN1276" i="14" a="1"/>
  <c r="AN1276" i="14" s="1"/>
  <c r="AN1277" i="14" a="1"/>
  <c r="AN1277" i="14" s="1"/>
  <c r="AN1278" i="14" a="1"/>
  <c r="AN1278" i="14" s="1"/>
  <c r="AN1279" i="14" a="1"/>
  <c r="AN1279" i="14" s="1"/>
  <c r="AN1280" i="14" a="1"/>
  <c r="AN1280" i="14" s="1"/>
  <c r="AN1281" i="14" a="1"/>
  <c r="AN1281" i="14" s="1"/>
  <c r="AN1282" i="14" a="1"/>
  <c r="AN1282" i="14" s="1"/>
  <c r="AN1283" i="14" a="1"/>
  <c r="AN1283" i="14"/>
  <c r="AN1284" i="14" a="1"/>
  <c r="AN1284" i="14"/>
  <c r="AN1285" i="14" a="1"/>
  <c r="AN1285" i="14" s="1"/>
  <c r="AN1286" i="14" a="1"/>
  <c r="AN1286" i="14" s="1"/>
  <c r="AN1287" i="14" a="1"/>
  <c r="AN1287" i="14"/>
  <c r="AN1288" i="14" a="1"/>
  <c r="AN1288" i="14" s="1"/>
  <c r="AN1289" i="14" a="1"/>
  <c r="AN1289" i="14" s="1"/>
  <c r="AN1290" i="14" a="1"/>
  <c r="AN1290" i="14"/>
  <c r="AN1291" i="14" a="1"/>
  <c r="AN1291" i="14" s="1"/>
  <c r="AN1292" i="14" a="1"/>
  <c r="AN1292" i="14" s="1"/>
  <c r="AN1293" i="14" a="1"/>
  <c r="AN1293" i="14" s="1"/>
  <c r="AN1294" i="14" a="1"/>
  <c r="AN1294" i="14" s="1"/>
  <c r="AN1295" i="14" a="1"/>
  <c r="AN1295" i="14"/>
  <c r="AN1296" i="14" a="1"/>
  <c r="AN1296" i="14" s="1"/>
  <c r="AN1297" i="14" a="1"/>
  <c r="AN1297" i="14" s="1"/>
  <c r="AN1298" i="14" a="1"/>
  <c r="AN1298" i="14" s="1"/>
  <c r="AN1299" i="14" a="1"/>
  <c r="AN1299" i="14"/>
  <c r="AN1300" i="14" a="1"/>
  <c r="AN1300" i="14"/>
  <c r="AN1301" i="14" a="1"/>
  <c r="AN1301" i="14"/>
  <c r="AN1302" i="14" a="1"/>
  <c r="AN1302" i="14"/>
  <c r="AN1303" i="14" a="1"/>
  <c r="AN1303" i="14" s="1"/>
  <c r="AN1304" i="14" a="1"/>
  <c r="AN1304" i="14" s="1"/>
  <c r="AN1305" i="14" a="1"/>
  <c r="AN1305" i="14" s="1"/>
  <c r="AN1306" i="14" a="1"/>
  <c r="AN1306" i="14"/>
  <c r="AN1307" i="14" a="1"/>
  <c r="AN1307" i="14"/>
  <c r="AN1308" i="14" a="1"/>
  <c r="AN1308" i="14"/>
  <c r="AN1309" i="14" a="1"/>
  <c r="AN1309" i="14" s="1"/>
  <c r="AN1310" i="14" a="1"/>
  <c r="AN1310" i="14" s="1"/>
  <c r="AN1311" i="14" a="1"/>
  <c r="AN1311" i="14"/>
  <c r="AN1312" i="14" a="1"/>
  <c r="AN1312" i="14" s="1"/>
  <c r="AN1313" i="14" a="1"/>
  <c r="AN1313" i="14"/>
  <c r="AN1314" i="14" a="1"/>
  <c r="AN1314" i="14"/>
  <c r="AN1315" i="14" a="1"/>
  <c r="AN1315" i="14" s="1"/>
  <c r="AN1316" i="14" a="1"/>
  <c r="AN1316" i="14" s="1"/>
  <c r="AN1317" i="14" a="1"/>
  <c r="AN1317" i="14" s="1"/>
  <c r="AN1318" i="14" a="1"/>
  <c r="AN1318" i="14"/>
  <c r="AN1319" i="14" a="1"/>
  <c r="AN1319" i="14" s="1"/>
  <c r="AN1320" i="14" a="1"/>
  <c r="AN1320" i="14" s="1"/>
  <c r="AN1321" i="14" a="1"/>
  <c r="AN1321" i="14" s="1"/>
  <c r="AN1322" i="14" a="1"/>
  <c r="AN1322" i="14"/>
  <c r="AN1323" i="14" a="1"/>
  <c r="AN1323" i="14" s="1"/>
  <c r="AN1324" i="14" a="1"/>
  <c r="AN1324" i="14" s="1"/>
  <c r="AN1325" i="14" a="1"/>
  <c r="AN1325" i="14" s="1"/>
  <c r="AN1326" i="14" a="1"/>
  <c r="AN1326" i="14" s="1"/>
  <c r="AN1327" i="14" a="1"/>
  <c r="AN1327" i="14" s="1"/>
  <c r="AN1328" i="14" a="1"/>
  <c r="AN1328" i="14" s="1"/>
  <c r="AN1329" i="14" a="1"/>
  <c r="AN1329" i="14" s="1"/>
  <c r="AN1330" i="14" a="1"/>
  <c r="AN1330" i="14" s="1"/>
  <c r="AN1331" i="14" a="1"/>
  <c r="AN1331" i="14" s="1"/>
  <c r="AN1332" i="14" a="1"/>
  <c r="AN1332" i="14"/>
  <c r="AN1333" i="14" a="1"/>
  <c r="AN1333" i="14" s="1"/>
  <c r="AN1334" i="14" a="1"/>
  <c r="AN1334" i="14" s="1"/>
  <c r="AN1335" i="14" a="1"/>
  <c r="AN1335" i="14" s="1"/>
  <c r="AN1336" i="14" a="1"/>
  <c r="AN1336" i="14" s="1"/>
  <c r="AN1337" i="14" a="1"/>
  <c r="AN1337" i="14"/>
  <c r="AN1338" i="14" a="1"/>
  <c r="AN1338" i="14" s="1"/>
  <c r="AN1339" i="14" a="1"/>
  <c r="AN1339" i="14" s="1"/>
  <c r="AN1340" i="14" a="1"/>
  <c r="AN1340" i="14" s="1"/>
  <c r="AN1341" i="14" a="1"/>
  <c r="AN1341" i="14" s="1"/>
  <c r="AN1342" i="14" a="1"/>
  <c r="AN1342" i="14"/>
  <c r="AN1343" i="14" a="1"/>
  <c r="AN1343" i="14" s="1"/>
  <c r="AN1344" i="14" a="1"/>
  <c r="AN1344" i="14"/>
  <c r="AN1345" i="14" a="1"/>
  <c r="AN1345" i="14" s="1"/>
  <c r="AN1346" i="14" a="1"/>
  <c r="AN1346" i="14" s="1"/>
  <c r="AN1347" i="14" a="1"/>
  <c r="AN1347" i="14" s="1"/>
  <c r="AN1348" i="14" a="1"/>
  <c r="AN1348" i="14"/>
  <c r="AN1349" i="14" a="1"/>
  <c r="AN1349" i="14"/>
  <c r="AN1350" i="14" a="1"/>
  <c r="AN1350" i="14"/>
  <c r="AN1351" i="14" a="1"/>
  <c r="AN1351" i="14" s="1"/>
  <c r="AN1352" i="14" a="1"/>
  <c r="AN1352" i="14" s="1"/>
  <c r="AN1353" i="14" a="1"/>
  <c r="AN1353" i="14" s="1"/>
  <c r="AN1354" i="14" a="1"/>
  <c r="AN1354" i="14" s="1"/>
  <c r="AN1355" i="14" a="1"/>
  <c r="AN1355" i="14"/>
  <c r="AN1356" i="14" a="1"/>
  <c r="AN1356" i="14"/>
  <c r="AN1357" i="14" a="1"/>
  <c r="AN1357" i="14" s="1"/>
  <c r="AN1358" i="14" a="1"/>
  <c r="AN1358" i="14" s="1"/>
  <c r="AN1359" i="14" a="1"/>
  <c r="AN1359" i="14" s="1"/>
  <c r="AN1360" i="14" a="1"/>
  <c r="AN1360" i="14"/>
  <c r="AN1361" i="14" a="1"/>
  <c r="AN1361" i="14" s="1"/>
  <c r="AN1362" i="14" a="1"/>
  <c r="AN1362" i="14" s="1"/>
  <c r="AN1363" i="14" a="1"/>
  <c r="AN1363" i="14" s="1"/>
  <c r="AN1364" i="14" a="1"/>
  <c r="AN1364" i="14" s="1"/>
  <c r="AN1365" i="14" a="1"/>
  <c r="AN1365" i="14"/>
  <c r="AN1366" i="14" a="1"/>
  <c r="AN1366" i="14" s="1"/>
  <c r="AN1367" i="14" a="1"/>
  <c r="AN1367" i="14" s="1"/>
  <c r="AN1368" i="14" a="1"/>
  <c r="AN1368" i="14" s="1"/>
  <c r="AN1369" i="14" a="1"/>
  <c r="AN1369" i="14" s="1"/>
  <c r="AN1370" i="14" a="1"/>
  <c r="AN1370" i="14" s="1"/>
  <c r="AN1371" i="14" a="1"/>
  <c r="AN1371" i="14"/>
  <c r="AN1372" i="14" a="1"/>
  <c r="AN1372" i="14" s="1"/>
  <c r="AN1373" i="14" a="1"/>
  <c r="AN1373" i="14"/>
  <c r="AN1374" i="14" a="1"/>
  <c r="AN1374" i="14" s="1"/>
  <c r="AN1375" i="14" a="1"/>
  <c r="AN1375" i="14" s="1"/>
  <c r="AN1376" i="14" a="1"/>
  <c r="AN1376" i="14"/>
  <c r="AN1377" i="14" a="1"/>
  <c r="AN1377" i="14"/>
  <c r="AN1378" i="14" a="1"/>
  <c r="AN1378" i="14" s="1"/>
  <c r="AN1379" i="14" a="1"/>
  <c r="AN1379" i="14"/>
  <c r="AN1380" i="14" a="1"/>
  <c r="AN1380" i="14" s="1"/>
  <c r="AN1381" i="14" a="1"/>
  <c r="AN1381" i="14" s="1"/>
  <c r="AN1382" i="14" a="1"/>
  <c r="AN1382" i="14" s="1"/>
  <c r="AN1383" i="14" a="1"/>
  <c r="AN1383" i="14" s="1"/>
  <c r="AN1384" i="14" a="1"/>
  <c r="AN1384" i="14" s="1"/>
  <c r="AN1385" i="14" a="1"/>
  <c r="AN1385" i="14"/>
  <c r="AN1386" i="14" a="1"/>
  <c r="AN1386" i="14"/>
  <c r="AN1387" i="14" a="1"/>
  <c r="AN1387" i="14" s="1"/>
  <c r="AN1388" i="14" a="1"/>
  <c r="AN1388" i="14" s="1"/>
  <c r="AN1389" i="14" a="1"/>
  <c r="AN1389" i="14"/>
  <c r="AN1390" i="14" a="1"/>
  <c r="AN1390" i="14"/>
  <c r="AN1391" i="14" a="1"/>
  <c r="AN1391" i="14"/>
  <c r="AN1392" i="14" a="1"/>
  <c r="AN1392" i="14" s="1"/>
  <c r="AN1393" i="14" a="1"/>
  <c r="AN1393" i="14" s="1"/>
  <c r="AN1394" i="14" a="1"/>
  <c r="AN1394" i="14"/>
  <c r="AN1395" i="14" a="1"/>
  <c r="AN1395" i="14" s="1"/>
  <c r="AN1396" i="14" a="1"/>
  <c r="AN1396" i="14"/>
  <c r="AN1397" i="14" a="1"/>
  <c r="AN1397" i="14"/>
  <c r="AN1398" i="14" a="1"/>
  <c r="AN1398" i="14" s="1"/>
  <c r="AN1399" i="14" a="1"/>
  <c r="AN1399" i="14" s="1"/>
  <c r="AN1400" i="14" a="1"/>
  <c r="AN1400" i="14" s="1"/>
  <c r="AN1401" i="14" a="1"/>
  <c r="AN1401" i="14"/>
  <c r="AN1402" i="14" a="1"/>
  <c r="AN1402" i="14" s="1"/>
  <c r="AN1403" i="14" a="1"/>
  <c r="AN1403" i="14" s="1"/>
  <c r="AN1404" i="14" a="1"/>
  <c r="AN1404" i="14" s="1"/>
  <c r="AN1405" i="14" a="1"/>
  <c r="AN1405" i="14" s="1"/>
  <c r="AN1406" i="14" a="1"/>
  <c r="AN1406" i="14" s="1"/>
  <c r="AN1407" i="14" a="1"/>
  <c r="AN1407" i="14"/>
  <c r="AN1408" i="14" a="1"/>
  <c r="AN1408" i="14"/>
  <c r="AN1409" i="14" a="1"/>
  <c r="AN1409" i="14"/>
  <c r="AN1410" i="14" a="1"/>
  <c r="AN1410" i="14"/>
  <c r="AN1411" i="14" a="1"/>
  <c r="AN1411" i="14" s="1"/>
  <c r="AN1412" i="14" a="1"/>
  <c r="AN1412" i="14" s="1"/>
  <c r="AN1413" i="14" a="1"/>
  <c r="AN1413" i="14" s="1"/>
  <c r="AN1414" i="14" a="1"/>
  <c r="AN1414" i="14"/>
  <c r="AN1415" i="14" a="1"/>
  <c r="AN1415" i="14"/>
  <c r="AN1416" i="14" a="1"/>
  <c r="AN1416" i="14" s="1"/>
  <c r="AN1417" i="14" a="1"/>
  <c r="AN1417" i="14" s="1"/>
  <c r="AN1418" i="14" a="1"/>
  <c r="AN1418" i="14" s="1"/>
  <c r="AN1419" i="14" a="1"/>
  <c r="AN1419" i="14" s="1"/>
  <c r="AN1420" i="14" a="1"/>
  <c r="AN1420" i="14" s="1"/>
  <c r="AN1421" i="14" a="1"/>
  <c r="AN1421" i="14"/>
  <c r="AN1422" i="14" a="1"/>
  <c r="AN1422" i="14"/>
  <c r="AN1423" i="14" a="1"/>
  <c r="AN1423" i="14" s="1"/>
  <c r="AN1424" i="14" a="1"/>
  <c r="AN1424" i="14"/>
  <c r="AN1425" i="14" a="1"/>
  <c r="AN1425" i="14" s="1"/>
  <c r="AN1426" i="14" a="1"/>
  <c r="AN1426" i="14" s="1"/>
  <c r="AN1427" i="14" a="1"/>
  <c r="AN1427" i="14"/>
  <c r="AN1428" i="14" a="1"/>
  <c r="AN1428" i="14" s="1"/>
  <c r="AN1429" i="14" a="1"/>
  <c r="AN1429" i="14" s="1"/>
  <c r="AN1430" i="14" a="1"/>
  <c r="AN1430" i="14" s="1"/>
  <c r="AN1431" i="14" a="1"/>
  <c r="AN1431" i="14"/>
  <c r="AN1432" i="14" a="1"/>
  <c r="AN1432" i="14" s="1"/>
  <c r="AN1433" i="14" a="1"/>
  <c r="AN1433" i="14" s="1"/>
  <c r="AN1434" i="14" a="1"/>
  <c r="AN1434" i="14" s="1"/>
  <c r="AN1435" i="14" a="1"/>
  <c r="AN1435" i="14" s="1"/>
  <c r="AN1436" i="14" a="1"/>
  <c r="AN1436" i="14"/>
  <c r="AN1437" i="14" a="1"/>
  <c r="AN1437" i="14" s="1"/>
  <c r="AN1438" i="14" a="1"/>
  <c r="AN1438" i="14" s="1"/>
  <c r="AN1439" i="14" a="1"/>
  <c r="AN1439" i="14" s="1"/>
  <c r="AN1440" i="14" a="1"/>
  <c r="AN1440" i="14"/>
  <c r="AN1441" i="14" a="1"/>
  <c r="AN1441" i="14" s="1"/>
  <c r="AN1442" i="14" a="1"/>
  <c r="AN1442" i="14" s="1"/>
  <c r="AN1443" i="14" a="1"/>
  <c r="AN1443" i="14"/>
  <c r="AN1444" i="14" a="1"/>
  <c r="AN1444" i="14" s="1"/>
  <c r="AN1445" i="14" a="1"/>
  <c r="AN1445" i="14" s="1"/>
  <c r="AN1446" i="14" a="1"/>
  <c r="AN1446" i="14" s="1"/>
  <c r="AN1447" i="14" a="1"/>
  <c r="AN1447" i="14" s="1"/>
  <c r="AN1448" i="14" a="1"/>
  <c r="AN1448" i="14" s="1"/>
  <c r="AN1449" i="14" a="1"/>
  <c r="AN1449" i="14"/>
  <c r="AN1450" i="14" a="1"/>
  <c r="AN1450" i="14" s="1"/>
  <c r="AN1451" i="14" a="1"/>
  <c r="AN1451" i="14" s="1"/>
  <c r="AN1452" i="14" a="1"/>
  <c r="AN1452" i="14" s="1"/>
  <c r="AN1453" i="14" a="1"/>
  <c r="AN1453" i="14" s="1"/>
  <c r="AN1454" i="14" a="1"/>
  <c r="AN1454" i="14"/>
  <c r="AN1455" i="14" a="1"/>
  <c r="AN1455" i="14"/>
  <c r="AN1456" i="14" a="1"/>
  <c r="AN1456" i="14"/>
  <c r="AN1457" i="14" a="1"/>
  <c r="AN1457" i="14" s="1"/>
  <c r="AN1458" i="14" a="1"/>
  <c r="AN1458" i="14"/>
  <c r="AN1459" i="14" a="1"/>
  <c r="AN1459" i="14" s="1"/>
  <c r="AN1460" i="14" a="1"/>
  <c r="AN1460" i="14" s="1"/>
  <c r="AN1461" i="14" a="1"/>
  <c r="AN1461" i="14" s="1"/>
  <c r="AN1462" i="14" a="1"/>
  <c r="AN1462" i="14" s="1"/>
  <c r="AN1463" i="14" a="1"/>
  <c r="AN1463" i="14" s="1"/>
  <c r="AN1464" i="14" a="1"/>
  <c r="AN1464" i="14" s="1"/>
  <c r="AN1465" i="14" a="1"/>
  <c r="AN1465" i="14" s="1"/>
  <c r="AN1466" i="14" a="1"/>
  <c r="AN1466" i="14"/>
  <c r="AN1467" i="14" a="1"/>
  <c r="AN1467" i="14"/>
  <c r="AN1468" i="14" a="1"/>
  <c r="AN1468" i="14"/>
  <c r="AN1469" i="14" a="1"/>
  <c r="AN1469" i="14"/>
  <c r="AN1470" i="14" a="1"/>
  <c r="AN1470" i="14"/>
  <c r="AN1471" i="14" a="1"/>
  <c r="AN1471" i="14" s="1"/>
  <c r="AN1472" i="14" a="1"/>
  <c r="AN1472" i="14" s="1"/>
  <c r="AN1473" i="14" a="1"/>
  <c r="AN1473" i="14"/>
  <c r="AN1474" i="14" a="1"/>
  <c r="AN1474" i="14"/>
  <c r="AN1475" i="14" a="1"/>
  <c r="AN1475" i="14"/>
  <c r="AN1476" i="14" a="1"/>
  <c r="AN1476" i="14"/>
  <c r="AN1477" i="14" a="1"/>
  <c r="AN1477" i="14" s="1"/>
  <c r="AN1478" i="14" a="1"/>
  <c r="AN1478" i="14" s="1"/>
  <c r="AN1479" i="14" a="1"/>
  <c r="AN1479" i="14" s="1"/>
  <c r="AN1480" i="14" a="1"/>
  <c r="AN1480" i="14" s="1"/>
  <c r="AN1481" i="14" a="1"/>
  <c r="AN1481" i="14"/>
  <c r="AN1482" i="14" a="1"/>
  <c r="AN1482" i="14"/>
  <c r="AN1483" i="14" a="1"/>
  <c r="AN1483" i="14" s="1"/>
  <c r="AN1484" i="14" a="1"/>
  <c r="AN1484" i="14" s="1"/>
  <c r="AN1485" i="14" a="1"/>
  <c r="AN1485" i="14" s="1"/>
  <c r="AN1486" i="14" a="1"/>
  <c r="AN1486" i="14"/>
  <c r="AN1487" i="14" a="1"/>
  <c r="AN1487" i="14" s="1"/>
  <c r="AN1488" i="14" a="1"/>
  <c r="AN1488" i="14"/>
  <c r="AN1489" i="14" a="1"/>
  <c r="AN1489" i="14" s="1"/>
  <c r="AN1490" i="14" a="1"/>
  <c r="AN1490" i="14"/>
  <c r="AN1491" i="14" a="1"/>
  <c r="AN1491" i="14"/>
  <c r="AN1492" i="14" a="1"/>
  <c r="AN1492" i="14"/>
  <c r="AN1493" i="14" a="1"/>
  <c r="AN1493" i="14"/>
  <c r="AN1494" i="14" a="1"/>
  <c r="AN1494" i="14"/>
  <c r="AN1495" i="14" a="1"/>
  <c r="AN1495" i="14" s="1"/>
  <c r="AN1496" i="14" a="1"/>
  <c r="AN1496" i="14"/>
  <c r="AN1497" i="14" a="1"/>
  <c r="AN1497" i="14" s="1"/>
  <c r="AN1498" i="14" a="1"/>
  <c r="AN1498" i="14" s="1"/>
  <c r="AN1499" i="14" a="1"/>
  <c r="AN1499" i="14" s="1"/>
  <c r="AN1500" i="14" a="1"/>
  <c r="AN1500" i="14" s="1"/>
  <c r="AN1501" i="14" a="1"/>
  <c r="AN1501" i="14" s="1"/>
  <c r="AN1502" i="14" a="1"/>
  <c r="AN1502" i="14" s="1"/>
  <c r="AN1503" i="14" a="1"/>
  <c r="AN1503" i="14" s="1"/>
  <c r="AN1504" i="14" a="1"/>
  <c r="AN1504" i="14" s="1"/>
  <c r="AN1505" i="14" a="1"/>
  <c r="AN1505" i="14"/>
  <c r="AN1506" i="14" a="1"/>
  <c r="AN1506" i="14"/>
  <c r="AN1507" i="14" a="1"/>
  <c r="AN1507" i="14" s="1"/>
  <c r="AN1508" i="14" a="1"/>
  <c r="AN1508" i="14" s="1"/>
  <c r="AN1509" i="14" a="1"/>
  <c r="AN1509" i="14" s="1"/>
  <c r="AN1510" i="14" a="1"/>
  <c r="AN1510" i="14" s="1"/>
  <c r="AN1511" i="14" a="1"/>
  <c r="AN1511" i="14"/>
  <c r="AN1512" i="14" a="1"/>
  <c r="AN1512" i="14" s="1"/>
  <c r="AN1513" i="14" a="1"/>
  <c r="AN1513" i="14" s="1"/>
  <c r="AN1514" i="14" a="1"/>
  <c r="AN1514" i="14"/>
  <c r="AN1515" i="14" a="1"/>
  <c r="AN1515" i="14"/>
  <c r="AN1516" i="14" a="1"/>
  <c r="AN1516" i="14" s="1"/>
  <c r="AN1517" i="14" a="1"/>
  <c r="AN1517" i="14" s="1"/>
  <c r="AN1518" i="14" a="1"/>
  <c r="AN1518" i="14"/>
  <c r="AN1519" i="14" a="1"/>
  <c r="AN1519" i="14" s="1"/>
  <c r="AN1520" i="14" a="1"/>
  <c r="AN1520" i="14" s="1"/>
  <c r="AN1521" i="14" a="1"/>
  <c r="AN1521" i="14"/>
  <c r="AN1522" i="14" a="1"/>
  <c r="AN1522" i="14" s="1"/>
  <c r="AN1523" i="14" a="1"/>
  <c r="AN1523" i="14" s="1"/>
  <c r="AN1524" i="14" a="1"/>
  <c r="AN1524" i="14"/>
  <c r="AN1525" i="14" a="1"/>
  <c r="AN1525" i="14" s="1"/>
  <c r="AN1526" i="14" a="1"/>
  <c r="AN1526" i="14"/>
  <c r="AN1527" i="14" a="1"/>
  <c r="AN1527" i="14"/>
  <c r="AN1528" i="14" a="1"/>
  <c r="AN1528" i="14" s="1"/>
  <c r="AN1529" i="14" a="1"/>
  <c r="AN1529" i="14" s="1"/>
  <c r="AN1530" i="14" a="1"/>
  <c r="AN1530" i="14"/>
  <c r="AN1531" i="14" a="1"/>
  <c r="AN1531" i="14" s="1"/>
  <c r="AN1532" i="14" a="1"/>
  <c r="AN1532" i="14" s="1"/>
  <c r="AN1533" i="14" a="1"/>
  <c r="AN1533" i="14" s="1"/>
  <c r="AN1534" i="14" a="1"/>
  <c r="AN1534" i="14" s="1"/>
  <c r="AN1535" i="14" a="1"/>
  <c r="AN1535" i="14" s="1"/>
  <c r="AN1536" i="14" a="1"/>
  <c r="AN1536" i="14" s="1"/>
  <c r="AN1537" i="14" a="1"/>
  <c r="AN1537" i="14" s="1"/>
  <c r="AN1538" i="14" a="1"/>
  <c r="AN1538" i="14"/>
  <c r="AN1539" i="14" a="1"/>
  <c r="AN1539" i="14" s="1"/>
  <c r="AN1540" i="14" a="1"/>
  <c r="AN1540" i="14"/>
  <c r="AN1541" i="14" a="1"/>
  <c r="AN1541" i="14"/>
  <c r="AN1542" i="14" a="1"/>
  <c r="AN1542" i="14"/>
  <c r="AN1543" i="14" a="1"/>
  <c r="AN1543" i="14" s="1"/>
  <c r="AN1544" i="14" a="1"/>
  <c r="AN1544" i="14" s="1"/>
  <c r="AN1545" i="14" a="1"/>
  <c r="AN1545" i="14"/>
  <c r="AN1546" i="14" a="1"/>
  <c r="AN1546" i="14" s="1"/>
  <c r="AN1547" i="14" a="1"/>
  <c r="AN1547" i="14"/>
  <c r="AN1548" i="14" a="1"/>
  <c r="AN1548" i="14" s="1"/>
  <c r="AN1549" i="14" a="1"/>
  <c r="AN1549" i="14" s="1"/>
  <c r="AN1550" i="14" a="1"/>
  <c r="AN1550" i="14" s="1"/>
  <c r="AN1551" i="14" a="1"/>
  <c r="AN1551" i="14"/>
  <c r="AN1552" i="14" a="1"/>
  <c r="AN1552" i="14"/>
  <c r="AN1553" i="14" a="1"/>
  <c r="AN1553" i="14" s="1"/>
  <c r="AN1554" i="14" a="1"/>
  <c r="AN1554" i="14"/>
  <c r="AN1555" i="14" a="1"/>
  <c r="AN1555" i="14" s="1"/>
  <c r="AN1556" i="14" a="1"/>
  <c r="AN1556" i="14" s="1"/>
  <c r="AN1557" i="14" a="1"/>
  <c r="AN1557" i="14" s="1"/>
  <c r="AN1558" i="14" a="1"/>
  <c r="AN1558" i="14"/>
  <c r="AN1559" i="14" a="1"/>
  <c r="AN1559" i="14" s="1"/>
  <c r="AN1560" i="14" a="1"/>
  <c r="AN1560" i="14" s="1"/>
  <c r="AN1561" i="14" a="1"/>
  <c r="AN1561" i="14" s="1"/>
  <c r="AN1562" i="14" a="1"/>
  <c r="AN1562" i="14"/>
  <c r="AN1563" i="14" a="1"/>
  <c r="AN1563" i="14"/>
  <c r="AN1564" i="14" a="1"/>
  <c r="AN1564" i="14" s="1"/>
  <c r="AN1565" i="14" a="1"/>
  <c r="AN1565" i="14" s="1"/>
  <c r="AN1566" i="14" a="1"/>
  <c r="AN1566" i="14" s="1"/>
  <c r="AN1567" i="14" a="1"/>
  <c r="AN1567" i="14" s="1"/>
  <c r="AN1568" i="14" a="1"/>
  <c r="AN1568" i="14" s="1"/>
  <c r="AN1569" i="14" a="1"/>
  <c r="AN1569" i="14" s="1"/>
  <c r="AN1570" i="14" a="1"/>
  <c r="AN1570" i="14" s="1"/>
  <c r="AN1571" i="14" a="1"/>
  <c r="AN1571" i="14"/>
  <c r="AN1572" i="14" a="1"/>
  <c r="AN1572" i="14"/>
  <c r="AN1573" i="14" a="1"/>
  <c r="AN1573" i="14" s="1"/>
  <c r="AN1574" i="14" a="1"/>
  <c r="AN1574" i="14" s="1"/>
  <c r="AN1575" i="14" a="1"/>
  <c r="AN1575" i="14" s="1"/>
  <c r="AN1576" i="14" a="1"/>
  <c r="AN1576" i="14"/>
  <c r="AN1577" i="14" a="1"/>
  <c r="AN1577" i="14"/>
  <c r="AN1578" i="14" a="1"/>
  <c r="AN1578" i="14" s="1"/>
  <c r="AN1579" i="14" a="1"/>
  <c r="AN1579" i="14" s="1"/>
  <c r="AN1580" i="14" a="1"/>
  <c r="AN1580" i="14" s="1"/>
  <c r="AN1581" i="14" a="1"/>
  <c r="AN1581" i="14" s="1"/>
  <c r="AN1582" i="14" a="1"/>
  <c r="AN1582" i="14" s="1"/>
  <c r="AN1583" i="14" a="1"/>
  <c r="AN1583" i="14" s="1"/>
  <c r="AN1584" i="14" a="1"/>
  <c r="AN1584" i="14"/>
  <c r="AN1585" i="14" a="1"/>
  <c r="AN1585" i="14" s="1"/>
  <c r="AN1586" i="14" a="1"/>
  <c r="AN1586" i="14"/>
  <c r="AN1587" i="14" a="1"/>
  <c r="AN1587" i="14" s="1"/>
  <c r="AN1588" i="14" a="1"/>
  <c r="AN1588" i="14" s="1"/>
  <c r="AN1589" i="14" a="1"/>
  <c r="AN1589" i="14" s="1"/>
  <c r="AN1590" i="14" a="1"/>
  <c r="AN1590" i="14"/>
  <c r="AN1591" i="14" a="1"/>
  <c r="AN1591" i="14" s="1"/>
  <c r="AN1592" i="14" a="1"/>
  <c r="AN1592" i="14" s="1"/>
  <c r="AN1593" i="14" a="1"/>
  <c r="AN1593" i="14"/>
  <c r="AN1594" i="14" a="1"/>
  <c r="AN1594" i="14" s="1"/>
  <c r="AN1595" i="14" a="1"/>
  <c r="AN1595" i="14" s="1"/>
  <c r="AN1596" i="14" a="1"/>
  <c r="AN1596" i="14" s="1"/>
  <c r="AN1597" i="14" a="1"/>
  <c r="AN1597" i="14" s="1"/>
  <c r="AN1598" i="14" a="1"/>
  <c r="AN1598" i="14" s="1"/>
  <c r="AN1599" i="14" a="1"/>
  <c r="AN1599" i="14" s="1"/>
  <c r="AN1600" i="14" a="1"/>
  <c r="AN1600" i="14"/>
  <c r="AN1601" i="14" a="1"/>
  <c r="AN1601" i="14" s="1"/>
  <c r="AN1602" i="14" a="1"/>
  <c r="AN1602" i="14" s="1"/>
  <c r="AN1603" i="14" a="1"/>
  <c r="AN1603" i="14" s="1"/>
  <c r="AN1604" i="14" a="1"/>
  <c r="AN1604" i="14" s="1"/>
  <c r="AN1605" i="14" a="1"/>
  <c r="AN1605" i="14" s="1"/>
  <c r="AN1606" i="14" a="1"/>
  <c r="AN1606" i="14"/>
  <c r="AN1607" i="14" a="1"/>
  <c r="AN1607" i="14"/>
  <c r="AN1608" i="14" a="1"/>
  <c r="AN1608" i="14"/>
  <c r="AN1609" i="14" a="1"/>
  <c r="AN1609" i="14" s="1"/>
  <c r="AN1610" i="14" a="1"/>
  <c r="AN1610" i="14" s="1"/>
  <c r="AN1611" i="14" a="1"/>
  <c r="AN1611" i="14" s="1"/>
  <c r="AN1612" i="14" a="1"/>
  <c r="AN1612" i="14"/>
  <c r="AN1613" i="14" a="1"/>
  <c r="AN1613" i="14" s="1"/>
  <c r="AN1614" i="14" a="1"/>
  <c r="AN1614" i="14"/>
  <c r="AN1615" i="14" a="1"/>
  <c r="AN1615" i="14" s="1"/>
  <c r="AN1616" i="14" a="1"/>
  <c r="AN1616" i="14" s="1"/>
  <c r="AN1617" i="14" a="1"/>
  <c r="AN1617" i="14"/>
  <c r="AN1618" i="14" a="1"/>
  <c r="AN1618" i="14"/>
  <c r="AN1619" i="14" a="1"/>
  <c r="AN1619" i="14" s="1"/>
  <c r="AN1620" i="14" a="1"/>
  <c r="AN1620" i="14" s="1"/>
  <c r="AN1621" i="14" a="1"/>
  <c r="AN1621" i="14" s="1"/>
  <c r="AN1622" i="14" a="1"/>
  <c r="AN1622" i="14" s="1"/>
  <c r="AN1623" i="14" a="1"/>
  <c r="AN1623" i="14" s="1"/>
  <c r="AN1624" i="14" a="1"/>
  <c r="AN1624" i="14" s="1"/>
  <c r="AN1625" i="14" a="1"/>
  <c r="AN1625" i="14" s="1"/>
  <c r="AN1626" i="14" a="1"/>
  <c r="AN1626" i="14" s="1"/>
  <c r="AN1627" i="14" a="1"/>
  <c r="AN1627" i="14" s="1"/>
  <c r="AN1628" i="14" a="1"/>
  <c r="AN1628" i="14" s="1"/>
  <c r="AN1629" i="14" a="1"/>
  <c r="AN1629" i="14" s="1"/>
  <c r="AN1630" i="14" a="1"/>
  <c r="AN1630" i="14" s="1"/>
  <c r="AN1631" i="14" a="1"/>
  <c r="AN1631" i="14" s="1"/>
  <c r="AN1632" i="14" a="1"/>
  <c r="AN1632" i="14"/>
  <c r="AN1633" i="14" a="1"/>
  <c r="AN1633" i="14" s="1"/>
  <c r="AN1634" i="14" a="1"/>
  <c r="AN1634" i="14" s="1"/>
  <c r="AN1635" i="14" a="1"/>
  <c r="AN1635" i="14" s="1"/>
  <c r="AN1636" i="14" a="1"/>
  <c r="AN1636" i="14"/>
  <c r="AN1637" i="14" a="1"/>
  <c r="AN1637" i="14"/>
  <c r="AN1638" i="14" a="1"/>
  <c r="AN1638" i="14"/>
  <c r="AN1639" i="14" a="1"/>
  <c r="AN1639" i="14" s="1"/>
  <c r="AN1640" i="14" a="1"/>
  <c r="AN1640" i="14" s="1"/>
  <c r="AN1641" i="14" a="1"/>
  <c r="AN1641" i="14" s="1"/>
  <c r="AN1642" i="14" a="1"/>
  <c r="AN1642" i="14" s="1"/>
  <c r="AN1643" i="14" a="1"/>
  <c r="AN1643" i="14"/>
  <c r="AN1644" i="14" a="1"/>
  <c r="AN1644" i="14"/>
  <c r="AN1645" i="14" a="1"/>
  <c r="AN1645" i="14" s="1"/>
  <c r="AN1646" i="14" a="1"/>
  <c r="AN1646" i="14" s="1"/>
  <c r="AN1647" i="14" a="1"/>
  <c r="AN1647" i="14" s="1"/>
  <c r="AN1648" i="14" a="1"/>
  <c r="AN1648" i="14"/>
  <c r="AN1649" i="14" a="1"/>
  <c r="AN1649" i="14"/>
  <c r="AN1650" i="14" a="1"/>
  <c r="AN1650" i="14" s="1"/>
  <c r="AN1651" i="14" a="1"/>
  <c r="AN1651" i="14" s="1"/>
  <c r="AN1652" i="14" a="1"/>
  <c r="AN1652" i="14"/>
  <c r="AN1653" i="14" a="1"/>
  <c r="AN1653" i="14"/>
  <c r="AN1654" i="14" a="1"/>
  <c r="AN1654" i="14" s="1"/>
  <c r="AN1655" i="14" a="1"/>
  <c r="AN1655" i="14" s="1"/>
  <c r="AN1656" i="14" a="1"/>
  <c r="AN1656" i="14" s="1"/>
  <c r="AN1657" i="14" a="1"/>
  <c r="AN1657" i="14" s="1"/>
  <c r="AN1658" i="14" a="1"/>
  <c r="AN1658" i="14"/>
  <c r="AN1659" i="14" a="1"/>
  <c r="AN1659" i="14"/>
  <c r="AN1660" i="14" a="1"/>
  <c r="AN1660" i="14"/>
  <c r="AN1661" i="14" a="1"/>
  <c r="AN1661" i="14"/>
  <c r="AN1662" i="14" a="1"/>
  <c r="AN1662" i="14"/>
  <c r="AN1663" i="14" a="1"/>
  <c r="AN1663" i="14" s="1"/>
  <c r="AN1664" i="14" a="1"/>
  <c r="AN1664" i="14" s="1"/>
  <c r="AN1665" i="14" a="1"/>
  <c r="AN1665" i="14" s="1"/>
  <c r="AN1666" i="14" a="1"/>
  <c r="AN1666" i="14" s="1"/>
  <c r="AN1667" i="14" a="1"/>
  <c r="AN1667" i="14"/>
  <c r="AN1668" i="14" a="1"/>
  <c r="AN1668" i="14"/>
  <c r="AN1669" i="14" a="1"/>
  <c r="AN1669" i="14" s="1"/>
  <c r="AN1670" i="14" a="1"/>
  <c r="AN1670" i="14"/>
  <c r="AN1671" i="14" a="1"/>
  <c r="AN1671" i="14" s="1"/>
  <c r="AN1672" i="14" a="1"/>
  <c r="AN1672" i="14" s="1"/>
  <c r="AN1673" i="14" a="1"/>
  <c r="AN1673" i="14"/>
  <c r="AN1674" i="14" a="1"/>
  <c r="AN1674" i="14" s="1"/>
  <c r="AN1675" i="14" a="1"/>
  <c r="AN1675" i="14" s="1"/>
  <c r="AN1676" i="14" a="1"/>
  <c r="AN1676" i="14"/>
  <c r="AN1677" i="14" a="1"/>
  <c r="AN1677" i="14"/>
  <c r="AN1678" i="14" a="1"/>
  <c r="AN1678" i="14"/>
  <c r="AN1679" i="14" a="1"/>
  <c r="AN1679" i="14" s="1"/>
  <c r="AN1680" i="14" a="1"/>
  <c r="AN1680" i="14"/>
  <c r="AN1681" i="14" a="1"/>
  <c r="AN1681" i="14" s="1"/>
  <c r="AN1682" i="14" a="1"/>
  <c r="AN1682" i="14"/>
  <c r="AN1683" i="14" a="1"/>
  <c r="AN1683" i="14" s="1"/>
  <c r="AN1684" i="14" a="1"/>
  <c r="AN1684" i="14" s="1"/>
  <c r="AN1685" i="14" a="1"/>
  <c r="AN1685" i="14"/>
  <c r="AN1686" i="14" a="1"/>
  <c r="AN1686" i="14" s="1"/>
  <c r="AN1687" i="14" a="1"/>
  <c r="AN1687" i="14" s="1"/>
  <c r="AN1688" i="14" a="1"/>
  <c r="AN1688" i="14" s="1"/>
  <c r="AN1689" i="14" a="1"/>
  <c r="AN1689" i="14"/>
  <c r="AN1690" i="14" a="1"/>
  <c r="AN1690" i="14" s="1"/>
  <c r="AN1691" i="14" a="1"/>
  <c r="AN1691" i="14" s="1"/>
  <c r="AN1692" i="14" a="1"/>
  <c r="AN1692" i="14" s="1"/>
  <c r="AN1693" i="14" a="1"/>
  <c r="AN1693" i="14" s="1"/>
  <c r="AN1694" i="14" a="1"/>
  <c r="AN1694" i="14" s="1"/>
  <c r="AN1695" i="14" a="1"/>
  <c r="AN1695" i="14"/>
  <c r="AN1696" i="14" a="1"/>
  <c r="AN1696" i="14"/>
  <c r="AN1697" i="14" a="1"/>
  <c r="AN1697" i="14"/>
  <c r="AN1698" i="14" a="1"/>
  <c r="AN1698" i="14"/>
  <c r="AN1699" i="14" a="1"/>
  <c r="AN1699" i="14" s="1"/>
  <c r="AN1700" i="14" a="1"/>
  <c r="AN1700" i="14" s="1"/>
  <c r="AN1701" i="14" a="1"/>
  <c r="AN1701" i="14" s="1"/>
  <c r="AN1702" i="14" a="1"/>
  <c r="AN1702" i="14"/>
  <c r="AN1703" i="14" a="1"/>
  <c r="AN1703" i="14" s="1"/>
  <c r="AN1704" i="14" a="1"/>
  <c r="AN1704" i="14" s="1"/>
  <c r="AN1705" i="14" a="1"/>
  <c r="AN1705" i="14" s="1"/>
  <c r="AN1706" i="14" a="1"/>
  <c r="AN1706" i="14"/>
  <c r="AN1707" i="14" a="1"/>
  <c r="AN1707" i="14"/>
  <c r="AN1708" i="14" a="1"/>
  <c r="AN1708" i="14" s="1"/>
  <c r="AN1709" i="14" a="1"/>
  <c r="AN1709" i="14"/>
  <c r="AN1710" i="14" a="1"/>
  <c r="AN1710" i="14" s="1"/>
  <c r="AN1711" i="14" a="1"/>
  <c r="AN1711" i="14" s="1"/>
  <c r="AN1712" i="14" a="1"/>
  <c r="AN1712" i="14" s="1"/>
  <c r="AN1713" i="14" a="1"/>
  <c r="AN1713" i="14" s="1"/>
  <c r="AN1714" i="14" a="1"/>
  <c r="AN1714" i="14" s="1"/>
  <c r="AN1715" i="14" a="1"/>
  <c r="AN1715" i="14"/>
  <c r="AN1716" i="14" a="1"/>
  <c r="AN1716" i="14" s="1"/>
  <c r="AN1717" i="14" a="1"/>
  <c r="AN1717" i="14" s="1"/>
  <c r="AN1718" i="14" a="1"/>
  <c r="AN1718" i="14"/>
  <c r="AN1719" i="14" a="1"/>
  <c r="AN1719" i="14" s="1"/>
  <c r="AN1720" i="14" a="1"/>
  <c r="AN1720" i="14"/>
  <c r="AN1721" i="14" a="1"/>
  <c r="AN1721" i="14" s="1"/>
  <c r="AN1722" i="14" a="1"/>
  <c r="AN1722" i="14" s="1"/>
  <c r="AN1723" i="14" a="1"/>
  <c r="AN1723" i="14" s="1"/>
  <c r="AN1724" i="14" a="1"/>
  <c r="AN1724" i="14"/>
  <c r="AN1725" i="14" a="1"/>
  <c r="AN1725" i="14"/>
  <c r="AN1726" i="14" a="1"/>
  <c r="AN1726" i="14" s="1"/>
  <c r="AN1727" i="14" a="1"/>
  <c r="AN1727" i="14"/>
  <c r="AN1728" i="14" a="1"/>
  <c r="AN1728" i="14" s="1"/>
  <c r="AN1729" i="14" a="1"/>
  <c r="AN1729" i="14" s="1"/>
  <c r="AN1730" i="14" a="1"/>
  <c r="AN1730" i="14" s="1"/>
  <c r="AN1731" i="14" a="1"/>
  <c r="AN1731" i="14" s="1"/>
  <c r="AN1732" i="14" a="1"/>
  <c r="AN1732" i="14"/>
  <c r="AN1733" i="14" a="1"/>
  <c r="AN1733" i="14" s="1"/>
  <c r="AN1734" i="14" a="1"/>
  <c r="AN1734" i="14" s="1"/>
  <c r="AN1735" i="14" a="1"/>
  <c r="AN1735" i="14" s="1"/>
  <c r="AN1736" i="14" a="1"/>
  <c r="AN1736" i="14" s="1"/>
  <c r="AN1737" i="14" a="1"/>
  <c r="AN1737" i="14"/>
  <c r="AN1738" i="14" a="1"/>
  <c r="AN1738" i="14"/>
  <c r="AN1739" i="14" a="1"/>
  <c r="AN1739" i="14" s="1"/>
  <c r="AN1740" i="14" a="1"/>
  <c r="AN1740" i="14" s="1"/>
  <c r="AN1741" i="14" a="1"/>
  <c r="AN1741" i="14" s="1"/>
  <c r="AN1742" i="14" a="1"/>
  <c r="AN1742" i="14" s="1"/>
  <c r="AN1743" i="14" a="1"/>
  <c r="AN1743" i="14" s="1"/>
  <c r="AN1744" i="14" a="1"/>
  <c r="AN1744" i="14"/>
  <c r="AN1745" i="14" a="1"/>
  <c r="AN1745" i="14"/>
  <c r="AN1746" i="14" a="1"/>
  <c r="AN1746" i="14"/>
  <c r="AN1747" i="14" a="1"/>
  <c r="AN1747" i="14" s="1"/>
  <c r="AN1748" i="14" a="1"/>
  <c r="AN1748" i="14" s="1"/>
  <c r="AN1749" i="14" a="1"/>
  <c r="AN1749" i="14" s="1"/>
  <c r="AN1750" i="14" a="1"/>
  <c r="AN1750" i="14"/>
  <c r="AN1751" i="14" a="1"/>
  <c r="AN1751" i="14"/>
  <c r="AN1752" i="14" a="1"/>
  <c r="AN1752" i="14" s="1"/>
  <c r="AN1753" i="14" a="1"/>
  <c r="AN1753" i="14" s="1"/>
  <c r="AN1754" i="14" a="1"/>
  <c r="AN1754" i="14"/>
  <c r="AN1755" i="14" a="1"/>
  <c r="AN1755" i="14"/>
  <c r="AN1756" i="14" a="1"/>
  <c r="AN1756" i="14" s="1"/>
  <c r="AN1757" i="14" a="1"/>
  <c r="AN1757" i="14" s="1"/>
  <c r="AN1758" i="14" a="1"/>
  <c r="AN1758" i="14"/>
  <c r="AN1759" i="14" a="1"/>
  <c r="AN1759" i="14" s="1"/>
  <c r="AN1760" i="14" a="1"/>
  <c r="AN1760" i="14" s="1"/>
  <c r="AN1761" i="14" a="1"/>
  <c r="AN1761" i="14"/>
  <c r="AN1762" i="14" a="1"/>
  <c r="AN1762" i="14"/>
  <c r="AN1763" i="14" a="1"/>
  <c r="AN1763" i="14" s="1"/>
  <c r="AN1764" i="14" a="1"/>
  <c r="AN1764" i="14" s="1"/>
  <c r="AN1765" i="14" a="1"/>
  <c r="AN1765" i="14" s="1"/>
  <c r="AN1766" i="14" a="1"/>
  <c r="AN1766" i="14"/>
  <c r="AN1767" i="14" a="1"/>
  <c r="AN1767" i="14"/>
  <c r="AN1768" i="14" a="1"/>
  <c r="AN1768" i="14" s="1"/>
  <c r="AN1769" i="14" a="1"/>
  <c r="AN1769" i="14"/>
  <c r="AN1770" i="14" a="1"/>
  <c r="AN1770" i="14" s="1"/>
  <c r="AN1771" i="14" a="1"/>
  <c r="AN1771" i="14" s="1"/>
  <c r="AN1772" i="14" a="1"/>
  <c r="AN1772" i="14" s="1"/>
  <c r="AN1773" i="14" a="1"/>
  <c r="AN1773" i="14"/>
  <c r="AN1774" i="14" a="1"/>
  <c r="AN1774" i="14" s="1"/>
  <c r="AN1775" i="14" a="1"/>
  <c r="AN1775" i="14" s="1"/>
  <c r="AN1776" i="14" a="1"/>
  <c r="AN1776" i="14"/>
  <c r="AN1777" i="14" a="1"/>
  <c r="AN1777" i="14" s="1"/>
  <c r="AN1778" i="14" a="1"/>
  <c r="AN1778" i="14" s="1"/>
  <c r="AN1779" i="14" a="1"/>
  <c r="AN1779" i="14"/>
  <c r="AN1780" i="14" a="1"/>
  <c r="AN1780" i="14" s="1"/>
  <c r="AN1781" i="14" a="1"/>
  <c r="AN1781" i="14"/>
  <c r="AN1782" i="14" a="1"/>
  <c r="AN1782" i="14"/>
  <c r="AN1783" i="14" a="1"/>
  <c r="AN1783" i="14"/>
  <c r="AN1784" i="14" a="1"/>
  <c r="AN1784" i="14"/>
  <c r="AN1785" i="14" a="1"/>
  <c r="AN1785" i="14"/>
  <c r="AN1786" i="14" a="1"/>
  <c r="AN1786" i="14" s="1"/>
  <c r="AN1787" i="14" a="1"/>
  <c r="AN1787" i="14" s="1"/>
  <c r="AN1788" i="14" a="1"/>
  <c r="AN1788" i="14" s="1"/>
  <c r="AN1789" i="14" a="1"/>
  <c r="AN1789" i="14"/>
  <c r="AN1790" i="14" a="1"/>
  <c r="AN1790" i="14"/>
  <c r="AN1791" i="14" a="1"/>
  <c r="AN1791" i="14"/>
  <c r="AN1792" i="14" a="1"/>
  <c r="AN1792" i="14" s="1"/>
  <c r="AN1793" i="14" a="1"/>
  <c r="AN1793" i="14"/>
  <c r="AN1794" i="14" a="1"/>
  <c r="AN1794" i="14" s="1"/>
  <c r="AN1795" i="14" a="1"/>
  <c r="AN1795" i="14"/>
  <c r="AN1796" i="14" a="1"/>
  <c r="AN1796" i="14"/>
  <c r="AN1797" i="14" a="1"/>
  <c r="AN1797" i="14" s="1"/>
  <c r="AN1798" i="14" a="1"/>
  <c r="AN1798" i="14" s="1"/>
  <c r="AN1799" i="14" a="1"/>
  <c r="AN1799" i="14"/>
  <c r="AO2" i="14" a="1"/>
  <c r="AO2" i="14"/>
  <c r="AO3" i="14" a="1"/>
  <c r="AO3" i="14" s="1"/>
  <c r="AO4" i="14" a="1"/>
  <c r="AO4" i="14"/>
  <c r="AO5" i="14" a="1"/>
  <c r="AO5" i="14"/>
  <c r="AO6" i="14" a="1"/>
  <c r="AO6" i="14" s="1"/>
  <c r="AO7" i="14" a="1"/>
  <c r="AO7" i="14"/>
  <c r="AO8" i="14" a="1"/>
  <c r="AO8" i="14"/>
  <c r="AO9" i="14" a="1"/>
  <c r="AO9" i="14"/>
  <c r="AO10" i="14" a="1"/>
  <c r="AO10" i="14"/>
  <c r="AO11" i="14" a="1"/>
  <c r="AO11" i="14"/>
  <c r="AO12" i="14" a="1"/>
  <c r="AO12" i="14" s="1"/>
  <c r="AO13" i="14" a="1"/>
  <c r="AO13" i="14" s="1"/>
  <c r="AO14" i="14" a="1"/>
  <c r="AO14" i="14" s="1"/>
  <c r="AO15" i="14" a="1"/>
  <c r="AO15" i="14" s="1"/>
  <c r="AO16" i="14" a="1"/>
  <c r="AO16" i="14" s="1"/>
  <c r="AO17" i="14" a="1"/>
  <c r="AO17" i="14"/>
  <c r="AO18" i="14" a="1"/>
  <c r="AO18" i="14" s="1"/>
  <c r="AO19" i="14" a="1"/>
  <c r="AO19" i="14"/>
  <c r="AO20" i="14" a="1"/>
  <c r="AO20" i="14" s="1"/>
  <c r="AO21" i="14" a="1"/>
  <c r="AO21" i="14" s="1"/>
  <c r="AO22" i="14" a="1"/>
  <c r="AO22" i="14"/>
  <c r="AO23" i="14" a="1"/>
  <c r="AO23" i="14"/>
  <c r="AO24" i="14" a="1"/>
  <c r="AO24" i="14" s="1"/>
  <c r="AO25" i="14" a="1"/>
  <c r="AO25" i="14"/>
  <c r="AO26" i="14" a="1"/>
  <c r="AO26" i="14" s="1"/>
  <c r="AO27" i="14" a="1"/>
  <c r="AO27" i="14"/>
  <c r="AO28" i="14" a="1"/>
  <c r="AO28" i="14"/>
  <c r="AO29" i="14" a="1"/>
  <c r="AO29" i="14" s="1"/>
  <c r="AO30" i="14" a="1"/>
  <c r="AO30" i="14" s="1"/>
  <c r="AO31" i="14" a="1"/>
  <c r="AO31" i="14"/>
  <c r="AO32" i="14" a="1"/>
  <c r="AO32" i="14"/>
  <c r="AO33" i="14" a="1"/>
  <c r="AO33" i="14" s="1"/>
  <c r="AO34" i="14" a="1"/>
  <c r="AO34" i="14"/>
  <c r="AO35" i="14" a="1"/>
  <c r="AO35" i="14"/>
  <c r="AO36" i="14" a="1"/>
  <c r="AO36" i="14" s="1"/>
  <c r="AO37" i="14" a="1"/>
  <c r="AO37" i="14" s="1"/>
  <c r="AO38" i="14" a="1"/>
  <c r="AO38" i="14" s="1"/>
  <c r="AO39" i="14" a="1"/>
  <c r="AO39" i="14" s="1"/>
  <c r="AO40" i="14" a="1"/>
  <c r="AO40" i="14" s="1"/>
  <c r="AO41" i="14" a="1"/>
  <c r="AO41" i="14" s="1"/>
  <c r="AO42" i="14" a="1"/>
  <c r="AO42" i="14" s="1"/>
  <c r="AO43" i="14" a="1"/>
  <c r="AO43" i="14"/>
  <c r="AO44" i="14" a="1"/>
  <c r="AO44" i="14"/>
  <c r="AO45" i="14" a="1"/>
  <c r="AO45" i="14"/>
  <c r="AO46" i="14" a="1"/>
  <c r="AO46" i="14"/>
  <c r="AO47" i="14" a="1"/>
  <c r="AO47" i="14"/>
  <c r="AO48" i="14" a="1"/>
  <c r="AO48" i="14" s="1"/>
  <c r="AO49" i="14" a="1"/>
  <c r="AO49" i="14" s="1"/>
  <c r="AO50" i="14" a="1"/>
  <c r="AO50" i="14"/>
  <c r="AO51" i="14" a="1"/>
  <c r="AO51" i="14"/>
  <c r="AO52" i="14" a="1"/>
  <c r="AO52" i="14"/>
  <c r="AO53" i="14" a="1"/>
  <c r="AO53" i="14"/>
  <c r="AO54" i="14" a="1"/>
  <c r="AO54" i="14" s="1"/>
  <c r="AO55" i="14" a="1"/>
  <c r="AO55" i="14" s="1"/>
  <c r="AO56" i="14" a="1"/>
  <c r="AO56" i="14"/>
  <c r="AO57" i="14" a="1"/>
  <c r="AO57" i="14"/>
  <c r="AO58" i="14" a="1"/>
  <c r="AO58" i="14"/>
  <c r="AO59" i="14" a="1"/>
  <c r="AO59" i="14"/>
  <c r="AO60" i="14" a="1"/>
  <c r="AO60" i="14" s="1"/>
  <c r="AO61" i="14" a="1"/>
  <c r="AO61" i="14"/>
  <c r="AO62" i="14" a="1"/>
  <c r="AO62" i="14" s="1"/>
  <c r="AO63" i="14" a="1"/>
  <c r="AO63" i="14"/>
  <c r="AO64" i="14" a="1"/>
  <c r="AO64" i="14"/>
  <c r="AO65" i="14" a="1"/>
  <c r="AO65" i="14"/>
  <c r="AO66" i="14" a="1"/>
  <c r="AO66" i="14" s="1"/>
  <c r="AO67" i="14" a="1"/>
  <c r="AO67" i="14" s="1"/>
  <c r="AO68" i="14" a="1"/>
  <c r="AO68" i="14"/>
  <c r="AO69" i="14" a="1"/>
  <c r="AO69" i="14"/>
  <c r="AO70" i="14" a="1"/>
  <c r="AO70" i="14"/>
  <c r="AO71" i="14" a="1"/>
  <c r="AO71" i="14"/>
  <c r="AO72" i="14" a="1"/>
  <c r="AO72" i="14" s="1"/>
  <c r="AO73" i="14" a="1"/>
  <c r="AO73" i="14"/>
  <c r="AO74" i="14" a="1"/>
  <c r="AO74" i="14" s="1"/>
  <c r="AO75" i="14" a="1"/>
  <c r="AO75" i="14" s="1"/>
  <c r="AO76" i="14" a="1"/>
  <c r="AO76" i="14"/>
  <c r="AO77" i="14" a="1"/>
  <c r="AO77" i="14"/>
  <c r="AO78" i="14" a="1"/>
  <c r="AO78" i="14" s="1"/>
  <c r="AO79" i="14" a="1"/>
  <c r="AO79" i="14"/>
  <c r="AO80" i="14" a="1"/>
  <c r="AO80" i="14" s="1"/>
  <c r="AO81" i="14" a="1"/>
  <c r="AO81" i="14" s="1"/>
  <c r="AO82" i="14" a="1"/>
  <c r="AO82" i="14"/>
  <c r="AO83" i="14" a="1"/>
  <c r="AO83" i="14" s="1"/>
  <c r="AO84" i="14" a="1"/>
  <c r="AO84" i="14" s="1"/>
  <c r="AO85" i="14" a="1"/>
  <c r="AO85" i="14"/>
  <c r="AO86" i="14" a="1"/>
  <c r="AO86" i="14"/>
  <c r="AO87" i="14" a="1"/>
  <c r="AO87" i="14" s="1"/>
  <c r="AO88" i="14" a="1"/>
  <c r="AO88" i="14" s="1"/>
  <c r="AO89" i="14" a="1"/>
  <c r="AO89" i="14" s="1"/>
  <c r="AO90" i="14" a="1"/>
  <c r="AO90" i="14" s="1"/>
  <c r="AO91" i="14" a="1"/>
  <c r="AO91" i="14" s="1"/>
  <c r="AO92" i="14" a="1"/>
  <c r="AO92" i="14"/>
  <c r="AO93" i="14" a="1"/>
  <c r="AO93" i="14"/>
  <c r="AO94" i="14" a="1"/>
  <c r="AO94" i="14"/>
  <c r="AO95" i="14" a="1"/>
  <c r="AO95" i="14"/>
  <c r="AO96" i="14" a="1"/>
  <c r="AO96" i="14" s="1"/>
  <c r="AO97" i="14" a="1"/>
  <c r="AO97" i="14" s="1"/>
  <c r="AO98" i="14" a="1"/>
  <c r="AO98" i="14"/>
  <c r="AO99" i="14" a="1"/>
  <c r="AO99" i="14"/>
  <c r="AO100" i="14" a="1"/>
  <c r="AO100" i="14"/>
  <c r="AO101" i="14" a="1"/>
  <c r="AO101" i="14" s="1"/>
  <c r="AO102" i="14" a="1"/>
  <c r="AO102" i="14" s="1"/>
  <c r="AO103" i="14" a="1"/>
  <c r="AO103" i="14" s="1"/>
  <c r="AO104" i="14" a="1"/>
  <c r="AO104" i="14"/>
  <c r="AO105" i="14" a="1"/>
  <c r="AO105" i="14" s="1"/>
  <c r="AO106" i="14" a="1"/>
  <c r="AO106" i="14"/>
  <c r="AO107" i="14" a="1"/>
  <c r="AO107" i="14"/>
  <c r="AO108" i="14" a="1"/>
  <c r="AO108" i="14" s="1"/>
  <c r="AO109" i="14" a="1"/>
  <c r="AO109" i="14"/>
  <c r="AO110" i="14" a="1"/>
  <c r="AO110" i="14"/>
  <c r="AO111" i="14" a="1"/>
  <c r="AO111" i="14" s="1"/>
  <c r="AO112" i="14" a="1"/>
  <c r="AO112" i="14"/>
  <c r="AO113" i="14" a="1"/>
  <c r="AO113" i="14"/>
  <c r="AO114" i="14" a="1"/>
  <c r="AO114" i="14" s="1"/>
  <c r="AO115" i="14" a="1"/>
  <c r="AO115" i="14"/>
  <c r="AO116" i="14" a="1"/>
  <c r="AO116" i="14" s="1"/>
  <c r="AO117" i="14" a="1"/>
  <c r="AO117" i="14" s="1"/>
  <c r="AO118" i="14" a="1"/>
  <c r="AO118" i="14" s="1"/>
  <c r="AO119" i="14" a="1"/>
  <c r="AO119" i="14"/>
  <c r="AO120" i="14" a="1"/>
  <c r="AO120" i="14" s="1"/>
  <c r="AO121" i="14" a="1"/>
  <c r="AO121" i="14" s="1"/>
  <c r="AO122" i="14" a="1"/>
  <c r="AO122" i="14" s="1"/>
  <c r="AO123" i="14" a="1"/>
  <c r="AO123" i="14" s="1"/>
  <c r="AO124" i="14" a="1"/>
  <c r="AO124" i="14" s="1"/>
  <c r="AO125" i="14" a="1"/>
  <c r="AO125" i="14" s="1"/>
  <c r="AO126" i="14" a="1"/>
  <c r="AO126" i="14" s="1"/>
  <c r="AO127" i="14" a="1"/>
  <c r="AO127" i="14" s="1"/>
  <c r="AO128" i="14" a="1"/>
  <c r="AO128" i="14"/>
  <c r="AO129" i="14" a="1"/>
  <c r="AO129" i="14"/>
  <c r="AO130" i="14" a="1"/>
  <c r="AO130" i="14"/>
  <c r="AO131" i="14" a="1"/>
  <c r="AO131" i="14"/>
  <c r="AO132" i="14" a="1"/>
  <c r="AO132" i="14" s="1"/>
  <c r="AO133" i="14" a="1"/>
  <c r="AO133" i="14" s="1"/>
  <c r="AO134" i="14" a="1"/>
  <c r="AO134" i="14" s="1"/>
  <c r="AO135" i="14" a="1"/>
  <c r="AO135" i="14"/>
  <c r="AO136" i="14" a="1"/>
  <c r="AO136" i="14"/>
  <c r="AO137" i="14" a="1"/>
  <c r="AO137" i="14"/>
  <c r="AO138" i="14" a="1"/>
  <c r="AO138" i="14" s="1"/>
  <c r="AO139" i="14" a="1"/>
  <c r="AO139" i="14" s="1"/>
  <c r="AO140" i="14" a="1"/>
  <c r="AO140" i="14" s="1"/>
  <c r="AO141" i="14" a="1"/>
  <c r="AO141" i="14"/>
  <c r="AO142" i="14" a="1"/>
  <c r="AO142" i="14" s="1"/>
  <c r="AO143" i="14" a="1"/>
  <c r="AO143" i="14" s="1"/>
  <c r="AO144" i="14" a="1"/>
  <c r="AO144" i="14" s="1"/>
  <c r="AO145" i="14" a="1"/>
  <c r="AO145" i="14"/>
  <c r="AO146" i="14" a="1"/>
  <c r="AO146" i="14"/>
  <c r="AO147" i="14" a="1"/>
  <c r="AO147" i="14" s="1"/>
  <c r="AO148" i="14" a="1"/>
  <c r="AO148" i="14" s="1"/>
  <c r="AO149" i="14" a="1"/>
  <c r="AO149" i="14" s="1"/>
  <c r="AO150" i="14" a="1"/>
  <c r="AO150" i="14" s="1"/>
  <c r="AO151" i="14" a="1"/>
  <c r="AO151" i="14"/>
  <c r="AO152" i="14" a="1"/>
  <c r="AO152" i="14"/>
  <c r="AO153" i="14" a="1"/>
  <c r="AO153" i="14" s="1"/>
  <c r="AO154" i="14" a="1"/>
  <c r="AO154" i="14"/>
  <c r="AO155" i="14" a="1"/>
  <c r="AO155" i="14" s="1"/>
  <c r="AO156" i="14" a="1"/>
  <c r="AO156" i="14" s="1"/>
  <c r="AO157" i="14" a="1"/>
  <c r="AO157" i="14" s="1"/>
  <c r="AO158" i="14" a="1"/>
  <c r="AO158" i="14"/>
  <c r="AO159" i="14" a="1"/>
  <c r="AO159" i="14"/>
  <c r="AO160" i="14" a="1"/>
  <c r="AO160" i="14" s="1"/>
  <c r="AO161" i="14" a="1"/>
  <c r="AO161" i="14"/>
  <c r="AO162" i="14" a="1"/>
  <c r="AO162" i="14" s="1"/>
  <c r="AO163" i="14" a="1"/>
  <c r="AO163" i="14" s="1"/>
  <c r="AO164" i="14" a="1"/>
  <c r="AO164" i="14" s="1"/>
  <c r="AO165" i="14" a="1"/>
  <c r="AO165" i="14"/>
  <c r="AO166" i="14" a="1"/>
  <c r="AO166" i="14"/>
  <c r="AO167" i="14" a="1"/>
  <c r="AO167" i="14"/>
  <c r="AO168" i="14" a="1"/>
  <c r="AO168" i="14" s="1"/>
  <c r="AO169" i="14" a="1"/>
  <c r="AO169" i="14"/>
  <c r="AO170" i="14" a="1"/>
  <c r="AO170" i="14"/>
  <c r="AO171" i="14" a="1"/>
  <c r="AO171" i="14"/>
  <c r="AO172" i="14" a="1"/>
  <c r="AO172" i="14"/>
  <c r="AO173" i="14" a="1"/>
  <c r="AO173" i="14" s="1"/>
  <c r="AO174" i="14" a="1"/>
  <c r="AO174" i="14" s="1"/>
  <c r="AO175" i="14" a="1"/>
  <c r="AO175" i="14"/>
  <c r="AO176" i="14" a="1"/>
  <c r="AO176" i="14"/>
  <c r="AO177" i="14" a="1"/>
  <c r="AO177" i="14"/>
  <c r="AO178" i="14" a="1"/>
  <c r="AO178" i="14"/>
  <c r="AO179" i="14" a="1"/>
  <c r="AO179" i="14"/>
  <c r="AO180" i="14" a="1"/>
  <c r="AO180" i="14" s="1"/>
  <c r="AO181" i="14" a="1"/>
  <c r="AO181" i="14"/>
  <c r="AO182" i="14" a="1"/>
  <c r="AO182" i="14" s="1"/>
  <c r="AO183" i="14" a="1"/>
  <c r="AO183" i="14" s="1"/>
  <c r="AO184" i="14" a="1"/>
  <c r="AO184" i="14" s="1"/>
  <c r="AO185" i="14" a="1"/>
  <c r="AO185" i="14" s="1"/>
  <c r="AO186" i="14" a="1"/>
  <c r="AO186" i="14" s="1"/>
  <c r="AO187" i="14" a="1"/>
  <c r="AO187" i="14"/>
  <c r="AO188" i="14" a="1"/>
  <c r="AO188" i="14"/>
  <c r="AO189" i="14" a="1"/>
  <c r="AO189" i="14"/>
  <c r="AO190" i="14" a="1"/>
  <c r="AO190" i="14"/>
  <c r="AO191" i="14" a="1"/>
  <c r="AO191" i="14"/>
  <c r="AO192" i="14" a="1"/>
  <c r="AO192" i="14" s="1"/>
  <c r="AO193" i="14" a="1"/>
  <c r="AO193" i="14" s="1"/>
  <c r="AO194" i="14" a="1"/>
  <c r="AO194" i="14"/>
  <c r="AO195" i="14" a="1"/>
  <c r="AO195" i="14"/>
  <c r="AO196" i="14" a="1"/>
  <c r="AO196" i="14"/>
  <c r="AO197" i="14" a="1"/>
  <c r="AO197" i="14"/>
  <c r="AO198" i="14" a="1"/>
  <c r="AO198" i="14" s="1"/>
  <c r="AO199" i="14" a="1"/>
  <c r="AO199" i="14" s="1"/>
  <c r="AO200" i="14" a="1"/>
  <c r="AO200" i="14"/>
  <c r="AO201" i="14" a="1"/>
  <c r="AO201" i="14"/>
  <c r="AO202" i="14" a="1"/>
  <c r="AO202" i="14"/>
  <c r="AO203" i="14" a="1"/>
  <c r="AO203" i="14" s="1"/>
  <c r="AO204" i="14" a="1"/>
  <c r="AO204" i="14" s="1"/>
  <c r="AO205" i="14" a="1"/>
  <c r="AO205" i="14"/>
  <c r="AO206" i="14" a="1"/>
  <c r="AO206" i="14" s="1"/>
  <c r="AO207" i="14" a="1"/>
  <c r="AO207" i="14" s="1"/>
  <c r="AO208" i="14" a="1"/>
  <c r="AO208" i="14"/>
  <c r="AO209" i="14" a="1"/>
  <c r="AO209" i="14"/>
  <c r="AO210" i="14" a="1"/>
  <c r="AO210" i="14" s="1"/>
  <c r="AO211" i="14" a="1"/>
  <c r="AO211" i="14"/>
  <c r="AO212" i="14" a="1"/>
  <c r="AO212" i="14"/>
  <c r="AO213" i="14" a="1"/>
  <c r="AO213" i="14"/>
  <c r="AO214" i="14" a="1"/>
  <c r="AO214" i="14"/>
  <c r="AO215" i="14" a="1"/>
  <c r="AO215" i="14"/>
  <c r="AO216" i="14" a="1"/>
  <c r="AO216" i="14" s="1"/>
  <c r="AO217" i="14" a="1"/>
  <c r="AO217" i="14" s="1"/>
  <c r="AO218" i="14" a="1"/>
  <c r="AO218" i="14" s="1"/>
  <c r="AO219" i="14" a="1"/>
  <c r="AO219" i="14" s="1"/>
  <c r="AO220" i="14" a="1"/>
  <c r="AO220" i="14" s="1"/>
  <c r="AO221" i="14" a="1"/>
  <c r="AO221" i="14" s="1"/>
  <c r="AO222" i="14" a="1"/>
  <c r="AO222" i="14" s="1"/>
  <c r="AO223" i="14" a="1"/>
  <c r="AO223" i="14"/>
  <c r="AO224" i="14" a="1"/>
  <c r="AO224" i="14" s="1"/>
  <c r="AO225" i="14" a="1"/>
  <c r="AO225" i="14" s="1"/>
  <c r="AO226" i="14" a="1"/>
  <c r="AO226" i="14"/>
  <c r="AO227" i="14" a="1"/>
  <c r="AO227" i="14"/>
  <c r="AO228" i="14" a="1"/>
  <c r="AO228" i="14" s="1"/>
  <c r="AO229" i="14" a="1"/>
  <c r="AO229" i="14" s="1"/>
  <c r="AO230" i="14" a="1"/>
  <c r="AO230" i="14"/>
  <c r="AO231" i="14" a="1"/>
  <c r="AO231" i="14"/>
  <c r="AO232" i="14" a="1"/>
  <c r="AO232" i="14" s="1"/>
  <c r="AO233" i="14" a="1"/>
  <c r="AO233" i="14"/>
  <c r="AO234" i="14" a="1"/>
  <c r="AO234" i="14" s="1"/>
  <c r="AO235" i="14" a="1"/>
  <c r="AO235" i="14" s="1"/>
  <c r="AO236" i="14" a="1"/>
  <c r="AO236" i="14" s="1"/>
  <c r="AO237" i="14" a="1"/>
  <c r="AO237" i="14"/>
  <c r="AO238" i="14" a="1"/>
  <c r="AO238" i="14"/>
  <c r="AO239" i="14" a="1"/>
  <c r="AO239" i="14"/>
  <c r="AO240" i="14" a="1"/>
  <c r="AO240" i="14" s="1"/>
  <c r="AO241" i="14" a="1"/>
  <c r="AO241" i="14"/>
  <c r="AO242" i="14" a="1"/>
  <c r="AO242" i="14"/>
  <c r="AO243" i="14" a="1"/>
  <c r="AO243" i="14" s="1"/>
  <c r="AO244" i="14" a="1"/>
  <c r="AO244" i="14" s="1"/>
  <c r="AO245" i="14" a="1"/>
  <c r="AO245" i="14" s="1"/>
  <c r="AO246" i="14" a="1"/>
  <c r="AO246" i="14" s="1"/>
  <c r="AO247" i="14" a="1"/>
  <c r="AO247" i="14"/>
  <c r="AO248" i="14" a="1"/>
  <c r="AO248" i="14" s="1"/>
  <c r="AO249" i="14" a="1"/>
  <c r="AO249" i="14" s="1"/>
  <c r="AO250" i="14" a="1"/>
  <c r="AO250" i="14" s="1"/>
  <c r="AO251" i="14" a="1"/>
  <c r="AO251" i="14" s="1"/>
  <c r="AO252" i="14" a="1"/>
  <c r="AO252" i="14" s="1"/>
  <c r="AO253" i="14" a="1"/>
  <c r="AO253" i="14"/>
  <c r="AO254" i="14" a="1"/>
  <c r="AO254" i="14"/>
  <c r="AO255" i="14" a="1"/>
  <c r="AO255" i="14" s="1"/>
  <c r="AO256" i="14" a="1"/>
  <c r="AO256" i="14" s="1"/>
  <c r="AO257" i="14" a="1"/>
  <c r="AO257" i="14" s="1"/>
  <c r="AO258" i="14" a="1"/>
  <c r="AO258" i="14" s="1"/>
  <c r="AO259" i="14" a="1"/>
  <c r="AO259" i="14"/>
  <c r="AO260" i="14" a="1"/>
  <c r="AO260" i="14"/>
  <c r="AO261" i="14" a="1"/>
  <c r="AO261" i="14"/>
  <c r="AO262" i="14" a="1"/>
  <c r="AO262" i="14"/>
  <c r="AO263" i="14" a="1"/>
  <c r="AO263" i="14"/>
  <c r="AO264" i="14" a="1"/>
  <c r="AO264" i="14" s="1"/>
  <c r="AO265" i="14" a="1"/>
  <c r="AO265" i="14" s="1"/>
  <c r="AO266" i="14" a="1"/>
  <c r="AO266" i="14" s="1"/>
  <c r="AO267" i="14" a="1"/>
  <c r="AO267" i="14"/>
  <c r="AO268" i="14" a="1"/>
  <c r="AO268" i="14"/>
  <c r="AO269" i="14" a="1"/>
  <c r="AO269" i="14" s="1"/>
  <c r="AO270" i="14" a="1"/>
  <c r="AO270" i="14" s="1"/>
  <c r="AO271" i="14" a="1"/>
  <c r="AO271" i="14"/>
  <c r="AO272" i="14" a="1"/>
  <c r="AO272" i="14"/>
  <c r="AO273" i="14" a="1"/>
  <c r="AO273" i="14"/>
  <c r="AO274" i="14" a="1"/>
  <c r="AO274" i="14"/>
  <c r="AO275" i="14" a="1"/>
  <c r="AO275" i="14"/>
  <c r="AO276" i="14" a="1"/>
  <c r="AO276" i="14" s="1"/>
  <c r="AO277" i="14" a="1"/>
  <c r="AO277" i="14" s="1"/>
  <c r="AO278" i="14" a="1"/>
  <c r="AO278" i="14" s="1"/>
  <c r="AO279" i="14" a="1"/>
  <c r="AO279" i="14"/>
  <c r="AO280" i="14" a="1"/>
  <c r="AO280" i="14"/>
  <c r="AO281" i="14" a="1"/>
  <c r="AO281" i="14"/>
  <c r="AO282" i="14" a="1"/>
  <c r="AO282" i="14" s="1"/>
  <c r="AO283" i="14" a="1"/>
  <c r="AO283" i="14" s="1"/>
  <c r="AO284" i="14" a="1"/>
  <c r="AO284" i="14" s="1"/>
  <c r="AO285" i="14" a="1"/>
  <c r="AO285" i="14"/>
  <c r="AO286" i="14" a="1"/>
  <c r="AO286" i="14" s="1"/>
  <c r="AO287" i="14" a="1"/>
  <c r="AO287" i="14"/>
  <c r="AO288" i="14" a="1"/>
  <c r="AO288" i="14" s="1"/>
  <c r="AO289" i="14" a="1"/>
  <c r="AO289" i="14"/>
  <c r="AO290" i="14" a="1"/>
  <c r="AO290" i="14" s="1"/>
  <c r="AO291" i="14" a="1"/>
  <c r="AO291" i="14" s="1"/>
  <c r="AO292" i="14" a="1"/>
  <c r="AO292" i="14" s="1"/>
  <c r="AO293" i="14" a="1"/>
  <c r="AO293" i="14" s="1"/>
  <c r="AO294" i="14" a="1"/>
  <c r="AO294" i="14" s="1"/>
  <c r="AO295" i="14" a="1"/>
  <c r="AO295" i="14"/>
  <c r="AO296" i="14" a="1"/>
  <c r="AO296" i="14"/>
  <c r="AO297" i="14" a="1"/>
  <c r="AO297" i="14"/>
  <c r="AO298" i="14" a="1"/>
  <c r="AO298" i="14"/>
  <c r="AO299" i="14" a="1"/>
  <c r="AO299" i="14"/>
  <c r="AO300" i="14" a="1"/>
  <c r="AO300" i="14" s="1"/>
  <c r="AO301" i="14" a="1"/>
  <c r="AO301" i="14" s="1"/>
  <c r="AO302" i="14" a="1"/>
  <c r="AO302" i="14"/>
  <c r="AO303" i="14" a="1"/>
  <c r="AO303" i="14"/>
  <c r="AO304" i="14" a="1"/>
  <c r="AO304" i="14" s="1"/>
  <c r="AO305" i="14" a="1"/>
  <c r="AO305" i="14" s="1"/>
  <c r="AO306" i="14" a="1"/>
  <c r="AO306" i="14" s="1"/>
  <c r="AO307" i="14" a="1"/>
  <c r="AO307" i="14" s="1"/>
  <c r="AO308" i="14" a="1"/>
  <c r="AO308" i="14" s="1"/>
  <c r="AO309" i="14" a="1"/>
  <c r="AO309" i="14"/>
  <c r="AO310" i="14" a="1"/>
  <c r="AO310" i="14"/>
  <c r="AO311" i="14" a="1"/>
  <c r="AO311" i="14"/>
  <c r="AO312" i="14" a="1"/>
  <c r="AO312" i="14" s="1"/>
  <c r="AO313" i="14" a="1"/>
  <c r="AO313" i="14"/>
  <c r="AO314" i="14" a="1"/>
  <c r="AO314" i="14"/>
  <c r="AO315" i="14" a="1"/>
  <c r="AO315" i="14" s="1"/>
  <c r="AO316" i="14" a="1"/>
  <c r="AO316" i="14"/>
  <c r="AO317" i="14" a="1"/>
  <c r="AO317" i="14" s="1"/>
  <c r="AO318" i="14" a="1"/>
  <c r="AO318" i="14" s="1"/>
  <c r="AO319" i="14" a="1"/>
  <c r="AO319" i="14"/>
  <c r="AO320" i="14" a="1"/>
  <c r="AO320" i="14"/>
  <c r="AO321" i="14" a="1"/>
  <c r="AO321" i="14"/>
  <c r="AO322" i="14" a="1"/>
  <c r="AO322" i="14" s="1"/>
  <c r="AO323" i="14" a="1"/>
  <c r="AO323" i="14"/>
  <c r="AO324" i="14" a="1"/>
  <c r="AO324" i="14" s="1"/>
  <c r="AO325" i="14" a="1"/>
  <c r="AO325" i="14"/>
  <c r="AO326" i="14" a="1"/>
  <c r="AO326" i="14" s="1"/>
  <c r="AO327" i="14" a="1"/>
  <c r="AO327" i="14" s="1"/>
  <c r="AO328" i="14" a="1"/>
  <c r="AO328" i="14" s="1"/>
  <c r="AO329" i="14" a="1"/>
  <c r="AO329" i="14" s="1"/>
  <c r="AO330" i="14" a="1"/>
  <c r="AO330" i="14" s="1"/>
  <c r="AO331" i="14" a="1"/>
  <c r="AO331" i="14"/>
  <c r="AO332" i="14" a="1"/>
  <c r="AO332" i="14"/>
  <c r="AO333" i="14" a="1"/>
  <c r="AO333" i="14"/>
  <c r="AO334" i="14" a="1"/>
  <c r="AO334" i="14"/>
  <c r="AO335" i="14" a="1"/>
  <c r="AO335" i="14"/>
  <c r="AO336" i="14" a="1"/>
  <c r="AO336" i="14" s="1"/>
  <c r="AO337" i="14" a="1"/>
  <c r="AO337" i="14" s="1"/>
  <c r="AO338" i="14" a="1"/>
  <c r="AO338" i="14"/>
  <c r="AO339" i="14" a="1"/>
  <c r="AO339" i="14"/>
  <c r="AO340" i="14" a="1"/>
  <c r="AO340" i="14"/>
  <c r="AO341" i="14" a="1"/>
  <c r="AO341" i="14"/>
  <c r="AO342" i="14" a="1"/>
  <c r="AO342" i="14" s="1"/>
  <c r="AO343" i="14" a="1"/>
  <c r="AO343" i="14" s="1"/>
  <c r="AO344" i="14" a="1"/>
  <c r="AO344" i="14"/>
  <c r="AO345" i="14" a="1"/>
  <c r="AO345" i="14"/>
  <c r="AO346" i="14" a="1"/>
  <c r="AO346" i="14" s="1"/>
  <c r="AO347" i="14" a="1"/>
  <c r="AO347" i="14" s="1"/>
  <c r="AO348" i="14" a="1"/>
  <c r="AO348" i="14" s="1"/>
  <c r="AO349" i="14" a="1"/>
  <c r="AO349" i="14"/>
  <c r="AO350" i="14" a="1"/>
  <c r="AO350" i="14" s="1"/>
  <c r="AO351" i="14" a="1"/>
  <c r="AO351" i="14" s="1"/>
  <c r="AO352" i="14" a="1"/>
  <c r="AO352" i="14"/>
  <c r="AO353" i="14" a="1"/>
  <c r="AO353" i="14" s="1"/>
  <c r="AO354" i="14" a="1"/>
  <c r="AO354" i="14" s="1"/>
  <c r="AO355" i="14" a="1"/>
  <c r="AO355" i="14"/>
  <c r="AO356" i="14" a="1"/>
  <c r="AO356" i="14" s="1"/>
  <c r="AO357" i="14" a="1"/>
  <c r="AO357" i="14"/>
  <c r="AO358" i="14" a="1"/>
  <c r="AO358" i="14" s="1"/>
  <c r="AO359" i="14" a="1"/>
  <c r="AO359" i="14"/>
  <c r="AO360" i="14" a="1"/>
  <c r="AO360" i="14" s="1"/>
  <c r="AO361" i="14" a="1"/>
  <c r="AO361" i="14" s="1"/>
  <c r="AO362" i="14" a="1"/>
  <c r="AO362" i="14"/>
  <c r="AO363" i="14" a="1"/>
  <c r="AO363" i="14" s="1"/>
  <c r="AO364" i="14" a="1"/>
  <c r="AO364" i="14"/>
  <c r="AO365" i="14" a="1"/>
  <c r="AO365" i="14"/>
  <c r="AO366" i="14" a="1"/>
  <c r="AO366" i="14" s="1"/>
  <c r="AO367" i="14" a="1"/>
  <c r="AO367" i="14" s="1"/>
  <c r="AO368" i="14" a="1"/>
  <c r="AO368" i="14" s="1"/>
  <c r="AO369" i="14" a="1"/>
  <c r="AO369" i="14"/>
  <c r="AO370" i="14" a="1"/>
  <c r="AO370" i="14"/>
  <c r="AO371" i="14" a="1"/>
  <c r="AO371" i="14" s="1"/>
  <c r="AO372" i="14" a="1"/>
  <c r="AO372" i="14" s="1"/>
  <c r="AO373" i="14" a="1"/>
  <c r="AO373" i="14"/>
  <c r="AO374" i="14" a="1"/>
  <c r="AO374" i="14"/>
  <c r="AO375" i="14" a="1"/>
  <c r="AO375" i="14"/>
  <c r="AO376" i="14" a="1"/>
  <c r="AO376" i="14" s="1"/>
  <c r="AO377" i="14" a="1"/>
  <c r="AO377" i="14"/>
  <c r="AO378" i="14" a="1"/>
  <c r="AO378" i="14" s="1"/>
  <c r="AO379" i="14" a="1"/>
  <c r="AO379" i="14"/>
  <c r="AO380" i="14" a="1"/>
  <c r="AO380" i="14"/>
  <c r="AO381" i="14" a="1"/>
  <c r="AO381" i="14"/>
  <c r="AO382" i="14" a="1"/>
  <c r="AO382" i="14"/>
  <c r="AO383" i="14" a="1"/>
  <c r="AO383" i="14"/>
  <c r="AO384" i="14" a="1"/>
  <c r="AO384" i="14" s="1"/>
  <c r="AO385" i="14" a="1"/>
  <c r="AO385" i="14" s="1"/>
  <c r="AO386" i="14" a="1"/>
  <c r="AO386" i="14" s="1"/>
  <c r="AO387" i="14" a="1"/>
  <c r="AO387" i="14" s="1"/>
  <c r="AO388" i="14" a="1"/>
  <c r="AO388" i="14" s="1"/>
  <c r="AO389" i="14" a="1"/>
  <c r="AO389" i="14" s="1"/>
  <c r="AO390" i="14" a="1"/>
  <c r="AO390" i="14" s="1"/>
  <c r="AO391" i="14" a="1"/>
  <c r="AO391" i="14"/>
  <c r="AO392" i="14" a="1"/>
  <c r="AO392" i="14"/>
  <c r="AO393" i="14" a="1"/>
  <c r="AO393" i="14" s="1"/>
  <c r="AO394" i="14" a="1"/>
  <c r="AO394" i="14" s="1"/>
  <c r="AO395" i="14" a="1"/>
  <c r="AO395" i="14" s="1"/>
  <c r="AO396" i="14" a="1"/>
  <c r="AO396" i="14" s="1"/>
  <c r="AO397" i="14" a="1"/>
  <c r="AO397" i="14" s="1"/>
  <c r="AO398" i="14" a="1"/>
  <c r="AO398" i="14"/>
  <c r="AO399" i="14" a="1"/>
  <c r="AO399" i="14"/>
  <c r="AO400" i="14" a="1"/>
  <c r="AO400" i="14"/>
  <c r="AO401" i="14" a="1"/>
  <c r="AO401" i="14"/>
  <c r="AO402" i="14" a="1"/>
  <c r="AO402" i="14" s="1"/>
  <c r="AO403" i="14" a="1"/>
  <c r="AO403" i="14" s="1"/>
  <c r="AO404" i="14" a="1"/>
  <c r="AO404" i="14" s="1"/>
  <c r="AO405" i="14" a="1"/>
  <c r="AO405" i="14"/>
  <c r="AO406" i="14" a="1"/>
  <c r="AO406" i="14"/>
  <c r="AO407" i="14" a="1"/>
  <c r="AO407" i="14" s="1"/>
  <c r="AO408" i="14" a="1"/>
  <c r="AO408" i="14" s="1"/>
  <c r="AO409" i="14" a="1"/>
  <c r="AO409" i="14" s="1"/>
  <c r="AO410" i="14" a="1"/>
  <c r="AO410" i="14" s="1"/>
  <c r="AO411" i="14" a="1"/>
  <c r="AO411" i="14"/>
  <c r="AO412" i="14" a="1"/>
  <c r="AO412" i="14" s="1"/>
  <c r="AO413" i="14" a="1"/>
  <c r="AO413" i="14"/>
  <c r="AO414" i="14" a="1"/>
  <c r="AO414" i="14"/>
  <c r="AO415" i="14" a="1"/>
  <c r="AO415" i="14" s="1"/>
  <c r="AO416" i="14" a="1"/>
  <c r="AO416" i="14" s="1"/>
  <c r="AO417" i="14" a="1"/>
  <c r="AO417" i="14" s="1"/>
  <c r="AO418" i="14" a="1"/>
  <c r="AO418" i="14"/>
  <c r="AO419" i="14" a="1"/>
  <c r="AO419" i="14" s="1"/>
  <c r="AO420" i="14" a="1"/>
  <c r="AO420" i="14" s="1"/>
  <c r="AO421" i="14" a="1"/>
  <c r="AO421" i="14" s="1"/>
  <c r="AO422" i="14" a="1"/>
  <c r="AO422" i="14"/>
  <c r="AO423" i="14" a="1"/>
  <c r="AO423" i="14" s="1"/>
  <c r="AO424" i="14" a="1"/>
  <c r="AO424" i="14" s="1"/>
  <c r="AO425" i="14" a="1"/>
  <c r="AO425" i="14"/>
  <c r="AO426" i="14" a="1"/>
  <c r="AO426" i="14"/>
  <c r="AO427" i="14" a="1"/>
  <c r="AO427" i="14" s="1"/>
  <c r="AO428" i="14" a="1"/>
  <c r="AO428" i="14" s="1"/>
  <c r="AO429" i="14" a="1"/>
  <c r="AO429" i="14"/>
  <c r="AO430" i="14" a="1"/>
  <c r="AO430" i="14"/>
  <c r="AO431" i="14" a="1"/>
  <c r="AO431" i="14" s="1"/>
  <c r="AO432" i="14" a="1"/>
  <c r="AO432" i="14" s="1"/>
  <c r="AO433" i="14" a="1"/>
  <c r="AO433" i="14" s="1"/>
  <c r="AO434" i="14" a="1"/>
  <c r="AO434" i="14" s="1"/>
  <c r="AO435" i="14" a="1"/>
  <c r="AO435" i="14" s="1"/>
  <c r="AO436" i="14" a="1"/>
  <c r="AO436" i="14" s="1"/>
  <c r="AO437" i="14" a="1"/>
  <c r="AO437" i="14" s="1"/>
  <c r="AO438" i="14" a="1"/>
  <c r="AO438" i="14"/>
  <c r="AO439" i="14" a="1"/>
  <c r="AO439" i="14" s="1"/>
  <c r="AO440" i="14" a="1"/>
  <c r="AO440" i="14" s="1"/>
  <c r="AO441" i="14" a="1"/>
  <c r="AO441" i="14"/>
  <c r="AO442" i="14" a="1"/>
  <c r="AO442" i="14" s="1"/>
  <c r="AO443" i="14" a="1"/>
  <c r="AO443" i="14" s="1"/>
  <c r="AO444" i="14" a="1"/>
  <c r="AO444" i="14" s="1"/>
  <c r="AO445" i="14" a="1"/>
  <c r="AO445" i="14" s="1"/>
  <c r="AO446" i="14" a="1"/>
  <c r="AO446" i="14"/>
  <c r="AO447" i="14" a="1"/>
  <c r="AO447" i="14"/>
  <c r="AO448" i="14" a="1"/>
  <c r="AO448" i="14" s="1"/>
  <c r="AO449" i="14" a="1"/>
  <c r="AO449" i="14" s="1"/>
  <c r="AO450" i="14" a="1"/>
  <c r="AO450" i="14"/>
  <c r="AO451" i="14" a="1"/>
  <c r="AO451" i="14" s="1"/>
  <c r="AO452" i="14" a="1"/>
  <c r="AO452" i="14" s="1"/>
  <c r="AO453" i="14" a="1"/>
  <c r="AO453" i="14" s="1"/>
  <c r="AO454" i="14" a="1"/>
  <c r="AO454" i="14"/>
  <c r="AO455" i="14" a="1"/>
  <c r="AO455" i="14" s="1"/>
  <c r="AO456" i="14" a="1"/>
  <c r="AO456" i="14"/>
  <c r="AO457" i="14" a="1"/>
  <c r="AO457" i="14" s="1"/>
  <c r="AO458" i="14" a="1"/>
  <c r="AO458" i="14" s="1"/>
  <c r="AO459" i="14" a="1"/>
  <c r="AO459" i="14" s="1"/>
  <c r="AO460" i="14" a="1"/>
  <c r="AO460" i="14" s="1"/>
  <c r="AO461" i="14" a="1"/>
  <c r="AO461" i="14"/>
  <c r="AO462" i="14" a="1"/>
  <c r="AO462" i="14"/>
  <c r="AO463" i="14" a="1"/>
  <c r="AO463" i="14" s="1"/>
  <c r="AO464" i="14" a="1"/>
  <c r="AO464" i="14" s="1"/>
  <c r="AO465" i="14" a="1"/>
  <c r="AO465" i="14" s="1"/>
  <c r="AO466" i="14" a="1"/>
  <c r="AO466" i="14" s="1"/>
  <c r="AO467" i="14" a="1"/>
  <c r="AO467" i="14"/>
  <c r="AO468" i="14" a="1"/>
  <c r="AO468" i="14" s="1"/>
  <c r="AO469" i="14" a="1"/>
  <c r="AO469" i="14" s="1"/>
  <c r="AO470" i="14" a="1"/>
  <c r="AO470" i="14" s="1"/>
  <c r="AO471" i="14" a="1"/>
  <c r="AO471" i="14" s="1"/>
  <c r="AO472" i="14" a="1"/>
  <c r="AO472" i="14"/>
  <c r="AO473" i="14" a="1"/>
  <c r="AO473" i="14" s="1"/>
  <c r="AO474" i="14" a="1"/>
  <c r="AO474" i="14" s="1"/>
  <c r="AO475" i="14" a="1"/>
  <c r="AO475" i="14" s="1"/>
  <c r="AO476" i="14" a="1"/>
  <c r="AO476" i="14" s="1"/>
  <c r="AO477" i="14" a="1"/>
  <c r="AO477" i="14" s="1"/>
  <c r="AO478" i="14" a="1"/>
  <c r="AO478" i="14" s="1"/>
  <c r="AO479" i="14" a="1"/>
  <c r="AO479" i="14" s="1"/>
  <c r="AO480" i="14" a="1"/>
  <c r="AO480" i="14"/>
  <c r="AO481" i="14" a="1"/>
  <c r="AO481" i="14" s="1"/>
  <c r="AO482" i="14" a="1"/>
  <c r="AO482" i="14"/>
  <c r="AO483" i="14" a="1"/>
  <c r="AO483" i="14"/>
  <c r="AO484" i="14" a="1"/>
  <c r="AO484" i="14" s="1"/>
  <c r="AO485" i="14" a="1"/>
  <c r="AO485" i="14" s="1"/>
  <c r="AO486" i="14" a="1"/>
  <c r="AO486" i="14"/>
  <c r="AO487" i="14" a="1"/>
  <c r="AO487" i="14" s="1"/>
  <c r="AO488" i="14" a="1"/>
  <c r="AO488" i="14"/>
  <c r="AO489" i="14" a="1"/>
  <c r="AO489" i="14" s="1"/>
  <c r="AO490" i="14" a="1"/>
  <c r="AO490" i="14" s="1"/>
  <c r="AO491" i="14" a="1"/>
  <c r="AO491" i="14" s="1"/>
  <c r="AO492" i="14" a="1"/>
  <c r="AO492" i="14" s="1"/>
  <c r="AO493" i="14" a="1"/>
  <c r="AO493" i="14" s="1"/>
  <c r="AO494" i="14" a="1"/>
  <c r="AO494" i="14" s="1"/>
  <c r="AO495" i="14" a="1"/>
  <c r="AO495" i="14"/>
  <c r="AO496" i="14" a="1"/>
  <c r="AO496" i="14"/>
  <c r="AO497" i="14" a="1"/>
  <c r="AO497" i="14"/>
  <c r="AO498" i="14" a="1"/>
  <c r="AO498" i="14"/>
  <c r="AO499" i="14" a="1"/>
  <c r="AO499" i="14" s="1"/>
  <c r="AO500" i="14" a="1"/>
  <c r="AO500" i="14"/>
  <c r="AO501" i="14" a="1"/>
  <c r="AO501" i="14"/>
  <c r="AO502" i="14" a="1"/>
  <c r="AO502" i="14"/>
  <c r="AO503" i="14" a="1"/>
  <c r="AO503" i="14" s="1"/>
  <c r="AO504" i="14" a="1"/>
  <c r="AO504" i="14" s="1"/>
  <c r="AO505" i="14" a="1"/>
  <c r="AO505" i="14" s="1"/>
  <c r="AO506" i="14" a="1"/>
  <c r="AO506" i="14" s="1"/>
  <c r="AO507" i="14" a="1"/>
  <c r="AO507" i="14"/>
  <c r="AO508" i="14" a="1"/>
  <c r="AO508" i="14"/>
  <c r="AO509" i="14" a="1"/>
  <c r="AO509" i="14"/>
  <c r="AO510" i="14" a="1"/>
  <c r="AO510" i="14" s="1"/>
  <c r="AO511" i="14" a="1"/>
  <c r="AO511" i="14" s="1"/>
  <c r="AO512" i="14" a="1"/>
  <c r="AO512" i="14" s="1"/>
  <c r="AO513" i="14" a="1"/>
  <c r="AO513" i="14" s="1"/>
  <c r="AO514" i="14" a="1"/>
  <c r="AO514" i="14"/>
  <c r="AO515" i="14" a="1"/>
  <c r="AO515" i="14"/>
  <c r="AO516" i="14" a="1"/>
  <c r="AO516" i="14"/>
  <c r="AO517" i="14" a="1"/>
  <c r="AO517" i="14" s="1"/>
  <c r="AO518" i="14" a="1"/>
  <c r="AO518" i="14" s="1"/>
  <c r="AO519" i="14" a="1"/>
  <c r="AO519" i="14" s="1"/>
  <c r="AO520" i="14" a="1"/>
  <c r="AO520" i="14" s="1"/>
  <c r="AO521" i="14" a="1"/>
  <c r="AO521" i="14"/>
  <c r="AO522" i="14" a="1"/>
  <c r="AO522" i="14"/>
  <c r="AO523" i="14" a="1"/>
  <c r="AO523" i="14" s="1"/>
  <c r="AO524" i="14" a="1"/>
  <c r="AO524" i="14"/>
  <c r="AO525" i="14" a="1"/>
  <c r="AO525" i="14" s="1"/>
  <c r="AO526" i="14" a="1"/>
  <c r="AO526" i="14" s="1"/>
  <c r="AO527" i="14" a="1"/>
  <c r="AO527" i="14"/>
  <c r="AO528" i="14" a="1"/>
  <c r="AO528" i="14" s="1"/>
  <c r="AO529" i="14" a="1"/>
  <c r="AO529" i="14" s="1"/>
  <c r="AO530" i="14" a="1"/>
  <c r="AO530" i="14"/>
  <c r="AO531" i="14" a="1"/>
  <c r="AO531" i="14"/>
  <c r="AO532" i="14" a="1"/>
  <c r="AO532" i="14"/>
  <c r="AO533" i="14" a="1"/>
  <c r="AO533" i="14"/>
  <c r="AO534" i="14" a="1"/>
  <c r="AO534" i="14"/>
  <c r="AO535" i="14" a="1"/>
  <c r="AO535" i="14" s="1"/>
  <c r="AO536" i="14" a="1"/>
  <c r="AO536" i="14" s="1"/>
  <c r="AO537" i="14" a="1"/>
  <c r="AO537" i="14"/>
  <c r="AO538" i="14" a="1"/>
  <c r="AO538" i="14" s="1"/>
  <c r="AO539" i="14" a="1"/>
  <c r="AO539" i="14"/>
  <c r="AO540" i="14" a="1"/>
  <c r="AO540" i="14" s="1"/>
  <c r="AO541" i="14" a="1"/>
  <c r="AO541" i="14" s="1"/>
  <c r="AO542" i="14" a="1"/>
  <c r="AO542" i="14" s="1"/>
  <c r="AO543" i="14" a="1"/>
  <c r="AO543" i="14" s="1"/>
  <c r="AO544" i="14" a="1"/>
  <c r="AO544" i="14" s="1"/>
  <c r="AO545" i="14" a="1"/>
  <c r="AO545" i="14"/>
  <c r="AO546" i="14" a="1"/>
  <c r="AO546" i="14" s="1"/>
  <c r="AO547" i="14" a="1"/>
  <c r="AO547" i="14" s="1"/>
  <c r="AO548" i="14" a="1"/>
  <c r="AO548" i="14"/>
  <c r="AO549" i="14" a="1"/>
  <c r="AO549" i="14" s="1"/>
  <c r="AO550" i="14" a="1"/>
  <c r="AO550" i="14" s="1"/>
  <c r="AO551" i="14" a="1"/>
  <c r="AO551" i="14" s="1"/>
  <c r="AO552" i="14" a="1"/>
  <c r="AO552" i="14" s="1"/>
  <c r="AO553" i="14" a="1"/>
  <c r="AO553" i="14" s="1"/>
  <c r="AO554" i="14" a="1"/>
  <c r="AO554" i="14"/>
  <c r="AO555" i="14" a="1"/>
  <c r="AO555" i="14"/>
  <c r="AO556" i="14" a="1"/>
  <c r="AO556" i="14"/>
  <c r="AO557" i="14" a="1"/>
  <c r="AO557" i="14"/>
  <c r="AO558" i="14" a="1"/>
  <c r="AO558" i="14"/>
  <c r="AO559" i="14" a="1"/>
  <c r="AO559" i="14" s="1"/>
  <c r="AO560" i="14" a="1"/>
  <c r="AO560" i="14" s="1"/>
  <c r="AO561" i="14" a="1"/>
  <c r="AO561" i="14"/>
  <c r="AO562" i="14" a="1"/>
  <c r="AO562" i="14"/>
  <c r="AO563" i="14" a="1"/>
  <c r="AO563" i="14"/>
  <c r="AO564" i="14" a="1"/>
  <c r="AO564" i="14" s="1"/>
  <c r="AO565" i="14" a="1"/>
  <c r="AO565" i="14" s="1"/>
  <c r="AO566" i="14" a="1"/>
  <c r="AO566" i="14" s="1"/>
  <c r="AO567" i="14" a="1"/>
  <c r="AO567" i="14" s="1"/>
  <c r="AO568" i="14" a="1"/>
  <c r="AO568" i="14" s="1"/>
  <c r="AO569" i="14" a="1"/>
  <c r="AO569" i="14"/>
  <c r="AO570" i="14" a="1"/>
  <c r="AO570" i="14"/>
  <c r="AO571" i="14" a="1"/>
  <c r="AO571" i="14" s="1"/>
  <c r="AO572" i="14" a="1"/>
  <c r="AO572" i="14" s="1"/>
  <c r="AO573" i="14" a="1"/>
  <c r="AO573" i="14" s="1"/>
  <c r="AO574" i="14" a="1"/>
  <c r="AO574" i="14"/>
  <c r="AO575" i="14" a="1"/>
  <c r="AO575" i="14"/>
  <c r="AO576" i="14" a="1"/>
  <c r="AO576" i="14" s="1"/>
  <c r="AO577" i="14" a="1"/>
  <c r="AO577" i="14" s="1"/>
  <c r="AO578" i="14" a="1"/>
  <c r="AO578" i="14"/>
  <c r="AO579" i="14" a="1"/>
  <c r="AO579" i="14" s="1"/>
  <c r="AO580" i="14" a="1"/>
  <c r="AO580" i="14" s="1"/>
  <c r="AO581" i="14" a="1"/>
  <c r="AO581" i="14"/>
  <c r="AO582" i="14" a="1"/>
  <c r="AO582" i="14" s="1"/>
  <c r="AO583" i="14" a="1"/>
  <c r="AO583" i="14" s="1"/>
  <c r="AO584" i="14" a="1"/>
  <c r="AO584" i="14" s="1"/>
  <c r="AO585" i="14" a="1"/>
  <c r="AO585" i="14"/>
  <c r="AO586" i="14" a="1"/>
  <c r="AO586" i="14" s="1"/>
  <c r="AO587" i="14" a="1"/>
  <c r="AO587" i="14" s="1"/>
  <c r="AO588" i="14" a="1"/>
  <c r="AO588" i="14"/>
  <c r="AO589" i="14" a="1"/>
  <c r="AO589" i="14" s="1"/>
  <c r="AO590" i="14" a="1"/>
  <c r="AO590" i="14"/>
  <c r="AO591" i="14" a="1"/>
  <c r="AO591" i="14"/>
  <c r="AO592" i="14" a="1"/>
  <c r="AO592" i="14" s="1"/>
  <c r="AO593" i="14" a="1"/>
  <c r="AO593" i="14"/>
  <c r="AO594" i="14" a="1"/>
  <c r="AO594" i="14" s="1"/>
  <c r="AO595" i="14" a="1"/>
  <c r="AO595" i="14" s="1"/>
  <c r="AO596" i="14" a="1"/>
  <c r="AO596" i="14"/>
  <c r="AO597" i="14" a="1"/>
  <c r="AO597" i="14" s="1"/>
  <c r="AO598" i="14" a="1"/>
  <c r="AO598" i="14" s="1"/>
  <c r="AO599" i="14" a="1"/>
  <c r="AO599" i="14" s="1"/>
  <c r="AO600" i="14" a="1"/>
  <c r="AO600" i="14"/>
  <c r="AO601" i="14" a="1"/>
  <c r="AO601" i="14" s="1"/>
  <c r="AO602" i="14" a="1"/>
  <c r="AO602" i="14"/>
  <c r="AO603" i="14" a="1"/>
  <c r="AO603" i="14"/>
  <c r="AO604" i="14" a="1"/>
  <c r="AO604" i="14"/>
  <c r="AO605" i="14" a="1"/>
  <c r="AO605" i="14"/>
  <c r="AO606" i="14" a="1"/>
  <c r="AO606" i="14" s="1"/>
  <c r="AO607" i="14" a="1"/>
  <c r="AO607" i="14" s="1"/>
  <c r="AO608" i="14" a="1"/>
  <c r="AO608" i="14"/>
  <c r="AO609" i="14" a="1"/>
  <c r="AO609" i="14"/>
  <c r="AO610" i="14" a="1"/>
  <c r="AO610" i="14" s="1"/>
  <c r="AO611" i="14" a="1"/>
  <c r="AO611" i="14" s="1"/>
  <c r="AO612" i="14" a="1"/>
  <c r="AO612" i="14" s="1"/>
  <c r="AO613" i="14" a="1"/>
  <c r="AO613" i="14" s="1"/>
  <c r="AO614" i="14" a="1"/>
  <c r="AO614" i="14" s="1"/>
  <c r="AO615" i="14" a="1"/>
  <c r="AO615" i="14"/>
  <c r="AO616" i="14" a="1"/>
  <c r="AO616" i="14"/>
  <c r="AO617" i="14" a="1"/>
  <c r="AO617" i="14"/>
  <c r="AO618" i="14" a="1"/>
  <c r="AO618" i="14"/>
  <c r="AO619" i="14" a="1"/>
  <c r="AO619" i="14" s="1"/>
  <c r="AO620" i="14" a="1"/>
  <c r="AO620" i="14" s="1"/>
  <c r="AO621" i="14" a="1"/>
  <c r="AO621" i="14" s="1"/>
  <c r="AO622" i="14" a="1"/>
  <c r="AO622" i="14"/>
  <c r="AO623" i="14" a="1"/>
  <c r="AO623" i="14" s="1"/>
  <c r="AO624" i="14" a="1"/>
  <c r="AO624" i="14"/>
  <c r="AO625" i="14" a="1"/>
  <c r="AO625" i="14" s="1"/>
  <c r="AO626" i="14" a="1"/>
  <c r="AO626" i="14" s="1"/>
  <c r="AO627" i="14" a="1"/>
  <c r="AO627" i="14" s="1"/>
  <c r="AO628" i="14" a="1"/>
  <c r="AO628" i="14" s="1"/>
  <c r="AO629" i="14" a="1"/>
  <c r="AO629" i="14" s="1"/>
  <c r="AO630" i="14" a="1"/>
  <c r="AO630" i="14"/>
  <c r="AO631" i="14" a="1"/>
  <c r="AO631" i="14" s="1"/>
  <c r="AO632" i="14" a="1"/>
  <c r="AO632" i="14"/>
  <c r="AO633" i="14" a="1"/>
  <c r="AO633" i="14"/>
  <c r="AO634" i="14" a="1"/>
  <c r="AO634" i="14"/>
  <c r="AO635" i="14" a="1"/>
  <c r="AO635" i="14"/>
  <c r="AO636" i="14" a="1"/>
  <c r="AO636" i="14" s="1"/>
  <c r="AO637" i="14" a="1"/>
  <c r="AO637" i="14" s="1"/>
  <c r="AO638" i="14" a="1"/>
  <c r="AO638" i="14"/>
  <c r="AO639" i="14" a="1"/>
  <c r="AO639" i="14"/>
  <c r="AO640" i="14" a="1"/>
  <c r="AO640" i="14"/>
  <c r="AO641" i="14" a="1"/>
  <c r="AO641" i="14"/>
  <c r="AO642" i="14" a="1"/>
  <c r="AO642" i="14"/>
  <c r="AO643" i="14" a="1"/>
  <c r="AO643" i="14" s="1"/>
  <c r="AO644" i="14" a="1"/>
  <c r="AO644" i="14"/>
  <c r="AO645" i="14" a="1"/>
  <c r="AO645" i="14" s="1"/>
  <c r="AO646" i="14" a="1"/>
  <c r="AO646" i="14" s="1"/>
  <c r="AO647" i="14" a="1"/>
  <c r="AO647" i="14" s="1"/>
  <c r="AO648" i="14" a="1"/>
  <c r="AO648" i="14" s="1"/>
  <c r="AO649" i="14" a="1"/>
  <c r="AO649" i="14" s="1"/>
  <c r="AO650" i="14" a="1"/>
  <c r="AO650" i="14"/>
  <c r="AO651" i="14" a="1"/>
  <c r="AO651" i="14"/>
  <c r="AO652" i="14" a="1"/>
  <c r="AO652" i="14" s="1"/>
  <c r="AO653" i="14" a="1"/>
  <c r="AO653" i="14"/>
  <c r="AO654" i="14" a="1"/>
  <c r="AO654" i="14"/>
  <c r="AO655" i="14" a="1"/>
  <c r="AO655" i="14" s="1"/>
  <c r="AO656" i="14" a="1"/>
  <c r="AO656" i="14" s="1"/>
  <c r="AO657" i="14" a="1"/>
  <c r="AO657" i="14"/>
  <c r="AO658" i="14" a="1"/>
  <c r="AO658" i="14"/>
  <c r="AO659" i="14" a="1"/>
  <c r="AO659" i="14" s="1"/>
  <c r="AO660" i="14" a="1"/>
  <c r="AO660" i="14"/>
  <c r="AO661" i="14" a="1"/>
  <c r="AO661" i="14" s="1"/>
  <c r="AO662" i="14" a="1"/>
  <c r="AO662" i="14" s="1"/>
  <c r="AO663" i="14" a="1"/>
  <c r="AO663" i="14"/>
  <c r="AO664" i="14" a="1"/>
  <c r="AO664" i="14"/>
  <c r="AO665" i="14" a="1"/>
  <c r="AO665" i="14"/>
  <c r="AO666" i="14" a="1"/>
  <c r="AO666" i="14" s="1"/>
  <c r="AO667" i="14" a="1"/>
  <c r="AO667" i="14" s="1"/>
  <c r="AO668" i="14" a="1"/>
  <c r="AO668" i="14" s="1"/>
  <c r="AO669" i="14" a="1"/>
  <c r="AO669" i="14" s="1"/>
  <c r="AO670" i="14" a="1"/>
  <c r="AO670" i="14"/>
  <c r="AO671" i="14" a="1"/>
  <c r="AO671" i="14" s="1"/>
  <c r="AO672" i="14" a="1"/>
  <c r="AO672" i="14" s="1"/>
  <c r="AO673" i="14" a="1"/>
  <c r="AO673" i="14" s="1"/>
  <c r="AO674" i="14" a="1"/>
  <c r="AO674" i="14" s="1"/>
  <c r="AO675" i="14" a="1"/>
  <c r="AO675" i="14" s="1"/>
  <c r="AO676" i="14" a="1"/>
  <c r="AO676" i="14"/>
  <c r="AO677" i="14" a="1"/>
  <c r="AO677" i="14"/>
  <c r="AO678" i="14" a="1"/>
  <c r="AO678" i="14"/>
  <c r="AO679" i="14" a="1"/>
  <c r="AO679" i="14" s="1"/>
  <c r="AO680" i="14" a="1"/>
  <c r="AO680" i="14" s="1"/>
  <c r="AO681" i="14" a="1"/>
  <c r="AO681" i="14" s="1"/>
  <c r="AO682" i="14" a="1"/>
  <c r="AO682" i="14" s="1"/>
  <c r="AO683" i="14" a="1"/>
  <c r="AO683" i="14"/>
  <c r="AO684" i="14" a="1"/>
  <c r="AO684" i="14"/>
  <c r="AO685" i="14" a="1"/>
  <c r="AO685" i="14" s="1"/>
  <c r="AO686" i="14" a="1"/>
  <c r="AO686" i="14"/>
  <c r="AO687" i="14" a="1"/>
  <c r="AO687" i="14"/>
  <c r="AO688" i="14" a="1"/>
  <c r="AO688" i="14" s="1"/>
  <c r="AO689" i="14" a="1"/>
  <c r="AO689" i="14"/>
  <c r="AO690" i="14" a="1"/>
  <c r="AO690" i="14"/>
  <c r="AO691" i="14" a="1"/>
  <c r="AO691" i="14" s="1"/>
  <c r="AO692" i="14" a="1"/>
  <c r="AO692" i="14"/>
  <c r="AO693" i="14" a="1"/>
  <c r="AO693" i="14"/>
  <c r="AO694" i="14" a="1"/>
  <c r="AO694" i="14"/>
  <c r="AO695" i="14" a="1"/>
  <c r="AO695" i="14" s="1"/>
  <c r="AO696" i="14" a="1"/>
  <c r="AO696" i="14" s="1"/>
  <c r="AO697" i="14" a="1"/>
  <c r="AO697" i="14" s="1"/>
  <c r="AO698" i="14" a="1"/>
  <c r="AO698" i="14"/>
  <c r="AO699" i="14" a="1"/>
  <c r="AO699" i="14"/>
  <c r="AO700" i="14" a="1"/>
  <c r="AO700" i="14"/>
  <c r="AO701" i="14" a="1"/>
  <c r="AO701" i="14" s="1"/>
  <c r="AO702" i="14" a="1"/>
  <c r="AO702" i="14" s="1"/>
  <c r="AO703" i="14" a="1"/>
  <c r="AO703" i="14" s="1"/>
  <c r="AO704" i="14" a="1"/>
  <c r="AO704" i="14" s="1"/>
  <c r="AO705" i="14" a="1"/>
  <c r="AO705" i="14"/>
  <c r="AO706" i="14" a="1"/>
  <c r="AO706" i="14"/>
  <c r="AO707" i="14" a="1"/>
  <c r="AO707" i="14"/>
  <c r="AO708" i="14" a="1"/>
  <c r="AO708" i="14" s="1"/>
  <c r="AO709" i="14" a="1"/>
  <c r="AO709" i="14" s="1"/>
  <c r="AO710" i="14" a="1"/>
  <c r="AO710" i="14" s="1"/>
  <c r="AO711" i="14" a="1"/>
  <c r="AO711" i="14"/>
  <c r="AO712" i="14" a="1"/>
  <c r="AO712" i="14"/>
  <c r="AO713" i="14" a="1"/>
  <c r="AO713" i="14"/>
  <c r="AO714" i="14" a="1"/>
  <c r="AO714" i="14"/>
  <c r="AO715" i="14" a="1"/>
  <c r="AO715" i="14" s="1"/>
  <c r="AO716" i="14" a="1"/>
  <c r="AO716" i="14" s="1"/>
  <c r="AO717" i="14" a="1"/>
  <c r="AO717" i="14" s="1"/>
  <c r="AO718" i="14" a="1"/>
  <c r="AO718" i="14" s="1"/>
  <c r="AO719" i="14" a="1"/>
  <c r="AO719" i="14" s="1"/>
  <c r="AO720" i="14" a="1"/>
  <c r="AO720" i="14"/>
  <c r="AO721" i="14" a="1"/>
  <c r="AO721" i="14" s="1"/>
  <c r="AO722" i="14" a="1"/>
  <c r="AO722" i="14"/>
  <c r="AO723" i="14" a="1"/>
  <c r="AO723" i="14" s="1"/>
  <c r="AO724" i="14" a="1"/>
  <c r="AO724" i="14" s="1"/>
  <c r="AO725" i="14" a="1"/>
  <c r="AO725" i="14" s="1"/>
  <c r="AO726" i="14" a="1"/>
  <c r="AO726" i="14" s="1"/>
  <c r="AO727" i="14" a="1"/>
  <c r="AO727" i="14" s="1"/>
  <c r="AO728" i="14" a="1"/>
  <c r="AO728" i="14" s="1"/>
  <c r="AO729" i="14" a="1"/>
  <c r="AO729" i="14" s="1"/>
  <c r="AO730" i="14" a="1"/>
  <c r="AO730" i="14" s="1"/>
  <c r="AO731" i="14" a="1"/>
  <c r="AO731" i="14"/>
  <c r="AO732" i="14" a="1"/>
  <c r="AO732" i="14" s="1"/>
  <c r="AO733" i="14" a="1"/>
  <c r="AO733" i="14" s="1"/>
  <c r="AO734" i="14" a="1"/>
  <c r="AO734" i="14"/>
  <c r="AO735" i="14" a="1"/>
  <c r="AO735" i="14" s="1"/>
  <c r="AO736" i="14" a="1"/>
  <c r="AO736" i="14" s="1"/>
  <c r="AO737" i="14" a="1"/>
  <c r="AO737" i="14"/>
  <c r="AO738" i="14" a="1"/>
  <c r="AO738" i="14"/>
  <c r="AO739" i="14" a="1"/>
  <c r="AO739" i="14" s="1"/>
  <c r="AO740" i="14" a="1"/>
  <c r="AO740" i="14" s="1"/>
  <c r="AO741" i="14" a="1"/>
  <c r="AO741" i="14" s="1"/>
  <c r="AO742" i="14" a="1"/>
  <c r="AO742" i="14" s="1"/>
  <c r="AO743" i="14" a="1"/>
  <c r="AO743" i="14" s="1"/>
  <c r="AO744" i="14" a="1"/>
  <c r="AO744" i="14" s="1"/>
  <c r="AO745" i="14" a="1"/>
  <c r="AO745" i="14" s="1"/>
  <c r="AO746" i="14" a="1"/>
  <c r="AO746" i="14"/>
  <c r="AO747" i="14" a="1"/>
  <c r="AO747" i="14"/>
  <c r="AO748" i="14" a="1"/>
  <c r="AO748" i="14"/>
  <c r="AO749" i="14" a="1"/>
  <c r="AO749" i="14"/>
  <c r="AO750" i="14" a="1"/>
  <c r="AO750" i="14"/>
  <c r="AO751" i="14" a="1"/>
  <c r="AO751" i="14" s="1"/>
  <c r="AO752" i="14" a="1"/>
  <c r="AO752" i="14"/>
  <c r="AO753" i="14" a="1"/>
  <c r="AO753" i="14" s="1"/>
  <c r="AO754" i="14" a="1"/>
  <c r="AO754" i="14" s="1"/>
  <c r="AO755" i="14" a="1"/>
  <c r="AO755" i="14" s="1"/>
  <c r="AO756" i="14" a="1"/>
  <c r="AO756" i="14" s="1"/>
  <c r="AO757" i="14" a="1"/>
  <c r="AO757" i="14" s="1"/>
  <c r="AO758" i="14" a="1"/>
  <c r="AO758" i="14"/>
  <c r="AO759" i="14" a="1"/>
  <c r="AO759" i="14"/>
  <c r="AO760" i="14" a="1"/>
  <c r="AO760" i="14" s="1"/>
  <c r="AO761" i="14" a="1"/>
  <c r="AO761" i="14"/>
  <c r="AO762" i="14" a="1"/>
  <c r="AO762" i="14"/>
  <c r="AO763" i="14" a="1"/>
  <c r="AO763" i="14" s="1"/>
  <c r="AO764" i="14" a="1"/>
  <c r="AO764" i="14" s="1"/>
  <c r="AO765" i="14" a="1"/>
  <c r="AO765" i="14" s="1"/>
  <c r="AO766" i="14" a="1"/>
  <c r="AO766" i="14" s="1"/>
  <c r="AO767" i="14" a="1"/>
  <c r="AO767" i="14" s="1"/>
  <c r="AO768" i="14" a="1"/>
  <c r="AO768" i="14" s="1"/>
  <c r="AO769" i="14" a="1"/>
  <c r="AO769" i="14" s="1"/>
  <c r="AO770" i="14" a="1"/>
  <c r="AO770" i="14"/>
  <c r="AO771" i="14" a="1"/>
  <c r="AO771" i="14"/>
  <c r="AO772" i="14" a="1"/>
  <c r="AO772" i="14"/>
  <c r="AO773" i="14" a="1"/>
  <c r="AO773" i="14"/>
  <c r="AO774" i="14" a="1"/>
  <c r="AO774" i="14" s="1"/>
  <c r="AO775" i="14" a="1"/>
  <c r="AO775" i="14" s="1"/>
  <c r="AO776" i="14" a="1"/>
  <c r="AO776" i="14" s="1"/>
  <c r="AO777" i="14" a="1"/>
  <c r="AO777" i="14"/>
  <c r="AO778" i="14" a="1"/>
  <c r="AO778" i="14"/>
  <c r="AO779" i="14" a="1"/>
  <c r="AO779" i="14" s="1"/>
  <c r="AO780" i="14" a="1"/>
  <c r="AO780" i="14" s="1"/>
  <c r="AO781" i="14" a="1"/>
  <c r="AO781" i="14" s="1"/>
  <c r="AO782" i="14" a="1"/>
  <c r="AO782" i="14"/>
  <c r="AO783" i="14" a="1"/>
  <c r="AO783" i="14"/>
  <c r="AO784" i="14" a="1"/>
  <c r="AO784" i="14"/>
  <c r="AO785" i="14" a="1"/>
  <c r="AO785" i="14"/>
  <c r="AO786" i="14" a="1"/>
  <c r="AO786" i="14"/>
  <c r="AO787" i="14" a="1"/>
  <c r="AO787" i="14" s="1"/>
  <c r="AO788" i="14" a="1"/>
  <c r="AO788" i="14" s="1"/>
  <c r="AO789" i="14" a="1"/>
  <c r="AO789" i="14" s="1"/>
  <c r="AO790" i="14" a="1"/>
  <c r="AO790" i="14" s="1"/>
  <c r="AO791" i="14" a="1"/>
  <c r="AO791" i="14"/>
  <c r="AO792" i="14" a="1"/>
  <c r="AO792" i="14"/>
  <c r="AO793" i="14" a="1"/>
  <c r="AO793" i="14" s="1"/>
  <c r="AO794" i="14" a="1"/>
  <c r="AO794" i="14" s="1"/>
  <c r="AO795" i="14" a="1"/>
  <c r="AO795" i="14" s="1"/>
  <c r="AO796" i="14" a="1"/>
  <c r="AO796" i="14"/>
  <c r="AO797" i="14" a="1"/>
  <c r="AO797" i="14"/>
  <c r="AO798" i="14" a="1"/>
  <c r="AO798" i="14"/>
  <c r="AO799" i="14" a="1"/>
  <c r="AO799" i="14" s="1"/>
  <c r="AO800" i="14" a="1"/>
  <c r="AO800" i="14"/>
  <c r="AO801" i="14" a="1"/>
  <c r="AO801" i="14" s="1"/>
  <c r="AO802" i="14" a="1"/>
  <c r="AO802" i="14" s="1"/>
  <c r="AO803" i="14" a="1"/>
  <c r="AO803" i="14" s="1"/>
  <c r="AO804" i="14" a="1"/>
  <c r="AO804" i="14" s="1"/>
  <c r="AO805" i="14" a="1"/>
  <c r="AO805" i="14" s="1"/>
  <c r="AO806" i="14" a="1"/>
  <c r="AO806" i="14"/>
  <c r="AO807" i="14" a="1"/>
  <c r="AO807" i="14"/>
  <c r="AO808" i="14" a="1"/>
  <c r="AO808" i="14"/>
  <c r="AO809" i="14" a="1"/>
  <c r="AO809" i="14" s="1"/>
  <c r="AO810" i="14" a="1"/>
  <c r="AO810" i="14"/>
  <c r="AO811" i="14" a="1"/>
  <c r="AO811" i="14" s="1"/>
  <c r="AO812" i="14" a="1"/>
  <c r="AO812" i="14" s="1"/>
  <c r="AO813" i="14" a="1"/>
  <c r="AO813" i="14"/>
  <c r="AO814" i="14" a="1"/>
  <c r="AO814" i="14" s="1"/>
  <c r="AO815" i="14" a="1"/>
  <c r="AO815" i="14" s="1"/>
  <c r="AO816" i="14" a="1"/>
  <c r="AO816" i="14"/>
  <c r="AO817" i="14" a="1"/>
  <c r="AO817" i="14" s="1"/>
  <c r="AO818" i="14" a="1"/>
  <c r="AO818" i="14"/>
  <c r="AO819" i="14" a="1"/>
  <c r="AO819" i="14"/>
  <c r="AO820" i="14" a="1"/>
  <c r="AO820" i="14"/>
  <c r="AO821" i="14" a="1"/>
  <c r="AO821" i="14"/>
  <c r="AO822" i="14" a="1"/>
  <c r="AO822" i="14"/>
  <c r="AO823" i="14" a="1"/>
  <c r="AO823" i="14" s="1"/>
  <c r="AO824" i="14" a="1"/>
  <c r="AO824" i="14" s="1"/>
  <c r="AO825" i="14" a="1"/>
  <c r="AO825" i="14" s="1"/>
  <c r="AO826" i="14" a="1"/>
  <c r="AO826" i="14"/>
  <c r="AO827" i="14" a="1"/>
  <c r="AO827" i="14" s="1"/>
  <c r="AO828" i="14" a="1"/>
  <c r="AO828" i="14" s="1"/>
  <c r="AO829" i="14" a="1"/>
  <c r="AO829" i="14" s="1"/>
  <c r="AO830" i="14" a="1"/>
  <c r="AO830" i="14"/>
  <c r="AO831" i="14" a="1"/>
  <c r="AO831" i="14"/>
  <c r="AO832" i="14" a="1"/>
  <c r="AO832" i="14"/>
  <c r="AO833" i="14" a="1"/>
  <c r="AO833" i="14"/>
  <c r="AO834" i="14" a="1"/>
  <c r="AO834" i="14" s="1"/>
  <c r="AO835" i="14" a="1"/>
  <c r="AO835" i="14" s="1"/>
  <c r="AO836" i="14" a="1"/>
  <c r="AO836" i="14"/>
  <c r="AO837" i="14" a="1"/>
  <c r="AO837" i="14"/>
  <c r="AO838" i="14" a="1"/>
  <c r="AO838" i="14" s="1"/>
  <c r="AO839" i="14" a="1"/>
  <c r="AO839" i="14" s="1"/>
  <c r="AO840" i="14" a="1"/>
  <c r="AO840" i="14" s="1"/>
  <c r="AO841" i="14" a="1"/>
  <c r="AO841" i="14" s="1"/>
  <c r="AO842" i="14" a="1"/>
  <c r="AO842" i="14"/>
  <c r="AO843" i="14" a="1"/>
  <c r="AO843" i="14" s="1"/>
  <c r="AO844" i="14" a="1"/>
  <c r="AO844" i="14"/>
  <c r="AO845" i="14" a="1"/>
  <c r="AO845" i="14" s="1"/>
  <c r="AO846" i="14" a="1"/>
  <c r="AO846" i="14" s="1"/>
  <c r="AO847" i="14" a="1"/>
  <c r="AO847" i="14" s="1"/>
  <c r="AO848" i="14" a="1"/>
  <c r="AO848" i="14" s="1"/>
  <c r="AO849" i="14" a="1"/>
  <c r="AO849" i="14"/>
  <c r="AO850" i="14" a="1"/>
  <c r="AO850" i="14"/>
  <c r="AO851" i="14" a="1"/>
  <c r="AO851" i="14" s="1"/>
  <c r="AO852" i="14" a="1"/>
  <c r="AO852" i="14" s="1"/>
  <c r="AO853" i="14" a="1"/>
  <c r="AO853" i="14" s="1"/>
  <c r="AO854" i="14" a="1"/>
  <c r="AO854" i="14"/>
  <c r="AO855" i="14" a="1"/>
  <c r="AO855" i="14"/>
  <c r="AO856" i="14" a="1"/>
  <c r="AO856" i="14"/>
  <c r="AO857" i="14" a="1"/>
  <c r="AO857" i="14"/>
  <c r="AO858" i="14" a="1"/>
  <c r="AO858" i="14" s="1"/>
  <c r="AO859" i="14" a="1"/>
  <c r="AO859" i="14" s="1"/>
  <c r="AO860" i="14" a="1"/>
  <c r="AO860" i="14" s="1"/>
  <c r="AO861" i="14" a="1"/>
  <c r="AO861" i="14" s="1"/>
  <c r="AO862" i="14" a="1"/>
  <c r="AO862" i="14"/>
  <c r="AO863" i="14" a="1"/>
  <c r="AO863" i="14" s="1"/>
  <c r="AO864" i="14" a="1"/>
  <c r="AO864" i="14" s="1"/>
  <c r="AO865" i="14" a="1"/>
  <c r="AO865" i="14" s="1"/>
  <c r="AO866" i="14" a="1"/>
  <c r="AO866" i="14" s="1"/>
  <c r="AO867" i="14" a="1"/>
  <c r="AO867" i="14"/>
  <c r="AO868" i="14" a="1"/>
  <c r="AO868" i="14"/>
  <c r="AO869" i="14" a="1"/>
  <c r="AO869" i="14"/>
  <c r="AO870" i="14" a="1"/>
  <c r="AO870" i="14"/>
  <c r="AO871" i="14" a="1"/>
  <c r="AO871" i="14" s="1"/>
  <c r="AO872" i="14" a="1"/>
  <c r="AO872" i="14" s="1"/>
  <c r="AO873" i="14" a="1"/>
  <c r="AO873" i="14" s="1"/>
  <c r="AO874" i="14" a="1"/>
  <c r="AO874" i="14" s="1"/>
  <c r="AO875" i="14" a="1"/>
  <c r="AO875" i="14" s="1"/>
  <c r="AO876" i="14" a="1"/>
  <c r="AO876" i="14"/>
  <c r="AO877" i="14" a="1"/>
  <c r="AO877" i="14" s="1"/>
  <c r="AO878" i="14" a="1"/>
  <c r="AO878" i="14" s="1"/>
  <c r="AO879" i="14" a="1"/>
  <c r="AO879" i="14" s="1"/>
  <c r="AO880" i="14" a="1"/>
  <c r="AO880" i="14" s="1"/>
  <c r="AO881" i="14" a="1"/>
  <c r="AO881" i="14"/>
  <c r="AO882" i="14" a="1"/>
  <c r="AO882" i="14"/>
  <c r="AO883" i="14" a="1"/>
  <c r="AO883" i="14" s="1"/>
  <c r="AO884" i="14" a="1"/>
  <c r="AO884" i="14"/>
  <c r="AO885" i="14" a="1"/>
  <c r="AO885" i="14"/>
  <c r="AO886" i="14" a="1"/>
  <c r="AO886" i="14" s="1"/>
  <c r="AO887" i="14" a="1"/>
  <c r="AO887" i="14" s="1"/>
  <c r="AO888" i="14" a="1"/>
  <c r="AO888" i="14" s="1"/>
  <c r="AO889" i="14" a="1"/>
  <c r="AO889" i="14" s="1"/>
  <c r="AO890" i="14" a="1"/>
  <c r="AO890" i="14"/>
  <c r="AO891" i="14" a="1"/>
  <c r="AO891" i="14"/>
  <c r="AO892" i="14" a="1"/>
  <c r="AO892" i="14"/>
  <c r="AO893" i="14" a="1"/>
  <c r="AO893" i="14"/>
  <c r="AO894" i="14" a="1"/>
  <c r="AO894" i="14"/>
  <c r="AO895" i="14" a="1"/>
  <c r="AO895" i="14" s="1"/>
  <c r="AO896" i="14" a="1"/>
  <c r="AO896" i="14" s="1"/>
  <c r="AO897" i="14" a="1"/>
  <c r="AO897" i="14"/>
  <c r="AO898" i="14" a="1"/>
  <c r="AO898" i="14"/>
  <c r="AO899" i="14" a="1"/>
  <c r="AO899" i="14" s="1"/>
  <c r="AO900" i="14" a="1"/>
  <c r="AO900" i="14" s="1"/>
  <c r="AO901" i="14" a="1"/>
  <c r="AO901" i="14" s="1"/>
  <c r="AO902" i="14" a="1"/>
  <c r="AO902" i="14" s="1"/>
  <c r="AO903" i="14" a="1"/>
  <c r="AO903" i="14"/>
  <c r="AO904" i="14" a="1"/>
  <c r="AO904" i="14"/>
  <c r="AO905" i="14" a="1"/>
  <c r="AO905" i="14"/>
  <c r="AO906" i="14" a="1"/>
  <c r="AO906" i="14"/>
  <c r="AO907" i="14" a="1"/>
  <c r="AO907" i="14" s="1"/>
  <c r="AO908" i="14" a="1"/>
  <c r="AO908" i="14"/>
  <c r="AO909" i="14" a="1"/>
  <c r="AO909" i="14" s="1"/>
  <c r="AO910" i="14" a="1"/>
  <c r="AO910" i="14" s="1"/>
  <c r="AO911" i="14" a="1"/>
  <c r="AO911" i="14" s="1"/>
  <c r="AO912" i="14" a="1"/>
  <c r="AO912" i="14" s="1"/>
  <c r="AO913" i="14" a="1"/>
  <c r="AO913" i="14" s="1"/>
  <c r="AO914" i="14" a="1"/>
  <c r="AO914" i="14"/>
  <c r="AO915" i="14" a="1"/>
  <c r="AO915" i="14"/>
  <c r="AO916" i="14" a="1"/>
  <c r="AO916" i="14" s="1"/>
  <c r="AO917" i="14" a="1"/>
  <c r="AO917" i="14" s="1"/>
  <c r="AO918" i="14" a="1"/>
  <c r="AO918" i="14"/>
  <c r="AO919" i="14" a="1"/>
  <c r="AO919" i="14" s="1"/>
  <c r="AO920" i="14" a="1"/>
  <c r="AO920" i="14" s="1"/>
  <c r="AO921" i="14" a="1"/>
  <c r="AO921" i="14"/>
  <c r="AO922" i="14" a="1"/>
  <c r="AO922" i="14"/>
  <c r="AO923" i="14" a="1"/>
  <c r="AO923" i="14" s="1"/>
  <c r="AO924" i="14" a="1"/>
  <c r="AO924" i="14" s="1"/>
  <c r="AO925" i="14" a="1"/>
  <c r="AO925" i="14" s="1"/>
  <c r="AO926" i="14" a="1"/>
  <c r="AO926" i="14" s="1"/>
  <c r="AO927" i="14" a="1"/>
  <c r="AO927" i="14" s="1"/>
  <c r="AO928" i="14" a="1"/>
  <c r="AO928" i="14"/>
  <c r="AO929" i="14" a="1"/>
  <c r="AO929" i="14"/>
  <c r="AO930" i="14" a="1"/>
  <c r="AO930" i="14"/>
  <c r="AO931" i="14" a="1"/>
  <c r="AO931" i="14" s="1"/>
  <c r="AO932" i="14" a="1"/>
  <c r="AO932" i="14" s="1"/>
  <c r="AO933" i="14" a="1"/>
  <c r="AO933" i="14" s="1"/>
  <c r="AO934" i="14" a="1"/>
  <c r="AO934" i="14"/>
  <c r="AO935" i="14" a="1"/>
  <c r="AO935" i="14" s="1"/>
  <c r="AO936" i="14" a="1"/>
  <c r="AO936" i="14"/>
  <c r="AO937" i="14" a="1"/>
  <c r="AO937" i="14" s="1"/>
  <c r="AO938" i="14" a="1"/>
  <c r="AO938" i="14"/>
  <c r="AO939" i="14" a="1"/>
  <c r="AO939" i="14"/>
  <c r="AO940" i="14" a="1"/>
  <c r="AO940" i="14" s="1"/>
  <c r="AO941" i="14" a="1"/>
  <c r="AO941" i="14" s="1"/>
  <c r="AO942" i="14" a="1"/>
  <c r="AO942" i="14"/>
  <c r="AO943" i="14" a="1"/>
  <c r="AO943" i="14" s="1"/>
  <c r="AO944" i="14" a="1"/>
  <c r="AO944" i="14" s="1"/>
  <c r="AO945" i="14" a="1"/>
  <c r="AO945" i="14" s="1"/>
  <c r="AO946" i="14" a="1"/>
  <c r="AO946" i="14" s="1"/>
  <c r="AO947" i="14" a="1"/>
  <c r="AO947" i="14" s="1"/>
  <c r="AO948" i="14" a="1"/>
  <c r="AO948" i="14" s="1"/>
  <c r="AO949" i="14" a="1"/>
  <c r="AO949" i="14" s="1"/>
  <c r="AO950" i="14" a="1"/>
  <c r="AO950" i="14" s="1"/>
  <c r="AO951" i="14" a="1"/>
  <c r="AO951" i="14"/>
  <c r="AO952" i="14" a="1"/>
  <c r="AO952" i="14"/>
  <c r="AO953" i="14" a="1"/>
  <c r="AO953" i="14"/>
  <c r="AO954" i="14" a="1"/>
  <c r="AO954" i="14"/>
  <c r="AO955" i="14" a="1"/>
  <c r="AO955" i="14" s="1"/>
  <c r="AO956" i="14" a="1"/>
  <c r="AO956" i="14" s="1"/>
  <c r="AO957" i="14" a="1"/>
  <c r="AO957" i="14"/>
  <c r="AO958" i="14" a="1"/>
  <c r="AO958" i="14" s="1"/>
  <c r="AO959" i="14" a="1"/>
  <c r="AO959" i="14" s="1"/>
  <c r="AO960" i="14" a="1"/>
  <c r="AO960" i="14" s="1"/>
  <c r="AO961" i="14" a="1"/>
  <c r="AO961" i="14" s="1"/>
  <c r="AO962" i="14" a="1"/>
  <c r="AO962" i="14" s="1"/>
  <c r="AO963" i="14" a="1"/>
  <c r="AO963" i="14" s="1"/>
  <c r="AO964" i="14" a="1"/>
  <c r="AO964" i="14" s="1"/>
  <c r="AO965" i="14" a="1"/>
  <c r="AO965" i="14"/>
  <c r="AO966" i="14" a="1"/>
  <c r="AO966" i="14"/>
  <c r="AO967" i="14" a="1"/>
  <c r="AO967" i="14" s="1"/>
  <c r="AO968" i="14" a="1"/>
  <c r="AO968" i="14"/>
  <c r="AO969" i="14" a="1"/>
  <c r="AO969" i="14"/>
  <c r="AO970" i="14" a="1"/>
  <c r="AO970" i="14"/>
  <c r="AO971" i="14" a="1"/>
  <c r="AO971" i="14" s="1"/>
  <c r="AO972" i="14" a="1"/>
  <c r="AO972" i="14" s="1"/>
  <c r="AO973" i="14" a="1"/>
  <c r="AO973" i="14" s="1"/>
  <c r="AO974" i="14" a="1"/>
  <c r="AO974" i="14"/>
  <c r="AO975" i="14" a="1"/>
  <c r="AO975" i="14"/>
  <c r="AO976" i="14" a="1"/>
  <c r="AO976" i="14" s="1"/>
  <c r="AO977" i="14" a="1"/>
  <c r="AO977" i="14" s="1"/>
  <c r="AO978" i="14" a="1"/>
  <c r="AO978" i="14" s="1"/>
  <c r="AO979" i="14" a="1"/>
  <c r="AO979" i="14" s="1"/>
  <c r="AO980" i="14" a="1"/>
  <c r="AO980" i="14" s="1"/>
  <c r="AO981" i="14" a="1"/>
  <c r="AO981" i="14" s="1"/>
  <c r="AO982" i="14" a="1"/>
  <c r="AO982" i="14"/>
  <c r="AO983" i="14" a="1"/>
  <c r="AO983" i="14"/>
  <c r="AO984" i="14" a="1"/>
  <c r="AO984" i="14" s="1"/>
  <c r="AO985" i="14" a="1"/>
  <c r="AO985" i="14" s="1"/>
  <c r="AO986" i="14" a="1"/>
  <c r="AO986" i="14"/>
  <c r="AO987" i="14" a="1"/>
  <c r="AO987" i="14" s="1"/>
  <c r="AO988" i="14" a="1"/>
  <c r="AO988" i="14" s="1"/>
  <c r="AO989" i="14" a="1"/>
  <c r="AO989" i="14"/>
  <c r="AO990" i="14" a="1"/>
  <c r="AO990" i="14"/>
  <c r="AO991" i="14" a="1"/>
  <c r="AO991" i="14" s="1"/>
  <c r="AO992" i="14" a="1"/>
  <c r="AO992" i="14" s="1"/>
  <c r="AO993" i="14" a="1"/>
  <c r="AO993" i="14"/>
  <c r="AO994" i="14" a="1"/>
  <c r="AO994" i="14" s="1"/>
  <c r="AO995" i="14" a="1"/>
  <c r="AO995" i="14" s="1"/>
  <c r="AO996" i="14" a="1"/>
  <c r="AO996" i="14" s="1"/>
  <c r="AO997" i="14" a="1"/>
  <c r="AO997" i="14" s="1"/>
  <c r="AO998" i="14" a="1"/>
  <c r="AO998" i="14"/>
  <c r="AO999" i="14" a="1"/>
  <c r="AO999" i="14"/>
  <c r="AO1000" i="14" a="1"/>
  <c r="AO1000" i="14" s="1"/>
  <c r="AO1001" i="14" a="1"/>
  <c r="AO1001" i="14"/>
  <c r="AO1002" i="14" a="1"/>
  <c r="AO1002" i="14"/>
  <c r="AO1003" i="14" a="1"/>
  <c r="AO1003" i="14" s="1"/>
  <c r="AO1004" i="14" a="1"/>
  <c r="AO1004" i="14" s="1"/>
  <c r="AO1005" i="14" a="1"/>
  <c r="AO1005" i="14" s="1"/>
  <c r="AO1006" i="14" a="1"/>
  <c r="AO1006" i="14"/>
  <c r="AO1007" i="14" a="1"/>
  <c r="AO1007" i="14"/>
  <c r="AO1008" i="14" a="1"/>
  <c r="AO1008" i="14" s="1"/>
  <c r="AO1009" i="14" a="1"/>
  <c r="AO1009" i="14" s="1"/>
  <c r="AO1010" i="14" a="1"/>
  <c r="AO1010" i="14"/>
  <c r="AO1011" i="14" a="1"/>
  <c r="AO1011" i="14" s="1"/>
  <c r="AO1012" i="14" a="1"/>
  <c r="AO1012" i="14"/>
  <c r="AO1013" i="14" a="1"/>
  <c r="AO1013" i="14"/>
  <c r="AO1014" i="14" a="1"/>
  <c r="AO1014" i="14"/>
  <c r="AO1015" i="14" a="1"/>
  <c r="AO1015" i="14" s="1"/>
  <c r="AO1016" i="14" a="1"/>
  <c r="AO1016" i="14" s="1"/>
  <c r="AO1017" i="14" a="1"/>
  <c r="AO1017" i="14" s="1"/>
  <c r="AO1018" i="14" a="1"/>
  <c r="AO1018" i="14" s="1"/>
  <c r="AO1019" i="14" a="1"/>
  <c r="AO1019" i="14" s="1"/>
  <c r="AO1020" i="14" a="1"/>
  <c r="AO1020" i="14"/>
  <c r="AO1021" i="14" a="1"/>
  <c r="AO1021" i="14" s="1"/>
  <c r="AO1022" i="14" a="1"/>
  <c r="AO1022" i="14"/>
  <c r="AO1023" i="14" a="1"/>
  <c r="AO1023" i="14"/>
  <c r="AO1024" i="14" a="1"/>
  <c r="AO1024" i="14"/>
  <c r="AO1025" i="14" a="1"/>
  <c r="AO1025" i="14" s="1"/>
  <c r="AO1026" i="14" a="1"/>
  <c r="AO1026" i="14"/>
  <c r="AO1027" i="14" a="1"/>
  <c r="AO1027" i="14" s="1"/>
  <c r="AO1028" i="14" a="1"/>
  <c r="AO1028" i="14"/>
  <c r="AO1029" i="14" a="1"/>
  <c r="AO1029" i="14" s="1"/>
  <c r="AO1030" i="14" a="1"/>
  <c r="AO1030" i="14" s="1"/>
  <c r="AO1031" i="14" a="1"/>
  <c r="AO1031" i="14" s="1"/>
  <c r="AO1032" i="14" a="1"/>
  <c r="AO1032" i="14" s="1"/>
  <c r="AO1033" i="14" a="1"/>
  <c r="AO1033" i="14" s="1"/>
  <c r="AO1034" i="14" a="1"/>
  <c r="AO1034" i="14" s="1"/>
  <c r="AO1035" i="14" a="1"/>
  <c r="AO1035" i="14"/>
  <c r="AO1036" i="14" a="1"/>
  <c r="AO1036" i="14"/>
  <c r="AO1037" i="14" a="1"/>
  <c r="AO1037" i="14"/>
  <c r="AO1038" i="14" a="1"/>
  <c r="AO1038" i="14"/>
  <c r="AO1039" i="14" a="1"/>
  <c r="AO1039" i="14" s="1"/>
  <c r="AO1040" i="14" a="1"/>
  <c r="AO1040" i="14" s="1"/>
  <c r="AO1041" i="14" a="1"/>
  <c r="AO1041" i="14"/>
  <c r="AO1042" i="14" a="1"/>
  <c r="AO1042" i="14"/>
  <c r="AO1043" i="14" a="1"/>
  <c r="AO1043" i="14" s="1"/>
  <c r="AO1044" i="14" a="1"/>
  <c r="AO1044" i="14" s="1"/>
  <c r="AO1045" i="14" a="1"/>
  <c r="AO1045" i="14" s="1"/>
  <c r="AO1046" i="14" a="1"/>
  <c r="AO1046" i="14"/>
  <c r="AO1047" i="14" a="1"/>
  <c r="AO1047" i="14"/>
  <c r="AO1048" i="14" a="1"/>
  <c r="AO1048" i="14" s="1"/>
  <c r="AO1049" i="14" a="1"/>
  <c r="AO1049" i="14"/>
  <c r="AO1050" i="14" a="1"/>
  <c r="AO1050" i="14"/>
  <c r="AO1051" i="14" a="1"/>
  <c r="AO1051" i="14" s="1"/>
  <c r="AO1052" i="14" a="1"/>
  <c r="AO1052" i="14" s="1"/>
  <c r="AO1053" i="14" a="1"/>
  <c r="AO1053" i="14"/>
  <c r="AO1054" i="14" a="1"/>
  <c r="AO1054" i="14"/>
  <c r="AO1055" i="14" a="1"/>
  <c r="AO1055" i="14" s="1"/>
  <c r="AO1056" i="14" a="1"/>
  <c r="AO1056" i="14" s="1"/>
  <c r="AO1057" i="14" a="1"/>
  <c r="AO1057" i="14" s="1"/>
  <c r="AO1058" i="14" a="1"/>
  <c r="AO1058" i="14" s="1"/>
  <c r="AO1059" i="14" a="1"/>
  <c r="AO1059" i="14" s="1"/>
  <c r="AO1060" i="14" a="1"/>
  <c r="AO1060" i="14"/>
  <c r="AO1061" i="14" a="1"/>
  <c r="AO1061" i="14"/>
  <c r="AO1062" i="14" a="1"/>
  <c r="AO1062" i="14"/>
  <c r="AO1063" i="14" a="1"/>
  <c r="AO1063" i="14" s="1"/>
  <c r="AO1064" i="14" a="1"/>
  <c r="AO1064" i="14" s="1"/>
  <c r="AO1065" i="14" a="1"/>
  <c r="AO1065" i="14" s="1"/>
  <c r="AO1066" i="14" a="1"/>
  <c r="AO1066" i="14" s="1"/>
  <c r="AO1067" i="14" a="1"/>
  <c r="AO1067" i="14"/>
  <c r="AO1068" i="14" a="1"/>
  <c r="AO1068" i="14"/>
  <c r="AO1069" i="14" a="1"/>
  <c r="AO1069" i="14" s="1"/>
  <c r="AO1070" i="14" a="1"/>
  <c r="AO1070" i="14" s="1"/>
  <c r="AO1071" i="14" a="1"/>
  <c r="AO1071" i="14" s="1"/>
  <c r="AO1072" i="14" a="1"/>
  <c r="AO1072" i="14"/>
  <c r="AO1073" i="14" a="1"/>
  <c r="AO1073" i="14"/>
  <c r="AO1074" i="14" a="1"/>
  <c r="AO1074" i="14"/>
  <c r="AO1075" i="14" a="1"/>
  <c r="AO1075" i="14" s="1"/>
  <c r="AO1076" i="14" a="1"/>
  <c r="AO1076" i="14" s="1"/>
  <c r="AO1077" i="14" a="1"/>
  <c r="AO1077" i="14" s="1"/>
  <c r="AO1078" i="14" a="1"/>
  <c r="AO1078" i="14"/>
  <c r="AO1079" i="14" a="1"/>
  <c r="AO1079" i="14" s="1"/>
  <c r="AO1080" i="14" a="1"/>
  <c r="AO1080" i="14" s="1"/>
  <c r="AO1081" i="14" a="1"/>
  <c r="AO1081" i="14" s="1"/>
  <c r="AO1082" i="14" a="1"/>
  <c r="AO1082" i="14"/>
  <c r="AO1083" i="14" a="1"/>
  <c r="AO1083" i="14"/>
  <c r="AO1084" i="14" a="1"/>
  <c r="AO1084" i="14" s="1"/>
  <c r="AO1085" i="14" a="1"/>
  <c r="AO1085" i="14" s="1"/>
  <c r="AO1086" i="14" a="1"/>
  <c r="AO1086" i="14"/>
  <c r="AO1087" i="14" a="1"/>
  <c r="AO1087" i="14" s="1"/>
  <c r="AO1088" i="14" a="1"/>
  <c r="AO1088" i="14"/>
  <c r="AO1089" i="14" a="1"/>
  <c r="AO1089" i="14" s="1"/>
  <c r="AO1090" i="14" a="1"/>
  <c r="AO1090" i="14" s="1"/>
  <c r="AO1091" i="14" a="1"/>
  <c r="AO1091" i="14"/>
  <c r="AO1092" i="14" a="1"/>
  <c r="AO1092" i="14"/>
  <c r="AO1093" i="14" a="1"/>
  <c r="AO1093" i="14" s="1"/>
  <c r="AO1094" i="14" a="1"/>
  <c r="AO1094" i="14"/>
  <c r="AO1095" i="14" a="1"/>
  <c r="AO1095" i="14"/>
  <c r="AO1096" i="14" a="1"/>
  <c r="AO1096" i="14"/>
  <c r="AO1097" i="14" a="1"/>
  <c r="AO1097" i="14"/>
  <c r="AO1098" i="14" a="1"/>
  <c r="AO1098" i="14" s="1"/>
  <c r="AO1099" i="14" a="1"/>
  <c r="AO1099" i="14" s="1"/>
  <c r="AO1100" i="14" a="1"/>
  <c r="AO1100" i="14" s="1"/>
  <c r="AO1101" i="14" a="1"/>
  <c r="AO1101" i="14" s="1"/>
  <c r="AO1102" i="14" a="1"/>
  <c r="AO1102" i="14" s="1"/>
  <c r="AO1103" i="14" a="1"/>
  <c r="AO1103" i="14" s="1"/>
  <c r="AO1104" i="14" a="1"/>
  <c r="AO1104" i="14"/>
  <c r="AO1105" i="14" a="1"/>
  <c r="AO1105" i="14" s="1"/>
  <c r="AO1106" i="14" a="1"/>
  <c r="AO1106" i="14"/>
  <c r="AO1107" i="14" a="1"/>
  <c r="AO1107" i="14" s="1"/>
  <c r="AO1108" i="14" a="1"/>
  <c r="AO1108" i="14"/>
  <c r="AO1109" i="14" a="1"/>
  <c r="AO1109" i="14"/>
  <c r="AO1110" i="14" a="1"/>
  <c r="AO1110" i="14"/>
  <c r="AO1111" i="14" a="1"/>
  <c r="AO1111" i="14" s="1"/>
  <c r="AO1112" i="14" a="1"/>
  <c r="AO1112" i="14"/>
  <c r="AO1113" i="14" a="1"/>
  <c r="AO1113" i="14"/>
  <c r="AO1114" i="14" a="1"/>
  <c r="AO1114" i="14" s="1"/>
  <c r="AO1115" i="14" a="1"/>
  <c r="AO1115" i="14" s="1"/>
  <c r="AO1116" i="14" a="1"/>
  <c r="AO1116" i="14" s="1"/>
  <c r="AO1117" i="14" a="1"/>
  <c r="AO1117" i="14" s="1"/>
  <c r="AO1118" i="14" a="1"/>
  <c r="AO1118" i="14" s="1"/>
  <c r="AO1119" i="14" a="1"/>
  <c r="AO1119" i="14"/>
  <c r="AO1120" i="14" a="1"/>
  <c r="AO1120" i="14"/>
  <c r="AO1121" i="14" a="1"/>
  <c r="AO1121" i="14"/>
  <c r="AO1122" i="14" a="1"/>
  <c r="AO1122" i="14"/>
  <c r="AO1123" i="14" a="1"/>
  <c r="AO1123" i="14" s="1"/>
  <c r="AO1124" i="14" a="1"/>
  <c r="AO1124" i="14" s="1"/>
  <c r="AO1125" i="14" a="1"/>
  <c r="AO1125" i="14"/>
  <c r="AO1126" i="14" a="1"/>
  <c r="AO1126" i="14"/>
  <c r="AO1127" i="14" a="1"/>
  <c r="AO1127" i="14"/>
  <c r="AO1128" i="14" a="1"/>
  <c r="AO1128" i="14" s="1"/>
  <c r="AO1129" i="14" a="1"/>
  <c r="AO1129" i="14" s="1"/>
  <c r="AO1130" i="14" a="1"/>
  <c r="AO1130" i="14" s="1"/>
  <c r="AO1131" i="14" a="1"/>
  <c r="AO1131" i="14"/>
  <c r="AO1132" i="14" a="1"/>
  <c r="AO1132" i="14" s="1"/>
  <c r="AO1133" i="14" a="1"/>
  <c r="AO1133" i="14"/>
  <c r="AO1134" i="14" a="1"/>
  <c r="AO1134" i="14"/>
  <c r="AO1135" i="14" a="1"/>
  <c r="AO1135" i="14" s="1"/>
  <c r="AO1136" i="14" a="1"/>
  <c r="AO1136" i="14" s="1"/>
  <c r="AO1137" i="14" a="1"/>
  <c r="AO1137" i="14" s="1"/>
  <c r="AO1138" i="14" a="1"/>
  <c r="AO1138" i="14" s="1"/>
  <c r="AO1139" i="14" a="1"/>
  <c r="AO1139" i="14" s="1"/>
  <c r="AO1140" i="14" a="1"/>
  <c r="AO1140" i="14"/>
  <c r="AO1141" i="14" a="1"/>
  <c r="AO1141" i="14" s="1"/>
  <c r="AO1142" i="14" a="1"/>
  <c r="AO1142" i="14"/>
  <c r="AO1143" i="14" a="1"/>
  <c r="AO1143" i="14"/>
  <c r="AO1144" i="14" a="1"/>
  <c r="AO1144" i="14"/>
  <c r="AO1145" i="14" a="1"/>
  <c r="AO1145" i="14"/>
  <c r="AO1146" i="14" a="1"/>
  <c r="AO1146" i="14" s="1"/>
  <c r="AO1147" i="14" a="1"/>
  <c r="AO1147" i="14" s="1"/>
  <c r="AO1148" i="14" a="1"/>
  <c r="AO1148" i="14" s="1"/>
  <c r="AO1149" i="14" a="1"/>
  <c r="AO1149" i="14" s="1"/>
  <c r="AO1150" i="14" a="1"/>
  <c r="AO1150" i="14" s="1"/>
  <c r="AO1151" i="14" a="1"/>
  <c r="AO1151" i="14" s="1"/>
  <c r="AO1152" i="14" a="1"/>
  <c r="AO1152" i="14" s="1"/>
  <c r="AO1153" i="14" a="1"/>
  <c r="AO1153" i="14" s="1"/>
  <c r="AO1154" i="14" a="1"/>
  <c r="AO1154" i="14"/>
  <c r="AO1155" i="14" a="1"/>
  <c r="AO1155" i="14" s="1"/>
  <c r="AO1156" i="14" a="1"/>
  <c r="AO1156" i="14"/>
  <c r="AO1157" i="14" a="1"/>
  <c r="AO1157" i="14"/>
  <c r="AO1158" i="14" a="1"/>
  <c r="AO1158" i="14"/>
  <c r="AO1159" i="14" a="1"/>
  <c r="AO1159" i="14" s="1"/>
  <c r="AO1160" i="14" a="1"/>
  <c r="AO1160" i="14" s="1"/>
  <c r="AO1161" i="14" a="1"/>
  <c r="AO1161" i="14" s="1"/>
  <c r="AO1162" i="14" a="1"/>
  <c r="AO1162" i="14" s="1"/>
  <c r="AO1163" i="14" a="1"/>
  <c r="AO1163" i="14"/>
  <c r="AO1164" i="14" a="1"/>
  <c r="AO1164" i="14" s="1"/>
  <c r="AO1165" i="14" a="1"/>
  <c r="AO1165" i="14" s="1"/>
  <c r="AO1166" i="14" a="1"/>
  <c r="AO1166" i="14"/>
  <c r="AO1167" i="14" a="1"/>
  <c r="AO1167" i="14" s="1"/>
  <c r="AO1168" i="14" a="1"/>
  <c r="AO1168" i="14" s="1"/>
  <c r="AO1169" i="14" a="1"/>
  <c r="AO1169" i="14" s="1"/>
  <c r="AO1170" i="14" a="1"/>
  <c r="AO1170" i="14"/>
  <c r="AO1171" i="14" a="1"/>
  <c r="AO1171" i="14" s="1"/>
  <c r="AO1172" i="14" a="1"/>
  <c r="AO1172" i="14" s="1"/>
  <c r="AO1173" i="14" a="1"/>
  <c r="AO1173" i="14"/>
  <c r="AO1174" i="14" a="1"/>
  <c r="AO1174" i="14" s="1"/>
  <c r="AO1175" i="14" a="1"/>
  <c r="AO1175" i="14" s="1"/>
  <c r="AO1176" i="14" a="1"/>
  <c r="AO1176" i="14" s="1"/>
  <c r="AO1177" i="14" a="1"/>
  <c r="AO1177" i="14" s="1"/>
  <c r="AO1178" i="14" a="1"/>
  <c r="AO1178" i="14" s="1"/>
  <c r="AO1179" i="14" a="1"/>
  <c r="AO1179" i="14"/>
  <c r="AO1180" i="14" a="1"/>
  <c r="AO1180" i="14"/>
  <c r="AO1181" i="14" a="1"/>
  <c r="AO1181" i="14"/>
  <c r="AO1182" i="14" a="1"/>
  <c r="AO1182" i="14"/>
  <c r="AO1183" i="14" a="1"/>
  <c r="AO1183" i="14" s="1"/>
  <c r="AO1184" i="14" a="1"/>
  <c r="AO1184" i="14" s="1"/>
  <c r="AO1185" i="14" a="1"/>
  <c r="AO1185" i="14" s="1"/>
  <c r="AO1186" i="14" a="1"/>
  <c r="AO1186" i="14" s="1"/>
  <c r="AO1187" i="14" a="1"/>
  <c r="AO1187" i="14" s="1"/>
  <c r="AO1188" i="14" a="1"/>
  <c r="AO1188" i="14" s="1"/>
  <c r="AO1189" i="14" a="1"/>
  <c r="AO1189" i="14" s="1"/>
  <c r="AO1190" i="14" a="1"/>
  <c r="AO1190" i="14"/>
  <c r="AO1191" i="14" a="1"/>
  <c r="AO1191" i="14"/>
  <c r="AO1192" i="14" a="1"/>
  <c r="AO1192" i="14"/>
  <c r="AO1193" i="14" a="1"/>
  <c r="AO1193" i="14"/>
  <c r="AO1194" i="14" a="1"/>
  <c r="AO1194" i="14"/>
  <c r="AO1195" i="14" a="1"/>
  <c r="AO1195" i="14" s="1"/>
  <c r="AO1196" i="14" a="1"/>
  <c r="AO1196" i="14"/>
  <c r="AO1197" i="14" a="1"/>
  <c r="AO1197" i="14" s="1"/>
  <c r="AO1198" i="14" a="1"/>
  <c r="AO1198" i="14" s="1"/>
  <c r="AO1199" i="14" a="1"/>
  <c r="AO1199" i="14" s="1"/>
  <c r="AO1200" i="14" a="1"/>
  <c r="AO1200" i="14" s="1"/>
  <c r="AO1201" i="14" a="1"/>
  <c r="AO1201" i="14" s="1"/>
  <c r="AO1202" i="14" a="1"/>
  <c r="AO1202" i="14"/>
  <c r="AO1203" i="14" a="1"/>
  <c r="AO1203" i="14"/>
  <c r="AO1204" i="14" a="1"/>
  <c r="AO1204" i="14"/>
  <c r="AO1205" i="14" a="1"/>
  <c r="AO1205" i="14"/>
  <c r="AO1206" i="14" a="1"/>
  <c r="AO1206" i="14" s="1"/>
  <c r="AO1207" i="14" a="1"/>
  <c r="AO1207" i="14" s="1"/>
  <c r="AO1208" i="14" a="1"/>
  <c r="AO1208" i="14" s="1"/>
  <c r="AO1209" i="14" a="1"/>
  <c r="AO1209" i="14"/>
  <c r="AO1210" i="14" a="1"/>
  <c r="AO1210" i="14"/>
  <c r="AO1211" i="14" a="1"/>
  <c r="AO1211" i="14"/>
  <c r="AO1212" i="14" a="1"/>
  <c r="AO1212" i="14" s="1"/>
  <c r="AO1213" i="14" a="1"/>
  <c r="AO1213" i="14" s="1"/>
  <c r="AO1214" i="14" a="1"/>
  <c r="AO1214" i="14"/>
  <c r="AO1215" i="14" a="1"/>
  <c r="AO1215" i="14" s="1"/>
  <c r="AO1216" i="14" a="1"/>
  <c r="AO1216" i="14"/>
  <c r="AO1217" i="14" a="1"/>
  <c r="AO1217" i="14"/>
  <c r="AO1218" i="14" a="1"/>
  <c r="AO1218" i="14"/>
  <c r="AO1219" i="14" a="1"/>
  <c r="AO1219" i="14" s="1"/>
  <c r="AO1220" i="14" a="1"/>
  <c r="AO1220" i="14" s="1"/>
  <c r="AO1221" i="14" a="1"/>
  <c r="AO1221" i="14" s="1"/>
  <c r="AO1222" i="14" a="1"/>
  <c r="AO1222" i="14" s="1"/>
  <c r="AO1223" i="14" a="1"/>
  <c r="AO1223" i="14"/>
  <c r="AO1224" i="14" a="1"/>
  <c r="AO1224" i="14"/>
  <c r="AO1225" i="14" a="1"/>
  <c r="AO1225" i="14" s="1"/>
  <c r="AO1226" i="14" a="1"/>
  <c r="AO1226" i="14"/>
  <c r="AO1227" i="14" a="1"/>
  <c r="AO1227" i="14"/>
  <c r="AO1228" i="14" a="1"/>
  <c r="AO1228" i="14"/>
  <c r="AO1229" i="14" a="1"/>
  <c r="AO1229" i="14" s="1"/>
  <c r="AO1230" i="14" a="1"/>
  <c r="AO1230" i="14"/>
  <c r="AO1231" i="14" a="1"/>
  <c r="AO1231" i="14" s="1"/>
  <c r="AO1232" i="14" a="1"/>
  <c r="AO1232" i="14"/>
  <c r="AO1233" i="14" a="1"/>
  <c r="AO1233" i="14" s="1"/>
  <c r="AO1234" i="14" a="1"/>
  <c r="AO1234" i="14" s="1"/>
  <c r="AO1235" i="14" a="1"/>
  <c r="AO1235" i="14" s="1"/>
  <c r="AO1236" i="14" a="1"/>
  <c r="AO1236" i="14"/>
  <c r="AO1237" i="14" a="1"/>
  <c r="AO1237" i="14" s="1"/>
  <c r="AO1238" i="14" a="1"/>
  <c r="AO1238" i="14"/>
  <c r="AO1239" i="14" a="1"/>
  <c r="AO1239" i="14"/>
  <c r="AO1240" i="14" a="1"/>
  <c r="AO1240" i="14"/>
  <c r="AO1241" i="14" a="1"/>
  <c r="AO1241" i="14" s="1"/>
  <c r="AO1242" i="14" a="1"/>
  <c r="AO1242" i="14"/>
  <c r="AO1243" i="14" a="1"/>
  <c r="AO1243" i="14" s="1"/>
  <c r="AO1244" i="14" a="1"/>
  <c r="AO1244" i="14" s="1"/>
  <c r="AO1245" i="14" a="1"/>
  <c r="AO1245" i="14"/>
  <c r="AO1246" i="14" a="1"/>
  <c r="AO1246" i="14" s="1"/>
  <c r="AO1247" i="14" a="1"/>
  <c r="AO1247" i="14" s="1"/>
  <c r="AO1248" i="14" a="1"/>
  <c r="AO1248" i="14"/>
  <c r="AO1249" i="14" a="1"/>
  <c r="AO1249" i="14" s="1"/>
  <c r="AO1250" i="14" a="1"/>
  <c r="AO1250" i="14"/>
  <c r="AO1251" i="14" a="1"/>
  <c r="AO1251" i="14" s="1"/>
  <c r="AO1252" i="14" a="1"/>
  <c r="AO1252" i="14"/>
  <c r="AO1253" i="14" a="1"/>
  <c r="AO1253" i="14"/>
  <c r="AO1254" i="14" a="1"/>
  <c r="AO1254" i="14"/>
  <c r="AO1255" i="14" a="1"/>
  <c r="AO1255" i="14" s="1"/>
  <c r="AO1256" i="14" a="1"/>
  <c r="AO1256" i="14" s="1"/>
  <c r="AO1257" i="14" a="1"/>
  <c r="AO1257" i="14" s="1"/>
  <c r="AO1258" i="14" a="1"/>
  <c r="AO1258" i="14" s="1"/>
  <c r="AO1259" i="14" a="1"/>
  <c r="AO1259" i="14" s="1"/>
  <c r="AO1260" i="14" a="1"/>
  <c r="AO1260" i="14" s="1"/>
  <c r="AO1261" i="14" a="1"/>
  <c r="AO1261" i="14" s="1"/>
  <c r="AO1262" i="14" a="1"/>
  <c r="AO1262" i="14"/>
  <c r="AO1263" i="14" a="1"/>
  <c r="AO1263" i="14"/>
  <c r="AO1264" i="14" a="1"/>
  <c r="AO1264" i="14"/>
  <c r="AO1265" i="14" a="1"/>
  <c r="AO1265" i="14"/>
  <c r="AO1266" i="14" a="1"/>
  <c r="AO1266" i="14" s="1"/>
  <c r="AO1267" i="14" a="1"/>
  <c r="AO1267" i="14" s="1"/>
  <c r="AO1268" i="14" a="1"/>
  <c r="AO1268" i="14"/>
  <c r="AO1269" i="14" a="1"/>
  <c r="AO1269" i="14"/>
  <c r="AO1270" i="14" a="1"/>
  <c r="AO1270" i="14" s="1"/>
  <c r="AO1271" i="14" a="1"/>
  <c r="AO1271" i="14"/>
  <c r="AO1272" i="14" a="1"/>
  <c r="AO1272" i="14" s="1"/>
  <c r="AO1273" i="14" a="1"/>
  <c r="AO1273" i="14" s="1"/>
  <c r="AO1274" i="14" a="1"/>
  <c r="AO1274" i="14" s="1"/>
  <c r="AO1275" i="14" a="1"/>
  <c r="AO1275" i="14"/>
  <c r="AO1276" i="14" a="1"/>
  <c r="AO1276" i="14"/>
  <c r="AO1277" i="14" a="1"/>
  <c r="AO1277" i="14" s="1"/>
  <c r="AO1278" i="14" a="1"/>
  <c r="AO1278" i="14" s="1"/>
  <c r="AO1279" i="14" a="1"/>
  <c r="AO1279" i="14" s="1"/>
  <c r="AO1280" i="14" a="1"/>
  <c r="AO1280" i="14" s="1"/>
  <c r="AO1281" i="14" a="1"/>
  <c r="AO1281" i="14" s="1"/>
  <c r="AO1282" i="14" a="1"/>
  <c r="AO1282" i="14"/>
  <c r="AO1283" i="14" a="1"/>
  <c r="AO1283" i="14"/>
  <c r="AO1284" i="14" a="1"/>
  <c r="AO1284" i="14" s="1"/>
  <c r="AO1285" i="14" a="1"/>
  <c r="AO1285" i="14" s="1"/>
  <c r="AO1286" i="14" a="1"/>
  <c r="AO1286" i="14" s="1"/>
  <c r="AO1287" i="14" a="1"/>
  <c r="AO1287" i="14" s="1"/>
  <c r="AO1288" i="14" a="1"/>
  <c r="AO1288" i="14" s="1"/>
  <c r="AO1289" i="14" a="1"/>
  <c r="AO1289" i="14"/>
  <c r="AO1290" i="14" a="1"/>
  <c r="AO1290" i="14"/>
  <c r="AO1291" i="14" a="1"/>
  <c r="AO1291" i="14" s="1"/>
  <c r="AO1292" i="14" a="1"/>
  <c r="AO1292" i="14" s="1"/>
  <c r="AO1293" i="14" a="1"/>
  <c r="AO1293" i="14" s="1"/>
  <c r="AO1294" i="14" a="1"/>
  <c r="AO1294" i="14"/>
  <c r="AO1295" i="14" a="1"/>
  <c r="AO1295" i="14"/>
  <c r="AO1296" i="14" a="1"/>
  <c r="AO1296" i="14" s="1"/>
  <c r="AO1297" i="14" a="1"/>
  <c r="AO1297" i="14" s="1"/>
  <c r="AO1298" i="14" a="1"/>
  <c r="AO1298" i="14"/>
  <c r="AO1299" i="14" a="1"/>
  <c r="AO1299" i="14"/>
  <c r="AO1300" i="14" a="1"/>
  <c r="AO1300" i="14" s="1"/>
  <c r="AO1301" i="14" a="1"/>
  <c r="AO1301" i="14" s="1"/>
  <c r="AO1302" i="14" a="1"/>
  <c r="AO1302" i="14" s="1"/>
  <c r="AO1303" i="14" a="1"/>
  <c r="AO1303" i="14" s="1"/>
  <c r="AO1304" i="14" a="1"/>
  <c r="AO1304" i="14"/>
  <c r="AO1305" i="14" a="1"/>
  <c r="AO1305" i="14" s="1"/>
  <c r="AO1306" i="14" a="1"/>
  <c r="AO1306" i="14" s="1"/>
  <c r="AO1307" i="14" a="1"/>
  <c r="AO1307" i="14"/>
  <c r="AO1308" i="14" a="1"/>
  <c r="AO1308" i="14"/>
  <c r="AO1309" i="14" a="1"/>
  <c r="AO1309" i="14" s="1"/>
  <c r="AO1310" i="14" a="1"/>
  <c r="AO1310" i="14" s="1"/>
  <c r="AO1311" i="14" a="1"/>
  <c r="AO1311" i="14"/>
  <c r="AO1312" i="14" a="1"/>
  <c r="AO1312" i="14"/>
  <c r="AO1313" i="14" a="1"/>
  <c r="AO1313" i="14"/>
  <c r="AO1314" i="14" a="1"/>
  <c r="AO1314" i="14" s="1"/>
  <c r="AO1315" i="14" a="1"/>
  <c r="AO1315" i="14" s="1"/>
  <c r="AO1316" i="14" a="1"/>
  <c r="AO1316" i="14"/>
  <c r="AO1317" i="14" a="1"/>
  <c r="AO1317" i="14" s="1"/>
  <c r="AO1318" i="14" a="1"/>
  <c r="AO1318" i="14" s="1"/>
  <c r="AO1319" i="14" a="1"/>
  <c r="AO1319" i="14" s="1"/>
  <c r="AO1320" i="14" a="1"/>
  <c r="AO1320" i="14" s="1"/>
  <c r="AO1321" i="14" a="1"/>
  <c r="AO1321" i="14" s="1"/>
  <c r="AO1322" i="14" a="1"/>
  <c r="AO1322" i="14"/>
  <c r="AO1323" i="14" a="1"/>
  <c r="AO1323" i="14"/>
  <c r="AO1324" i="14" a="1"/>
  <c r="AO1324" i="14"/>
  <c r="AO1325" i="14" a="1"/>
  <c r="AO1325" i="14" s="1"/>
  <c r="AO1326" i="14" a="1"/>
  <c r="AO1326" i="14"/>
  <c r="AO1327" i="14" a="1"/>
  <c r="AO1327" i="14" s="1"/>
  <c r="AO1328" i="14" a="1"/>
  <c r="AO1328" i="14"/>
  <c r="AO1329" i="14" a="1"/>
  <c r="AO1329" i="14" s="1"/>
  <c r="AO1330" i="14" a="1"/>
  <c r="AO1330" i="14" s="1"/>
  <c r="AO1331" i="14" a="1"/>
  <c r="AO1331" i="14" s="1"/>
  <c r="AO1332" i="14" a="1"/>
  <c r="AO1332" i="14" s="1"/>
  <c r="AO1333" i="14" a="1"/>
  <c r="AO1333" i="14" s="1"/>
  <c r="AO1334" i="14" a="1"/>
  <c r="AO1334" i="14"/>
  <c r="AO1335" i="14" a="1"/>
  <c r="AO1335" i="14"/>
  <c r="AO1336" i="14" a="1"/>
  <c r="AO1336" i="14"/>
  <c r="AO1337" i="14" a="1"/>
  <c r="AO1337" i="14"/>
  <c r="AO1338" i="14" a="1"/>
  <c r="AO1338" i="14"/>
  <c r="AO1339" i="14" a="1"/>
  <c r="AO1339" i="14" s="1"/>
  <c r="AO1340" i="14" a="1"/>
  <c r="AO1340" i="14"/>
  <c r="AO1341" i="14" a="1"/>
  <c r="AO1341" i="14" s="1"/>
  <c r="AO1342" i="14" a="1"/>
  <c r="AO1342" i="14"/>
  <c r="AO1343" i="14" a="1"/>
  <c r="AO1343" i="14"/>
  <c r="AO1344" i="14" a="1"/>
  <c r="AO1344" i="14" s="1"/>
  <c r="AO1345" i="14" a="1"/>
  <c r="AO1345" i="14" s="1"/>
  <c r="AO1346" i="14" a="1"/>
  <c r="AO1346" i="14"/>
  <c r="AO1347" i="14" a="1"/>
  <c r="AO1347" i="14" s="1"/>
  <c r="AO1348" i="14" a="1"/>
  <c r="AO1348" i="14" s="1"/>
  <c r="AO1349" i="14" a="1"/>
  <c r="AO1349" i="14"/>
  <c r="AO1350" i="14" a="1"/>
  <c r="AO1350" i="14"/>
  <c r="AO1351" i="14" a="1"/>
  <c r="AO1351" i="14" s="1"/>
  <c r="AO1352" i="14" a="1"/>
  <c r="AO1352" i="14" s="1"/>
  <c r="AO1353" i="14" a="1"/>
  <c r="AO1353" i="14" s="1"/>
  <c r="AO1354" i="14" a="1"/>
  <c r="AO1354" i="14" s="1"/>
  <c r="AO1355" i="14" a="1"/>
  <c r="AO1355" i="14" s="1"/>
  <c r="AO1356" i="14" a="1"/>
  <c r="AO1356" i="14"/>
  <c r="AO1357" i="14" a="1"/>
  <c r="AO1357" i="14" s="1"/>
  <c r="AO1358" i="14" a="1"/>
  <c r="AO1358" i="14"/>
  <c r="AO1359" i="14" a="1"/>
  <c r="AO1359" i="14" s="1"/>
  <c r="AO1360" i="14" a="1"/>
  <c r="AO1360" i="14" s="1"/>
  <c r="AO1361" i="14" a="1"/>
  <c r="AO1361" i="14" s="1"/>
  <c r="AO1362" i="14" a="1"/>
  <c r="AO1362" i="14"/>
  <c r="AO1363" i="14" a="1"/>
  <c r="AO1363" i="14" s="1"/>
  <c r="AO1364" i="14" a="1"/>
  <c r="AO1364" i="14" s="1"/>
  <c r="AO1365" i="14" a="1"/>
  <c r="AO1365" i="14" s="1"/>
  <c r="AO1366" i="14" a="1"/>
  <c r="AO1366" i="14"/>
  <c r="AO1367" i="14" a="1"/>
  <c r="AO1367" i="14"/>
  <c r="AO1368" i="14" a="1"/>
  <c r="AO1368" i="14"/>
  <c r="AO1369" i="14" a="1"/>
  <c r="AO1369" i="14" s="1"/>
  <c r="AO1370" i="14" a="1"/>
  <c r="AO1370" i="14"/>
  <c r="AO1371" i="14" a="1"/>
  <c r="AO1371" i="14"/>
  <c r="AO1372" i="14" a="1"/>
  <c r="AO1372" i="14"/>
  <c r="AO1373" i="14" a="1"/>
  <c r="AO1373" i="14" s="1"/>
  <c r="AO1374" i="14" a="1"/>
  <c r="AO1374" i="14" s="1"/>
  <c r="AO1375" i="14" a="1"/>
  <c r="AO1375" i="14" s="1"/>
  <c r="AO1376" i="14" a="1"/>
  <c r="AO1376" i="14" s="1"/>
  <c r="AO1377" i="14" a="1"/>
  <c r="AO1377" i="14" s="1"/>
  <c r="AO1378" i="14" a="1"/>
  <c r="AO1378" i="14" s="1"/>
  <c r="AO1379" i="14" a="1"/>
  <c r="AO1379" i="14"/>
  <c r="AO1380" i="14" a="1"/>
  <c r="AO1380" i="14"/>
  <c r="AO1381" i="14" a="1"/>
  <c r="AO1381" i="14" s="1"/>
  <c r="AO1382" i="14" a="1"/>
  <c r="AO1382" i="14"/>
  <c r="AO1383" i="14" a="1"/>
  <c r="AO1383" i="14"/>
  <c r="AO1384" i="14" a="1"/>
  <c r="AO1384" i="14"/>
  <c r="AO1385" i="14" a="1"/>
  <c r="AO1385" i="14"/>
  <c r="AO1386" i="14" a="1"/>
  <c r="AO1386" i="14"/>
  <c r="AO1387" i="14" a="1"/>
  <c r="AO1387" i="14" s="1"/>
  <c r="AO1388" i="14" a="1"/>
  <c r="AO1388" i="14" s="1"/>
  <c r="AO1389" i="14" a="1"/>
  <c r="AO1389" i="14" s="1"/>
  <c r="AO1390" i="14" a="1"/>
  <c r="AO1390" i="14" s="1"/>
  <c r="AO1391" i="14" a="1"/>
  <c r="AO1391" i="14" s="1"/>
  <c r="AO1392" i="14" a="1"/>
  <c r="AO1392" i="14"/>
  <c r="AO1393" i="14" a="1"/>
  <c r="AO1393" i="14" s="1"/>
  <c r="AO1394" i="14" a="1"/>
  <c r="AO1394" i="14"/>
  <c r="AO1395" i="14" a="1"/>
  <c r="AO1395" i="14"/>
  <c r="AO1396" i="14" a="1"/>
  <c r="AO1396" i="14"/>
  <c r="AO1397" i="14" a="1"/>
  <c r="AO1397" i="14"/>
  <c r="AO1398" i="14" a="1"/>
  <c r="AO1398" i="14"/>
  <c r="AO1399" i="14" a="1"/>
  <c r="AO1399" i="14" s="1"/>
  <c r="AO1400" i="14" a="1"/>
  <c r="AO1400" i="14"/>
  <c r="AO1401" i="14" a="1"/>
  <c r="AO1401" i="14"/>
  <c r="AO1402" i="14" a="1"/>
  <c r="AO1402" i="14" s="1"/>
  <c r="AO1403" i="14" a="1"/>
  <c r="AO1403" i="14" s="1"/>
  <c r="AO1404" i="14" a="1"/>
  <c r="AO1404" i="14" s="1"/>
  <c r="AO1405" i="14" a="1"/>
  <c r="AO1405" i="14" s="1"/>
  <c r="AO1406" i="14" a="1"/>
  <c r="AO1406" i="14"/>
  <c r="AO1407" i="14" a="1"/>
  <c r="AO1407" i="14"/>
  <c r="AO1408" i="14" a="1"/>
  <c r="AO1408" i="14"/>
  <c r="AO1409" i="14" a="1"/>
  <c r="AO1409" i="14"/>
  <c r="AO1410" i="14" a="1"/>
  <c r="AO1410" i="14"/>
  <c r="AO1411" i="14" a="1"/>
  <c r="AO1411" i="14" s="1"/>
  <c r="AO1412" i="14" a="1"/>
  <c r="AO1412" i="14" s="1"/>
  <c r="AO1413" i="14" a="1"/>
  <c r="AO1413" i="14" s="1"/>
  <c r="AO1414" i="14" a="1"/>
  <c r="AO1414" i="14"/>
  <c r="AO1415" i="14" a="1"/>
  <c r="AO1415" i="14"/>
  <c r="AO1416" i="14" a="1"/>
  <c r="AO1416" i="14" s="1"/>
  <c r="AO1417" i="14" a="1"/>
  <c r="AO1417" i="14" s="1"/>
  <c r="AO1418" i="14" a="1"/>
  <c r="AO1418" i="14"/>
  <c r="AO1419" i="14" a="1"/>
  <c r="AO1419" i="14" s="1"/>
  <c r="AO1420" i="14" a="1"/>
  <c r="AO1420" i="14" s="1"/>
  <c r="AO1421" i="14" a="1"/>
  <c r="AO1421" i="14"/>
  <c r="AO1422" i="14" a="1"/>
  <c r="AO1422" i="14"/>
  <c r="AO1423" i="14" a="1"/>
  <c r="AO1423" i="14"/>
  <c r="AO1424" i="14" a="1"/>
  <c r="AO1424" i="14" s="1"/>
  <c r="AO1425" i="14" a="1"/>
  <c r="AO1425" i="14" s="1"/>
  <c r="AO1426" i="14" a="1"/>
  <c r="AO1426" i="14"/>
  <c r="AO1427" i="14" a="1"/>
  <c r="AO1427" i="14" s="1"/>
  <c r="AO1428" i="14" a="1"/>
  <c r="AO1428" i="14"/>
  <c r="AO1429" i="14" a="1"/>
  <c r="AO1429" i="14"/>
  <c r="AO1430" i="14" a="1"/>
  <c r="AO1430" i="14"/>
  <c r="AO1431" i="14" a="1"/>
  <c r="AO1431" i="14" s="1"/>
  <c r="AO1432" i="14" a="1"/>
  <c r="AO1432" i="14" s="1"/>
  <c r="AO1433" i="14" a="1"/>
  <c r="AO1433" i="14" s="1"/>
  <c r="AO1434" i="14" a="1"/>
  <c r="AO1434" i="14"/>
  <c r="AO1435" i="14" a="1"/>
  <c r="AO1435" i="14"/>
  <c r="AO1436" i="14" a="1"/>
  <c r="AO1436" i="14"/>
  <c r="AO1437" i="14" a="1"/>
  <c r="AO1437" i="14" s="1"/>
  <c r="AO1438" i="14" a="1"/>
  <c r="AO1438" i="14"/>
  <c r="AO1439" i="14" a="1"/>
  <c r="AO1439" i="14"/>
  <c r="AO1440" i="14" a="1"/>
  <c r="AO1440" i="14" s="1"/>
  <c r="AO1441" i="14" a="1"/>
  <c r="AO1441" i="14"/>
  <c r="AO1442" i="14" a="1"/>
  <c r="AO1442" i="14"/>
  <c r="AO1443" i="14" a="1"/>
  <c r="AO1443" i="14" s="1"/>
  <c r="AO1444" i="14" a="1"/>
  <c r="AO1444" i="14" s="1"/>
  <c r="AO1445" i="14" a="1"/>
  <c r="AO1445" i="14" s="1"/>
  <c r="AO1446" i="14" a="1"/>
  <c r="AO1446" i="14" s="1"/>
  <c r="AO1447" i="14" a="1"/>
  <c r="AO1447" i="14"/>
  <c r="AO1448" i="14" a="1"/>
  <c r="AO1448" i="14"/>
  <c r="AO1449" i="14" a="1"/>
  <c r="AO1449" i="14" s="1"/>
  <c r="AO1450" i="14" a="1"/>
  <c r="AO1450" i="14"/>
  <c r="AO1451" i="14" a="1"/>
  <c r="AO1451" i="14"/>
  <c r="AO1452" i="14" a="1"/>
  <c r="AO1452" i="14"/>
  <c r="AO1453" i="14" a="1"/>
  <c r="AO1453" i="14" s="1"/>
  <c r="AO1454" i="14" a="1"/>
  <c r="AO1454" i="14"/>
  <c r="AO1455" i="14" a="1"/>
  <c r="AO1455" i="14" s="1"/>
  <c r="AO1456" i="14" a="1"/>
  <c r="AO1456" i="14"/>
  <c r="AO1457" i="14" a="1"/>
  <c r="AO1457" i="14" s="1"/>
  <c r="AO1458" i="14" a="1"/>
  <c r="AO1458" i="14" s="1"/>
  <c r="AO1459" i="14" a="1"/>
  <c r="AO1459" i="14" s="1"/>
  <c r="AO1460" i="14" a="1"/>
  <c r="AO1460" i="14"/>
  <c r="AO1461" i="14" a="1"/>
  <c r="AO1461" i="14" s="1"/>
  <c r="AO1462" i="14" a="1"/>
  <c r="AO1462" i="14"/>
  <c r="AO1463" i="14" a="1"/>
  <c r="AO1463" i="14"/>
  <c r="AO1464" i="14" a="1"/>
  <c r="AO1464" i="14"/>
  <c r="AO1465" i="14" a="1"/>
  <c r="AO1465" i="14"/>
  <c r="AO1466" i="14" a="1"/>
  <c r="AO1466" i="14" s="1"/>
  <c r="AO1467" i="14" a="1"/>
  <c r="AO1467" i="14" s="1"/>
  <c r="AO1468" i="14" a="1"/>
  <c r="AO1468" i="14"/>
  <c r="AO1469" i="14" a="1"/>
  <c r="AO1469" i="14"/>
  <c r="AO1470" i="14" a="1"/>
  <c r="AO1470" i="14" s="1"/>
  <c r="AO1471" i="14" a="1"/>
  <c r="AO1471" i="14" s="1"/>
  <c r="AO1472" i="14" a="1"/>
  <c r="AO1472" i="14" s="1"/>
  <c r="AO1473" i="14" a="1"/>
  <c r="AO1473" i="14" s="1"/>
  <c r="AO1474" i="14" a="1"/>
  <c r="AO1474" i="14"/>
  <c r="AO1475" i="14" a="1"/>
  <c r="AO1475" i="14"/>
  <c r="AO1476" i="14" a="1"/>
  <c r="AO1476" i="14"/>
  <c r="AO1477" i="14" a="1"/>
  <c r="AO1477" i="14"/>
  <c r="AO1478" i="14" a="1"/>
  <c r="AO1478" i="14"/>
  <c r="AO1479" i="14" a="1"/>
  <c r="AO1479" i="14" s="1"/>
  <c r="AO1480" i="14" a="1"/>
  <c r="AO1480" i="14"/>
  <c r="AO1481" i="14" a="1"/>
  <c r="AO1481" i="14"/>
  <c r="AO1482" i="14" a="1"/>
  <c r="AO1482" i="14"/>
  <c r="AO1483" i="14" a="1"/>
  <c r="AO1483" i="14" s="1"/>
  <c r="AO1484" i="14" a="1"/>
  <c r="AO1484" i="14" s="1"/>
  <c r="AO1485" i="14" a="1"/>
  <c r="AO1485" i="14" s="1"/>
  <c r="AO1486" i="14" a="1"/>
  <c r="AO1486" i="14" s="1"/>
  <c r="AO1487" i="14" a="1"/>
  <c r="AO1487" i="14"/>
  <c r="AO1488" i="14" a="1"/>
  <c r="AO1488" i="14"/>
  <c r="AO1489" i="14" a="1"/>
  <c r="AO1489" i="14"/>
  <c r="AO1490" i="14" a="1"/>
  <c r="AO1490" i="14"/>
  <c r="AO1491" i="14" a="1"/>
  <c r="AO1491" i="14" s="1"/>
  <c r="AO1492" i="14" a="1"/>
  <c r="AO1492" i="14" s="1"/>
  <c r="AO1493" i="14" a="1"/>
  <c r="AO1493" i="14"/>
  <c r="AO1494" i="14" a="1"/>
  <c r="AO1494" i="14"/>
  <c r="AO1495" i="14" a="1"/>
  <c r="AO1495" i="14"/>
  <c r="AO1496" i="14" a="1"/>
  <c r="AO1496" i="14" s="1"/>
  <c r="AO1497" i="14" a="1"/>
  <c r="AO1497" i="14" s="1"/>
  <c r="AO1498" i="14" a="1"/>
  <c r="AO1498" i="14"/>
  <c r="AO1499" i="14" a="1"/>
  <c r="AO1499" i="14" s="1"/>
  <c r="AO1500" i="14" a="1"/>
  <c r="AO1500" i="14"/>
  <c r="AO1501" i="14" a="1"/>
  <c r="AO1501" i="14"/>
  <c r="AO1502" i="14" a="1"/>
  <c r="AO1502" i="14"/>
  <c r="AO1503" i="14" a="1"/>
  <c r="AO1503" i="14" s="1"/>
  <c r="AO1504" i="14" a="1"/>
  <c r="AO1504" i="14" s="1"/>
  <c r="AO1505" i="14" a="1"/>
  <c r="AO1505" i="14" s="1"/>
  <c r="AO1506" i="14" a="1"/>
  <c r="AO1506" i="14"/>
  <c r="AO1507" i="14" a="1"/>
  <c r="AO1507" i="14"/>
  <c r="AO1508" i="14" a="1"/>
  <c r="AO1508" i="14"/>
  <c r="AO1509" i="14" a="1"/>
  <c r="AO1509" i="14" s="1"/>
  <c r="AO1510" i="14" a="1"/>
  <c r="AO1510" i="14"/>
  <c r="AO1511" i="14" a="1"/>
  <c r="AO1511" i="14"/>
  <c r="AO1512" i="14" a="1"/>
  <c r="AO1512" i="14" s="1"/>
  <c r="AO1513" i="14" a="1"/>
  <c r="AO1513" i="14"/>
  <c r="AO1514" i="14" a="1"/>
  <c r="AO1514" i="14"/>
  <c r="AO1515" i="14" a="1"/>
  <c r="AO1515" i="14" s="1"/>
  <c r="AO1516" i="14" a="1"/>
  <c r="AO1516" i="14" s="1"/>
  <c r="AO1517" i="14" a="1"/>
  <c r="AO1517" i="14" s="1"/>
  <c r="AO1518" i="14" a="1"/>
  <c r="AO1518" i="14" s="1"/>
  <c r="AO1519" i="14" a="1"/>
  <c r="AO1519" i="14"/>
  <c r="AO1520" i="14" a="1"/>
  <c r="AO1520" i="14"/>
  <c r="AO1521" i="14" a="1"/>
  <c r="AO1521" i="14" s="1"/>
  <c r="AO1522" i="14" a="1"/>
  <c r="AO1522" i="14"/>
  <c r="AO1523" i="14" a="1"/>
  <c r="AO1523" i="14"/>
  <c r="AO1524" i="14" a="1"/>
  <c r="AO1524" i="14"/>
  <c r="AO1525" i="14" a="1"/>
  <c r="AO1525" i="14" s="1"/>
  <c r="AO1526" i="14" a="1"/>
  <c r="AO1526" i="14"/>
  <c r="AO1527" i="14" a="1"/>
  <c r="AO1527" i="14" s="1"/>
  <c r="AO1528" i="14" a="1"/>
  <c r="AO1528" i="14"/>
  <c r="AO1529" i="14" a="1"/>
  <c r="AO1529" i="14" s="1"/>
  <c r="AO1530" i="14" a="1"/>
  <c r="AO1530" i="14" s="1"/>
  <c r="AO1531" i="14" a="1"/>
  <c r="AO1531" i="14" s="1"/>
  <c r="AO1532" i="14" a="1"/>
  <c r="AO1532" i="14"/>
  <c r="AO1533" i="14" a="1"/>
  <c r="AO1533" i="14" s="1"/>
  <c r="AO1534" i="14" a="1"/>
  <c r="AO1534" i="14"/>
  <c r="AO1535" i="14" a="1"/>
  <c r="AO1535" i="14"/>
  <c r="AO1536" i="14" a="1"/>
  <c r="AO1536" i="14"/>
  <c r="AO1537" i="14" a="1"/>
  <c r="AO1537" i="14"/>
  <c r="AO1538" i="14" a="1"/>
  <c r="AO1538" i="14" s="1"/>
  <c r="AO1539" i="14" a="1"/>
  <c r="AO1539" i="14" s="1"/>
  <c r="AO1540" i="14" a="1"/>
  <c r="AO1540" i="14"/>
  <c r="AO1541" i="14" a="1"/>
  <c r="AO1541" i="14"/>
  <c r="AO1542" i="14" a="1"/>
  <c r="AO1542" i="14" s="1"/>
  <c r="AO1543" i="14" a="1"/>
  <c r="AO1543" i="14" s="1"/>
  <c r="AO1544" i="14" a="1"/>
  <c r="AO1544" i="14" s="1"/>
  <c r="AO1545" i="14" a="1"/>
  <c r="AO1545" i="14" s="1"/>
  <c r="AO1546" i="14" a="1"/>
  <c r="AO1546" i="14"/>
  <c r="AO1547" i="14" a="1"/>
  <c r="AO1547" i="14"/>
  <c r="AO1548" i="14" a="1"/>
  <c r="AO1548" i="14"/>
  <c r="AO1549" i="14" a="1"/>
  <c r="AO1549" i="14"/>
  <c r="AO1550" i="14" a="1"/>
  <c r="AO1550" i="14"/>
  <c r="AO1551" i="14" a="1"/>
  <c r="AO1551" i="14" s="1"/>
  <c r="AO1552" i="14" a="1"/>
  <c r="AO1552" i="14"/>
  <c r="AO1553" i="14" a="1"/>
  <c r="AO1553" i="14"/>
  <c r="AO1554" i="14" a="1"/>
  <c r="AO1554" i="14"/>
  <c r="AO1555" i="14" a="1"/>
  <c r="AO1555" i="14" s="1"/>
  <c r="AO1556" i="14" a="1"/>
  <c r="AO1556" i="14" s="1"/>
  <c r="AO1557" i="14" a="1"/>
  <c r="AO1557" i="14" s="1"/>
  <c r="AO1558" i="14" a="1"/>
  <c r="AO1558" i="14" s="1"/>
  <c r="AO1559" i="14" a="1"/>
  <c r="AO1559" i="14"/>
  <c r="AO1560" i="14" a="1"/>
  <c r="AO1560" i="14"/>
  <c r="AO1561" i="14" a="1"/>
  <c r="AO1561" i="14"/>
  <c r="AO1562" i="14" a="1"/>
  <c r="AO1562" i="14"/>
  <c r="AO1563" i="14" a="1"/>
  <c r="AO1563" i="14" s="1"/>
  <c r="AO1564" i="14" a="1"/>
  <c r="AO1564" i="14" s="1"/>
  <c r="AO1565" i="14" a="1"/>
  <c r="AO1565" i="14"/>
  <c r="AO1566" i="14" a="1"/>
  <c r="AO1566" i="14"/>
  <c r="AO1567" i="14" a="1"/>
  <c r="AO1567" i="14"/>
  <c r="AO1568" i="14" a="1"/>
  <c r="AO1568" i="14" s="1"/>
  <c r="AO1569" i="14" a="1"/>
  <c r="AO1569" i="14" s="1"/>
  <c r="AO1570" i="14" a="1"/>
  <c r="AO1570" i="14"/>
  <c r="AO1571" i="14" a="1"/>
  <c r="AO1571" i="14" s="1"/>
  <c r="AO1572" i="14" a="1"/>
  <c r="AO1572" i="14"/>
  <c r="AO1573" i="14" a="1"/>
  <c r="AO1573" i="14"/>
  <c r="AO1574" i="14" a="1"/>
  <c r="AO1574" i="14"/>
  <c r="AO1575" i="14" a="1"/>
  <c r="AO1575" i="14" s="1"/>
  <c r="AO1576" i="14" a="1"/>
  <c r="AO1576" i="14" s="1"/>
  <c r="AO1577" i="14" a="1"/>
  <c r="AO1577" i="14" s="1"/>
  <c r="AO1578" i="14" a="1"/>
  <c r="AO1578" i="14"/>
  <c r="AO1579" i="14" a="1"/>
  <c r="AO1579" i="14"/>
  <c r="AO1580" i="14" a="1"/>
  <c r="AO1580" i="14"/>
  <c r="AO1581" i="14" a="1"/>
  <c r="AO1581" i="14" s="1"/>
  <c r="AO1582" i="14" a="1"/>
  <c r="AO1582" i="14"/>
  <c r="AO1583" i="14" a="1"/>
  <c r="AO1583" i="14"/>
  <c r="AO1584" i="14" a="1"/>
  <c r="AO1584" i="14" s="1"/>
  <c r="AO1585" i="14" a="1"/>
  <c r="AO1585" i="14"/>
  <c r="AO1586" i="14" a="1"/>
  <c r="AO1586" i="14"/>
  <c r="AO1587" i="14" a="1"/>
  <c r="AO1587" i="14" s="1"/>
  <c r="AO1588" i="14" a="1"/>
  <c r="AO1588" i="14" s="1"/>
  <c r="AO1589" i="14" a="1"/>
  <c r="AO1589" i="14" s="1"/>
  <c r="AO1590" i="14" a="1"/>
  <c r="AO1590" i="14" s="1"/>
  <c r="AO1591" i="14" a="1"/>
  <c r="AO1591" i="14"/>
  <c r="AO1592" i="14" a="1"/>
  <c r="AO1592" i="14"/>
  <c r="AO1593" i="14" a="1"/>
  <c r="AO1593" i="14" s="1"/>
  <c r="AO1594" i="14" a="1"/>
  <c r="AO1594" i="14"/>
  <c r="AO1595" i="14" a="1"/>
  <c r="AO1595" i="14"/>
  <c r="AO1596" i="14" a="1"/>
  <c r="AO1596" i="14"/>
  <c r="AO1597" i="14" a="1"/>
  <c r="AO1597" i="14" s="1"/>
  <c r="AO1598" i="14" a="1"/>
  <c r="AO1598" i="14"/>
  <c r="AO1599" i="14" a="1"/>
  <c r="AO1599" i="14" s="1"/>
  <c r="AO1600" i="14" a="1"/>
  <c r="AO1600" i="14"/>
  <c r="AO1601" i="14" a="1"/>
  <c r="AO1601" i="14" s="1"/>
  <c r="AO1602" i="14" a="1"/>
  <c r="AO1602" i="14" s="1"/>
  <c r="AO1603" i="14" a="1"/>
  <c r="AO1603" i="14" s="1"/>
  <c r="AO1604" i="14" a="1"/>
  <c r="AO1604" i="14"/>
  <c r="AO1605" i="14" a="1"/>
  <c r="AO1605" i="14" s="1"/>
  <c r="AO1606" i="14" a="1"/>
  <c r="AO1606" i="14"/>
  <c r="AO1607" i="14" a="1"/>
  <c r="AO1607" i="14"/>
  <c r="AO1608" i="14" a="1"/>
  <c r="AO1608" i="14"/>
  <c r="AO1609" i="14" a="1"/>
  <c r="AO1609" i="14"/>
  <c r="AO1610" i="14" a="1"/>
  <c r="AO1610" i="14" s="1"/>
  <c r="AO1611" i="14" a="1"/>
  <c r="AO1611" i="14" s="1"/>
  <c r="AO1612" i="14" a="1"/>
  <c r="AO1612" i="14"/>
  <c r="AO1613" i="14" a="1"/>
  <c r="AO1613" i="14"/>
  <c r="AO1614" i="14" a="1"/>
  <c r="AO1614" i="14" s="1"/>
  <c r="AO1615" i="14" a="1"/>
  <c r="AO1615" i="14" s="1"/>
  <c r="AO1616" i="14" a="1"/>
  <c r="AO1616" i="14" s="1"/>
  <c r="AO1617" i="14" a="1"/>
  <c r="AO1617" i="14" s="1"/>
  <c r="AO1618" i="14" a="1"/>
  <c r="AO1618" i="14"/>
  <c r="AO1619" i="14" a="1"/>
  <c r="AO1619" i="14"/>
  <c r="AO1620" i="14" a="1"/>
  <c r="AO1620" i="14"/>
  <c r="AO1621" i="14" a="1"/>
  <c r="AO1621" i="14"/>
  <c r="AO1622" i="14" a="1"/>
  <c r="AO1622" i="14"/>
  <c r="AO1623" i="14" a="1"/>
  <c r="AO1623" i="14" s="1"/>
  <c r="AO1624" i="14" a="1"/>
  <c r="AO1624" i="14"/>
  <c r="AO1625" i="14" a="1"/>
  <c r="AO1625" i="14"/>
  <c r="AO1626" i="14" a="1"/>
  <c r="AO1626" i="14"/>
  <c r="AO1627" i="14" a="1"/>
  <c r="AO1627" i="14" s="1"/>
  <c r="AO1628" i="14" a="1"/>
  <c r="AO1628" i="14" s="1"/>
  <c r="AO1629" i="14" a="1"/>
  <c r="AO1629" i="14" s="1"/>
  <c r="AO1630" i="14" a="1"/>
  <c r="AO1630" i="14" s="1"/>
  <c r="AO1631" i="14" a="1"/>
  <c r="AO1631" i="14"/>
  <c r="AO1632" i="14" a="1"/>
  <c r="AO1632" i="14"/>
  <c r="AO1633" i="14" a="1"/>
  <c r="AO1633" i="14"/>
  <c r="AO1634" i="14" a="1"/>
  <c r="AO1634" i="14"/>
  <c r="AO1635" i="14" a="1"/>
  <c r="AO1635" i="14" s="1"/>
  <c r="AO1636" i="14" a="1"/>
  <c r="AO1636" i="14" s="1"/>
  <c r="AO1637" i="14" a="1"/>
  <c r="AO1637" i="14"/>
  <c r="AO1638" i="14" a="1"/>
  <c r="AO1638" i="14"/>
  <c r="AO1639" i="14" a="1"/>
  <c r="AO1639" i="14"/>
  <c r="AO1640" i="14" a="1"/>
  <c r="AO1640" i="14" s="1"/>
  <c r="AO1641" i="14" a="1"/>
  <c r="AO1641" i="14" s="1"/>
  <c r="AO1642" i="14" a="1"/>
  <c r="AO1642" i="14"/>
  <c r="AO1643" i="14" a="1"/>
  <c r="AO1643" i="14" s="1"/>
  <c r="AO1644" i="14" a="1"/>
  <c r="AO1644" i="14"/>
  <c r="AO1645" i="14" a="1"/>
  <c r="AO1645" i="14"/>
  <c r="AO1646" i="14" a="1"/>
  <c r="AO1646" i="14"/>
  <c r="AO1647" i="14" a="1"/>
  <c r="AO1647" i="14" s="1"/>
  <c r="AO1648" i="14" a="1"/>
  <c r="AO1648" i="14" s="1"/>
  <c r="AO1649" i="14" a="1"/>
  <c r="AO1649" i="14" s="1"/>
  <c r="AO1650" i="14" a="1"/>
  <c r="AO1650" i="14"/>
  <c r="AO1651" i="14" a="1"/>
  <c r="AO1651" i="14"/>
  <c r="AO1652" i="14" a="1"/>
  <c r="AO1652" i="14"/>
  <c r="AO1653" i="14" a="1"/>
  <c r="AO1653" i="14" s="1"/>
  <c r="AO1654" i="14" a="1"/>
  <c r="AO1654" i="14" s="1"/>
  <c r="AO1655" i="14" a="1"/>
  <c r="AO1655" i="14" s="1"/>
  <c r="AO1656" i="14" a="1"/>
  <c r="AO1656" i="14"/>
  <c r="AO1657" i="14" a="1"/>
  <c r="AO1657" i="14"/>
  <c r="AO1658" i="14" a="1"/>
  <c r="AO1658" i="14"/>
  <c r="AO1659" i="14" a="1"/>
  <c r="AO1659" i="14" s="1"/>
  <c r="AO1660" i="14" a="1"/>
  <c r="AO1660" i="14" s="1"/>
  <c r="AO1661" i="14" a="1"/>
  <c r="AO1661" i="14" s="1"/>
  <c r="AO1662" i="14" a="1"/>
  <c r="AO1662" i="14"/>
  <c r="AO1663" i="14" a="1"/>
  <c r="AO1663" i="14"/>
  <c r="AO1664" i="14" a="1"/>
  <c r="AO1664" i="14"/>
  <c r="AO1665" i="14" a="1"/>
  <c r="AO1665" i="14" s="1"/>
  <c r="AO1666" i="14" a="1"/>
  <c r="AO1666" i="14" s="1"/>
  <c r="AO1667" i="14" a="1"/>
  <c r="AO1667" i="14" s="1"/>
  <c r="AO1668" i="14" a="1"/>
  <c r="AO1668" i="14"/>
  <c r="AO1669" i="14" a="1"/>
  <c r="AO1669" i="14"/>
  <c r="AO1670" i="14" a="1"/>
  <c r="AO1670" i="14"/>
  <c r="AO1671" i="14" a="1"/>
  <c r="AO1671" i="14" s="1"/>
  <c r="AO1672" i="14" a="1"/>
  <c r="AO1672" i="14" s="1"/>
  <c r="AO1673" i="14" a="1"/>
  <c r="AO1673" i="14" s="1"/>
  <c r="AO1674" i="14" a="1"/>
  <c r="AO1674" i="14"/>
  <c r="AO1675" i="14" a="1"/>
  <c r="AO1675" i="14"/>
  <c r="AO1676" i="14" a="1"/>
  <c r="AO1676" i="14"/>
  <c r="AO1677" i="14" a="1"/>
  <c r="AO1677" i="14" s="1"/>
  <c r="AO1678" i="14" a="1"/>
  <c r="AO1678" i="14" s="1"/>
  <c r="AO1679" i="14" a="1"/>
  <c r="AO1679" i="14" s="1"/>
  <c r="AO1680" i="14" a="1"/>
  <c r="AO1680" i="14"/>
  <c r="AO1681" i="14" a="1"/>
  <c r="AO1681" i="14"/>
  <c r="AO1682" i="14" a="1"/>
  <c r="AO1682" i="14"/>
  <c r="AO1683" i="14" a="1"/>
  <c r="AO1683" i="14" s="1"/>
  <c r="AO1684" i="14" a="1"/>
  <c r="AO1684" i="14" s="1"/>
  <c r="AO1685" i="14" a="1"/>
  <c r="AO1685" i="14" s="1"/>
  <c r="AO1686" i="14" a="1"/>
  <c r="AO1686" i="14"/>
  <c r="AO1687" i="14" a="1"/>
  <c r="AO1687" i="14"/>
  <c r="AO1688" i="14" a="1"/>
  <c r="AO1688" i="14"/>
  <c r="AO1689" i="14" a="1"/>
  <c r="AO1689" i="14" s="1"/>
  <c r="AO1690" i="14" a="1"/>
  <c r="AO1690" i="14" s="1"/>
  <c r="AO1691" i="14" a="1"/>
  <c r="AO1691" i="14" s="1"/>
  <c r="AO1692" i="14" a="1"/>
  <c r="AO1692" i="14"/>
  <c r="AO1693" i="14" a="1"/>
  <c r="AO1693" i="14"/>
  <c r="AO1694" i="14" a="1"/>
  <c r="AO1694" i="14"/>
  <c r="AO1695" i="14" a="1"/>
  <c r="AO1695" i="14" s="1"/>
  <c r="AO1696" i="14" a="1"/>
  <c r="AO1696" i="14" s="1"/>
  <c r="AO1697" i="14" a="1"/>
  <c r="AO1697" i="14" s="1"/>
  <c r="AO1698" i="14" a="1"/>
  <c r="AO1698" i="14"/>
  <c r="AO1699" i="14" a="1"/>
  <c r="AO1699" i="14"/>
  <c r="AO1700" i="14" a="1"/>
  <c r="AO1700" i="14"/>
  <c r="AO1701" i="14" a="1"/>
  <c r="AO1701" i="14" s="1"/>
  <c r="AO1702" i="14" a="1"/>
  <c r="AO1702" i="14" s="1"/>
  <c r="AO1703" i="14" a="1"/>
  <c r="AO1703" i="14" s="1"/>
  <c r="AO1704" i="14" a="1"/>
  <c r="AO1704" i="14"/>
  <c r="AO1705" i="14" a="1"/>
  <c r="AO1705" i="14"/>
  <c r="AO1706" i="14" a="1"/>
  <c r="AO1706" i="14"/>
  <c r="AO1707" i="14" a="1"/>
  <c r="AO1707" i="14" s="1"/>
  <c r="AO1708" i="14" a="1"/>
  <c r="AO1708" i="14" s="1"/>
  <c r="AO1709" i="14" a="1"/>
  <c r="AO1709" i="14" s="1"/>
  <c r="AO1710" i="14" a="1"/>
  <c r="AO1710" i="14"/>
  <c r="AO1711" i="14" a="1"/>
  <c r="AO1711" i="14"/>
  <c r="AO1712" i="14" a="1"/>
  <c r="AO1712" i="14"/>
  <c r="AO1713" i="14" a="1"/>
  <c r="AO1713" i="14" s="1"/>
  <c r="AO1714" i="14" a="1"/>
  <c r="AO1714" i="14" s="1"/>
  <c r="AO1715" i="14" a="1"/>
  <c r="AO1715" i="14" s="1"/>
  <c r="AO1716" i="14" a="1"/>
  <c r="AO1716" i="14"/>
  <c r="AO1717" i="14" a="1"/>
  <c r="AO1717" i="14"/>
  <c r="AO1718" i="14" a="1"/>
  <c r="AO1718" i="14"/>
  <c r="AO1719" i="14" a="1"/>
  <c r="AO1719" i="14" s="1"/>
  <c r="AO1720" i="14" a="1"/>
  <c r="AO1720" i="14" s="1"/>
  <c r="AO1721" i="14" a="1"/>
  <c r="AO1721" i="14" s="1"/>
  <c r="AO1722" i="14" a="1"/>
  <c r="AO1722" i="14"/>
  <c r="AO1723" i="14" a="1"/>
  <c r="AO1723" i="14"/>
  <c r="AO1724" i="14" a="1"/>
  <c r="AO1724" i="14"/>
  <c r="AO1725" i="14" a="1"/>
  <c r="AO1725" i="14" s="1"/>
  <c r="AO1726" i="14" a="1"/>
  <c r="AO1726" i="14" s="1"/>
  <c r="AO1727" i="14" a="1"/>
  <c r="AO1727" i="14" s="1"/>
  <c r="AO1728" i="14" a="1"/>
  <c r="AO1728" i="14"/>
  <c r="AO1729" i="14" a="1"/>
  <c r="AO1729" i="14"/>
  <c r="AO1730" i="14" a="1"/>
  <c r="AO1730" i="14"/>
  <c r="AO1731" i="14" a="1"/>
  <c r="AO1731" i="14" s="1"/>
  <c r="AO1732" i="14" a="1"/>
  <c r="AO1732" i="14" s="1"/>
  <c r="AO1733" i="14" a="1"/>
  <c r="AO1733" i="14" s="1"/>
  <c r="AO1734" i="14" a="1"/>
  <c r="AO1734" i="14"/>
  <c r="AO1735" i="14" a="1"/>
  <c r="AO1735" i="14"/>
  <c r="AO1736" i="14" a="1"/>
  <c r="AO1736" i="14"/>
  <c r="AO1737" i="14" a="1"/>
  <c r="AO1737" i="14" s="1"/>
  <c r="AO1738" i="14" a="1"/>
  <c r="AO1738" i="14" s="1"/>
  <c r="AO1739" i="14" a="1"/>
  <c r="AO1739" i="14" s="1"/>
  <c r="AO1740" i="14" a="1"/>
  <c r="AO1740" i="14"/>
  <c r="AO1741" i="14" a="1"/>
  <c r="AO1741" i="14"/>
  <c r="AO1742" i="14" a="1"/>
  <c r="AO1742" i="14"/>
  <c r="AO1743" i="14" a="1"/>
  <c r="AO1743" i="14" s="1"/>
  <c r="AO1744" i="14" a="1"/>
  <c r="AO1744" i="14" s="1"/>
  <c r="AO1745" i="14" a="1"/>
  <c r="AO1745" i="14" s="1"/>
  <c r="AO1746" i="14" a="1"/>
  <c r="AO1746" i="14"/>
  <c r="AO1747" i="14" a="1"/>
  <c r="AO1747" i="14"/>
  <c r="AO1748" i="14" a="1"/>
  <c r="AO1748" i="14"/>
  <c r="AO1749" i="14" a="1"/>
  <c r="AO1749" i="14" s="1"/>
  <c r="AO1750" i="14" a="1"/>
  <c r="AO1750" i="14" s="1"/>
  <c r="AO1751" i="14" a="1"/>
  <c r="AO1751" i="14" s="1"/>
  <c r="AO1752" i="14" a="1"/>
  <c r="AO1752" i="14"/>
  <c r="AO1753" i="14" a="1"/>
  <c r="AO1753" i="14"/>
  <c r="AO1754" i="14" a="1"/>
  <c r="AO1754" i="14"/>
  <c r="AO1755" i="14" a="1"/>
  <c r="AO1755" i="14" s="1"/>
  <c r="AO1756" i="14" a="1"/>
  <c r="AO1756" i="14" s="1"/>
  <c r="AO1757" i="14" a="1"/>
  <c r="AO1757" i="14" s="1"/>
  <c r="AO1758" i="14" a="1"/>
  <c r="AO1758" i="14"/>
  <c r="AO1759" i="14" a="1"/>
  <c r="AO1759" i="14"/>
  <c r="AO1760" i="14" a="1"/>
  <c r="AO1760" i="14"/>
  <c r="AO1761" i="14" a="1"/>
  <c r="AO1761" i="14" s="1"/>
  <c r="AO1762" i="14" a="1"/>
  <c r="AO1762" i="14" s="1"/>
  <c r="AO1763" i="14" a="1"/>
  <c r="AO1763" i="14" s="1"/>
  <c r="AO1764" i="14" a="1"/>
  <c r="AO1764" i="14"/>
  <c r="AO1765" i="14" a="1"/>
  <c r="AO1765" i="14"/>
  <c r="AO1766" i="14" a="1"/>
  <c r="AO1766" i="14"/>
  <c r="AO1767" i="14" a="1"/>
  <c r="AO1767" i="14" s="1"/>
  <c r="AO1768" i="14" a="1"/>
  <c r="AO1768" i="14" s="1"/>
  <c r="AO1769" i="14" a="1"/>
  <c r="AO1769" i="14" s="1"/>
  <c r="AO1770" i="14" a="1"/>
  <c r="AO1770" i="14"/>
  <c r="AO1771" i="14" a="1"/>
  <c r="AO1771" i="14"/>
  <c r="AO1772" i="14" a="1"/>
  <c r="AO1772" i="14"/>
  <c r="AO1773" i="14" a="1"/>
  <c r="AO1773" i="14" s="1"/>
  <c r="AO1774" i="14" a="1"/>
  <c r="AO1774" i="14" s="1"/>
  <c r="AO1775" i="14" a="1"/>
  <c r="AO1775" i="14" s="1"/>
  <c r="AO1776" i="14" a="1"/>
  <c r="AO1776" i="14"/>
  <c r="AO1777" i="14" a="1"/>
  <c r="AO1777" i="14"/>
  <c r="AO1778" i="14" a="1"/>
  <c r="AO1778" i="14"/>
  <c r="AO1779" i="14" a="1"/>
  <c r="AO1779" i="14" s="1"/>
  <c r="AO1780" i="14" a="1"/>
  <c r="AO1780" i="14" s="1"/>
  <c r="AO1781" i="14" a="1"/>
  <c r="AO1781" i="14" s="1"/>
  <c r="AO1782" i="14" a="1"/>
  <c r="AO1782" i="14"/>
  <c r="AO1783" i="14" a="1"/>
  <c r="AO1783" i="14"/>
  <c r="AO1784" i="14" a="1"/>
  <c r="AO1784" i="14"/>
  <c r="AO1785" i="14" a="1"/>
  <c r="AO1785" i="14" s="1"/>
  <c r="AO1786" i="14" a="1"/>
  <c r="AO1786" i="14" s="1"/>
  <c r="AO1787" i="14" a="1"/>
  <c r="AO1787" i="14" s="1"/>
  <c r="AO1788" i="14" a="1"/>
  <c r="AO1788" i="14"/>
  <c r="AO1789" i="14" a="1"/>
  <c r="AO1789" i="14"/>
  <c r="AO1790" i="14" a="1"/>
  <c r="AO1790" i="14"/>
  <c r="AO1791" i="14" a="1"/>
  <c r="AO1791" i="14" s="1"/>
  <c r="AO1792" i="14" a="1"/>
  <c r="AO1792" i="14" s="1"/>
  <c r="AO1793" i="14" a="1"/>
  <c r="AO1793" i="14" s="1"/>
  <c r="AO1794" i="14" a="1"/>
  <c r="AO1794" i="14"/>
  <c r="AO1795" i="14" a="1"/>
  <c r="AO1795" i="14"/>
  <c r="AO1796" i="14" a="1"/>
  <c r="AO1796" i="14"/>
  <c r="AO1797" i="14" a="1"/>
  <c r="AO1797" i="14" s="1"/>
  <c r="AO1798" i="14" a="1"/>
  <c r="AO1798" i="14" s="1"/>
  <c r="AO1799" i="14" a="1"/>
  <c r="AO1799" i="14" s="1"/>
  <c r="AP2" i="14"/>
  <c r="AP3" i="14"/>
  <c r="AP4" i="14"/>
  <c r="AP5" i="14"/>
  <c r="AP6" i="14"/>
  <c r="AP7" i="14"/>
  <c r="AP8" i="14"/>
  <c r="AP9" i="14"/>
  <c r="AP10" i="14"/>
  <c r="AP11" i="14"/>
  <c r="AP12" i="14"/>
  <c r="AP13" i="14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AP29" i="14"/>
  <c r="AP30" i="14"/>
  <c r="AP31" i="14"/>
  <c r="AP32" i="14"/>
  <c r="AP33" i="14"/>
  <c r="AP34" i="14"/>
  <c r="AP35" i="14"/>
  <c r="AP36" i="14"/>
  <c r="AP37" i="14"/>
  <c r="AP38" i="14"/>
  <c r="AP39" i="14"/>
  <c r="AP40" i="14"/>
  <c r="AP41" i="14"/>
  <c r="AP42" i="14"/>
  <c r="AP43" i="14"/>
  <c r="AP44" i="14"/>
  <c r="AP45" i="14"/>
  <c r="AP46" i="14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AP78" i="14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AP94" i="14"/>
  <c r="AP95" i="14"/>
  <c r="AP96" i="14"/>
  <c r="AP97" i="14"/>
  <c r="AP98" i="14"/>
  <c r="AP99" i="14"/>
  <c r="AP100" i="14"/>
  <c r="AP101" i="14"/>
  <c r="AP102" i="14"/>
  <c r="AP103" i="14"/>
  <c r="AP104" i="14"/>
  <c r="AP105" i="14"/>
  <c r="AP106" i="14"/>
  <c r="AP107" i="14"/>
  <c r="AP108" i="14"/>
  <c r="AP109" i="14"/>
  <c r="AP110" i="14"/>
  <c r="AP111" i="14"/>
  <c r="AP112" i="14"/>
  <c r="AP113" i="14"/>
  <c r="AP114" i="14"/>
  <c r="AP115" i="14"/>
  <c r="AP116" i="14"/>
  <c r="AP117" i="14"/>
  <c r="AP118" i="14"/>
  <c r="AP119" i="14"/>
  <c r="AP120" i="14"/>
  <c r="AP121" i="14"/>
  <c r="AP122" i="14"/>
  <c r="AP123" i="14"/>
  <c r="AP124" i="14"/>
  <c r="AP125" i="14"/>
  <c r="AP126" i="14"/>
  <c r="AP127" i="14"/>
  <c r="AP128" i="14"/>
  <c r="AP129" i="14"/>
  <c r="AP130" i="14"/>
  <c r="AP131" i="14"/>
  <c r="AP132" i="14"/>
  <c r="AP133" i="14"/>
  <c r="AP134" i="14"/>
  <c r="AP135" i="14"/>
  <c r="AP136" i="14"/>
  <c r="AP137" i="14"/>
  <c r="AP138" i="14"/>
  <c r="AP139" i="14"/>
  <c r="AP140" i="14"/>
  <c r="AP141" i="14"/>
  <c r="AP142" i="14"/>
  <c r="AP143" i="14"/>
  <c r="AP144" i="14"/>
  <c r="AP145" i="14"/>
  <c r="AP146" i="14"/>
  <c r="AP147" i="14"/>
  <c r="AP148" i="14"/>
  <c r="AP149" i="14"/>
  <c r="AP150" i="14"/>
  <c r="AP151" i="14"/>
  <c r="AP152" i="14"/>
  <c r="AP153" i="14"/>
  <c r="AP154" i="14"/>
  <c r="AP155" i="14"/>
  <c r="AP156" i="14"/>
  <c r="AP157" i="14"/>
  <c r="AP158" i="14"/>
  <c r="AP159" i="14"/>
  <c r="AP160" i="14"/>
  <c r="AP161" i="14"/>
  <c r="AP162" i="14"/>
  <c r="AP163" i="14"/>
  <c r="AP164" i="14"/>
  <c r="AP165" i="14"/>
  <c r="AP166" i="14"/>
  <c r="AP167" i="14"/>
  <c r="AP168" i="14"/>
  <c r="AP169" i="14"/>
  <c r="AP170" i="14"/>
  <c r="AP171" i="14"/>
  <c r="AP172" i="14"/>
  <c r="AP173" i="14"/>
  <c r="AP174" i="14"/>
  <c r="AP175" i="14"/>
  <c r="AP176" i="14"/>
  <c r="AP177" i="14"/>
  <c r="AP178" i="14"/>
  <c r="AP179" i="14"/>
  <c r="AP180" i="14"/>
  <c r="AP181" i="14"/>
  <c r="AP182" i="14"/>
  <c r="AP183" i="14"/>
  <c r="AP184" i="14"/>
  <c r="AP185" i="14"/>
  <c r="AP186" i="14"/>
  <c r="AP187" i="14"/>
  <c r="AP188" i="14"/>
  <c r="AP189" i="14"/>
  <c r="AP190" i="14"/>
  <c r="AP191" i="14"/>
  <c r="AP192" i="14"/>
  <c r="AP193" i="14"/>
  <c r="AP194" i="14"/>
  <c r="AP195" i="14"/>
  <c r="AP196" i="14"/>
  <c r="AP197" i="14"/>
  <c r="AP198" i="14"/>
  <c r="AP199" i="14"/>
  <c r="AP200" i="14"/>
  <c r="AP201" i="14"/>
  <c r="AP202" i="14"/>
  <c r="AP203" i="14"/>
  <c r="AP204" i="14"/>
  <c r="AP205" i="14"/>
  <c r="AP206" i="14"/>
  <c r="AP207" i="14"/>
  <c r="AP208" i="14"/>
  <c r="AP209" i="14"/>
  <c r="AP210" i="14"/>
  <c r="AP211" i="14"/>
  <c r="AP212" i="14"/>
  <c r="AP213" i="14"/>
  <c r="AP214" i="14"/>
  <c r="AP215" i="14"/>
  <c r="AP216" i="14"/>
  <c r="AP217" i="14"/>
  <c r="AP218" i="14"/>
  <c r="AP219" i="14"/>
  <c r="AP220" i="14"/>
  <c r="AP221" i="14"/>
  <c r="AP222" i="14"/>
  <c r="AP223" i="14"/>
  <c r="AP224" i="14"/>
  <c r="AP225" i="14"/>
  <c r="AP226" i="14"/>
  <c r="AP227" i="14"/>
  <c r="AP228" i="14"/>
  <c r="AP229" i="14"/>
  <c r="AP230" i="14"/>
  <c r="AP231" i="14"/>
  <c r="AP232" i="14"/>
  <c r="AP233" i="14"/>
  <c r="AP234" i="14"/>
  <c r="AP235" i="14"/>
  <c r="AP236" i="14"/>
  <c r="AP237" i="14"/>
  <c r="AP238" i="14"/>
  <c r="AP239" i="14"/>
  <c r="AP240" i="14"/>
  <c r="AP241" i="14"/>
  <c r="AP242" i="14"/>
  <c r="AP243" i="14"/>
  <c r="AP244" i="14"/>
  <c r="AP245" i="14"/>
  <c r="AP246" i="14"/>
  <c r="AP247" i="14"/>
  <c r="AP248" i="14"/>
  <c r="AP249" i="14"/>
  <c r="AP250" i="14"/>
  <c r="AP251" i="14"/>
  <c r="AP252" i="14"/>
  <c r="AP253" i="14"/>
  <c r="AP254" i="14"/>
  <c r="AP255" i="14"/>
  <c r="AP256" i="14"/>
  <c r="AP257" i="14"/>
  <c r="AP258" i="14"/>
  <c r="AP259" i="14"/>
  <c r="AP260" i="14"/>
  <c r="AP261" i="14"/>
  <c r="AP262" i="14"/>
  <c r="AP263" i="14"/>
  <c r="AP264" i="14"/>
  <c r="AP265" i="14"/>
  <c r="AP266" i="14"/>
  <c r="AP267" i="14"/>
  <c r="AP268" i="14"/>
  <c r="AP269" i="14"/>
  <c r="AP270" i="14"/>
  <c r="AP271" i="14"/>
  <c r="AP272" i="14"/>
  <c r="AP273" i="14"/>
  <c r="AP274" i="14"/>
  <c r="AP275" i="14"/>
  <c r="AP276" i="14"/>
  <c r="AP277" i="14"/>
  <c r="AP278" i="14"/>
  <c r="AP279" i="14"/>
  <c r="AP280" i="14"/>
  <c r="AP281" i="14"/>
  <c r="AP282" i="14"/>
  <c r="AP283" i="14"/>
  <c r="AP284" i="14"/>
  <c r="AP285" i="14"/>
  <c r="AP286" i="14"/>
  <c r="AP287" i="14"/>
  <c r="AP288" i="14"/>
  <c r="AP289" i="14"/>
  <c r="AP290" i="14"/>
  <c r="AP291" i="14"/>
  <c r="AP292" i="14"/>
  <c r="AP293" i="14"/>
  <c r="AP294" i="14"/>
  <c r="AP295" i="14"/>
  <c r="AP296" i="14"/>
  <c r="AP297" i="14"/>
  <c r="AP298" i="14"/>
  <c r="AP299" i="14"/>
  <c r="AP300" i="14"/>
  <c r="AP301" i="14"/>
  <c r="AP302" i="14"/>
  <c r="AP303" i="14"/>
  <c r="AP304" i="14"/>
  <c r="AP305" i="14"/>
  <c r="AP306" i="14"/>
  <c r="AP307" i="14"/>
  <c r="AP308" i="14"/>
  <c r="AP309" i="14"/>
  <c r="AP310" i="14"/>
  <c r="AP311" i="14"/>
  <c r="AP312" i="14"/>
  <c r="AP313" i="14"/>
  <c r="AP314" i="14"/>
  <c r="AP315" i="14"/>
  <c r="AP316" i="14"/>
  <c r="AP317" i="14"/>
  <c r="AP318" i="14"/>
  <c r="AP319" i="14"/>
  <c r="AP320" i="14"/>
  <c r="AP321" i="14"/>
  <c r="AP322" i="14"/>
  <c r="AP323" i="14"/>
  <c r="AP324" i="14"/>
  <c r="AP325" i="14"/>
  <c r="AP326" i="14"/>
  <c r="AP327" i="14"/>
  <c r="AP328" i="14"/>
  <c r="AP329" i="14"/>
  <c r="AP330" i="14"/>
  <c r="AP331" i="14"/>
  <c r="AP332" i="14"/>
  <c r="AP333" i="14"/>
  <c r="AP334" i="14"/>
  <c r="AP335" i="14"/>
  <c r="AP336" i="14"/>
  <c r="AP337" i="14"/>
  <c r="AP338" i="14"/>
  <c r="AP339" i="14"/>
  <c r="AP340" i="14"/>
  <c r="AP341" i="14"/>
  <c r="AP342" i="14"/>
  <c r="AP343" i="14"/>
  <c r="AP344" i="14"/>
  <c r="AP345" i="14"/>
  <c r="AP346" i="14"/>
  <c r="AP347" i="14"/>
  <c r="AP348" i="14"/>
  <c r="AP349" i="14"/>
  <c r="AP350" i="14"/>
  <c r="AP351" i="14"/>
  <c r="AP352" i="14"/>
  <c r="AP353" i="14"/>
  <c r="AP354" i="14"/>
  <c r="AP355" i="14"/>
  <c r="AP356" i="14"/>
  <c r="AP357" i="14"/>
  <c r="AP358" i="14"/>
  <c r="AP359" i="14"/>
  <c r="AP360" i="14"/>
  <c r="AP361" i="14"/>
  <c r="AP362" i="14"/>
  <c r="AP363" i="14"/>
  <c r="AP364" i="14"/>
  <c r="AP365" i="14"/>
  <c r="AP366" i="14"/>
  <c r="AP367" i="14"/>
  <c r="AP368" i="14"/>
  <c r="AP369" i="14"/>
  <c r="AP370" i="14"/>
  <c r="AP371" i="14"/>
  <c r="AP372" i="14"/>
  <c r="AP373" i="14"/>
  <c r="AP374" i="14"/>
  <c r="AP375" i="14"/>
  <c r="AP376" i="14"/>
  <c r="AP377" i="14"/>
  <c r="AP378" i="14"/>
  <c r="AP379" i="14"/>
  <c r="AP380" i="14"/>
  <c r="AP381" i="14"/>
  <c r="AP382" i="14"/>
  <c r="AP383" i="14"/>
  <c r="AP384" i="14"/>
  <c r="AP385" i="14"/>
  <c r="AP386" i="14"/>
  <c r="AP387" i="14"/>
  <c r="AP388" i="14"/>
  <c r="AP389" i="14"/>
  <c r="AP390" i="14"/>
  <c r="AP391" i="14"/>
  <c r="AP392" i="14"/>
  <c r="AP393" i="14"/>
  <c r="AP394" i="14"/>
  <c r="AP395" i="14"/>
  <c r="AP396" i="14"/>
  <c r="AP397" i="14"/>
  <c r="AP398" i="14"/>
  <c r="AP399" i="14"/>
  <c r="AP400" i="14"/>
  <c r="AP401" i="14"/>
  <c r="AP402" i="14"/>
  <c r="AP403" i="14"/>
  <c r="AP404" i="14"/>
  <c r="AP405" i="14"/>
  <c r="AP406" i="14"/>
  <c r="AP407" i="14"/>
  <c r="AP408" i="14"/>
  <c r="AP409" i="14"/>
  <c r="AP410" i="14"/>
  <c r="AP411" i="14"/>
  <c r="AP412" i="14"/>
  <c r="AP413" i="14"/>
  <c r="AP414" i="14"/>
  <c r="AP415" i="14"/>
  <c r="AP416" i="14"/>
  <c r="AP417" i="14"/>
  <c r="AP418" i="14"/>
  <c r="AP419" i="14"/>
  <c r="AP420" i="14"/>
  <c r="AP421" i="14"/>
  <c r="AP422" i="14"/>
  <c r="AP423" i="14"/>
  <c r="AP424" i="14"/>
  <c r="AP425" i="14"/>
  <c r="AP426" i="14"/>
  <c r="AP427" i="14"/>
  <c r="AP428" i="14"/>
  <c r="AP429" i="14"/>
  <c r="AP430" i="14"/>
  <c r="AP431" i="14"/>
  <c r="AP432" i="14"/>
  <c r="AP433" i="14"/>
  <c r="AP434" i="14"/>
  <c r="AP435" i="14"/>
  <c r="AP436" i="14"/>
  <c r="AP437" i="14"/>
  <c r="AP438" i="14"/>
  <c r="AP439" i="14"/>
  <c r="AP440" i="14"/>
  <c r="AP441" i="14"/>
  <c r="AP442" i="14"/>
  <c r="AP443" i="14"/>
  <c r="AP444" i="14"/>
  <c r="AP445" i="14"/>
  <c r="AP446" i="14"/>
  <c r="AP447" i="14"/>
  <c r="AP448" i="14"/>
  <c r="AP449" i="14"/>
  <c r="AP450" i="14"/>
  <c r="AP451" i="14"/>
  <c r="AP452" i="14"/>
  <c r="AP453" i="14"/>
  <c r="AP454" i="14"/>
  <c r="AP455" i="14"/>
  <c r="AP456" i="14"/>
  <c r="AP457" i="14"/>
  <c r="AP458" i="14"/>
  <c r="AP459" i="14"/>
  <c r="AP460" i="14"/>
  <c r="AP461" i="14"/>
  <c r="AP462" i="14"/>
  <c r="AP463" i="14"/>
  <c r="AP464" i="14"/>
  <c r="AP465" i="14"/>
  <c r="AP466" i="14"/>
  <c r="AP467" i="14"/>
  <c r="AP468" i="14"/>
  <c r="AP469" i="14"/>
  <c r="AP470" i="14"/>
  <c r="AP471" i="14"/>
  <c r="AP472" i="14"/>
  <c r="AP473" i="14"/>
  <c r="AP474" i="14"/>
  <c r="AP475" i="14"/>
  <c r="AP476" i="14"/>
  <c r="AP477" i="14"/>
  <c r="AP478" i="14"/>
  <c r="AP479" i="14"/>
  <c r="AP480" i="14"/>
  <c r="AP481" i="14"/>
  <c r="AP482" i="14"/>
  <c r="AP483" i="14"/>
  <c r="AP484" i="14"/>
  <c r="AP485" i="14"/>
  <c r="AP486" i="14"/>
  <c r="AP487" i="14"/>
  <c r="AP488" i="14"/>
  <c r="AP489" i="14"/>
  <c r="AP490" i="14"/>
  <c r="AP491" i="14"/>
  <c r="AP492" i="14"/>
  <c r="AP493" i="14"/>
  <c r="AP494" i="14"/>
  <c r="AP495" i="14"/>
  <c r="AP496" i="14"/>
  <c r="AP497" i="14"/>
  <c r="AP498" i="14"/>
  <c r="AP499" i="14"/>
  <c r="AP500" i="14"/>
  <c r="AP501" i="14"/>
  <c r="AP502" i="14"/>
  <c r="AP503" i="14"/>
  <c r="AP504" i="14"/>
  <c r="AP505" i="14"/>
  <c r="AP506" i="14"/>
  <c r="AP507" i="14"/>
  <c r="AP508" i="14"/>
  <c r="AP509" i="14"/>
  <c r="AP510" i="14"/>
  <c r="AP511" i="14"/>
  <c r="AP512" i="14"/>
  <c r="AP513" i="14"/>
  <c r="AP514" i="14"/>
  <c r="AP515" i="14"/>
  <c r="AP516" i="14"/>
  <c r="AP517" i="14"/>
  <c r="AP518" i="14"/>
  <c r="AP519" i="14"/>
  <c r="AP520" i="14"/>
  <c r="AP521" i="14"/>
  <c r="AP522" i="14"/>
  <c r="AP523" i="14"/>
  <c r="AP524" i="14"/>
  <c r="AP525" i="14"/>
  <c r="AP526" i="14"/>
  <c r="AP527" i="14"/>
  <c r="AP528" i="14"/>
  <c r="AP529" i="14"/>
  <c r="AP530" i="14"/>
  <c r="AP531" i="14"/>
  <c r="AP532" i="14"/>
  <c r="AP533" i="14"/>
  <c r="AP534" i="14"/>
  <c r="AP535" i="14"/>
  <c r="AP536" i="14"/>
  <c r="AP537" i="14"/>
  <c r="AP538" i="14"/>
  <c r="AP539" i="14"/>
  <c r="AP540" i="14"/>
  <c r="AP541" i="14"/>
  <c r="AP542" i="14"/>
  <c r="AP543" i="14"/>
  <c r="AP544" i="14"/>
  <c r="AP545" i="14"/>
  <c r="AP546" i="14"/>
  <c r="AP547" i="14"/>
  <c r="AP548" i="14"/>
  <c r="AP549" i="14"/>
  <c r="AP550" i="14"/>
  <c r="AP551" i="14"/>
  <c r="AP552" i="14"/>
  <c r="AP553" i="14"/>
  <c r="AP554" i="14"/>
  <c r="AP555" i="14"/>
  <c r="AP556" i="14"/>
  <c r="AP557" i="14"/>
  <c r="AP558" i="14"/>
  <c r="AP559" i="14"/>
  <c r="AP560" i="14"/>
  <c r="AP561" i="14"/>
  <c r="AP562" i="14"/>
  <c r="AP563" i="14"/>
  <c r="AP564" i="14"/>
  <c r="AP565" i="14"/>
  <c r="AP566" i="14"/>
  <c r="AP567" i="14"/>
  <c r="AP568" i="14"/>
  <c r="AP569" i="14"/>
  <c r="AP570" i="14"/>
  <c r="AP571" i="14"/>
  <c r="AP572" i="14"/>
  <c r="AP573" i="14"/>
  <c r="AP574" i="14"/>
  <c r="AP575" i="14"/>
  <c r="AP576" i="14"/>
  <c r="AP577" i="14"/>
  <c r="AP578" i="14"/>
  <c r="AP579" i="14"/>
  <c r="AP580" i="14"/>
  <c r="AP581" i="14"/>
  <c r="AP582" i="14"/>
  <c r="AP583" i="14"/>
  <c r="AP584" i="14"/>
  <c r="AP585" i="14"/>
  <c r="AP586" i="14"/>
  <c r="AP587" i="14"/>
  <c r="AP588" i="14"/>
  <c r="AP589" i="14"/>
  <c r="AP590" i="14"/>
  <c r="AP591" i="14"/>
  <c r="AP592" i="14"/>
  <c r="AP593" i="14"/>
  <c r="AP594" i="14"/>
  <c r="AP595" i="14"/>
  <c r="AP596" i="14"/>
  <c r="AP597" i="14"/>
  <c r="AP598" i="14"/>
  <c r="AP599" i="14"/>
  <c r="AP600" i="14"/>
  <c r="AP601" i="14"/>
  <c r="AP602" i="14"/>
  <c r="AP603" i="14"/>
  <c r="AP604" i="14"/>
  <c r="AP605" i="14"/>
  <c r="AP606" i="14"/>
  <c r="AP607" i="14"/>
  <c r="AP608" i="14"/>
  <c r="AP609" i="14"/>
  <c r="AP610" i="14"/>
  <c r="AP611" i="14"/>
  <c r="AP612" i="14"/>
  <c r="AP613" i="14"/>
  <c r="AP614" i="14"/>
  <c r="AP615" i="14"/>
  <c r="AP616" i="14"/>
  <c r="AP617" i="14"/>
  <c r="AP618" i="14"/>
  <c r="AP619" i="14"/>
  <c r="AP620" i="14"/>
  <c r="AP621" i="14"/>
  <c r="AP622" i="14"/>
  <c r="AP623" i="14"/>
  <c r="AP624" i="14"/>
  <c r="AP625" i="14"/>
  <c r="AP626" i="14"/>
  <c r="AP627" i="14"/>
  <c r="AP628" i="14"/>
  <c r="AP629" i="14"/>
  <c r="AP630" i="14"/>
  <c r="AP631" i="14"/>
  <c r="AP632" i="14"/>
  <c r="AP633" i="14"/>
  <c r="AP634" i="14"/>
  <c r="AP635" i="14"/>
  <c r="AP636" i="14"/>
  <c r="AP637" i="14"/>
  <c r="AP638" i="14"/>
  <c r="AP639" i="14"/>
  <c r="AP640" i="14"/>
  <c r="AP641" i="14"/>
  <c r="AP642" i="14"/>
  <c r="AP643" i="14"/>
  <c r="AP644" i="14"/>
  <c r="AP645" i="14"/>
  <c r="AP646" i="14"/>
  <c r="AP647" i="14"/>
  <c r="AP648" i="14"/>
  <c r="AP649" i="14"/>
  <c r="AP650" i="14"/>
  <c r="AP651" i="14"/>
  <c r="AP652" i="14"/>
  <c r="AP653" i="14"/>
  <c r="AP654" i="14"/>
  <c r="AP655" i="14"/>
  <c r="AP656" i="14"/>
  <c r="AP657" i="14"/>
  <c r="AP658" i="14"/>
  <c r="AP659" i="14"/>
  <c r="AP660" i="14"/>
  <c r="AP661" i="14"/>
  <c r="AP662" i="14"/>
  <c r="AP663" i="14"/>
  <c r="AP664" i="14"/>
  <c r="AP665" i="14"/>
  <c r="AP666" i="14"/>
  <c r="AP667" i="14"/>
  <c r="AP668" i="14"/>
  <c r="AP669" i="14"/>
  <c r="AP670" i="14"/>
  <c r="AP671" i="14"/>
  <c r="AP672" i="14"/>
  <c r="AP673" i="14"/>
  <c r="AP674" i="14"/>
  <c r="AP675" i="14"/>
  <c r="AP676" i="14"/>
  <c r="AP677" i="14"/>
  <c r="AP678" i="14"/>
  <c r="AP679" i="14"/>
  <c r="AP680" i="14"/>
  <c r="AP681" i="14"/>
  <c r="AP682" i="14"/>
  <c r="AP683" i="14"/>
  <c r="AP684" i="14"/>
  <c r="AP685" i="14"/>
  <c r="AP686" i="14"/>
  <c r="AP687" i="14"/>
  <c r="AP688" i="14"/>
  <c r="AP689" i="14"/>
  <c r="AP690" i="14"/>
  <c r="AP691" i="14"/>
  <c r="AP692" i="14"/>
  <c r="AP693" i="14"/>
  <c r="AP694" i="14"/>
  <c r="AP695" i="14"/>
  <c r="AP696" i="14"/>
  <c r="AP697" i="14"/>
  <c r="AP698" i="14"/>
  <c r="AP699" i="14"/>
  <c r="AP700" i="14"/>
  <c r="AP701" i="14"/>
  <c r="AP702" i="14"/>
  <c r="AP703" i="14"/>
  <c r="AP704" i="14"/>
  <c r="AP705" i="14"/>
  <c r="AP706" i="14"/>
  <c r="AP707" i="14"/>
  <c r="AP708" i="14"/>
  <c r="AP709" i="14"/>
  <c r="AP710" i="14"/>
  <c r="AP711" i="14"/>
  <c r="AP712" i="14"/>
  <c r="AP713" i="14"/>
  <c r="AP714" i="14"/>
  <c r="AP715" i="14"/>
  <c r="AP716" i="14"/>
  <c r="AP717" i="14"/>
  <c r="AP718" i="14"/>
  <c r="AP719" i="14"/>
  <c r="AP720" i="14"/>
  <c r="AP721" i="14"/>
  <c r="AP722" i="14"/>
  <c r="AP723" i="14"/>
  <c r="AP724" i="14"/>
  <c r="AP725" i="14"/>
  <c r="AP726" i="14"/>
  <c r="AP727" i="14"/>
  <c r="AP728" i="14"/>
  <c r="AP729" i="14"/>
  <c r="AP730" i="14"/>
  <c r="AP731" i="14"/>
  <c r="AP732" i="14"/>
  <c r="AP733" i="14"/>
  <c r="AP734" i="14"/>
  <c r="AP735" i="14"/>
  <c r="AP736" i="14"/>
  <c r="AP737" i="14"/>
  <c r="AP738" i="14"/>
  <c r="AP739" i="14"/>
  <c r="AP740" i="14"/>
  <c r="AP741" i="14"/>
  <c r="AP742" i="14"/>
  <c r="AP743" i="14"/>
  <c r="AP744" i="14"/>
  <c r="AP745" i="14"/>
  <c r="AP746" i="14"/>
  <c r="AP747" i="14"/>
  <c r="AP748" i="14"/>
  <c r="AP749" i="14"/>
  <c r="AP750" i="14"/>
  <c r="AP751" i="14"/>
  <c r="AP752" i="14"/>
  <c r="AP753" i="14"/>
  <c r="AP754" i="14"/>
  <c r="AP755" i="14"/>
  <c r="AP756" i="14"/>
  <c r="AP757" i="14"/>
  <c r="AP758" i="14"/>
  <c r="AP759" i="14"/>
  <c r="AP760" i="14"/>
  <c r="AP761" i="14"/>
  <c r="AP762" i="14"/>
  <c r="AP763" i="14"/>
  <c r="AP764" i="14"/>
  <c r="AP765" i="14"/>
  <c r="AP766" i="14"/>
  <c r="AP767" i="14"/>
  <c r="AP768" i="14"/>
  <c r="AP769" i="14"/>
  <c r="AP770" i="14"/>
  <c r="AP771" i="14"/>
  <c r="AP772" i="14"/>
  <c r="AP773" i="14"/>
  <c r="AP774" i="14"/>
  <c r="AP775" i="14"/>
  <c r="AP776" i="14"/>
  <c r="AP777" i="14"/>
  <c r="AP778" i="14"/>
  <c r="AP779" i="14"/>
  <c r="AP780" i="14"/>
  <c r="AP781" i="14"/>
  <c r="AP782" i="14"/>
  <c r="AP783" i="14"/>
  <c r="AP784" i="14"/>
  <c r="AP785" i="14"/>
  <c r="AP786" i="14"/>
  <c r="AP787" i="14"/>
  <c r="AP788" i="14"/>
  <c r="AP789" i="14"/>
  <c r="AP790" i="14"/>
  <c r="AP791" i="14"/>
  <c r="AP792" i="14"/>
  <c r="AP793" i="14"/>
  <c r="AP794" i="14"/>
  <c r="AP795" i="14"/>
  <c r="AP796" i="14"/>
  <c r="AP797" i="14"/>
  <c r="AP798" i="14"/>
  <c r="AP799" i="14"/>
  <c r="AP800" i="14"/>
  <c r="AP801" i="14"/>
  <c r="AP802" i="14"/>
  <c r="AP803" i="14"/>
  <c r="AP804" i="14"/>
  <c r="AP805" i="14"/>
  <c r="AP806" i="14"/>
  <c r="AP807" i="14"/>
  <c r="AP808" i="14"/>
  <c r="AP809" i="14"/>
  <c r="AP810" i="14"/>
  <c r="AP811" i="14"/>
  <c r="AP812" i="14"/>
  <c r="AP813" i="14"/>
  <c r="AP814" i="14"/>
  <c r="AP815" i="14"/>
  <c r="AP816" i="14"/>
  <c r="AP817" i="14"/>
  <c r="AP818" i="14"/>
  <c r="AP819" i="14"/>
  <c r="AP820" i="14"/>
  <c r="AP821" i="14"/>
  <c r="AP822" i="14"/>
  <c r="AP823" i="14"/>
  <c r="AP824" i="14"/>
  <c r="AP825" i="14"/>
  <c r="AP826" i="14"/>
  <c r="AP827" i="14"/>
  <c r="AP828" i="14"/>
  <c r="AP829" i="14"/>
  <c r="AP830" i="14"/>
  <c r="AP831" i="14"/>
  <c r="AP832" i="14"/>
  <c r="AP833" i="14"/>
  <c r="AP834" i="14"/>
  <c r="AP835" i="14"/>
  <c r="AP836" i="14"/>
  <c r="AP837" i="14"/>
  <c r="AP838" i="14"/>
  <c r="AP839" i="14"/>
  <c r="AP840" i="14"/>
  <c r="AP841" i="14"/>
  <c r="AP842" i="14"/>
  <c r="AP843" i="14"/>
  <c r="AP844" i="14"/>
  <c r="AP845" i="14"/>
  <c r="AP846" i="14"/>
  <c r="AP847" i="14"/>
  <c r="AP848" i="14"/>
  <c r="AP849" i="14"/>
  <c r="AP850" i="14"/>
  <c r="AP851" i="14"/>
  <c r="AP852" i="14"/>
  <c r="AP853" i="14"/>
  <c r="AP854" i="14"/>
  <c r="AP855" i="14"/>
  <c r="AP856" i="14"/>
  <c r="AP857" i="14"/>
  <c r="AP858" i="14"/>
  <c r="AP859" i="14"/>
  <c r="AP860" i="14"/>
  <c r="AP861" i="14"/>
  <c r="AP862" i="14"/>
  <c r="AP863" i="14"/>
  <c r="AP864" i="14"/>
  <c r="AP865" i="14"/>
  <c r="AP866" i="14"/>
  <c r="AP867" i="14"/>
  <c r="AP868" i="14"/>
  <c r="AP869" i="14"/>
  <c r="AP870" i="14"/>
  <c r="AP871" i="14"/>
  <c r="AP872" i="14"/>
  <c r="AP873" i="14"/>
  <c r="AP874" i="14"/>
  <c r="AP875" i="14"/>
  <c r="AP876" i="14"/>
  <c r="AP877" i="14"/>
  <c r="AP878" i="14"/>
  <c r="AP879" i="14"/>
  <c r="AP880" i="14"/>
  <c r="AP881" i="14"/>
  <c r="AP882" i="14"/>
  <c r="AP883" i="14"/>
  <c r="AP884" i="14"/>
  <c r="AP885" i="14"/>
  <c r="AP886" i="14"/>
  <c r="AP887" i="14"/>
  <c r="AP888" i="14"/>
  <c r="AP889" i="14"/>
  <c r="AP890" i="14"/>
  <c r="AP891" i="14"/>
  <c r="AP892" i="14"/>
  <c r="AP893" i="14"/>
  <c r="AP894" i="14"/>
  <c r="AP895" i="14"/>
  <c r="AP896" i="14"/>
  <c r="AP897" i="14"/>
  <c r="AP898" i="14"/>
  <c r="AP899" i="14"/>
  <c r="AP900" i="14"/>
  <c r="AP901" i="14"/>
  <c r="AP902" i="14"/>
  <c r="AP903" i="14"/>
  <c r="AP904" i="14"/>
  <c r="AP905" i="14"/>
  <c r="AP906" i="14"/>
  <c r="AP907" i="14"/>
  <c r="AP908" i="14"/>
  <c r="AP909" i="14"/>
  <c r="AP910" i="14"/>
  <c r="AP911" i="14"/>
  <c r="AP912" i="14"/>
  <c r="AP913" i="14"/>
  <c r="AP914" i="14"/>
  <c r="AP915" i="14"/>
  <c r="AP916" i="14"/>
  <c r="AP917" i="14"/>
  <c r="AP918" i="14"/>
  <c r="AP919" i="14"/>
  <c r="AP920" i="14"/>
  <c r="AP921" i="14"/>
  <c r="AP922" i="14"/>
  <c r="AP923" i="14"/>
  <c r="AP924" i="14"/>
  <c r="AP925" i="14"/>
  <c r="AP926" i="14"/>
  <c r="AP927" i="14"/>
  <c r="AP928" i="14"/>
  <c r="AP929" i="14"/>
  <c r="AP930" i="14"/>
  <c r="AP931" i="14"/>
  <c r="AP932" i="14"/>
  <c r="AP933" i="14"/>
  <c r="AP934" i="14"/>
  <c r="AP935" i="14"/>
  <c r="AP936" i="14"/>
  <c r="AP937" i="14"/>
  <c r="AP938" i="14"/>
  <c r="AP939" i="14"/>
  <c r="AP940" i="14"/>
  <c r="AP941" i="14"/>
  <c r="AP942" i="14"/>
  <c r="AP943" i="14"/>
  <c r="AP944" i="14"/>
  <c r="AP945" i="14"/>
  <c r="AP946" i="14"/>
  <c r="AP947" i="14"/>
  <c r="AP948" i="14"/>
  <c r="AP949" i="14"/>
  <c r="AP950" i="14"/>
  <c r="AP951" i="14"/>
  <c r="AP952" i="14"/>
  <c r="AP953" i="14"/>
  <c r="AP954" i="14"/>
  <c r="AP955" i="14"/>
  <c r="AP956" i="14"/>
  <c r="AP957" i="14"/>
  <c r="AP958" i="14"/>
  <c r="AP959" i="14"/>
  <c r="AP960" i="14"/>
  <c r="AP961" i="14"/>
  <c r="AP962" i="14"/>
  <c r="AP963" i="14"/>
  <c r="AP964" i="14"/>
  <c r="AP965" i="14"/>
  <c r="AP966" i="14"/>
  <c r="AP967" i="14"/>
  <c r="AP968" i="14"/>
  <c r="AP969" i="14"/>
  <c r="AP970" i="14"/>
  <c r="AP971" i="14"/>
  <c r="AP972" i="14"/>
  <c r="AP973" i="14"/>
  <c r="AP974" i="14"/>
  <c r="AP975" i="14"/>
  <c r="AP976" i="14"/>
  <c r="AP977" i="14"/>
  <c r="AP978" i="14"/>
  <c r="AP979" i="14"/>
  <c r="AP980" i="14"/>
  <c r="AP981" i="14"/>
  <c r="AP982" i="14"/>
  <c r="AP983" i="14"/>
  <c r="AP984" i="14"/>
  <c r="AP985" i="14"/>
  <c r="AP986" i="14"/>
  <c r="AP987" i="14"/>
  <c r="AP988" i="14"/>
  <c r="AP989" i="14"/>
  <c r="AP990" i="14"/>
  <c r="AP991" i="14"/>
  <c r="AP992" i="14"/>
  <c r="AP993" i="14"/>
  <c r="AP994" i="14"/>
  <c r="AP995" i="14"/>
  <c r="AP996" i="14"/>
  <c r="AP997" i="14"/>
  <c r="AP998" i="14"/>
  <c r="AP999" i="14"/>
  <c r="AP1000" i="14"/>
  <c r="AP1001" i="14"/>
  <c r="AP1002" i="14"/>
  <c r="AP1003" i="14"/>
  <c r="AP1004" i="14"/>
  <c r="AP1005" i="14"/>
  <c r="AP1006" i="14"/>
  <c r="AP1007" i="14"/>
  <c r="AP1008" i="14"/>
  <c r="AP1009" i="14"/>
  <c r="AP1010" i="14"/>
  <c r="AP1011" i="14"/>
  <c r="AP1012" i="14"/>
  <c r="AP1013" i="14"/>
  <c r="AP1014" i="14"/>
  <c r="AP1015" i="14"/>
  <c r="AP1016" i="14"/>
  <c r="AP1017" i="14"/>
  <c r="AP1018" i="14"/>
  <c r="AP1019" i="14"/>
  <c r="AP1020" i="14"/>
  <c r="AP1021" i="14"/>
  <c r="AP1022" i="14"/>
  <c r="AP1023" i="14"/>
  <c r="AP1024" i="14"/>
  <c r="AP1025" i="14"/>
  <c r="AP1026" i="14"/>
  <c r="AP1027" i="14"/>
  <c r="AP1028" i="14"/>
  <c r="AP1029" i="14"/>
  <c r="AP1030" i="14"/>
  <c r="AP1031" i="14"/>
  <c r="AP1032" i="14"/>
  <c r="AP1033" i="14"/>
  <c r="AP1034" i="14"/>
  <c r="AP1035" i="14"/>
  <c r="AP1036" i="14"/>
  <c r="AP1037" i="14"/>
  <c r="AP1038" i="14"/>
  <c r="AP1039" i="14"/>
  <c r="AP1040" i="14"/>
  <c r="AP1041" i="14"/>
  <c r="AP1042" i="14"/>
  <c r="AP1043" i="14"/>
  <c r="AP1044" i="14"/>
  <c r="AP1045" i="14"/>
  <c r="AP1046" i="14"/>
  <c r="AP1047" i="14"/>
  <c r="AP1048" i="14"/>
  <c r="AP1049" i="14"/>
  <c r="AP1050" i="14"/>
  <c r="AP1051" i="14"/>
  <c r="AP1052" i="14"/>
  <c r="AP1053" i="14"/>
  <c r="AP1054" i="14"/>
  <c r="AP1055" i="14"/>
  <c r="AP1056" i="14"/>
  <c r="AP1057" i="14"/>
  <c r="AP1058" i="14"/>
  <c r="AP1059" i="14"/>
  <c r="AP1060" i="14"/>
  <c r="AP1061" i="14"/>
  <c r="AP1062" i="14"/>
  <c r="AP1063" i="14"/>
  <c r="AP1064" i="14"/>
  <c r="AP1065" i="14"/>
  <c r="AP1066" i="14"/>
  <c r="AP1067" i="14"/>
  <c r="AP1068" i="14"/>
  <c r="AP1069" i="14"/>
  <c r="AP1070" i="14"/>
  <c r="AP1071" i="14"/>
  <c r="AP1072" i="14"/>
  <c r="AP1073" i="14"/>
  <c r="AP1074" i="14"/>
  <c r="AP1075" i="14"/>
  <c r="AP1076" i="14"/>
  <c r="AP1077" i="14"/>
  <c r="AP1078" i="14"/>
  <c r="AP1079" i="14"/>
  <c r="AP1080" i="14"/>
  <c r="AP1081" i="14"/>
  <c r="AP1082" i="14"/>
  <c r="AP1083" i="14"/>
  <c r="AP1084" i="14"/>
  <c r="AP1085" i="14"/>
  <c r="AP1086" i="14"/>
  <c r="AP1087" i="14"/>
  <c r="AP1088" i="14"/>
  <c r="AP1089" i="14"/>
  <c r="AP1090" i="14"/>
  <c r="AP1091" i="14"/>
  <c r="AP1092" i="14"/>
  <c r="AP1093" i="14"/>
  <c r="AP1094" i="14"/>
  <c r="AP1095" i="14"/>
  <c r="AP1096" i="14"/>
  <c r="AP1097" i="14"/>
  <c r="AP1098" i="14"/>
  <c r="AP1099" i="14"/>
  <c r="AP1100" i="14"/>
  <c r="AP1101" i="14"/>
  <c r="AP1102" i="14"/>
  <c r="AP1103" i="14"/>
  <c r="AP1104" i="14"/>
  <c r="AP1105" i="14"/>
  <c r="AP1106" i="14"/>
  <c r="AP1107" i="14"/>
  <c r="AP1108" i="14"/>
  <c r="AP1109" i="14"/>
  <c r="AP1110" i="14"/>
  <c r="AP1111" i="14"/>
  <c r="AP1112" i="14"/>
  <c r="AP1113" i="14"/>
  <c r="AP1114" i="14"/>
  <c r="AP1115" i="14"/>
  <c r="AP1116" i="14"/>
  <c r="AP1117" i="14"/>
  <c r="AP1118" i="14"/>
  <c r="AP1119" i="14"/>
  <c r="AP1120" i="14"/>
  <c r="AP1121" i="14"/>
  <c r="AP1122" i="14"/>
  <c r="AP1123" i="14"/>
  <c r="AP1124" i="14"/>
  <c r="AP1125" i="14"/>
  <c r="AP1126" i="14"/>
  <c r="AP1127" i="14"/>
  <c r="AP1128" i="14"/>
  <c r="AP1129" i="14"/>
  <c r="AP1130" i="14"/>
  <c r="AP1131" i="14"/>
  <c r="AP1132" i="14"/>
  <c r="AP1133" i="14"/>
  <c r="AP1134" i="14"/>
  <c r="AP1135" i="14"/>
  <c r="AP1136" i="14"/>
  <c r="AP1137" i="14"/>
  <c r="AP1138" i="14"/>
  <c r="AP1139" i="14"/>
  <c r="AP1140" i="14"/>
  <c r="AP1141" i="14"/>
  <c r="AP1142" i="14"/>
  <c r="AP1143" i="14"/>
  <c r="AP1144" i="14"/>
  <c r="AP1145" i="14"/>
  <c r="AP1146" i="14"/>
  <c r="AP1147" i="14"/>
  <c r="AP1148" i="14"/>
  <c r="AP1149" i="14"/>
  <c r="AP1150" i="14"/>
  <c r="AP1151" i="14"/>
  <c r="AP1152" i="14"/>
  <c r="AP1153" i="14"/>
  <c r="AP1154" i="14"/>
  <c r="AP1155" i="14"/>
  <c r="AP1156" i="14"/>
  <c r="AP1157" i="14"/>
  <c r="AP1158" i="14"/>
  <c r="AP1159" i="14"/>
  <c r="AP1160" i="14"/>
  <c r="AP1161" i="14"/>
  <c r="AP1162" i="14"/>
  <c r="AP1163" i="14"/>
  <c r="AP1164" i="14"/>
  <c r="AP1165" i="14"/>
  <c r="AP1166" i="14"/>
  <c r="AP1167" i="14"/>
  <c r="AP1168" i="14"/>
  <c r="AP1169" i="14"/>
  <c r="AP1170" i="14"/>
  <c r="AP1171" i="14"/>
  <c r="AP1172" i="14"/>
  <c r="AP1173" i="14"/>
  <c r="AP1174" i="14"/>
  <c r="AP1175" i="14"/>
  <c r="AP1176" i="14"/>
  <c r="AP1177" i="14"/>
  <c r="AP1178" i="14"/>
  <c r="AP1179" i="14"/>
  <c r="AP1180" i="14"/>
  <c r="AP1181" i="14"/>
  <c r="AP1182" i="14"/>
  <c r="AP1183" i="14"/>
  <c r="AP1184" i="14"/>
  <c r="AP1185" i="14"/>
  <c r="AP1186" i="14"/>
  <c r="AP1187" i="14"/>
  <c r="AP1188" i="14"/>
  <c r="AP1189" i="14"/>
  <c r="AP1190" i="14"/>
  <c r="AP1191" i="14"/>
  <c r="AP1192" i="14"/>
  <c r="AP1193" i="14"/>
  <c r="AP1194" i="14"/>
  <c r="AP1195" i="14"/>
  <c r="AP1196" i="14"/>
  <c r="AP1197" i="14"/>
  <c r="AP1198" i="14"/>
  <c r="AP1199" i="14"/>
  <c r="AP1200" i="14"/>
  <c r="AP1201" i="14"/>
  <c r="AP1202" i="14"/>
  <c r="AP1203" i="14"/>
  <c r="AP1204" i="14"/>
  <c r="AP1205" i="14"/>
  <c r="AP1206" i="14"/>
  <c r="AP1207" i="14"/>
  <c r="AP1208" i="14"/>
  <c r="AP1209" i="14"/>
  <c r="AP1210" i="14"/>
  <c r="AP1211" i="14"/>
  <c r="AP1212" i="14"/>
  <c r="AP1213" i="14"/>
  <c r="AP1214" i="14"/>
  <c r="AP1215" i="14"/>
  <c r="AP1216" i="14"/>
  <c r="AP1217" i="14"/>
  <c r="AP1218" i="14"/>
  <c r="AP1219" i="14"/>
  <c r="AP1220" i="14"/>
  <c r="AP1221" i="14"/>
  <c r="AP1222" i="14"/>
  <c r="AP1223" i="14"/>
  <c r="AP1224" i="14"/>
  <c r="AP1225" i="14"/>
  <c r="AP1226" i="14"/>
  <c r="AP1227" i="14"/>
  <c r="AP1228" i="14"/>
  <c r="AP1229" i="14"/>
  <c r="AP1230" i="14"/>
  <c r="AP1231" i="14"/>
  <c r="AP1232" i="14"/>
  <c r="AP1233" i="14"/>
  <c r="AP1234" i="14"/>
  <c r="AP1235" i="14"/>
  <c r="AP1236" i="14"/>
  <c r="AP1237" i="14"/>
  <c r="AP1238" i="14"/>
  <c r="AP1239" i="14"/>
  <c r="AP1240" i="14"/>
  <c r="AP1241" i="14"/>
  <c r="AP1242" i="14"/>
  <c r="AP1243" i="14"/>
  <c r="AP1244" i="14"/>
  <c r="AP1245" i="14"/>
  <c r="AP1246" i="14"/>
  <c r="AP1247" i="14"/>
  <c r="AP1248" i="14"/>
  <c r="AP1249" i="14"/>
  <c r="AP1250" i="14"/>
  <c r="AP1251" i="14"/>
  <c r="AP1252" i="14"/>
  <c r="AP1253" i="14"/>
  <c r="AP1254" i="14"/>
  <c r="AP1255" i="14"/>
  <c r="AP1256" i="14"/>
  <c r="AP1257" i="14"/>
  <c r="AP1258" i="14"/>
  <c r="AP1259" i="14"/>
  <c r="AP1260" i="14"/>
  <c r="AP1261" i="14"/>
  <c r="AP1262" i="14"/>
  <c r="AP1263" i="14"/>
  <c r="AP1264" i="14"/>
  <c r="AP1265" i="14"/>
  <c r="AP1266" i="14"/>
  <c r="AP1267" i="14"/>
  <c r="AP1268" i="14"/>
  <c r="AP1269" i="14"/>
  <c r="AP1270" i="14"/>
  <c r="AP1271" i="14"/>
  <c r="AP1272" i="14"/>
  <c r="AP1273" i="14"/>
  <c r="AP1274" i="14"/>
  <c r="AP1275" i="14"/>
  <c r="AP1276" i="14"/>
  <c r="AP1277" i="14"/>
  <c r="AP1278" i="14"/>
  <c r="AP1279" i="14"/>
  <c r="AP1280" i="14"/>
  <c r="AP1281" i="14"/>
  <c r="AP1282" i="14"/>
  <c r="AP1283" i="14"/>
  <c r="AP1284" i="14"/>
  <c r="AP1285" i="14"/>
  <c r="AP1286" i="14"/>
  <c r="AP1287" i="14"/>
  <c r="AP1288" i="14"/>
  <c r="AP1289" i="14"/>
  <c r="AP1290" i="14"/>
  <c r="AP1291" i="14"/>
  <c r="AP1292" i="14"/>
  <c r="AP1293" i="14"/>
  <c r="AP1294" i="14"/>
  <c r="AP1295" i="14"/>
  <c r="AP1296" i="14"/>
  <c r="AP1297" i="14"/>
  <c r="AP1298" i="14"/>
  <c r="AP1299" i="14"/>
  <c r="AP1300" i="14"/>
  <c r="AP1301" i="14"/>
  <c r="AP1302" i="14"/>
  <c r="AP1303" i="14"/>
  <c r="AP1304" i="14"/>
  <c r="AP1305" i="14"/>
  <c r="AP1306" i="14"/>
  <c r="AP1307" i="14"/>
  <c r="AP1308" i="14"/>
  <c r="AP1309" i="14"/>
  <c r="AP1310" i="14"/>
  <c r="AP1311" i="14"/>
  <c r="AP1312" i="14"/>
  <c r="AP1313" i="14"/>
  <c r="AP1314" i="14"/>
  <c r="AP1315" i="14"/>
  <c r="AP1316" i="14"/>
  <c r="AP1317" i="14"/>
  <c r="AP1318" i="14"/>
  <c r="AP1319" i="14"/>
  <c r="AP1320" i="14"/>
  <c r="AP1321" i="14"/>
  <c r="AP1322" i="14"/>
  <c r="AP1323" i="14"/>
  <c r="AP1324" i="14"/>
  <c r="AP1325" i="14"/>
  <c r="AP1326" i="14"/>
  <c r="AP1327" i="14"/>
  <c r="AP1328" i="14"/>
  <c r="AP1329" i="14"/>
  <c r="AP1330" i="14"/>
  <c r="AP1331" i="14"/>
  <c r="AP1332" i="14"/>
  <c r="AP1333" i="14"/>
  <c r="AP1334" i="14"/>
  <c r="AP1335" i="14"/>
  <c r="AP1336" i="14"/>
  <c r="AP1337" i="14"/>
  <c r="AP1338" i="14"/>
  <c r="AP1339" i="14"/>
  <c r="AP1340" i="14"/>
  <c r="AP1341" i="14"/>
  <c r="AP1342" i="14"/>
  <c r="AP1343" i="14"/>
  <c r="AP1344" i="14"/>
  <c r="AP1345" i="14"/>
  <c r="AP1346" i="14"/>
  <c r="AP1347" i="14"/>
  <c r="AP1348" i="14"/>
  <c r="AP1349" i="14"/>
  <c r="AP1350" i="14"/>
  <c r="AP1351" i="14"/>
  <c r="AP1352" i="14"/>
  <c r="AP1353" i="14"/>
  <c r="AP1354" i="14"/>
  <c r="AP1355" i="14"/>
  <c r="AP1356" i="14"/>
  <c r="AP1357" i="14"/>
  <c r="AP1358" i="14"/>
  <c r="AP1359" i="14"/>
  <c r="AP1360" i="14"/>
  <c r="AP1361" i="14"/>
  <c r="AP1362" i="14"/>
  <c r="AP1363" i="14"/>
  <c r="AP1364" i="14"/>
  <c r="AP1365" i="14"/>
  <c r="AP1366" i="14"/>
  <c r="AP1367" i="14"/>
  <c r="AP1368" i="14"/>
  <c r="AP1369" i="14"/>
  <c r="AP1370" i="14"/>
  <c r="AP1371" i="14"/>
  <c r="AP1372" i="14"/>
  <c r="AP1373" i="14"/>
  <c r="AP1374" i="14"/>
  <c r="AP1375" i="14"/>
  <c r="AP1376" i="14"/>
  <c r="AP1377" i="14"/>
  <c r="AP1378" i="14"/>
  <c r="AP1379" i="14"/>
  <c r="AP1380" i="14"/>
  <c r="AP1381" i="14"/>
  <c r="AP1382" i="14"/>
  <c r="AP1383" i="14"/>
  <c r="AP1384" i="14"/>
  <c r="AP1385" i="14"/>
  <c r="AP1386" i="14"/>
  <c r="AP1387" i="14"/>
  <c r="AP1388" i="14"/>
  <c r="AP1389" i="14"/>
  <c r="AP1390" i="14"/>
  <c r="AP1391" i="14"/>
  <c r="AP1392" i="14"/>
  <c r="AP1393" i="14"/>
  <c r="AP1394" i="14"/>
  <c r="AP1395" i="14"/>
  <c r="AP1396" i="14"/>
  <c r="AP1397" i="14"/>
  <c r="AP1398" i="14"/>
  <c r="AP1399" i="14"/>
  <c r="AP1400" i="14"/>
  <c r="AP1401" i="14"/>
  <c r="AP1402" i="14"/>
  <c r="AP1403" i="14"/>
  <c r="AP1404" i="14"/>
  <c r="AP1405" i="14"/>
  <c r="AP1406" i="14"/>
  <c r="AP1407" i="14"/>
  <c r="AP1408" i="14"/>
  <c r="AP1409" i="14"/>
  <c r="AP1410" i="14"/>
  <c r="AP1411" i="14"/>
  <c r="AP1412" i="14"/>
  <c r="AP1413" i="14"/>
  <c r="AP1414" i="14"/>
  <c r="AP1415" i="14"/>
  <c r="AP1416" i="14"/>
  <c r="AP1417" i="14"/>
  <c r="AP1418" i="14"/>
  <c r="AP1419" i="14"/>
  <c r="AP1420" i="14"/>
  <c r="AP1421" i="14"/>
  <c r="AP1422" i="14"/>
  <c r="AP1423" i="14"/>
  <c r="AP1424" i="14"/>
  <c r="AP1425" i="14"/>
  <c r="AP1426" i="14"/>
  <c r="AP1427" i="14"/>
  <c r="AP1428" i="14"/>
  <c r="AP1429" i="14"/>
  <c r="AP1430" i="14"/>
  <c r="AP1431" i="14"/>
  <c r="AP1432" i="14"/>
  <c r="AP1433" i="14"/>
  <c r="AP1434" i="14"/>
  <c r="AP1435" i="14"/>
  <c r="AP1436" i="14"/>
  <c r="AP1437" i="14"/>
  <c r="AP1438" i="14"/>
  <c r="AP1439" i="14"/>
  <c r="AP1440" i="14"/>
  <c r="AP1441" i="14"/>
  <c r="AP1442" i="14"/>
  <c r="AP1443" i="14"/>
  <c r="AP1444" i="14"/>
  <c r="AP1445" i="14"/>
  <c r="AP1446" i="14"/>
  <c r="AP1447" i="14"/>
  <c r="AP1448" i="14"/>
  <c r="AP1449" i="14"/>
  <c r="AP1450" i="14"/>
  <c r="AP1451" i="14"/>
  <c r="AP1452" i="14"/>
  <c r="AP1453" i="14"/>
  <c r="AP1454" i="14"/>
  <c r="AP1455" i="14"/>
  <c r="AP1456" i="14"/>
  <c r="AP1457" i="14"/>
  <c r="AP1458" i="14"/>
  <c r="AP1459" i="14"/>
  <c r="AP1460" i="14"/>
  <c r="AP1461" i="14"/>
  <c r="AP1462" i="14"/>
  <c r="AP1463" i="14"/>
  <c r="AP1464" i="14"/>
  <c r="AP1465" i="14"/>
  <c r="AP1466" i="14"/>
  <c r="AP1467" i="14"/>
  <c r="AP1468" i="14"/>
  <c r="AP1469" i="14"/>
  <c r="AP1470" i="14"/>
  <c r="AP1471" i="14"/>
  <c r="AP1472" i="14"/>
  <c r="AP1473" i="14"/>
  <c r="AP1474" i="14"/>
  <c r="AP1475" i="14"/>
  <c r="AP1476" i="14"/>
  <c r="AP1477" i="14"/>
  <c r="AP1478" i="14"/>
  <c r="AP1479" i="14"/>
  <c r="AP1480" i="14"/>
  <c r="AP1481" i="14"/>
  <c r="AP1482" i="14"/>
  <c r="AP1483" i="14"/>
  <c r="AP1484" i="14"/>
  <c r="AP1485" i="14"/>
  <c r="AP1486" i="14"/>
  <c r="AP1487" i="14"/>
  <c r="AP1488" i="14"/>
  <c r="AP1489" i="14"/>
  <c r="AP1490" i="14"/>
  <c r="AP1491" i="14"/>
  <c r="AP1492" i="14"/>
  <c r="AP1493" i="14"/>
  <c r="AP1494" i="14"/>
  <c r="AP1495" i="14"/>
  <c r="AP1496" i="14"/>
  <c r="AP1497" i="14"/>
  <c r="AP1498" i="14"/>
  <c r="AP1499" i="14"/>
  <c r="AP1500" i="14"/>
  <c r="AP1501" i="14"/>
  <c r="AP1502" i="14"/>
  <c r="AP1503" i="14"/>
  <c r="AP1504" i="14"/>
  <c r="AP1505" i="14"/>
  <c r="AP1506" i="14"/>
  <c r="AP1507" i="14"/>
  <c r="AP1508" i="14"/>
  <c r="AP1509" i="14"/>
  <c r="AP1510" i="14"/>
  <c r="AP1511" i="14"/>
  <c r="AP1512" i="14"/>
  <c r="AP1513" i="14"/>
  <c r="AP1514" i="14"/>
  <c r="AP1515" i="14"/>
  <c r="AP1516" i="14"/>
  <c r="AP1517" i="14"/>
  <c r="AP1518" i="14"/>
  <c r="AP1519" i="14"/>
  <c r="AP1520" i="14"/>
  <c r="AP1521" i="14"/>
  <c r="AP1522" i="14"/>
  <c r="AP1523" i="14"/>
  <c r="AP1524" i="14"/>
  <c r="AP1525" i="14"/>
  <c r="AP1526" i="14"/>
  <c r="AP1527" i="14"/>
  <c r="AP1528" i="14"/>
  <c r="AP1529" i="14"/>
  <c r="AP1530" i="14"/>
  <c r="AP1531" i="14"/>
  <c r="AP1532" i="14"/>
  <c r="AP1533" i="14"/>
  <c r="AP1534" i="14"/>
  <c r="AP1535" i="14"/>
  <c r="AP1536" i="14"/>
  <c r="AP1537" i="14"/>
  <c r="AP1538" i="14"/>
  <c r="AP1539" i="14"/>
  <c r="AP1540" i="14"/>
  <c r="AP1541" i="14"/>
  <c r="AP1542" i="14"/>
  <c r="AP1543" i="14"/>
  <c r="AP1544" i="14"/>
  <c r="AP1545" i="14"/>
  <c r="AP1546" i="14"/>
  <c r="AP1547" i="14"/>
  <c r="AP1548" i="14"/>
  <c r="AP1549" i="14"/>
  <c r="AP1550" i="14"/>
  <c r="AP1551" i="14"/>
  <c r="AP1552" i="14"/>
  <c r="AP1553" i="14"/>
  <c r="AP1554" i="14"/>
  <c r="AP1555" i="14"/>
  <c r="AP1556" i="14"/>
  <c r="AP1557" i="14"/>
  <c r="AP1558" i="14"/>
  <c r="AP1559" i="14"/>
  <c r="AP1560" i="14"/>
  <c r="AP1561" i="14"/>
  <c r="AP1562" i="14"/>
  <c r="AP1563" i="14"/>
  <c r="AP1564" i="14"/>
  <c r="AP1565" i="14"/>
  <c r="AP1566" i="14"/>
  <c r="AP1567" i="14"/>
  <c r="AP1568" i="14"/>
  <c r="AP1569" i="14"/>
  <c r="AP1570" i="14"/>
  <c r="AP1571" i="14"/>
  <c r="AP1572" i="14"/>
  <c r="AP1573" i="14"/>
  <c r="AP1574" i="14"/>
  <c r="AP1575" i="14"/>
  <c r="AP1576" i="14"/>
  <c r="AP1577" i="14"/>
  <c r="AP1578" i="14"/>
  <c r="AP1579" i="14"/>
  <c r="AP1580" i="14"/>
  <c r="AP1581" i="14"/>
  <c r="AP1582" i="14"/>
  <c r="AP1583" i="14"/>
  <c r="AP1584" i="14"/>
  <c r="AP1585" i="14"/>
  <c r="AP1586" i="14"/>
  <c r="AP1587" i="14"/>
  <c r="AP1588" i="14"/>
  <c r="AP1589" i="14"/>
  <c r="AP1590" i="14"/>
  <c r="AP1591" i="14"/>
  <c r="AP1592" i="14"/>
  <c r="AP1593" i="14"/>
  <c r="AP1594" i="14"/>
  <c r="AP1595" i="14"/>
  <c r="AP1596" i="14"/>
  <c r="AP1597" i="14"/>
  <c r="AP1598" i="14"/>
  <c r="AP1599" i="14"/>
  <c r="AP1600" i="14"/>
  <c r="AP1601" i="14"/>
  <c r="AP1602" i="14"/>
  <c r="AP1603" i="14"/>
  <c r="AP1604" i="14"/>
  <c r="AP1605" i="14"/>
  <c r="AP1606" i="14"/>
  <c r="AP1607" i="14"/>
  <c r="AP1608" i="14"/>
  <c r="AP1609" i="14"/>
  <c r="AP1610" i="14"/>
  <c r="AP1611" i="14"/>
  <c r="AP1612" i="14"/>
  <c r="AP1613" i="14"/>
  <c r="AP1614" i="14"/>
  <c r="AP1615" i="14"/>
  <c r="AP1616" i="14"/>
  <c r="AP1617" i="14"/>
  <c r="AP1618" i="14"/>
  <c r="AP1619" i="14"/>
  <c r="AP1620" i="14"/>
  <c r="AP1621" i="14"/>
  <c r="AP1622" i="14"/>
  <c r="AP1623" i="14"/>
  <c r="AP1624" i="14"/>
  <c r="AP1625" i="14"/>
  <c r="AP1626" i="14"/>
  <c r="AP1627" i="14"/>
  <c r="AP1628" i="14"/>
  <c r="AP1629" i="14"/>
  <c r="AP1630" i="14"/>
  <c r="AP1631" i="14"/>
  <c r="AP1632" i="14"/>
  <c r="AP1633" i="14"/>
  <c r="AP1634" i="14"/>
  <c r="AP1635" i="14"/>
  <c r="AP1636" i="14"/>
  <c r="AP1637" i="14"/>
  <c r="AP1638" i="14"/>
  <c r="AP1639" i="14"/>
  <c r="AP1640" i="14"/>
  <c r="AP1641" i="14"/>
  <c r="AP1642" i="14"/>
  <c r="AP1643" i="14"/>
  <c r="AP1644" i="14"/>
  <c r="AP1645" i="14"/>
  <c r="AP1646" i="14"/>
  <c r="AP1647" i="14"/>
  <c r="AP1648" i="14"/>
  <c r="AP1649" i="14"/>
  <c r="AP1650" i="14"/>
  <c r="AP1651" i="14"/>
  <c r="AP1652" i="14"/>
  <c r="AP1653" i="14"/>
  <c r="AP1654" i="14"/>
  <c r="AP1655" i="14"/>
  <c r="AP1656" i="14"/>
  <c r="AP1657" i="14"/>
  <c r="AP1658" i="14"/>
  <c r="AP1659" i="14"/>
  <c r="AP1660" i="14"/>
  <c r="AP1661" i="14"/>
  <c r="AP1662" i="14"/>
  <c r="AP1663" i="14"/>
  <c r="AP1664" i="14"/>
  <c r="AP1665" i="14"/>
  <c r="AP1666" i="14"/>
  <c r="AP1667" i="14"/>
  <c r="AP1668" i="14"/>
  <c r="AP1669" i="14"/>
  <c r="AP1670" i="14"/>
  <c r="AP1671" i="14"/>
  <c r="AP1672" i="14"/>
  <c r="AP1673" i="14"/>
  <c r="AP1674" i="14"/>
  <c r="AP1675" i="14"/>
  <c r="AP1676" i="14"/>
  <c r="AP1677" i="14"/>
  <c r="AP1678" i="14"/>
  <c r="AP1679" i="14"/>
  <c r="AP1680" i="14"/>
  <c r="AP1681" i="14"/>
  <c r="AP1682" i="14"/>
  <c r="AP1683" i="14"/>
  <c r="AP1684" i="14"/>
  <c r="AP1685" i="14"/>
  <c r="AP1686" i="14"/>
  <c r="AP1687" i="14"/>
  <c r="AP1688" i="14"/>
  <c r="AP1689" i="14"/>
  <c r="AP1690" i="14"/>
  <c r="AP1691" i="14"/>
  <c r="AP1692" i="14"/>
  <c r="AP1693" i="14"/>
  <c r="AP1694" i="14"/>
  <c r="AP1695" i="14"/>
  <c r="AP1696" i="14"/>
  <c r="AP1697" i="14"/>
  <c r="AP1698" i="14"/>
  <c r="AP1699" i="14"/>
  <c r="AP1700" i="14"/>
  <c r="AP1701" i="14"/>
  <c r="AP1702" i="14"/>
  <c r="AP1703" i="14"/>
  <c r="AP1704" i="14"/>
  <c r="AP1705" i="14"/>
  <c r="AP1706" i="14"/>
  <c r="AP1707" i="14"/>
  <c r="AP1708" i="14"/>
  <c r="AP1709" i="14"/>
  <c r="AP1710" i="14"/>
  <c r="AP1711" i="14"/>
  <c r="AP1712" i="14"/>
  <c r="AP1713" i="14"/>
  <c r="AP1714" i="14"/>
  <c r="AP1715" i="14"/>
  <c r="AP1716" i="14"/>
  <c r="AP1717" i="14"/>
  <c r="AP1718" i="14"/>
  <c r="AP1719" i="14"/>
  <c r="AP1720" i="14"/>
  <c r="AP1721" i="14"/>
  <c r="AP1722" i="14"/>
  <c r="AP1723" i="14"/>
  <c r="AP1724" i="14"/>
  <c r="AP1725" i="14"/>
  <c r="AP1726" i="14"/>
  <c r="AP1727" i="14"/>
  <c r="AP1728" i="14"/>
  <c r="AP1729" i="14"/>
  <c r="AP1730" i="14"/>
  <c r="AP1731" i="14"/>
  <c r="AP1732" i="14"/>
  <c r="AP1733" i="14"/>
  <c r="AP1734" i="14"/>
  <c r="AP1735" i="14"/>
  <c r="AP1736" i="14"/>
  <c r="AP1737" i="14"/>
  <c r="AP1738" i="14"/>
  <c r="AP1739" i="14"/>
  <c r="AP1740" i="14"/>
  <c r="AP1741" i="14"/>
  <c r="AP1742" i="14"/>
  <c r="AP1743" i="14"/>
  <c r="AP1744" i="14"/>
  <c r="AP1745" i="14"/>
  <c r="AP1746" i="14"/>
  <c r="AP1747" i="14"/>
  <c r="AP1748" i="14"/>
  <c r="AP1749" i="14"/>
  <c r="AP1750" i="14"/>
  <c r="AP1751" i="14"/>
  <c r="AP1752" i="14"/>
  <c r="AP1753" i="14"/>
  <c r="AP1754" i="14"/>
  <c r="AP1755" i="14"/>
  <c r="AP1756" i="14"/>
  <c r="AP1757" i="14"/>
  <c r="AP1758" i="14"/>
  <c r="AP1759" i="14"/>
  <c r="AP1760" i="14"/>
  <c r="AP1761" i="14"/>
  <c r="AP1762" i="14"/>
  <c r="AP1763" i="14"/>
  <c r="AP1764" i="14"/>
  <c r="AP1765" i="14"/>
  <c r="AP1766" i="14"/>
  <c r="AP1767" i="14"/>
  <c r="AP1768" i="14"/>
  <c r="AP1769" i="14"/>
  <c r="AP1770" i="14"/>
  <c r="AP1771" i="14"/>
  <c r="AP1772" i="14"/>
  <c r="AP1773" i="14"/>
  <c r="AP1774" i="14"/>
  <c r="AP1775" i="14"/>
  <c r="AP1776" i="14"/>
  <c r="AP1777" i="14"/>
  <c r="AP1778" i="14"/>
  <c r="AP1779" i="14"/>
  <c r="AP1780" i="14"/>
  <c r="AP1781" i="14"/>
  <c r="AP1782" i="14"/>
  <c r="AP1783" i="14"/>
  <c r="AP1784" i="14"/>
  <c r="AP1785" i="14"/>
  <c r="AP1786" i="14"/>
  <c r="AP1787" i="14"/>
  <c r="AP1788" i="14"/>
  <c r="AP1789" i="14"/>
  <c r="AP1790" i="14"/>
  <c r="AP1791" i="14"/>
  <c r="AP1792" i="14"/>
  <c r="AP1793" i="14"/>
  <c r="AP1794" i="14"/>
  <c r="AP1795" i="14"/>
  <c r="AP1796" i="14"/>
  <c r="AP1797" i="14"/>
  <c r="AP1798" i="14"/>
  <c r="AP1799" i="14"/>
  <c r="AQ2" i="14"/>
  <c r="AQ3" i="14"/>
  <c r="AQ4" i="14"/>
  <c r="AQ5" i="14"/>
  <c r="AQ6" i="14"/>
  <c r="AQ7" i="14"/>
  <c r="AQ8" i="14"/>
  <c r="AQ9" i="14"/>
  <c r="AQ10" i="14"/>
  <c r="AQ11" i="14"/>
  <c r="AQ12" i="14"/>
  <c r="AQ13" i="14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29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AQ46" i="14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AQ78" i="14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AQ94" i="14"/>
  <c r="AQ95" i="14"/>
  <c r="AQ96" i="14"/>
  <c r="AQ97" i="14"/>
  <c r="AQ98" i="14"/>
  <c r="AQ99" i="14"/>
  <c r="AQ100" i="14"/>
  <c r="AQ101" i="14"/>
  <c r="AQ102" i="14"/>
  <c r="AQ103" i="14"/>
  <c r="AQ104" i="14"/>
  <c r="AQ105" i="14"/>
  <c r="AQ106" i="14"/>
  <c r="AQ107" i="14"/>
  <c r="AQ108" i="14"/>
  <c r="AQ109" i="14"/>
  <c r="AQ110" i="14"/>
  <c r="AQ111" i="14"/>
  <c r="AQ112" i="14"/>
  <c r="AQ113" i="14"/>
  <c r="AQ114" i="14"/>
  <c r="AQ115" i="14"/>
  <c r="AQ116" i="14"/>
  <c r="AQ117" i="14"/>
  <c r="AQ118" i="14"/>
  <c r="AQ119" i="14"/>
  <c r="AQ120" i="14"/>
  <c r="AQ121" i="14"/>
  <c r="AQ122" i="14"/>
  <c r="AQ123" i="14"/>
  <c r="AQ124" i="14"/>
  <c r="AQ125" i="14"/>
  <c r="AQ126" i="14"/>
  <c r="AQ127" i="14"/>
  <c r="AQ128" i="14"/>
  <c r="AQ129" i="14"/>
  <c r="AQ130" i="14"/>
  <c r="AQ131" i="14"/>
  <c r="AQ132" i="14"/>
  <c r="AQ133" i="14"/>
  <c r="AQ134" i="14"/>
  <c r="AQ135" i="14"/>
  <c r="AQ136" i="14"/>
  <c r="AQ137" i="14"/>
  <c r="AQ138" i="14"/>
  <c r="AQ139" i="14"/>
  <c r="AQ140" i="14"/>
  <c r="AQ141" i="14"/>
  <c r="AQ142" i="14"/>
  <c r="AQ143" i="14"/>
  <c r="AQ144" i="14"/>
  <c r="AQ145" i="14"/>
  <c r="AQ146" i="14"/>
  <c r="AQ147" i="14"/>
  <c r="AQ148" i="14"/>
  <c r="AQ149" i="14"/>
  <c r="AQ150" i="14"/>
  <c r="AQ151" i="14"/>
  <c r="AQ152" i="14"/>
  <c r="AQ153" i="14"/>
  <c r="AQ154" i="14"/>
  <c r="AQ155" i="14"/>
  <c r="AQ156" i="14"/>
  <c r="AQ157" i="14"/>
  <c r="AQ158" i="14"/>
  <c r="AQ159" i="14"/>
  <c r="AQ160" i="14"/>
  <c r="AQ161" i="14"/>
  <c r="AQ162" i="14"/>
  <c r="AQ163" i="14"/>
  <c r="AQ164" i="14"/>
  <c r="AQ165" i="14"/>
  <c r="AQ166" i="14"/>
  <c r="AQ167" i="14"/>
  <c r="AQ168" i="14"/>
  <c r="AQ169" i="14"/>
  <c r="AQ170" i="14"/>
  <c r="AQ171" i="14"/>
  <c r="AQ172" i="14"/>
  <c r="AQ173" i="14"/>
  <c r="AQ174" i="14"/>
  <c r="AQ175" i="14"/>
  <c r="AQ176" i="14"/>
  <c r="AQ177" i="14"/>
  <c r="AQ178" i="14"/>
  <c r="AQ179" i="14"/>
  <c r="AQ180" i="14"/>
  <c r="AQ181" i="14"/>
  <c r="AQ182" i="14"/>
  <c r="AQ183" i="14"/>
  <c r="AQ184" i="14"/>
  <c r="AQ185" i="14"/>
  <c r="AQ186" i="14"/>
  <c r="AQ187" i="14"/>
  <c r="AQ188" i="14"/>
  <c r="AQ189" i="14"/>
  <c r="AQ190" i="14"/>
  <c r="AQ191" i="14"/>
  <c r="AQ192" i="14"/>
  <c r="AQ193" i="14"/>
  <c r="AQ194" i="14"/>
  <c r="AQ195" i="14"/>
  <c r="AQ196" i="14"/>
  <c r="AQ197" i="14"/>
  <c r="AQ198" i="14"/>
  <c r="AQ199" i="14"/>
  <c r="AQ200" i="14"/>
  <c r="AQ201" i="14"/>
  <c r="AQ202" i="14"/>
  <c r="AQ203" i="14"/>
  <c r="AQ204" i="14"/>
  <c r="AQ205" i="14"/>
  <c r="AQ206" i="14"/>
  <c r="AQ207" i="14"/>
  <c r="AQ208" i="14"/>
  <c r="AQ209" i="14"/>
  <c r="AQ210" i="14"/>
  <c r="AQ211" i="14"/>
  <c r="AQ212" i="14"/>
  <c r="AQ213" i="14"/>
  <c r="AQ214" i="14"/>
  <c r="AQ215" i="14"/>
  <c r="AQ216" i="14"/>
  <c r="AQ217" i="14"/>
  <c r="AQ218" i="14"/>
  <c r="AQ219" i="14"/>
  <c r="AQ220" i="14"/>
  <c r="AQ221" i="14"/>
  <c r="AQ222" i="14"/>
  <c r="AQ223" i="14"/>
  <c r="AQ224" i="14"/>
  <c r="AQ225" i="14"/>
  <c r="AQ226" i="14"/>
  <c r="AQ227" i="14"/>
  <c r="AQ228" i="14"/>
  <c r="AQ229" i="14"/>
  <c r="AQ230" i="14"/>
  <c r="AQ231" i="14"/>
  <c r="AQ232" i="14"/>
  <c r="AQ233" i="14"/>
  <c r="AQ234" i="14"/>
  <c r="AQ235" i="14"/>
  <c r="AQ236" i="14"/>
  <c r="AQ237" i="14"/>
  <c r="AQ238" i="14"/>
  <c r="AQ239" i="14"/>
  <c r="AQ240" i="14"/>
  <c r="AQ241" i="14"/>
  <c r="AQ242" i="14"/>
  <c r="AQ243" i="14"/>
  <c r="AQ244" i="14"/>
  <c r="AQ245" i="14"/>
  <c r="AQ246" i="14"/>
  <c r="AQ247" i="14"/>
  <c r="AQ248" i="14"/>
  <c r="AQ249" i="14"/>
  <c r="AQ250" i="14"/>
  <c r="AQ251" i="14"/>
  <c r="AQ252" i="14"/>
  <c r="AQ253" i="14"/>
  <c r="AQ254" i="14"/>
  <c r="AQ255" i="14"/>
  <c r="AQ256" i="14"/>
  <c r="AQ257" i="14"/>
  <c r="AQ258" i="14"/>
  <c r="AQ259" i="14"/>
  <c r="AQ260" i="14"/>
  <c r="AQ261" i="14"/>
  <c r="AQ262" i="14"/>
  <c r="AQ263" i="14"/>
  <c r="AQ264" i="14"/>
  <c r="AQ265" i="14"/>
  <c r="AQ266" i="14"/>
  <c r="AQ267" i="14"/>
  <c r="AQ268" i="14"/>
  <c r="AQ269" i="14"/>
  <c r="AQ270" i="14"/>
  <c r="AQ271" i="14"/>
  <c r="AQ272" i="14"/>
  <c r="AQ273" i="14"/>
  <c r="AQ274" i="14"/>
  <c r="AQ275" i="14"/>
  <c r="AQ276" i="14"/>
  <c r="AQ277" i="14"/>
  <c r="AQ278" i="14"/>
  <c r="AQ279" i="14"/>
  <c r="AQ280" i="14"/>
  <c r="AQ281" i="14"/>
  <c r="AQ282" i="14"/>
  <c r="AQ283" i="14"/>
  <c r="AQ284" i="14"/>
  <c r="AQ285" i="14"/>
  <c r="AQ286" i="14"/>
  <c r="AQ287" i="14"/>
  <c r="AQ288" i="14"/>
  <c r="AQ289" i="14"/>
  <c r="AQ290" i="14"/>
  <c r="AQ291" i="14"/>
  <c r="AQ292" i="14"/>
  <c r="AQ293" i="14"/>
  <c r="AQ294" i="14"/>
  <c r="AQ295" i="14"/>
  <c r="AQ296" i="14"/>
  <c r="AQ297" i="14"/>
  <c r="AQ298" i="14"/>
  <c r="AQ299" i="14"/>
  <c r="AQ300" i="14"/>
  <c r="AQ301" i="14"/>
  <c r="AQ302" i="14"/>
  <c r="AQ303" i="14"/>
  <c r="AQ304" i="14"/>
  <c r="AQ305" i="14"/>
  <c r="AQ306" i="14"/>
  <c r="AQ307" i="14"/>
  <c r="AQ308" i="14"/>
  <c r="AQ309" i="14"/>
  <c r="AQ310" i="14"/>
  <c r="AQ311" i="14"/>
  <c r="AQ312" i="14"/>
  <c r="AQ313" i="14"/>
  <c r="AQ314" i="14"/>
  <c r="AQ315" i="14"/>
  <c r="AQ316" i="14"/>
  <c r="AQ317" i="14"/>
  <c r="AQ318" i="14"/>
  <c r="AQ319" i="14"/>
  <c r="AQ320" i="14"/>
  <c r="AQ321" i="14"/>
  <c r="AQ322" i="14"/>
  <c r="AQ323" i="14"/>
  <c r="AQ324" i="14"/>
  <c r="AQ325" i="14"/>
  <c r="AQ326" i="14"/>
  <c r="AQ327" i="14"/>
  <c r="AQ328" i="14"/>
  <c r="AQ329" i="14"/>
  <c r="AQ330" i="14"/>
  <c r="AQ331" i="14"/>
  <c r="AQ332" i="14"/>
  <c r="AQ333" i="14"/>
  <c r="AQ334" i="14"/>
  <c r="AQ335" i="14"/>
  <c r="AQ336" i="14"/>
  <c r="AQ337" i="14"/>
  <c r="AQ338" i="14"/>
  <c r="AQ339" i="14"/>
  <c r="AQ340" i="14"/>
  <c r="AQ341" i="14"/>
  <c r="AQ342" i="14"/>
  <c r="AQ343" i="14"/>
  <c r="AQ344" i="14"/>
  <c r="AQ345" i="14"/>
  <c r="AQ346" i="14"/>
  <c r="AQ347" i="14"/>
  <c r="AQ348" i="14"/>
  <c r="AQ349" i="14"/>
  <c r="AQ350" i="14"/>
  <c r="AQ351" i="14"/>
  <c r="AQ352" i="14"/>
  <c r="AQ353" i="14"/>
  <c r="AQ354" i="14"/>
  <c r="AQ355" i="14"/>
  <c r="AQ356" i="14"/>
  <c r="AQ357" i="14"/>
  <c r="AQ358" i="14"/>
  <c r="AQ359" i="14"/>
  <c r="AQ360" i="14"/>
  <c r="AQ361" i="14"/>
  <c r="AQ362" i="14"/>
  <c r="AQ363" i="14"/>
  <c r="AQ364" i="14"/>
  <c r="AQ365" i="14"/>
  <c r="AQ366" i="14"/>
  <c r="AQ367" i="14"/>
  <c r="AQ368" i="14"/>
  <c r="AQ369" i="14"/>
  <c r="AQ370" i="14"/>
  <c r="AQ371" i="14"/>
  <c r="AQ372" i="14"/>
  <c r="AQ373" i="14"/>
  <c r="AQ374" i="14"/>
  <c r="AQ375" i="14"/>
  <c r="AQ376" i="14"/>
  <c r="AQ377" i="14"/>
  <c r="AQ378" i="14"/>
  <c r="AQ379" i="14"/>
  <c r="AQ380" i="14"/>
  <c r="AQ381" i="14"/>
  <c r="AQ382" i="14"/>
  <c r="AQ383" i="14"/>
  <c r="AQ384" i="14"/>
  <c r="AQ385" i="14"/>
  <c r="AQ386" i="14"/>
  <c r="AQ387" i="14"/>
  <c r="AQ388" i="14"/>
  <c r="AQ389" i="14"/>
  <c r="AQ390" i="14"/>
  <c r="AQ391" i="14"/>
  <c r="AQ392" i="14"/>
  <c r="AQ393" i="14"/>
  <c r="AQ394" i="14"/>
  <c r="AQ395" i="14"/>
  <c r="AQ396" i="14"/>
  <c r="AQ397" i="14"/>
  <c r="AQ398" i="14"/>
  <c r="AQ399" i="14"/>
  <c r="AQ400" i="14"/>
  <c r="AQ401" i="14"/>
  <c r="AQ402" i="14"/>
  <c r="AQ403" i="14"/>
  <c r="AQ404" i="14"/>
  <c r="AQ405" i="14"/>
  <c r="AQ406" i="14"/>
  <c r="AQ407" i="14"/>
  <c r="AQ408" i="14"/>
  <c r="AQ409" i="14"/>
  <c r="AQ410" i="14"/>
  <c r="AQ411" i="14"/>
  <c r="AQ412" i="14"/>
  <c r="AQ413" i="14"/>
  <c r="AQ414" i="14"/>
  <c r="AQ415" i="14"/>
  <c r="AQ416" i="14"/>
  <c r="AQ417" i="14"/>
  <c r="AQ418" i="14"/>
  <c r="AQ419" i="14"/>
  <c r="AQ420" i="14"/>
  <c r="AQ421" i="14"/>
  <c r="AQ422" i="14"/>
  <c r="AQ423" i="14"/>
  <c r="AQ424" i="14"/>
  <c r="AQ425" i="14"/>
  <c r="AQ426" i="14"/>
  <c r="AQ427" i="14"/>
  <c r="AQ428" i="14"/>
  <c r="AQ429" i="14"/>
  <c r="AQ430" i="14"/>
  <c r="AQ431" i="14"/>
  <c r="AQ432" i="14"/>
  <c r="AQ433" i="14"/>
  <c r="AQ434" i="14"/>
  <c r="AQ435" i="14"/>
  <c r="AQ436" i="14"/>
  <c r="AQ437" i="14"/>
  <c r="AQ438" i="14"/>
  <c r="AQ439" i="14"/>
  <c r="AQ440" i="14"/>
  <c r="AQ441" i="14"/>
  <c r="AQ442" i="14"/>
  <c r="AQ443" i="14"/>
  <c r="AQ444" i="14"/>
  <c r="AQ445" i="14"/>
  <c r="AQ446" i="14"/>
  <c r="AQ447" i="14"/>
  <c r="AQ448" i="14"/>
  <c r="AQ449" i="14"/>
  <c r="AQ450" i="14"/>
  <c r="AQ451" i="14"/>
  <c r="AQ452" i="14"/>
  <c r="AQ453" i="14"/>
  <c r="AQ454" i="14"/>
  <c r="AQ455" i="14"/>
  <c r="AQ456" i="14"/>
  <c r="AQ457" i="14"/>
  <c r="AQ458" i="14"/>
  <c r="AQ459" i="14"/>
  <c r="AQ460" i="14"/>
  <c r="AQ461" i="14"/>
  <c r="AQ462" i="14"/>
  <c r="AQ463" i="14"/>
  <c r="AQ464" i="14"/>
  <c r="AQ465" i="14"/>
  <c r="AQ466" i="14"/>
  <c r="AQ467" i="14"/>
  <c r="AQ468" i="14"/>
  <c r="AQ469" i="14"/>
  <c r="AQ470" i="14"/>
  <c r="AQ471" i="14"/>
  <c r="AQ472" i="14"/>
  <c r="AQ473" i="14"/>
  <c r="AQ474" i="14"/>
  <c r="AQ475" i="14"/>
  <c r="AQ476" i="14"/>
  <c r="AQ477" i="14"/>
  <c r="AQ478" i="14"/>
  <c r="AQ479" i="14"/>
  <c r="AQ480" i="14"/>
  <c r="AQ481" i="14"/>
  <c r="AQ482" i="14"/>
  <c r="AQ483" i="14"/>
  <c r="AQ484" i="14"/>
  <c r="AQ485" i="14"/>
  <c r="AQ486" i="14"/>
  <c r="AQ487" i="14"/>
  <c r="AQ488" i="14"/>
  <c r="AQ489" i="14"/>
  <c r="AQ490" i="14"/>
  <c r="AQ491" i="14"/>
  <c r="AQ492" i="14"/>
  <c r="AQ493" i="14"/>
  <c r="AQ494" i="14"/>
  <c r="AQ495" i="14"/>
  <c r="AQ496" i="14"/>
  <c r="AQ497" i="14"/>
  <c r="AQ498" i="14"/>
  <c r="AQ499" i="14"/>
  <c r="AQ500" i="14"/>
  <c r="AQ501" i="14"/>
  <c r="AQ502" i="14"/>
  <c r="AQ503" i="14"/>
  <c r="AQ504" i="14"/>
  <c r="AQ505" i="14"/>
  <c r="AQ506" i="14"/>
  <c r="AQ507" i="14"/>
  <c r="AQ508" i="14"/>
  <c r="AQ509" i="14"/>
  <c r="AQ510" i="14"/>
  <c r="AQ511" i="14"/>
  <c r="AQ512" i="14"/>
  <c r="AQ513" i="14"/>
  <c r="AQ514" i="14"/>
  <c r="AQ515" i="14"/>
  <c r="AQ516" i="14"/>
  <c r="AQ517" i="14"/>
  <c r="AQ518" i="14"/>
  <c r="AQ519" i="14"/>
  <c r="AQ520" i="14"/>
  <c r="AQ521" i="14"/>
  <c r="AQ522" i="14"/>
  <c r="AQ523" i="14"/>
  <c r="AQ524" i="14"/>
  <c r="AQ525" i="14"/>
  <c r="AQ526" i="14"/>
  <c r="AQ527" i="14"/>
  <c r="AQ528" i="14"/>
  <c r="AQ529" i="14"/>
  <c r="AQ530" i="14"/>
  <c r="AQ531" i="14"/>
  <c r="AQ532" i="14"/>
  <c r="AQ533" i="14"/>
  <c r="AQ534" i="14"/>
  <c r="AQ535" i="14"/>
  <c r="AQ536" i="14"/>
  <c r="AQ537" i="14"/>
  <c r="AQ538" i="14"/>
  <c r="AQ539" i="14"/>
  <c r="AQ540" i="14"/>
  <c r="AQ541" i="14"/>
  <c r="AQ542" i="14"/>
  <c r="AQ543" i="14"/>
  <c r="AQ544" i="14"/>
  <c r="AQ545" i="14"/>
  <c r="AQ546" i="14"/>
  <c r="AQ547" i="14"/>
  <c r="AQ548" i="14"/>
  <c r="AQ549" i="14"/>
  <c r="AQ550" i="14"/>
  <c r="AQ551" i="14"/>
  <c r="AQ552" i="14"/>
  <c r="AQ553" i="14"/>
  <c r="AQ554" i="14"/>
  <c r="AQ555" i="14"/>
  <c r="AQ556" i="14"/>
  <c r="AQ557" i="14"/>
  <c r="AQ558" i="14"/>
  <c r="AQ559" i="14"/>
  <c r="AQ560" i="14"/>
  <c r="AQ561" i="14"/>
  <c r="AQ562" i="14"/>
  <c r="AQ563" i="14"/>
  <c r="AQ564" i="14"/>
  <c r="AQ565" i="14"/>
  <c r="AQ566" i="14"/>
  <c r="AQ567" i="14"/>
  <c r="AQ568" i="14"/>
  <c r="AQ569" i="14"/>
  <c r="AQ570" i="14"/>
  <c r="AQ571" i="14"/>
  <c r="AQ572" i="14"/>
  <c r="AQ573" i="14"/>
  <c r="AQ574" i="14"/>
  <c r="AQ575" i="14"/>
  <c r="AQ576" i="14"/>
  <c r="AQ577" i="14"/>
  <c r="AQ578" i="14"/>
  <c r="AQ579" i="14"/>
  <c r="AQ580" i="14"/>
  <c r="AQ581" i="14"/>
  <c r="AQ582" i="14"/>
  <c r="AQ583" i="14"/>
  <c r="AQ584" i="14"/>
  <c r="AQ585" i="14"/>
  <c r="AQ586" i="14"/>
  <c r="AQ587" i="14"/>
  <c r="AQ588" i="14"/>
  <c r="AQ589" i="14"/>
  <c r="AQ590" i="14"/>
  <c r="AQ591" i="14"/>
  <c r="AQ592" i="14"/>
  <c r="AQ593" i="14"/>
  <c r="AQ594" i="14"/>
  <c r="AQ595" i="14"/>
  <c r="AQ596" i="14"/>
  <c r="AQ597" i="14"/>
  <c r="AQ598" i="14"/>
  <c r="AQ599" i="14"/>
  <c r="AQ600" i="14"/>
  <c r="AQ601" i="14"/>
  <c r="AQ602" i="14"/>
  <c r="AQ603" i="14"/>
  <c r="AQ604" i="14"/>
  <c r="AQ605" i="14"/>
  <c r="AQ606" i="14"/>
  <c r="AQ607" i="14"/>
  <c r="AQ608" i="14"/>
  <c r="AQ609" i="14"/>
  <c r="AQ610" i="14"/>
  <c r="AQ611" i="14"/>
  <c r="AQ612" i="14"/>
  <c r="AQ613" i="14"/>
  <c r="AQ614" i="14"/>
  <c r="AQ615" i="14"/>
  <c r="AQ616" i="14"/>
  <c r="AQ617" i="14"/>
  <c r="AQ618" i="14"/>
  <c r="AQ619" i="14"/>
  <c r="AQ620" i="14"/>
  <c r="AQ621" i="14"/>
  <c r="AQ622" i="14"/>
  <c r="AQ623" i="14"/>
  <c r="AQ624" i="14"/>
  <c r="AQ625" i="14"/>
  <c r="AQ626" i="14"/>
  <c r="AQ627" i="14"/>
  <c r="AQ628" i="14"/>
  <c r="AQ629" i="14"/>
  <c r="AQ630" i="14"/>
  <c r="AQ631" i="14"/>
  <c r="AQ632" i="14"/>
  <c r="AQ633" i="14"/>
  <c r="AQ634" i="14"/>
  <c r="AQ635" i="14"/>
  <c r="AQ636" i="14"/>
  <c r="AQ637" i="14"/>
  <c r="AQ638" i="14"/>
  <c r="AQ639" i="14"/>
  <c r="AQ640" i="14"/>
  <c r="AQ641" i="14"/>
  <c r="AQ642" i="14"/>
  <c r="AQ643" i="14"/>
  <c r="AQ644" i="14"/>
  <c r="AQ645" i="14"/>
  <c r="AQ646" i="14"/>
  <c r="AQ647" i="14"/>
  <c r="AQ648" i="14"/>
  <c r="AQ649" i="14"/>
  <c r="AQ650" i="14"/>
  <c r="AQ651" i="14"/>
  <c r="AQ652" i="14"/>
  <c r="AQ653" i="14"/>
  <c r="AQ654" i="14"/>
  <c r="AQ655" i="14"/>
  <c r="AQ656" i="14"/>
  <c r="AQ657" i="14"/>
  <c r="AQ658" i="14"/>
  <c r="AQ659" i="14"/>
  <c r="AQ660" i="14"/>
  <c r="AQ661" i="14"/>
  <c r="AQ662" i="14"/>
  <c r="AQ663" i="14"/>
  <c r="AQ664" i="14"/>
  <c r="AQ665" i="14"/>
  <c r="AQ666" i="14"/>
  <c r="AQ667" i="14"/>
  <c r="AQ668" i="14"/>
  <c r="AQ669" i="14"/>
  <c r="AQ670" i="14"/>
  <c r="AQ671" i="14"/>
  <c r="AQ672" i="14"/>
  <c r="AQ673" i="14"/>
  <c r="AQ674" i="14"/>
  <c r="AQ675" i="14"/>
  <c r="AQ676" i="14"/>
  <c r="AQ677" i="14"/>
  <c r="AQ678" i="14"/>
  <c r="AQ679" i="14"/>
  <c r="AQ680" i="14"/>
  <c r="AQ681" i="14"/>
  <c r="AQ682" i="14"/>
  <c r="AQ683" i="14"/>
  <c r="AQ684" i="14"/>
  <c r="AQ685" i="14"/>
  <c r="AQ686" i="14"/>
  <c r="AQ687" i="14"/>
  <c r="AQ688" i="14"/>
  <c r="AQ689" i="14"/>
  <c r="AQ690" i="14"/>
  <c r="AQ691" i="14"/>
  <c r="AQ692" i="14"/>
  <c r="AQ693" i="14"/>
  <c r="AQ694" i="14"/>
  <c r="AQ695" i="14"/>
  <c r="AQ696" i="14"/>
  <c r="AQ697" i="14"/>
  <c r="AQ698" i="14"/>
  <c r="AQ699" i="14"/>
  <c r="AQ700" i="14"/>
  <c r="AQ701" i="14"/>
  <c r="AQ702" i="14"/>
  <c r="AQ703" i="14"/>
  <c r="AQ704" i="14"/>
  <c r="AQ705" i="14"/>
  <c r="AQ706" i="14"/>
  <c r="AQ707" i="14"/>
  <c r="AQ708" i="14"/>
  <c r="AQ709" i="14"/>
  <c r="AQ710" i="14"/>
  <c r="AQ711" i="14"/>
  <c r="AQ712" i="14"/>
  <c r="AQ713" i="14"/>
  <c r="AQ714" i="14"/>
  <c r="AQ715" i="14"/>
  <c r="AQ716" i="14"/>
  <c r="AQ717" i="14"/>
  <c r="AQ718" i="14"/>
  <c r="AQ719" i="14"/>
  <c r="AQ720" i="14"/>
  <c r="AQ721" i="14"/>
  <c r="AQ722" i="14"/>
  <c r="AQ723" i="14"/>
  <c r="AQ724" i="14"/>
  <c r="AQ725" i="14"/>
  <c r="AQ726" i="14"/>
  <c r="AQ727" i="14"/>
  <c r="AQ728" i="14"/>
  <c r="AQ729" i="14"/>
  <c r="AQ730" i="14"/>
  <c r="AQ731" i="14"/>
  <c r="AQ732" i="14"/>
  <c r="AQ733" i="14"/>
  <c r="AQ734" i="14"/>
  <c r="AQ735" i="14"/>
  <c r="AQ736" i="14"/>
  <c r="AQ737" i="14"/>
  <c r="AQ738" i="14"/>
  <c r="AQ739" i="14"/>
  <c r="AQ740" i="14"/>
  <c r="AQ741" i="14"/>
  <c r="AQ742" i="14"/>
  <c r="AQ743" i="14"/>
  <c r="AQ744" i="14"/>
  <c r="AQ745" i="14"/>
  <c r="AQ746" i="14"/>
  <c r="AQ747" i="14"/>
  <c r="AQ748" i="14"/>
  <c r="AQ749" i="14"/>
  <c r="AQ750" i="14"/>
  <c r="AQ751" i="14"/>
  <c r="AQ752" i="14"/>
  <c r="AQ753" i="14"/>
  <c r="AQ754" i="14"/>
  <c r="AQ755" i="14"/>
  <c r="AQ756" i="14"/>
  <c r="AQ757" i="14"/>
  <c r="AQ758" i="14"/>
  <c r="AQ759" i="14"/>
  <c r="AQ760" i="14"/>
  <c r="AQ761" i="14"/>
  <c r="AQ762" i="14"/>
  <c r="AQ763" i="14"/>
  <c r="AQ764" i="14"/>
  <c r="AQ765" i="14"/>
  <c r="AQ766" i="14"/>
  <c r="AQ767" i="14"/>
  <c r="AQ768" i="14"/>
  <c r="AQ769" i="14"/>
  <c r="AQ770" i="14"/>
  <c r="AQ771" i="14"/>
  <c r="AQ772" i="14"/>
  <c r="AQ773" i="14"/>
  <c r="AQ774" i="14"/>
  <c r="AQ775" i="14"/>
  <c r="AQ776" i="14"/>
  <c r="AQ777" i="14"/>
  <c r="AQ778" i="14"/>
  <c r="AQ779" i="14"/>
  <c r="AQ780" i="14"/>
  <c r="AQ781" i="14"/>
  <c r="AQ782" i="14"/>
  <c r="AQ783" i="14"/>
  <c r="AQ784" i="14"/>
  <c r="AQ785" i="14"/>
  <c r="AQ786" i="14"/>
  <c r="AQ787" i="14"/>
  <c r="AQ788" i="14"/>
  <c r="AQ789" i="14"/>
  <c r="AQ790" i="14"/>
  <c r="AQ791" i="14"/>
  <c r="AQ792" i="14"/>
  <c r="AQ793" i="14"/>
  <c r="AQ794" i="14"/>
  <c r="AQ795" i="14"/>
  <c r="AQ796" i="14"/>
  <c r="AQ797" i="14"/>
  <c r="AQ798" i="14"/>
  <c r="AQ799" i="14"/>
  <c r="AQ800" i="14"/>
  <c r="AQ801" i="14"/>
  <c r="AQ802" i="14"/>
  <c r="AQ803" i="14"/>
  <c r="AQ804" i="14"/>
  <c r="AQ805" i="14"/>
  <c r="AQ806" i="14"/>
  <c r="AQ807" i="14"/>
  <c r="AQ808" i="14"/>
  <c r="AQ809" i="14"/>
  <c r="AQ810" i="14"/>
  <c r="AQ811" i="14"/>
  <c r="AQ812" i="14"/>
  <c r="AQ813" i="14"/>
  <c r="AQ814" i="14"/>
  <c r="AQ815" i="14"/>
  <c r="AQ816" i="14"/>
  <c r="AQ817" i="14"/>
  <c r="AQ818" i="14"/>
  <c r="AQ819" i="14"/>
  <c r="AQ820" i="14"/>
  <c r="AQ821" i="14"/>
  <c r="AQ822" i="14"/>
  <c r="AQ823" i="14"/>
  <c r="AQ824" i="14"/>
  <c r="AQ825" i="14"/>
  <c r="AQ826" i="14"/>
  <c r="AQ827" i="14"/>
  <c r="AQ828" i="14"/>
  <c r="AQ829" i="14"/>
  <c r="AQ830" i="14"/>
  <c r="AQ831" i="14"/>
  <c r="AQ832" i="14"/>
  <c r="AQ833" i="14"/>
  <c r="AQ834" i="14"/>
  <c r="AQ835" i="14"/>
  <c r="AQ836" i="14"/>
  <c r="AQ837" i="14"/>
  <c r="AQ838" i="14"/>
  <c r="AQ839" i="14"/>
  <c r="AQ840" i="14"/>
  <c r="AQ841" i="14"/>
  <c r="AQ842" i="14"/>
  <c r="AQ843" i="14"/>
  <c r="AQ844" i="14"/>
  <c r="AQ845" i="14"/>
  <c r="AQ846" i="14"/>
  <c r="AQ847" i="14"/>
  <c r="AQ848" i="14"/>
  <c r="AQ849" i="14"/>
  <c r="AQ850" i="14"/>
  <c r="AQ851" i="14"/>
  <c r="AQ852" i="14"/>
  <c r="AQ853" i="14"/>
  <c r="AQ854" i="14"/>
  <c r="AQ855" i="14"/>
  <c r="AQ856" i="14"/>
  <c r="AQ857" i="14"/>
  <c r="AQ858" i="14"/>
  <c r="AQ859" i="14"/>
  <c r="AQ860" i="14"/>
  <c r="AQ861" i="14"/>
  <c r="AQ862" i="14"/>
  <c r="AQ863" i="14"/>
  <c r="AQ864" i="14"/>
  <c r="AQ865" i="14"/>
  <c r="AQ866" i="14"/>
  <c r="AQ867" i="14"/>
  <c r="AQ868" i="14"/>
  <c r="AQ869" i="14"/>
  <c r="AQ870" i="14"/>
  <c r="AQ871" i="14"/>
  <c r="AQ872" i="14"/>
  <c r="AQ873" i="14"/>
  <c r="AQ874" i="14"/>
  <c r="AQ875" i="14"/>
  <c r="AQ876" i="14"/>
  <c r="AQ877" i="14"/>
  <c r="AQ878" i="14"/>
  <c r="AQ879" i="14"/>
  <c r="AQ880" i="14"/>
  <c r="AQ881" i="14"/>
  <c r="AQ882" i="14"/>
  <c r="AQ883" i="14"/>
  <c r="AQ884" i="14"/>
  <c r="AQ885" i="14"/>
  <c r="AQ886" i="14"/>
  <c r="AQ887" i="14"/>
  <c r="AQ888" i="14"/>
  <c r="AQ889" i="14"/>
  <c r="AQ890" i="14"/>
  <c r="AQ891" i="14"/>
  <c r="AQ892" i="14"/>
  <c r="AQ893" i="14"/>
  <c r="AQ894" i="14"/>
  <c r="AQ895" i="14"/>
  <c r="AQ896" i="14"/>
  <c r="AQ897" i="14"/>
  <c r="AQ898" i="14"/>
  <c r="AQ899" i="14"/>
  <c r="AQ900" i="14"/>
  <c r="AQ901" i="14"/>
  <c r="AQ902" i="14"/>
  <c r="AQ903" i="14"/>
  <c r="AQ904" i="14"/>
  <c r="AQ905" i="14"/>
  <c r="AQ906" i="14"/>
  <c r="AQ907" i="14"/>
  <c r="AQ908" i="14"/>
  <c r="AQ909" i="14"/>
  <c r="AQ910" i="14"/>
  <c r="AQ911" i="14"/>
  <c r="AQ912" i="14"/>
  <c r="AQ913" i="14"/>
  <c r="AQ914" i="14"/>
  <c r="AQ915" i="14"/>
  <c r="AQ916" i="14"/>
  <c r="AQ917" i="14"/>
  <c r="AQ918" i="14"/>
  <c r="AQ919" i="14"/>
  <c r="AQ920" i="14"/>
  <c r="AQ921" i="14"/>
  <c r="AQ922" i="14"/>
  <c r="AQ923" i="14"/>
  <c r="AQ924" i="14"/>
  <c r="AQ925" i="14"/>
  <c r="AQ926" i="14"/>
  <c r="AQ927" i="14"/>
  <c r="AQ928" i="14"/>
  <c r="AQ929" i="14"/>
  <c r="AQ930" i="14"/>
  <c r="AQ931" i="14"/>
  <c r="AQ932" i="14"/>
  <c r="AQ933" i="14"/>
  <c r="AQ934" i="14"/>
  <c r="AQ935" i="14"/>
  <c r="AQ936" i="14"/>
  <c r="AQ937" i="14"/>
  <c r="AQ938" i="14"/>
  <c r="AQ939" i="14"/>
  <c r="AQ940" i="14"/>
  <c r="AQ941" i="14"/>
  <c r="AQ942" i="14"/>
  <c r="AQ943" i="14"/>
  <c r="AQ944" i="14"/>
  <c r="AQ945" i="14"/>
  <c r="AQ946" i="14"/>
  <c r="AQ947" i="14"/>
  <c r="AQ948" i="14"/>
  <c r="AQ949" i="14"/>
  <c r="AQ950" i="14"/>
  <c r="AQ951" i="14"/>
  <c r="AQ952" i="14"/>
  <c r="AQ953" i="14"/>
  <c r="AQ954" i="14"/>
  <c r="AQ955" i="14"/>
  <c r="AQ956" i="14"/>
  <c r="AQ957" i="14"/>
  <c r="AQ958" i="14"/>
  <c r="AQ959" i="14"/>
  <c r="AQ960" i="14"/>
  <c r="AQ961" i="14"/>
  <c r="AQ962" i="14"/>
  <c r="AQ963" i="14"/>
  <c r="AQ964" i="14"/>
  <c r="AQ965" i="14"/>
  <c r="AQ966" i="14"/>
  <c r="AQ967" i="14"/>
  <c r="AQ968" i="14"/>
  <c r="AQ969" i="14"/>
  <c r="AQ970" i="14"/>
  <c r="AQ971" i="14"/>
  <c r="AQ972" i="14"/>
  <c r="AQ973" i="14"/>
  <c r="AQ974" i="14"/>
  <c r="AQ975" i="14"/>
  <c r="AQ976" i="14"/>
  <c r="AQ977" i="14"/>
  <c r="AQ978" i="14"/>
  <c r="AQ979" i="14"/>
  <c r="AQ980" i="14"/>
  <c r="AQ981" i="14"/>
  <c r="AQ982" i="14"/>
  <c r="AQ983" i="14"/>
  <c r="AQ984" i="14"/>
  <c r="AQ985" i="14"/>
  <c r="AQ986" i="14"/>
  <c r="AQ987" i="14"/>
  <c r="AQ988" i="14"/>
  <c r="AQ989" i="14"/>
  <c r="AQ990" i="14"/>
  <c r="AQ991" i="14"/>
  <c r="AQ992" i="14"/>
  <c r="AQ993" i="14"/>
  <c r="AQ994" i="14"/>
  <c r="AQ995" i="14"/>
  <c r="AQ996" i="14"/>
  <c r="AQ997" i="14"/>
  <c r="AQ998" i="14"/>
  <c r="AQ999" i="14"/>
  <c r="AQ1000" i="14"/>
  <c r="AQ1001" i="14"/>
  <c r="AQ1002" i="14"/>
  <c r="AQ1003" i="14"/>
  <c r="AQ1004" i="14"/>
  <c r="AQ1005" i="14"/>
  <c r="AQ1006" i="14"/>
  <c r="AQ1007" i="14"/>
  <c r="AQ1008" i="14"/>
  <c r="AQ1009" i="14"/>
  <c r="AQ1010" i="14"/>
  <c r="AQ1011" i="14"/>
  <c r="AQ1012" i="14"/>
  <c r="AQ1013" i="14"/>
  <c r="AQ1014" i="14"/>
  <c r="AQ1015" i="14"/>
  <c r="AQ1016" i="14"/>
  <c r="AQ1017" i="14"/>
  <c r="AQ1018" i="14"/>
  <c r="AQ1019" i="14"/>
  <c r="AQ1020" i="14"/>
  <c r="AQ1021" i="14"/>
  <c r="AQ1022" i="14"/>
  <c r="AQ1023" i="14"/>
  <c r="AQ1024" i="14"/>
  <c r="AQ1025" i="14"/>
  <c r="AQ1026" i="14"/>
  <c r="AQ1027" i="14"/>
  <c r="AQ1028" i="14"/>
  <c r="AQ1029" i="14"/>
  <c r="AQ1030" i="14"/>
  <c r="AQ1031" i="14"/>
  <c r="AQ1032" i="14"/>
  <c r="AQ1033" i="14"/>
  <c r="AQ1034" i="14"/>
  <c r="AQ1035" i="14"/>
  <c r="AQ1036" i="14"/>
  <c r="AQ1037" i="14"/>
  <c r="AQ1038" i="14"/>
  <c r="AQ1039" i="14"/>
  <c r="AQ1040" i="14"/>
  <c r="AQ1041" i="14"/>
  <c r="AQ1042" i="14"/>
  <c r="AQ1043" i="14"/>
  <c r="AQ1044" i="14"/>
  <c r="AQ1045" i="14"/>
  <c r="AQ1046" i="14"/>
  <c r="AQ1047" i="14"/>
  <c r="AQ1048" i="14"/>
  <c r="AQ1049" i="14"/>
  <c r="AQ1050" i="14"/>
  <c r="AQ1051" i="14"/>
  <c r="AQ1052" i="14"/>
  <c r="AQ1053" i="14"/>
  <c r="AQ1054" i="14"/>
  <c r="AQ1055" i="14"/>
  <c r="AQ1056" i="14"/>
  <c r="AQ1057" i="14"/>
  <c r="AQ1058" i="14"/>
  <c r="AQ1059" i="14"/>
  <c r="AQ1060" i="14"/>
  <c r="AQ1061" i="14"/>
  <c r="AQ1062" i="14"/>
  <c r="AQ1063" i="14"/>
  <c r="AQ1064" i="14"/>
  <c r="AQ1065" i="14"/>
  <c r="AQ1066" i="14"/>
  <c r="AQ1067" i="14"/>
  <c r="AQ1068" i="14"/>
  <c r="AQ1069" i="14"/>
  <c r="AQ1070" i="14"/>
  <c r="AQ1071" i="14"/>
  <c r="AQ1072" i="14"/>
  <c r="AQ1073" i="14"/>
  <c r="AQ1074" i="14"/>
  <c r="AQ1075" i="14"/>
  <c r="AQ1076" i="14"/>
  <c r="AQ1077" i="14"/>
  <c r="AQ1078" i="14"/>
  <c r="AQ1079" i="14"/>
  <c r="AQ1080" i="14"/>
  <c r="AQ1081" i="14"/>
  <c r="AQ1082" i="14"/>
  <c r="AQ1083" i="14"/>
  <c r="AQ1084" i="14"/>
  <c r="AQ1085" i="14"/>
  <c r="AQ1086" i="14"/>
  <c r="AQ1087" i="14"/>
  <c r="AQ1088" i="14"/>
  <c r="AQ1089" i="14"/>
  <c r="AQ1090" i="14"/>
  <c r="AQ1091" i="14"/>
  <c r="AQ1092" i="14"/>
  <c r="AQ1093" i="14"/>
  <c r="AQ1094" i="14"/>
  <c r="AQ1095" i="14"/>
  <c r="AQ1096" i="14"/>
  <c r="AQ1097" i="14"/>
  <c r="AQ1098" i="14"/>
  <c r="AQ1099" i="14"/>
  <c r="AQ1100" i="14"/>
  <c r="AQ1101" i="14"/>
  <c r="AQ1102" i="14"/>
  <c r="AQ1103" i="14"/>
  <c r="AQ1104" i="14"/>
  <c r="AQ1105" i="14"/>
  <c r="AQ1106" i="14"/>
  <c r="AQ1107" i="14"/>
  <c r="AQ1108" i="14"/>
  <c r="AQ1109" i="14"/>
  <c r="AQ1110" i="14"/>
  <c r="AQ1111" i="14"/>
  <c r="AQ1112" i="14"/>
  <c r="AQ1113" i="14"/>
  <c r="AQ1114" i="14"/>
  <c r="AQ1115" i="14"/>
  <c r="AQ1116" i="14"/>
  <c r="AQ1117" i="14"/>
  <c r="AQ1118" i="14"/>
  <c r="AQ1119" i="14"/>
  <c r="AQ1120" i="14"/>
  <c r="AQ1121" i="14"/>
  <c r="AQ1122" i="14"/>
  <c r="AQ1123" i="14"/>
  <c r="AQ1124" i="14"/>
  <c r="AQ1125" i="14"/>
  <c r="AQ1126" i="14"/>
  <c r="AQ1127" i="14"/>
  <c r="AQ1128" i="14"/>
  <c r="AQ1129" i="14"/>
  <c r="AQ1130" i="14"/>
  <c r="AQ1131" i="14"/>
  <c r="AQ1132" i="14"/>
  <c r="AQ1133" i="14"/>
  <c r="AQ1134" i="14"/>
  <c r="AQ1135" i="14"/>
  <c r="AQ1136" i="14"/>
  <c r="AQ1137" i="14"/>
  <c r="AQ1138" i="14"/>
  <c r="AQ1139" i="14"/>
  <c r="AQ1140" i="14"/>
  <c r="AQ1141" i="14"/>
  <c r="AQ1142" i="14"/>
  <c r="AQ1143" i="14"/>
  <c r="AQ1144" i="14"/>
  <c r="AQ1145" i="14"/>
  <c r="AQ1146" i="14"/>
  <c r="AQ1147" i="14"/>
  <c r="AQ1148" i="14"/>
  <c r="AQ1149" i="14"/>
  <c r="AQ1150" i="14"/>
  <c r="AQ1151" i="14"/>
  <c r="AQ1152" i="14"/>
  <c r="AQ1153" i="14"/>
  <c r="AQ1154" i="14"/>
  <c r="AQ1155" i="14"/>
  <c r="AQ1156" i="14"/>
  <c r="AQ1157" i="14"/>
  <c r="AQ1158" i="14"/>
  <c r="AQ1159" i="14"/>
  <c r="AQ1160" i="14"/>
  <c r="AQ1161" i="14"/>
  <c r="AQ1162" i="14"/>
  <c r="AQ1163" i="14"/>
  <c r="AQ1164" i="14"/>
  <c r="AQ1165" i="14"/>
  <c r="AQ1166" i="14"/>
  <c r="AQ1167" i="14"/>
  <c r="AQ1168" i="14"/>
  <c r="AQ1169" i="14"/>
  <c r="AQ1170" i="14"/>
  <c r="AQ1171" i="14"/>
  <c r="AQ1172" i="14"/>
  <c r="AQ1173" i="14"/>
  <c r="AQ1174" i="14"/>
  <c r="AQ1175" i="14"/>
  <c r="AQ1176" i="14"/>
  <c r="AQ1177" i="14"/>
  <c r="AQ1178" i="14"/>
  <c r="AQ1179" i="14"/>
  <c r="AQ1180" i="14"/>
  <c r="AQ1181" i="14"/>
  <c r="AQ1182" i="14"/>
  <c r="AQ1183" i="14"/>
  <c r="AQ1184" i="14"/>
  <c r="AQ1185" i="14"/>
  <c r="AQ1186" i="14"/>
  <c r="AQ1187" i="14"/>
  <c r="AQ1188" i="14"/>
  <c r="AQ1189" i="14"/>
  <c r="AQ1190" i="14"/>
  <c r="AQ1191" i="14"/>
  <c r="AQ1192" i="14"/>
  <c r="AQ1193" i="14"/>
  <c r="AQ1194" i="14"/>
  <c r="AQ1195" i="14"/>
  <c r="AQ1196" i="14"/>
  <c r="AQ1197" i="14"/>
  <c r="AQ1198" i="14"/>
  <c r="AQ1199" i="14"/>
  <c r="AQ1200" i="14"/>
  <c r="AQ1201" i="14"/>
  <c r="AQ1202" i="14"/>
  <c r="AQ1203" i="14"/>
  <c r="AQ1204" i="14"/>
  <c r="AQ1205" i="14"/>
  <c r="AQ1206" i="14"/>
  <c r="AQ1207" i="14"/>
  <c r="AQ1208" i="14"/>
  <c r="AQ1209" i="14"/>
  <c r="AQ1210" i="14"/>
  <c r="AQ1211" i="14"/>
  <c r="AQ1212" i="14"/>
  <c r="AQ1213" i="14"/>
  <c r="AQ1214" i="14"/>
  <c r="AQ1215" i="14"/>
  <c r="AQ1216" i="14"/>
  <c r="AQ1217" i="14"/>
  <c r="AQ1218" i="14"/>
  <c r="AQ1219" i="14"/>
  <c r="AQ1220" i="14"/>
  <c r="AQ1221" i="14"/>
  <c r="AQ1222" i="14"/>
  <c r="AQ1223" i="14"/>
  <c r="AQ1224" i="14"/>
  <c r="AQ1225" i="14"/>
  <c r="AQ1226" i="14"/>
  <c r="AQ1227" i="14"/>
  <c r="AQ1228" i="14"/>
  <c r="AQ1229" i="14"/>
  <c r="AQ1230" i="14"/>
  <c r="AQ1231" i="14"/>
  <c r="AQ1232" i="14"/>
  <c r="AQ1233" i="14"/>
  <c r="AQ1234" i="14"/>
  <c r="AQ1235" i="14"/>
  <c r="AQ1236" i="14"/>
  <c r="AQ1237" i="14"/>
  <c r="AQ1238" i="14"/>
  <c r="AQ1239" i="14"/>
  <c r="AQ1240" i="14"/>
  <c r="AQ1241" i="14"/>
  <c r="AQ1242" i="14"/>
  <c r="AQ1243" i="14"/>
  <c r="AQ1244" i="14"/>
  <c r="AQ1245" i="14"/>
  <c r="AQ1246" i="14"/>
  <c r="AQ1247" i="14"/>
  <c r="AQ1248" i="14"/>
  <c r="AQ1249" i="14"/>
  <c r="AQ1250" i="14"/>
  <c r="AQ1251" i="14"/>
  <c r="AQ1252" i="14"/>
  <c r="AQ1253" i="14"/>
  <c r="AQ1254" i="14"/>
  <c r="AQ1255" i="14"/>
  <c r="AQ1256" i="14"/>
  <c r="AQ1257" i="14"/>
  <c r="AQ1258" i="14"/>
  <c r="AQ1259" i="14"/>
  <c r="AQ1260" i="14"/>
  <c r="AQ1261" i="14"/>
  <c r="AQ1262" i="14"/>
  <c r="AQ1263" i="14"/>
  <c r="AQ1264" i="14"/>
  <c r="AQ1265" i="14"/>
  <c r="AQ1266" i="14"/>
  <c r="AQ1267" i="14"/>
  <c r="AQ1268" i="14"/>
  <c r="AQ1269" i="14"/>
  <c r="AQ1270" i="14"/>
  <c r="AQ1271" i="14"/>
  <c r="AQ1272" i="14"/>
  <c r="AQ1273" i="14"/>
  <c r="AQ1274" i="14"/>
  <c r="AQ1275" i="14"/>
  <c r="AQ1276" i="14"/>
  <c r="AQ1277" i="14"/>
  <c r="AQ1278" i="14"/>
  <c r="AQ1279" i="14"/>
  <c r="AQ1280" i="14"/>
  <c r="AQ1281" i="14"/>
  <c r="AQ1282" i="14"/>
  <c r="AQ1283" i="14"/>
  <c r="AQ1284" i="14"/>
  <c r="AQ1285" i="14"/>
  <c r="AQ1286" i="14"/>
  <c r="AQ1287" i="14"/>
  <c r="AQ1288" i="14"/>
  <c r="AQ1289" i="14"/>
  <c r="AQ1290" i="14"/>
  <c r="AQ1291" i="14"/>
  <c r="AQ1292" i="14"/>
  <c r="AQ1293" i="14"/>
  <c r="AQ1294" i="14"/>
  <c r="AQ1295" i="14"/>
  <c r="AQ1296" i="14"/>
  <c r="AQ1297" i="14"/>
  <c r="AQ1298" i="14"/>
  <c r="AQ1299" i="14"/>
  <c r="AQ1300" i="14"/>
  <c r="AQ1301" i="14"/>
  <c r="AQ1302" i="14"/>
  <c r="AQ1303" i="14"/>
  <c r="AQ1304" i="14"/>
  <c r="AQ1305" i="14"/>
  <c r="AQ1306" i="14"/>
  <c r="AQ1307" i="14"/>
  <c r="AQ1308" i="14"/>
  <c r="AQ1309" i="14"/>
  <c r="AQ1310" i="14"/>
  <c r="AQ1311" i="14"/>
  <c r="AQ1312" i="14"/>
  <c r="AQ1313" i="14"/>
  <c r="AQ1314" i="14"/>
  <c r="AQ1315" i="14"/>
  <c r="AQ1316" i="14"/>
  <c r="AQ1317" i="14"/>
  <c r="AQ1318" i="14"/>
  <c r="AQ1319" i="14"/>
  <c r="AQ1320" i="14"/>
  <c r="AQ1321" i="14"/>
  <c r="AQ1322" i="14"/>
  <c r="AQ1323" i="14"/>
  <c r="AQ1324" i="14"/>
  <c r="AQ1325" i="14"/>
  <c r="AQ1326" i="14"/>
  <c r="AQ1327" i="14"/>
  <c r="AQ1328" i="14"/>
  <c r="AQ1329" i="14"/>
  <c r="AQ1330" i="14"/>
  <c r="AQ1331" i="14"/>
  <c r="AQ1332" i="14"/>
  <c r="AQ1333" i="14"/>
  <c r="AQ1334" i="14"/>
  <c r="AQ1335" i="14"/>
  <c r="AQ1336" i="14"/>
  <c r="AQ1337" i="14"/>
  <c r="AQ1338" i="14"/>
  <c r="AQ1339" i="14"/>
  <c r="AQ1340" i="14"/>
  <c r="AQ1341" i="14"/>
  <c r="AQ1342" i="14"/>
  <c r="AQ1343" i="14"/>
  <c r="AQ1344" i="14"/>
  <c r="AQ1345" i="14"/>
  <c r="AQ1346" i="14"/>
  <c r="AQ1347" i="14"/>
  <c r="AQ1348" i="14"/>
  <c r="AQ1349" i="14"/>
  <c r="AQ1350" i="14"/>
  <c r="AQ1351" i="14"/>
  <c r="AQ1352" i="14"/>
  <c r="AQ1353" i="14"/>
  <c r="AQ1354" i="14"/>
  <c r="AQ1355" i="14"/>
  <c r="AQ1356" i="14"/>
  <c r="AQ1357" i="14"/>
  <c r="AQ1358" i="14"/>
  <c r="AQ1359" i="14"/>
  <c r="AQ1360" i="14"/>
  <c r="AQ1361" i="14"/>
  <c r="AQ1362" i="14"/>
  <c r="AQ1363" i="14"/>
  <c r="AQ1364" i="14"/>
  <c r="AQ1365" i="14"/>
  <c r="AQ1366" i="14"/>
  <c r="AQ1367" i="14"/>
  <c r="AQ1368" i="14"/>
  <c r="AQ1369" i="14"/>
  <c r="AQ1370" i="14"/>
  <c r="AQ1371" i="14"/>
  <c r="AQ1372" i="14"/>
  <c r="AQ1373" i="14"/>
  <c r="AQ1374" i="14"/>
  <c r="AQ1375" i="14"/>
  <c r="AQ1376" i="14"/>
  <c r="AQ1377" i="14"/>
  <c r="AQ1378" i="14"/>
  <c r="AQ1379" i="14"/>
  <c r="AQ1380" i="14"/>
  <c r="AQ1381" i="14"/>
  <c r="AQ1382" i="14"/>
  <c r="AQ1383" i="14"/>
  <c r="AQ1384" i="14"/>
  <c r="AQ1385" i="14"/>
  <c r="AQ1386" i="14"/>
  <c r="AQ1387" i="14"/>
  <c r="AQ1388" i="14"/>
  <c r="AQ1389" i="14"/>
  <c r="AQ1390" i="14"/>
  <c r="AQ1391" i="14"/>
  <c r="AQ1392" i="14"/>
  <c r="AQ1393" i="14"/>
  <c r="AQ1394" i="14"/>
  <c r="AQ1395" i="14"/>
  <c r="AQ1396" i="14"/>
  <c r="AQ1397" i="14"/>
  <c r="AQ1398" i="14"/>
  <c r="AQ1399" i="14"/>
  <c r="AQ1400" i="14"/>
  <c r="AQ1401" i="14"/>
  <c r="AQ1402" i="14"/>
  <c r="AQ1403" i="14"/>
  <c r="AQ1404" i="14"/>
  <c r="AQ1405" i="14"/>
  <c r="AQ1406" i="14"/>
  <c r="AQ1407" i="14"/>
  <c r="AQ1408" i="14"/>
  <c r="AQ1409" i="14"/>
  <c r="AQ1410" i="14"/>
  <c r="AQ1411" i="14"/>
  <c r="AQ1412" i="14"/>
  <c r="AQ1413" i="14"/>
  <c r="AQ1414" i="14"/>
  <c r="AQ1415" i="14"/>
  <c r="AQ1416" i="14"/>
  <c r="AQ1417" i="14"/>
  <c r="AQ1418" i="14"/>
  <c r="AQ1419" i="14"/>
  <c r="AQ1420" i="14"/>
  <c r="AQ1421" i="14"/>
  <c r="AQ1422" i="14"/>
  <c r="AQ1423" i="14"/>
  <c r="AQ1424" i="14"/>
  <c r="AQ1425" i="14"/>
  <c r="AQ1426" i="14"/>
  <c r="AQ1427" i="14"/>
  <c r="AQ1428" i="14"/>
  <c r="AQ1429" i="14"/>
  <c r="AQ1430" i="14"/>
  <c r="AQ1431" i="14"/>
  <c r="AQ1432" i="14"/>
  <c r="AQ1433" i="14"/>
  <c r="AQ1434" i="14"/>
  <c r="AQ1435" i="14"/>
  <c r="AQ1436" i="14"/>
  <c r="AQ1437" i="14"/>
  <c r="AQ1438" i="14"/>
  <c r="AQ1439" i="14"/>
  <c r="AQ1440" i="14"/>
  <c r="AQ1441" i="14"/>
  <c r="AQ1442" i="14"/>
  <c r="AQ1443" i="14"/>
  <c r="AQ1444" i="14"/>
  <c r="AQ1445" i="14"/>
  <c r="AQ1446" i="14"/>
  <c r="AQ1447" i="14"/>
  <c r="AQ1448" i="14"/>
  <c r="AQ1449" i="14"/>
  <c r="AQ1450" i="14"/>
  <c r="AQ1451" i="14"/>
  <c r="AQ1452" i="14"/>
  <c r="AQ1453" i="14"/>
  <c r="AQ1454" i="14"/>
  <c r="AQ1455" i="14"/>
  <c r="AQ1456" i="14"/>
  <c r="AQ1457" i="14"/>
  <c r="AQ1458" i="14"/>
  <c r="AQ1459" i="14"/>
  <c r="AQ1460" i="14"/>
  <c r="AQ1461" i="14"/>
  <c r="AQ1462" i="14"/>
  <c r="AQ1463" i="14"/>
  <c r="AQ1464" i="14"/>
  <c r="AQ1465" i="14"/>
  <c r="AQ1466" i="14"/>
  <c r="AQ1467" i="14"/>
  <c r="AQ1468" i="14"/>
  <c r="AQ1469" i="14"/>
  <c r="AQ1470" i="14"/>
  <c r="AQ1471" i="14"/>
  <c r="AQ1472" i="14"/>
  <c r="AQ1473" i="14"/>
  <c r="AQ1474" i="14"/>
  <c r="AQ1475" i="14"/>
  <c r="AQ1476" i="14"/>
  <c r="AQ1477" i="14"/>
  <c r="AQ1478" i="14"/>
  <c r="AQ1479" i="14"/>
  <c r="AQ1480" i="14"/>
  <c r="AQ1481" i="14"/>
  <c r="AQ1482" i="14"/>
  <c r="AQ1483" i="14"/>
  <c r="AQ1484" i="14"/>
  <c r="AQ1485" i="14"/>
  <c r="AQ1486" i="14"/>
  <c r="AQ1487" i="14"/>
  <c r="AQ1488" i="14"/>
  <c r="AQ1489" i="14"/>
  <c r="AQ1490" i="14"/>
  <c r="AQ1491" i="14"/>
  <c r="AQ1492" i="14"/>
  <c r="AQ1493" i="14"/>
  <c r="AQ1494" i="14"/>
  <c r="AQ1495" i="14"/>
  <c r="AQ1496" i="14"/>
  <c r="AQ1497" i="14"/>
  <c r="AQ1498" i="14"/>
  <c r="AQ1499" i="14"/>
  <c r="AQ1500" i="14"/>
  <c r="AQ1501" i="14"/>
  <c r="AQ1502" i="14"/>
  <c r="AQ1503" i="14"/>
  <c r="AQ1504" i="14"/>
  <c r="AQ1505" i="14"/>
  <c r="AQ1506" i="14"/>
  <c r="AQ1507" i="14"/>
  <c r="AQ1508" i="14"/>
  <c r="AQ1509" i="14"/>
  <c r="AQ1510" i="14"/>
  <c r="AQ1511" i="14"/>
  <c r="AQ1512" i="14"/>
  <c r="AQ1513" i="14"/>
  <c r="AQ1514" i="14"/>
  <c r="AQ1515" i="14"/>
  <c r="AQ1516" i="14"/>
  <c r="AQ1517" i="14"/>
  <c r="AQ1518" i="14"/>
  <c r="AQ1519" i="14"/>
  <c r="AQ1520" i="14"/>
  <c r="AQ1521" i="14"/>
  <c r="AQ1522" i="14"/>
  <c r="AQ1523" i="14"/>
  <c r="AQ1524" i="14"/>
  <c r="AQ1525" i="14"/>
  <c r="AQ1526" i="14"/>
  <c r="AQ1527" i="14"/>
  <c r="AQ1528" i="14"/>
  <c r="AQ1529" i="14"/>
  <c r="AQ1530" i="14"/>
  <c r="AQ1531" i="14"/>
  <c r="AQ1532" i="14"/>
  <c r="AQ1533" i="14"/>
  <c r="AQ1534" i="14"/>
  <c r="AQ1535" i="14"/>
  <c r="AQ1536" i="14"/>
  <c r="AQ1537" i="14"/>
  <c r="AQ1538" i="14"/>
  <c r="AQ1539" i="14"/>
  <c r="AQ1540" i="14"/>
  <c r="AQ1541" i="14"/>
  <c r="AQ1542" i="14"/>
  <c r="AQ1543" i="14"/>
  <c r="AQ1544" i="14"/>
  <c r="AQ1545" i="14"/>
  <c r="AQ1546" i="14"/>
  <c r="AQ1547" i="14"/>
  <c r="AQ1548" i="14"/>
  <c r="AQ1549" i="14"/>
  <c r="AQ1550" i="14"/>
  <c r="AQ1551" i="14"/>
  <c r="AQ1552" i="14"/>
  <c r="AQ1553" i="14"/>
  <c r="AQ1554" i="14"/>
  <c r="AQ1555" i="14"/>
  <c r="AQ1556" i="14"/>
  <c r="AQ1557" i="14"/>
  <c r="AQ1558" i="14"/>
  <c r="AQ1559" i="14"/>
  <c r="AQ1560" i="14"/>
  <c r="AQ1561" i="14"/>
  <c r="AQ1562" i="14"/>
  <c r="AQ1563" i="14"/>
  <c r="AQ1564" i="14"/>
  <c r="AQ1565" i="14"/>
  <c r="AQ1566" i="14"/>
  <c r="AQ1567" i="14"/>
  <c r="AQ1568" i="14"/>
  <c r="AQ1569" i="14"/>
  <c r="AQ1570" i="14"/>
  <c r="AQ1571" i="14"/>
  <c r="AQ1572" i="14"/>
  <c r="AQ1573" i="14"/>
  <c r="AQ1574" i="14"/>
  <c r="AQ1575" i="14"/>
  <c r="AQ1576" i="14"/>
  <c r="AQ1577" i="14"/>
  <c r="AQ1578" i="14"/>
  <c r="AQ1579" i="14"/>
  <c r="AQ1580" i="14"/>
  <c r="AQ1581" i="14"/>
  <c r="AQ1582" i="14"/>
  <c r="AQ1583" i="14"/>
  <c r="AQ1584" i="14"/>
  <c r="AQ1585" i="14"/>
  <c r="AQ1586" i="14"/>
  <c r="AQ1587" i="14"/>
  <c r="AQ1588" i="14"/>
  <c r="AQ1589" i="14"/>
  <c r="AQ1590" i="14"/>
  <c r="AQ1591" i="14"/>
  <c r="AQ1592" i="14"/>
  <c r="AQ1593" i="14"/>
  <c r="AQ1594" i="14"/>
  <c r="AQ1595" i="14"/>
  <c r="AQ1596" i="14"/>
  <c r="AQ1597" i="14"/>
  <c r="AQ1598" i="14"/>
  <c r="AQ1599" i="14"/>
  <c r="AQ1600" i="14"/>
  <c r="AQ1601" i="14"/>
  <c r="AQ1602" i="14"/>
  <c r="AQ1603" i="14"/>
  <c r="AQ1604" i="14"/>
  <c r="AQ1605" i="14"/>
  <c r="AQ1606" i="14"/>
  <c r="AQ1607" i="14"/>
  <c r="AQ1608" i="14"/>
  <c r="AQ1609" i="14"/>
  <c r="AQ1610" i="14"/>
  <c r="AQ1611" i="14"/>
  <c r="AQ1612" i="14"/>
  <c r="AQ1613" i="14"/>
  <c r="AQ1614" i="14"/>
  <c r="AQ1615" i="14"/>
  <c r="AQ1616" i="14"/>
  <c r="AQ1617" i="14"/>
  <c r="AQ1618" i="14"/>
  <c r="AQ1619" i="14"/>
  <c r="AQ1620" i="14"/>
  <c r="AQ1621" i="14"/>
  <c r="AQ1622" i="14"/>
  <c r="AQ1623" i="14"/>
  <c r="AQ1624" i="14"/>
  <c r="AQ1625" i="14"/>
  <c r="AQ1626" i="14"/>
  <c r="AQ1627" i="14"/>
  <c r="AQ1628" i="14"/>
  <c r="AQ1629" i="14"/>
  <c r="AQ1630" i="14"/>
  <c r="AQ1631" i="14"/>
  <c r="AQ1632" i="14"/>
  <c r="AQ1633" i="14"/>
  <c r="AQ1634" i="14"/>
  <c r="AQ1635" i="14"/>
  <c r="AQ1636" i="14"/>
  <c r="AQ1637" i="14"/>
  <c r="AQ1638" i="14"/>
  <c r="AQ1639" i="14"/>
  <c r="AQ1640" i="14"/>
  <c r="AQ1641" i="14"/>
  <c r="AQ1642" i="14"/>
  <c r="AQ1643" i="14"/>
  <c r="AQ1644" i="14"/>
  <c r="AQ1645" i="14"/>
  <c r="AQ1646" i="14"/>
  <c r="AQ1647" i="14"/>
  <c r="AQ1648" i="14"/>
  <c r="AQ1649" i="14"/>
  <c r="AQ1650" i="14"/>
  <c r="AQ1651" i="14"/>
  <c r="AQ1652" i="14"/>
  <c r="AQ1653" i="14"/>
  <c r="AQ1654" i="14"/>
  <c r="AQ1655" i="14"/>
  <c r="AQ1656" i="14"/>
  <c r="AQ1657" i="14"/>
  <c r="AQ1658" i="14"/>
  <c r="AQ1659" i="14"/>
  <c r="AQ1660" i="14"/>
  <c r="AQ1661" i="14"/>
  <c r="AQ1662" i="14"/>
  <c r="AQ1663" i="14"/>
  <c r="AQ1664" i="14"/>
  <c r="AQ1665" i="14"/>
  <c r="AQ1666" i="14"/>
  <c r="AQ1667" i="14"/>
  <c r="AQ1668" i="14"/>
  <c r="AQ1669" i="14"/>
  <c r="AQ1670" i="14"/>
  <c r="AQ1671" i="14"/>
  <c r="AQ1672" i="14"/>
  <c r="AQ1673" i="14"/>
  <c r="AQ1674" i="14"/>
  <c r="AQ1675" i="14"/>
  <c r="AQ1676" i="14"/>
  <c r="AQ1677" i="14"/>
  <c r="AQ1678" i="14"/>
  <c r="AQ1679" i="14"/>
  <c r="AQ1680" i="14"/>
  <c r="AQ1681" i="14"/>
  <c r="AQ1682" i="14"/>
  <c r="AQ1683" i="14"/>
  <c r="AQ1684" i="14"/>
  <c r="AQ1685" i="14"/>
  <c r="AQ1686" i="14"/>
  <c r="AQ1687" i="14"/>
  <c r="AQ1688" i="14"/>
  <c r="AQ1689" i="14"/>
  <c r="AQ1690" i="14"/>
  <c r="AQ1691" i="14"/>
  <c r="AQ1692" i="14"/>
  <c r="AQ1693" i="14"/>
  <c r="AQ1694" i="14"/>
  <c r="AQ1695" i="14"/>
  <c r="AQ1696" i="14"/>
  <c r="AQ1697" i="14"/>
  <c r="AQ1698" i="14"/>
  <c r="AQ1699" i="14"/>
  <c r="AQ1700" i="14"/>
  <c r="AQ1701" i="14"/>
  <c r="AQ1702" i="14"/>
  <c r="AQ1703" i="14"/>
  <c r="AQ1704" i="14"/>
  <c r="AQ1705" i="14"/>
  <c r="AQ1706" i="14"/>
  <c r="AQ1707" i="14"/>
  <c r="AQ1708" i="14"/>
  <c r="AQ1709" i="14"/>
  <c r="AQ1710" i="14"/>
  <c r="AQ1711" i="14"/>
  <c r="AQ1712" i="14"/>
  <c r="AQ1713" i="14"/>
  <c r="AQ1714" i="14"/>
  <c r="AQ1715" i="14"/>
  <c r="AQ1716" i="14"/>
  <c r="AQ1717" i="14"/>
  <c r="AQ1718" i="14"/>
  <c r="AQ1719" i="14"/>
  <c r="AQ1720" i="14"/>
  <c r="AQ1721" i="14"/>
  <c r="AQ1722" i="14"/>
  <c r="AQ1723" i="14"/>
  <c r="AQ1724" i="14"/>
  <c r="AQ1725" i="14"/>
  <c r="AQ1726" i="14"/>
  <c r="AQ1727" i="14"/>
  <c r="AQ1728" i="14"/>
  <c r="AQ1729" i="14"/>
  <c r="AQ1730" i="14"/>
  <c r="AQ1731" i="14"/>
  <c r="AQ1732" i="14"/>
  <c r="AQ1733" i="14"/>
  <c r="AQ1734" i="14"/>
  <c r="AQ1735" i="14"/>
  <c r="AQ1736" i="14"/>
  <c r="AQ1737" i="14"/>
  <c r="AQ1738" i="14"/>
  <c r="AQ1739" i="14"/>
  <c r="AQ1740" i="14"/>
  <c r="AQ1741" i="14"/>
  <c r="AQ1742" i="14"/>
  <c r="AQ1743" i="14"/>
  <c r="AQ1744" i="14"/>
  <c r="AQ1745" i="14"/>
  <c r="AQ1746" i="14"/>
  <c r="AQ1747" i="14"/>
  <c r="AQ1748" i="14"/>
  <c r="AQ1749" i="14"/>
  <c r="AQ1750" i="14"/>
  <c r="AQ1751" i="14"/>
  <c r="AQ1752" i="14"/>
  <c r="AQ1753" i="14"/>
  <c r="AQ1754" i="14"/>
  <c r="AQ1755" i="14"/>
  <c r="AQ1756" i="14"/>
  <c r="AQ1757" i="14"/>
  <c r="AQ1758" i="14"/>
  <c r="AQ1759" i="14"/>
  <c r="AQ1760" i="14"/>
  <c r="AQ1761" i="14"/>
  <c r="AQ1762" i="14"/>
  <c r="AQ1763" i="14"/>
  <c r="AQ1764" i="14"/>
  <c r="AQ1765" i="14"/>
  <c r="AQ1766" i="14"/>
  <c r="AQ1767" i="14"/>
  <c r="AQ1768" i="14"/>
  <c r="AQ1769" i="14"/>
  <c r="AQ1770" i="14"/>
  <c r="AQ1771" i="14"/>
  <c r="AQ1772" i="14"/>
  <c r="AQ1773" i="14"/>
  <c r="AQ1774" i="14"/>
  <c r="AQ1775" i="14"/>
  <c r="AQ1776" i="14"/>
  <c r="AQ1777" i="14"/>
  <c r="AQ1778" i="14"/>
  <c r="AQ1779" i="14"/>
  <c r="AQ1780" i="14"/>
  <c r="AQ1781" i="14"/>
  <c r="AQ1782" i="14"/>
  <c r="AQ1783" i="14"/>
  <c r="AQ1784" i="14"/>
  <c r="AQ1785" i="14"/>
  <c r="AQ1786" i="14"/>
  <c r="AQ1787" i="14"/>
  <c r="AQ1788" i="14"/>
  <c r="AQ1789" i="14"/>
  <c r="AQ1790" i="14"/>
  <c r="AQ1791" i="14"/>
  <c r="AQ1792" i="14"/>
  <c r="AQ1793" i="14"/>
  <c r="AQ1794" i="14"/>
  <c r="AQ1795" i="14"/>
  <c r="AQ1796" i="14"/>
  <c r="AQ1797" i="14"/>
  <c r="AQ1798" i="14"/>
  <c r="AQ1799" i="14"/>
  <c r="AR2" i="14"/>
  <c r="AR3" i="14"/>
  <c r="AR4" i="14"/>
  <c r="AR5" i="14"/>
  <c r="AR6" i="14"/>
  <c r="AR7" i="14"/>
  <c r="AR8" i="14"/>
  <c r="AR9" i="14"/>
  <c r="AR10" i="14"/>
  <c r="AR11" i="14"/>
  <c r="AR12" i="14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AR29" i="14"/>
  <c r="AR30" i="14"/>
  <c r="AR31" i="14"/>
  <c r="AR32" i="14"/>
  <c r="AR33" i="14"/>
  <c r="AR34" i="14"/>
  <c r="AR35" i="14"/>
  <c r="AR36" i="14"/>
  <c r="AR37" i="14"/>
  <c r="AR38" i="14"/>
  <c r="AR39" i="14"/>
  <c r="AR40" i="14"/>
  <c r="AR41" i="14"/>
  <c r="AR42" i="14"/>
  <c r="AR43" i="14"/>
  <c r="AR44" i="14"/>
  <c r="AR45" i="14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AR94" i="14"/>
  <c r="AR95" i="14"/>
  <c r="AR96" i="14"/>
  <c r="AR97" i="14"/>
  <c r="AR98" i="14"/>
  <c r="AR99" i="14"/>
  <c r="AR100" i="14"/>
  <c r="AR101" i="14"/>
  <c r="AR102" i="14"/>
  <c r="AR103" i="14"/>
  <c r="AR104" i="14"/>
  <c r="AR105" i="14"/>
  <c r="AR106" i="14"/>
  <c r="AR107" i="14"/>
  <c r="AR108" i="14"/>
  <c r="AR109" i="14"/>
  <c r="AR110" i="14"/>
  <c r="AR111" i="14"/>
  <c r="AR112" i="14"/>
  <c r="AR113" i="14"/>
  <c r="AR114" i="14"/>
  <c r="AR115" i="14"/>
  <c r="AR116" i="14"/>
  <c r="AR117" i="14"/>
  <c r="AR118" i="14"/>
  <c r="AR119" i="14"/>
  <c r="AR120" i="14"/>
  <c r="AR121" i="14"/>
  <c r="AR122" i="14"/>
  <c r="AR123" i="14"/>
  <c r="AR124" i="14"/>
  <c r="AR125" i="14"/>
  <c r="AR126" i="14"/>
  <c r="AR127" i="14"/>
  <c r="AR128" i="14"/>
  <c r="AR129" i="14"/>
  <c r="AR130" i="14"/>
  <c r="AR131" i="14"/>
  <c r="AR132" i="14"/>
  <c r="AR133" i="14"/>
  <c r="AR134" i="14"/>
  <c r="AR135" i="14"/>
  <c r="AR136" i="14"/>
  <c r="AR137" i="14"/>
  <c r="AR138" i="14"/>
  <c r="AR139" i="14"/>
  <c r="AR140" i="14"/>
  <c r="AR141" i="14"/>
  <c r="AR142" i="14"/>
  <c r="AR143" i="14"/>
  <c r="AR144" i="14"/>
  <c r="AR145" i="14"/>
  <c r="AR146" i="14"/>
  <c r="AR147" i="14"/>
  <c r="AR148" i="14"/>
  <c r="AR149" i="14"/>
  <c r="AR150" i="14"/>
  <c r="AR151" i="14"/>
  <c r="AR152" i="14"/>
  <c r="AR153" i="14"/>
  <c r="AR154" i="14"/>
  <c r="AR155" i="14"/>
  <c r="AR156" i="14"/>
  <c r="AR157" i="14"/>
  <c r="AR158" i="14"/>
  <c r="AR159" i="14"/>
  <c r="AR160" i="14"/>
  <c r="AR161" i="14"/>
  <c r="AR162" i="14"/>
  <c r="AR163" i="14"/>
  <c r="AR164" i="14"/>
  <c r="AR165" i="14"/>
  <c r="AR166" i="14"/>
  <c r="AR167" i="14"/>
  <c r="AR168" i="14"/>
  <c r="AR169" i="14"/>
  <c r="AR170" i="14"/>
  <c r="AR171" i="14"/>
  <c r="AR172" i="14"/>
  <c r="AR173" i="14"/>
  <c r="AR174" i="14"/>
  <c r="AR175" i="14"/>
  <c r="AR176" i="14"/>
  <c r="AR177" i="14"/>
  <c r="AR178" i="14"/>
  <c r="AR179" i="14"/>
  <c r="AR180" i="14"/>
  <c r="AR181" i="14"/>
  <c r="AR182" i="14"/>
  <c r="AR183" i="14"/>
  <c r="AR184" i="14"/>
  <c r="AR185" i="14"/>
  <c r="AR186" i="14"/>
  <c r="AR187" i="14"/>
  <c r="AR188" i="14"/>
  <c r="AR189" i="14"/>
  <c r="AR190" i="14"/>
  <c r="AR191" i="14"/>
  <c r="AR192" i="14"/>
  <c r="AR193" i="14"/>
  <c r="AR194" i="14"/>
  <c r="AR195" i="14"/>
  <c r="AR196" i="14"/>
  <c r="AR197" i="14"/>
  <c r="AR198" i="14"/>
  <c r="AR199" i="14"/>
  <c r="AR200" i="14"/>
  <c r="AR201" i="14"/>
  <c r="AR202" i="14"/>
  <c r="AR203" i="14"/>
  <c r="AR204" i="14"/>
  <c r="AR205" i="14"/>
  <c r="AR206" i="14"/>
  <c r="AR207" i="14"/>
  <c r="AR208" i="14"/>
  <c r="AR209" i="14"/>
  <c r="AR210" i="14"/>
  <c r="AR211" i="14"/>
  <c r="AR212" i="14"/>
  <c r="AR213" i="14"/>
  <c r="AR214" i="14"/>
  <c r="AR215" i="14"/>
  <c r="AR216" i="14"/>
  <c r="AR217" i="14"/>
  <c r="AR218" i="14"/>
  <c r="AR219" i="14"/>
  <c r="AR220" i="14"/>
  <c r="AR221" i="14"/>
  <c r="AR222" i="14"/>
  <c r="AR223" i="14"/>
  <c r="AR224" i="14"/>
  <c r="AR225" i="14"/>
  <c r="AR226" i="14"/>
  <c r="AR227" i="14"/>
  <c r="AR228" i="14"/>
  <c r="AR229" i="14"/>
  <c r="AR230" i="14"/>
  <c r="AR231" i="14"/>
  <c r="AR232" i="14"/>
  <c r="AR233" i="14"/>
  <c r="AR234" i="14"/>
  <c r="AR235" i="14"/>
  <c r="AR236" i="14"/>
  <c r="AR237" i="14"/>
  <c r="AR238" i="14"/>
  <c r="AR239" i="14"/>
  <c r="AR240" i="14"/>
  <c r="AR241" i="14"/>
  <c r="AR242" i="14"/>
  <c r="AR243" i="14"/>
  <c r="AR244" i="14"/>
  <c r="AR245" i="14"/>
  <c r="AR246" i="14"/>
  <c r="AR247" i="14"/>
  <c r="AR248" i="14"/>
  <c r="AR249" i="14"/>
  <c r="AR250" i="14"/>
  <c r="AR251" i="14"/>
  <c r="AR252" i="14"/>
  <c r="AR253" i="14"/>
  <c r="AR254" i="14"/>
  <c r="AR255" i="14"/>
  <c r="AR256" i="14"/>
  <c r="AR257" i="14"/>
  <c r="AR258" i="14"/>
  <c r="AR259" i="14"/>
  <c r="AR260" i="14"/>
  <c r="AR261" i="14"/>
  <c r="AR262" i="14"/>
  <c r="AR263" i="14"/>
  <c r="AR264" i="14"/>
  <c r="AR265" i="14"/>
  <c r="AR266" i="14"/>
  <c r="AR267" i="14"/>
  <c r="AR268" i="14"/>
  <c r="AR269" i="14"/>
  <c r="AR270" i="14"/>
  <c r="AR271" i="14"/>
  <c r="AR272" i="14"/>
  <c r="AR273" i="14"/>
  <c r="AR274" i="14"/>
  <c r="AR275" i="14"/>
  <c r="AR276" i="14"/>
  <c r="AR277" i="14"/>
  <c r="AR278" i="14"/>
  <c r="AR279" i="14"/>
  <c r="AR280" i="14"/>
  <c r="AR281" i="14"/>
  <c r="AR282" i="14"/>
  <c r="AR283" i="14"/>
  <c r="AR284" i="14"/>
  <c r="AR285" i="14"/>
  <c r="AR286" i="14"/>
  <c r="AR287" i="14"/>
  <c r="AR288" i="14"/>
  <c r="AR289" i="14"/>
  <c r="AR290" i="14"/>
  <c r="AR291" i="14"/>
  <c r="AR292" i="14"/>
  <c r="AR293" i="14"/>
  <c r="AR294" i="14"/>
  <c r="AR295" i="14"/>
  <c r="AR296" i="14"/>
  <c r="AR297" i="14"/>
  <c r="AR298" i="14"/>
  <c r="AR299" i="14"/>
  <c r="AR300" i="14"/>
  <c r="AR301" i="14"/>
  <c r="AR302" i="14"/>
  <c r="AR303" i="14"/>
  <c r="AR304" i="14"/>
  <c r="AR305" i="14"/>
  <c r="AR306" i="14"/>
  <c r="AR307" i="14"/>
  <c r="AR308" i="14"/>
  <c r="AR309" i="14"/>
  <c r="AR310" i="14"/>
  <c r="AR311" i="14"/>
  <c r="AR312" i="14"/>
  <c r="AR313" i="14"/>
  <c r="AR314" i="14"/>
  <c r="AR315" i="14"/>
  <c r="AR316" i="14"/>
  <c r="AR317" i="14"/>
  <c r="AR318" i="14"/>
  <c r="AR319" i="14"/>
  <c r="AR320" i="14"/>
  <c r="AR321" i="14"/>
  <c r="AR322" i="14"/>
  <c r="AR323" i="14"/>
  <c r="AR324" i="14"/>
  <c r="AR325" i="14"/>
  <c r="AR326" i="14"/>
  <c r="AR327" i="14"/>
  <c r="AR328" i="14"/>
  <c r="AR329" i="14"/>
  <c r="AR330" i="14"/>
  <c r="AR331" i="14"/>
  <c r="AR332" i="14"/>
  <c r="AR333" i="14"/>
  <c r="AR334" i="14"/>
  <c r="AR335" i="14"/>
  <c r="AR336" i="14"/>
  <c r="AR337" i="14"/>
  <c r="AR338" i="14"/>
  <c r="AR339" i="14"/>
  <c r="AR340" i="14"/>
  <c r="AR341" i="14"/>
  <c r="AR342" i="14"/>
  <c r="AR343" i="14"/>
  <c r="AR344" i="14"/>
  <c r="AR345" i="14"/>
  <c r="AR346" i="14"/>
  <c r="AR347" i="14"/>
  <c r="AR348" i="14"/>
  <c r="AR349" i="14"/>
  <c r="AR350" i="14"/>
  <c r="AR351" i="14"/>
  <c r="AR352" i="14"/>
  <c r="AR353" i="14"/>
  <c r="AR354" i="14"/>
  <c r="AR355" i="14"/>
  <c r="AR356" i="14"/>
  <c r="AR357" i="14"/>
  <c r="AR358" i="14"/>
  <c r="AR359" i="14"/>
  <c r="AR360" i="14"/>
  <c r="AR361" i="14"/>
  <c r="AR362" i="14"/>
  <c r="AR363" i="14"/>
  <c r="AR364" i="14"/>
  <c r="AR365" i="14"/>
  <c r="AR366" i="14"/>
  <c r="AR367" i="14"/>
  <c r="AR368" i="14"/>
  <c r="AR369" i="14"/>
  <c r="AR370" i="14"/>
  <c r="AR371" i="14"/>
  <c r="AR372" i="14"/>
  <c r="AR373" i="14"/>
  <c r="AR374" i="14"/>
  <c r="AR375" i="14"/>
  <c r="AR376" i="14"/>
  <c r="AR377" i="14"/>
  <c r="AR378" i="14"/>
  <c r="AR379" i="14"/>
  <c r="AR380" i="14"/>
  <c r="AR381" i="14"/>
  <c r="AR382" i="14"/>
  <c r="AR383" i="14"/>
  <c r="AR384" i="14"/>
  <c r="AR385" i="14"/>
  <c r="AR386" i="14"/>
  <c r="AR387" i="14"/>
  <c r="AR388" i="14"/>
  <c r="AR389" i="14"/>
  <c r="AR390" i="14"/>
  <c r="AR391" i="14"/>
  <c r="AR392" i="14"/>
  <c r="AR393" i="14"/>
  <c r="AR394" i="14"/>
  <c r="AR395" i="14"/>
  <c r="AR396" i="14"/>
  <c r="AR397" i="14"/>
  <c r="AR398" i="14"/>
  <c r="AR399" i="14"/>
  <c r="AR400" i="14"/>
  <c r="AR401" i="14"/>
  <c r="AR402" i="14"/>
  <c r="AR403" i="14"/>
  <c r="AR404" i="14"/>
  <c r="AR405" i="14"/>
  <c r="AR406" i="14"/>
  <c r="AR407" i="14"/>
  <c r="AR408" i="14"/>
  <c r="AR409" i="14"/>
  <c r="AR410" i="14"/>
  <c r="AR411" i="14"/>
  <c r="AR412" i="14"/>
  <c r="AR413" i="14"/>
  <c r="AR414" i="14"/>
  <c r="AR415" i="14"/>
  <c r="AR416" i="14"/>
  <c r="AR417" i="14"/>
  <c r="AR418" i="14"/>
  <c r="AR419" i="14"/>
  <c r="AR420" i="14"/>
  <c r="AR421" i="14"/>
  <c r="AR422" i="14"/>
  <c r="AR423" i="14"/>
  <c r="AR424" i="14"/>
  <c r="AR425" i="14"/>
  <c r="AR426" i="14"/>
  <c r="AR427" i="14"/>
  <c r="AR428" i="14"/>
  <c r="AR429" i="14"/>
  <c r="AR430" i="14"/>
  <c r="AR431" i="14"/>
  <c r="AR432" i="14"/>
  <c r="AR433" i="14"/>
  <c r="AR434" i="14"/>
  <c r="AR435" i="14"/>
  <c r="AR436" i="14"/>
  <c r="AR437" i="14"/>
  <c r="AR438" i="14"/>
  <c r="AR439" i="14"/>
  <c r="AR440" i="14"/>
  <c r="AR441" i="14"/>
  <c r="AR442" i="14"/>
  <c r="AR443" i="14"/>
  <c r="AR444" i="14"/>
  <c r="AR445" i="14"/>
  <c r="AR446" i="14"/>
  <c r="AR447" i="14"/>
  <c r="AR448" i="14"/>
  <c r="AR449" i="14"/>
  <c r="AR450" i="14"/>
  <c r="AR451" i="14"/>
  <c r="AR452" i="14"/>
  <c r="AR453" i="14"/>
  <c r="AR454" i="14"/>
  <c r="AR455" i="14"/>
  <c r="AR456" i="14"/>
  <c r="AR457" i="14"/>
  <c r="AR458" i="14"/>
  <c r="AR459" i="14"/>
  <c r="AR460" i="14"/>
  <c r="AR461" i="14"/>
  <c r="AR462" i="14"/>
  <c r="AR463" i="14"/>
  <c r="AR464" i="14"/>
  <c r="AR465" i="14"/>
  <c r="AR466" i="14"/>
  <c r="AR467" i="14"/>
  <c r="AR468" i="14"/>
  <c r="AR469" i="14"/>
  <c r="AR470" i="14"/>
  <c r="AR471" i="14"/>
  <c r="AR472" i="14"/>
  <c r="AR473" i="14"/>
  <c r="AR474" i="14"/>
  <c r="AR475" i="14"/>
  <c r="AR476" i="14"/>
  <c r="AR477" i="14"/>
  <c r="AR478" i="14"/>
  <c r="AR479" i="14"/>
  <c r="AR480" i="14"/>
  <c r="AR481" i="14"/>
  <c r="AR482" i="14"/>
  <c r="AR483" i="14"/>
  <c r="AR484" i="14"/>
  <c r="AR485" i="14"/>
  <c r="AR486" i="14"/>
  <c r="AR487" i="14"/>
  <c r="AR488" i="14"/>
  <c r="AR489" i="14"/>
  <c r="AR490" i="14"/>
  <c r="AR491" i="14"/>
  <c r="AR492" i="14"/>
  <c r="AR493" i="14"/>
  <c r="AR494" i="14"/>
  <c r="AR495" i="14"/>
  <c r="AR496" i="14"/>
  <c r="AR497" i="14"/>
  <c r="AR498" i="14"/>
  <c r="AR499" i="14"/>
  <c r="AR500" i="14"/>
  <c r="AR501" i="14"/>
  <c r="AR502" i="14"/>
  <c r="AR503" i="14"/>
  <c r="AR504" i="14"/>
  <c r="AR505" i="14"/>
  <c r="AR506" i="14"/>
  <c r="AR507" i="14"/>
  <c r="AR508" i="14"/>
  <c r="AR509" i="14"/>
  <c r="AR510" i="14"/>
  <c r="AR511" i="14"/>
  <c r="AR512" i="14"/>
  <c r="AR513" i="14"/>
  <c r="AR514" i="14"/>
  <c r="AR515" i="14"/>
  <c r="AR516" i="14"/>
  <c r="AR517" i="14"/>
  <c r="AR518" i="14"/>
  <c r="AR519" i="14"/>
  <c r="AR520" i="14"/>
  <c r="AR521" i="14"/>
  <c r="AR522" i="14"/>
  <c r="AR523" i="14"/>
  <c r="AR524" i="14"/>
  <c r="AR525" i="14"/>
  <c r="AR526" i="14"/>
  <c r="AR527" i="14"/>
  <c r="AR528" i="14"/>
  <c r="AR529" i="14"/>
  <c r="AR530" i="14"/>
  <c r="AR531" i="14"/>
  <c r="AR532" i="14"/>
  <c r="AR533" i="14"/>
  <c r="AR534" i="14"/>
  <c r="AR535" i="14"/>
  <c r="AR536" i="14"/>
  <c r="AR537" i="14"/>
  <c r="AR538" i="14"/>
  <c r="AR539" i="14"/>
  <c r="AR540" i="14"/>
  <c r="AR541" i="14"/>
  <c r="AR542" i="14"/>
  <c r="AR543" i="14"/>
  <c r="AR544" i="14"/>
  <c r="AR545" i="14"/>
  <c r="AR546" i="14"/>
  <c r="AR547" i="14"/>
  <c r="AR548" i="14"/>
  <c r="AR549" i="14"/>
  <c r="AR550" i="14"/>
  <c r="AR551" i="14"/>
  <c r="AR552" i="14"/>
  <c r="AR553" i="14"/>
  <c r="AR554" i="14"/>
  <c r="AR555" i="14"/>
  <c r="AR556" i="14"/>
  <c r="AR557" i="14"/>
  <c r="AR558" i="14"/>
  <c r="AR559" i="14"/>
  <c r="AR560" i="14"/>
  <c r="AR561" i="14"/>
  <c r="AR562" i="14"/>
  <c r="AR563" i="14"/>
  <c r="AR564" i="14"/>
  <c r="AR565" i="14"/>
  <c r="AR566" i="14"/>
  <c r="AR567" i="14"/>
  <c r="AR568" i="14"/>
  <c r="AR569" i="14"/>
  <c r="AR570" i="14"/>
  <c r="AR571" i="14"/>
  <c r="AR572" i="14"/>
  <c r="AR573" i="14"/>
  <c r="AR574" i="14"/>
  <c r="AR575" i="14"/>
  <c r="AR576" i="14"/>
  <c r="AR577" i="14"/>
  <c r="AR578" i="14"/>
  <c r="AR579" i="14"/>
  <c r="AR580" i="14"/>
  <c r="AR581" i="14"/>
  <c r="AR582" i="14"/>
  <c r="AR583" i="14"/>
  <c r="AR584" i="14"/>
  <c r="AR585" i="14"/>
  <c r="AR586" i="14"/>
  <c r="AR587" i="14"/>
  <c r="AR588" i="14"/>
  <c r="AR589" i="14"/>
  <c r="AR590" i="14"/>
  <c r="AR591" i="14"/>
  <c r="AR592" i="14"/>
  <c r="AR593" i="14"/>
  <c r="AR594" i="14"/>
  <c r="AR595" i="14"/>
  <c r="AR596" i="14"/>
  <c r="AR597" i="14"/>
  <c r="AR598" i="14"/>
  <c r="AR599" i="14"/>
  <c r="AR600" i="14"/>
  <c r="AR601" i="14"/>
  <c r="AR602" i="14"/>
  <c r="AR603" i="14"/>
  <c r="AR604" i="14"/>
  <c r="AR605" i="14"/>
  <c r="AR606" i="14"/>
  <c r="AR607" i="14"/>
  <c r="AR608" i="14"/>
  <c r="AR609" i="14"/>
  <c r="AR610" i="14"/>
  <c r="AR611" i="14"/>
  <c r="AR612" i="14"/>
  <c r="AR613" i="14"/>
  <c r="AR614" i="14"/>
  <c r="AR615" i="14"/>
  <c r="AR616" i="14"/>
  <c r="AR617" i="14"/>
  <c r="AR618" i="14"/>
  <c r="AR619" i="14"/>
  <c r="AR620" i="14"/>
  <c r="AR621" i="14"/>
  <c r="AR622" i="14"/>
  <c r="AR623" i="14"/>
  <c r="AR624" i="14"/>
  <c r="AR625" i="14"/>
  <c r="AR626" i="14"/>
  <c r="AR627" i="14"/>
  <c r="AR628" i="14"/>
  <c r="AR629" i="14"/>
  <c r="AR630" i="14"/>
  <c r="AR631" i="14"/>
  <c r="AR632" i="14"/>
  <c r="AR633" i="14"/>
  <c r="AR634" i="14"/>
  <c r="AR635" i="14"/>
  <c r="AR636" i="14"/>
  <c r="AR637" i="14"/>
  <c r="AR638" i="14"/>
  <c r="AR639" i="14"/>
  <c r="AR640" i="14"/>
  <c r="AR641" i="14"/>
  <c r="AR642" i="14"/>
  <c r="AR643" i="14"/>
  <c r="AR644" i="14"/>
  <c r="AR645" i="14"/>
  <c r="AR646" i="14"/>
  <c r="AR647" i="14"/>
  <c r="AR648" i="14"/>
  <c r="AR649" i="14"/>
  <c r="AR650" i="14"/>
  <c r="AR651" i="14"/>
  <c r="AR652" i="14"/>
  <c r="AR653" i="14"/>
  <c r="AR654" i="14"/>
  <c r="AR655" i="14"/>
  <c r="AR656" i="14"/>
  <c r="AR657" i="14"/>
  <c r="AR658" i="14"/>
  <c r="AR659" i="14"/>
  <c r="AR660" i="14"/>
  <c r="AR661" i="14"/>
  <c r="AR662" i="14"/>
  <c r="AR663" i="14"/>
  <c r="AR664" i="14"/>
  <c r="AR665" i="14"/>
  <c r="AR666" i="14"/>
  <c r="AR667" i="14"/>
  <c r="AR668" i="14"/>
  <c r="AR669" i="14"/>
  <c r="AR670" i="14"/>
  <c r="AR671" i="14"/>
  <c r="AR672" i="14"/>
  <c r="AR673" i="14"/>
  <c r="AR674" i="14"/>
  <c r="AR675" i="14"/>
  <c r="AR676" i="14"/>
  <c r="AR677" i="14"/>
  <c r="AR678" i="14"/>
  <c r="AR679" i="14"/>
  <c r="AR680" i="14"/>
  <c r="AR681" i="14"/>
  <c r="AR682" i="14"/>
  <c r="AR683" i="14"/>
  <c r="AR684" i="14"/>
  <c r="AR685" i="14"/>
  <c r="AR686" i="14"/>
  <c r="AR687" i="14"/>
  <c r="AR688" i="14"/>
  <c r="AR689" i="14"/>
  <c r="AR690" i="14"/>
  <c r="AR691" i="14"/>
  <c r="AR692" i="14"/>
  <c r="AR693" i="14"/>
  <c r="AR694" i="14"/>
  <c r="AR695" i="14"/>
  <c r="AR696" i="14"/>
  <c r="AR697" i="14"/>
  <c r="AR698" i="14"/>
  <c r="AR699" i="14"/>
  <c r="AR700" i="14"/>
  <c r="AR701" i="14"/>
  <c r="AR702" i="14"/>
  <c r="AR703" i="14"/>
  <c r="AR704" i="14"/>
  <c r="AR705" i="14"/>
  <c r="AR706" i="14"/>
  <c r="AR707" i="14"/>
  <c r="AR708" i="14"/>
  <c r="AR709" i="14"/>
  <c r="AR710" i="14"/>
  <c r="AR711" i="14"/>
  <c r="AR712" i="14"/>
  <c r="AR713" i="14"/>
  <c r="AR714" i="14"/>
  <c r="AR715" i="14"/>
  <c r="AR716" i="14"/>
  <c r="AR717" i="14"/>
  <c r="AR718" i="14"/>
  <c r="AR719" i="14"/>
  <c r="AR720" i="14"/>
  <c r="AR721" i="14"/>
  <c r="AR722" i="14"/>
  <c r="AR723" i="14"/>
  <c r="AR724" i="14"/>
  <c r="AR725" i="14"/>
  <c r="AR726" i="14"/>
  <c r="AR727" i="14"/>
  <c r="AR728" i="14"/>
  <c r="AR729" i="14"/>
  <c r="AR730" i="14"/>
  <c r="AR731" i="14"/>
  <c r="AR732" i="14"/>
  <c r="AR733" i="14"/>
  <c r="AR734" i="14"/>
  <c r="AR735" i="14"/>
  <c r="AR736" i="14"/>
  <c r="AR737" i="14"/>
  <c r="AR738" i="14"/>
  <c r="AR739" i="14"/>
  <c r="AR740" i="14"/>
  <c r="AR741" i="14"/>
  <c r="AR742" i="14"/>
  <c r="AR743" i="14"/>
  <c r="AR744" i="14"/>
  <c r="AR745" i="14"/>
  <c r="AR746" i="14"/>
  <c r="AR747" i="14"/>
  <c r="AR748" i="14"/>
  <c r="AR749" i="14"/>
  <c r="AR750" i="14"/>
  <c r="AR751" i="14"/>
  <c r="AR752" i="14"/>
  <c r="AR753" i="14"/>
  <c r="AR754" i="14"/>
  <c r="AR755" i="14"/>
  <c r="AR756" i="14"/>
  <c r="AR757" i="14"/>
  <c r="AR758" i="14"/>
  <c r="AR759" i="14"/>
  <c r="AR760" i="14"/>
  <c r="AR761" i="14"/>
  <c r="AR762" i="14"/>
  <c r="AR763" i="14"/>
  <c r="AR764" i="14"/>
  <c r="AR765" i="14"/>
  <c r="AR766" i="14"/>
  <c r="AR767" i="14"/>
  <c r="AR768" i="14"/>
  <c r="AR769" i="14"/>
  <c r="AR770" i="14"/>
  <c r="AR771" i="14"/>
  <c r="AR772" i="14"/>
  <c r="AR773" i="14"/>
  <c r="AR774" i="14"/>
  <c r="AR775" i="14"/>
  <c r="AR776" i="14"/>
  <c r="AR777" i="14"/>
  <c r="AR778" i="14"/>
  <c r="AR779" i="14"/>
  <c r="AR780" i="14"/>
  <c r="AR781" i="14"/>
  <c r="AR782" i="14"/>
  <c r="AR783" i="14"/>
  <c r="AR784" i="14"/>
  <c r="AR785" i="14"/>
  <c r="AR786" i="14"/>
  <c r="AR787" i="14"/>
  <c r="AR788" i="14"/>
  <c r="AR789" i="14"/>
  <c r="AR790" i="14"/>
  <c r="AR791" i="14"/>
  <c r="AR792" i="14"/>
  <c r="AR793" i="14"/>
  <c r="AR794" i="14"/>
  <c r="AR795" i="14"/>
  <c r="AR796" i="14"/>
  <c r="AR797" i="14"/>
  <c r="AR798" i="14"/>
  <c r="AR799" i="14"/>
  <c r="AR800" i="14"/>
  <c r="AR801" i="14"/>
  <c r="AR802" i="14"/>
  <c r="AR803" i="14"/>
  <c r="AR804" i="14"/>
  <c r="AR805" i="14"/>
  <c r="AR806" i="14"/>
  <c r="AR807" i="14"/>
  <c r="AR808" i="14"/>
  <c r="AR809" i="14"/>
  <c r="AR810" i="14"/>
  <c r="AR811" i="14"/>
  <c r="AR812" i="14"/>
  <c r="AR813" i="14"/>
  <c r="AR814" i="14"/>
  <c r="AR815" i="14"/>
  <c r="AR816" i="14"/>
  <c r="AR817" i="14"/>
  <c r="AR818" i="14"/>
  <c r="AR819" i="14"/>
  <c r="AR820" i="14"/>
  <c r="AR821" i="14"/>
  <c r="AR822" i="14"/>
  <c r="AR823" i="14"/>
  <c r="AR824" i="14"/>
  <c r="AR825" i="14"/>
  <c r="AR826" i="14"/>
  <c r="AR827" i="14"/>
  <c r="AR828" i="14"/>
  <c r="AR829" i="14"/>
  <c r="AR830" i="14"/>
  <c r="AR831" i="14"/>
  <c r="AR832" i="14"/>
  <c r="AR833" i="14"/>
  <c r="AR834" i="14"/>
  <c r="AR835" i="14"/>
  <c r="AR836" i="14"/>
  <c r="AR837" i="14"/>
  <c r="AR838" i="14"/>
  <c r="AR839" i="14"/>
  <c r="AR840" i="14"/>
  <c r="AR841" i="14"/>
  <c r="AR842" i="14"/>
  <c r="AR843" i="14"/>
  <c r="AR844" i="14"/>
  <c r="AR845" i="14"/>
  <c r="AR846" i="14"/>
  <c r="AR847" i="14"/>
  <c r="AR848" i="14"/>
  <c r="AR849" i="14"/>
  <c r="AR850" i="14"/>
  <c r="AR851" i="14"/>
  <c r="AR852" i="14"/>
  <c r="AR853" i="14"/>
  <c r="AR854" i="14"/>
  <c r="AR855" i="14"/>
  <c r="AR856" i="14"/>
  <c r="AR857" i="14"/>
  <c r="AR858" i="14"/>
  <c r="AR859" i="14"/>
  <c r="AR860" i="14"/>
  <c r="AR861" i="14"/>
  <c r="AR862" i="14"/>
  <c r="AR863" i="14"/>
  <c r="AR864" i="14"/>
  <c r="AR865" i="14"/>
  <c r="AR866" i="14"/>
  <c r="AR867" i="14"/>
  <c r="AR868" i="14"/>
  <c r="AR869" i="14"/>
  <c r="AR870" i="14"/>
  <c r="AR871" i="14"/>
  <c r="AR872" i="14"/>
  <c r="AR873" i="14"/>
  <c r="AR874" i="14"/>
  <c r="AR875" i="14"/>
  <c r="AR876" i="14"/>
  <c r="AR877" i="14"/>
  <c r="AR878" i="14"/>
  <c r="AR879" i="14"/>
  <c r="AR880" i="14"/>
  <c r="AR881" i="14"/>
  <c r="AR882" i="14"/>
  <c r="AR883" i="14"/>
  <c r="AR884" i="14"/>
  <c r="AR885" i="14"/>
  <c r="AR886" i="14"/>
  <c r="AR887" i="14"/>
  <c r="AR888" i="14"/>
  <c r="AR889" i="14"/>
  <c r="AR890" i="14"/>
  <c r="AR891" i="14"/>
  <c r="AR892" i="14"/>
  <c r="AR893" i="14"/>
  <c r="AR894" i="14"/>
  <c r="AR895" i="14"/>
  <c r="AR896" i="14"/>
  <c r="AR897" i="14"/>
  <c r="AR898" i="14"/>
  <c r="AR899" i="14"/>
  <c r="AR900" i="14"/>
  <c r="AR901" i="14"/>
  <c r="AR902" i="14"/>
  <c r="AR903" i="14"/>
  <c r="AR904" i="14"/>
  <c r="AR905" i="14"/>
  <c r="AR906" i="14"/>
  <c r="AR907" i="14"/>
  <c r="AR908" i="14"/>
  <c r="AR909" i="14"/>
  <c r="AR910" i="14"/>
  <c r="AR911" i="14"/>
  <c r="AR912" i="14"/>
  <c r="AR913" i="14"/>
  <c r="AR914" i="14"/>
  <c r="AR915" i="14"/>
  <c r="AR916" i="14"/>
  <c r="AR917" i="14"/>
  <c r="AR918" i="14"/>
  <c r="AR919" i="14"/>
  <c r="AR920" i="14"/>
  <c r="AR921" i="14"/>
  <c r="AR922" i="14"/>
  <c r="AR923" i="14"/>
  <c r="AR924" i="14"/>
  <c r="AR925" i="14"/>
  <c r="AR926" i="14"/>
  <c r="AR927" i="14"/>
  <c r="AR928" i="14"/>
  <c r="AR929" i="14"/>
  <c r="AR930" i="14"/>
  <c r="AR931" i="14"/>
  <c r="AR932" i="14"/>
  <c r="AR933" i="14"/>
  <c r="AR934" i="14"/>
  <c r="AR935" i="14"/>
  <c r="AR936" i="14"/>
  <c r="AR937" i="14"/>
  <c r="AR938" i="14"/>
  <c r="AR939" i="14"/>
  <c r="AR940" i="14"/>
  <c r="AR941" i="14"/>
  <c r="AR942" i="14"/>
  <c r="AR943" i="14"/>
  <c r="AR944" i="14"/>
  <c r="AR945" i="14"/>
  <c r="AR946" i="14"/>
  <c r="AR947" i="14"/>
  <c r="AR948" i="14"/>
  <c r="AR949" i="14"/>
  <c r="AR950" i="14"/>
  <c r="AR951" i="14"/>
  <c r="AR952" i="14"/>
  <c r="AR953" i="14"/>
  <c r="AR954" i="14"/>
  <c r="AR955" i="14"/>
  <c r="AR956" i="14"/>
  <c r="AR957" i="14"/>
  <c r="AR958" i="14"/>
  <c r="AR959" i="14"/>
  <c r="AR960" i="14"/>
  <c r="AR961" i="14"/>
  <c r="AR962" i="14"/>
  <c r="AR963" i="14"/>
  <c r="AR964" i="14"/>
  <c r="AR965" i="14"/>
  <c r="AR966" i="14"/>
  <c r="AR967" i="14"/>
  <c r="AR968" i="14"/>
  <c r="AR969" i="14"/>
  <c r="AR970" i="14"/>
  <c r="AR971" i="14"/>
  <c r="AR972" i="14"/>
  <c r="AR973" i="14"/>
  <c r="AR974" i="14"/>
  <c r="AR975" i="14"/>
  <c r="AR976" i="14"/>
  <c r="AR977" i="14"/>
  <c r="AR978" i="14"/>
  <c r="AR979" i="14"/>
  <c r="AR980" i="14"/>
  <c r="AR981" i="14"/>
  <c r="AR982" i="14"/>
  <c r="AR983" i="14"/>
  <c r="AR984" i="14"/>
  <c r="AR985" i="14"/>
  <c r="AR986" i="14"/>
  <c r="AR987" i="14"/>
  <c r="AR988" i="14"/>
  <c r="AR989" i="14"/>
  <c r="AR990" i="14"/>
  <c r="AR991" i="14"/>
  <c r="AR992" i="14"/>
  <c r="AR993" i="14"/>
  <c r="AR994" i="14"/>
  <c r="AR995" i="14"/>
  <c r="AR996" i="14"/>
  <c r="AR997" i="14"/>
  <c r="AR998" i="14"/>
  <c r="AR999" i="14"/>
  <c r="AR1000" i="14"/>
  <c r="AR1001" i="14"/>
  <c r="AR1002" i="14"/>
  <c r="AR1003" i="14"/>
  <c r="AR1004" i="14"/>
  <c r="AR1005" i="14"/>
  <c r="AR1006" i="14"/>
  <c r="AR1007" i="14"/>
  <c r="AR1008" i="14"/>
  <c r="AR1009" i="14"/>
  <c r="AR1010" i="14"/>
  <c r="AR1011" i="14"/>
  <c r="AR1012" i="14"/>
  <c r="AR1013" i="14"/>
  <c r="AR1014" i="14"/>
  <c r="AR1015" i="14"/>
  <c r="AR1016" i="14"/>
  <c r="AR1017" i="14"/>
  <c r="AR1018" i="14"/>
  <c r="AR1019" i="14"/>
  <c r="AR1020" i="14"/>
  <c r="AR1021" i="14"/>
  <c r="AR1022" i="14"/>
  <c r="AR1023" i="14"/>
  <c r="AR1024" i="14"/>
  <c r="AR1025" i="14"/>
  <c r="AR1026" i="14"/>
  <c r="AR1027" i="14"/>
  <c r="AR1028" i="14"/>
  <c r="AR1029" i="14"/>
  <c r="AR1030" i="14"/>
  <c r="AR1031" i="14"/>
  <c r="AR1032" i="14"/>
  <c r="AR1033" i="14"/>
  <c r="AR1034" i="14"/>
  <c r="AR1035" i="14"/>
  <c r="AR1036" i="14"/>
  <c r="AR1037" i="14"/>
  <c r="AR1038" i="14"/>
  <c r="AR1039" i="14"/>
  <c r="AR1040" i="14"/>
  <c r="AR1041" i="14"/>
  <c r="AR1042" i="14"/>
  <c r="AR1043" i="14"/>
  <c r="AR1044" i="14"/>
  <c r="AR1045" i="14"/>
  <c r="AR1046" i="14"/>
  <c r="AR1047" i="14"/>
  <c r="AR1048" i="14"/>
  <c r="AR1049" i="14"/>
  <c r="AR1050" i="14"/>
  <c r="AR1051" i="14"/>
  <c r="AR1052" i="14"/>
  <c r="AR1053" i="14"/>
  <c r="AR1054" i="14"/>
  <c r="AR1055" i="14"/>
  <c r="AR1056" i="14"/>
  <c r="AR1057" i="14"/>
  <c r="AR1058" i="14"/>
  <c r="AR1059" i="14"/>
  <c r="AR1060" i="14"/>
  <c r="AR1061" i="14"/>
  <c r="AR1062" i="14"/>
  <c r="AR1063" i="14"/>
  <c r="AR1064" i="14"/>
  <c r="AR1065" i="14"/>
  <c r="AR1066" i="14"/>
  <c r="AR1067" i="14"/>
  <c r="AR1068" i="14"/>
  <c r="AR1069" i="14"/>
  <c r="AR1070" i="14"/>
  <c r="AR1071" i="14"/>
  <c r="AR1072" i="14"/>
  <c r="AR1073" i="14"/>
  <c r="AR1074" i="14"/>
  <c r="AR1075" i="14"/>
  <c r="AR1076" i="14"/>
  <c r="AR1077" i="14"/>
  <c r="AR1078" i="14"/>
  <c r="AR1079" i="14"/>
  <c r="AR1080" i="14"/>
  <c r="AR1081" i="14"/>
  <c r="AR1082" i="14"/>
  <c r="AR1083" i="14"/>
  <c r="AR1084" i="14"/>
  <c r="AR1085" i="14"/>
  <c r="AR1086" i="14"/>
  <c r="AR1087" i="14"/>
  <c r="AR1088" i="14"/>
  <c r="AR1089" i="14"/>
  <c r="AR1090" i="14"/>
  <c r="AR1091" i="14"/>
  <c r="AR1092" i="14"/>
  <c r="AR1093" i="14"/>
  <c r="AR1094" i="14"/>
  <c r="AR1095" i="14"/>
  <c r="AR1096" i="14"/>
  <c r="AR1097" i="14"/>
  <c r="AR1098" i="14"/>
  <c r="AR1099" i="14"/>
  <c r="AR1100" i="14"/>
  <c r="AR1101" i="14"/>
  <c r="AR1102" i="14"/>
  <c r="AR1103" i="14"/>
  <c r="AR1104" i="14"/>
  <c r="AR1105" i="14"/>
  <c r="AR1106" i="14"/>
  <c r="AR1107" i="14"/>
  <c r="AR1108" i="14"/>
  <c r="AR1109" i="14"/>
  <c r="AR1110" i="14"/>
  <c r="AR1111" i="14"/>
  <c r="AR1112" i="14"/>
  <c r="AR1113" i="14"/>
  <c r="AR1114" i="14"/>
  <c r="AR1115" i="14"/>
  <c r="AR1116" i="14"/>
  <c r="AR1117" i="14"/>
  <c r="AR1118" i="14"/>
  <c r="AR1119" i="14"/>
  <c r="AR1120" i="14"/>
  <c r="AR1121" i="14"/>
  <c r="AR1122" i="14"/>
  <c r="AR1123" i="14"/>
  <c r="AR1124" i="14"/>
  <c r="AR1125" i="14"/>
  <c r="AR1126" i="14"/>
  <c r="AR1127" i="14"/>
  <c r="AR1128" i="14"/>
  <c r="AR1129" i="14"/>
  <c r="AR1130" i="14"/>
  <c r="AR1131" i="14"/>
  <c r="AR1132" i="14"/>
  <c r="AR1133" i="14"/>
  <c r="AR1134" i="14"/>
  <c r="AR1135" i="14"/>
  <c r="AR1136" i="14"/>
  <c r="AR1137" i="14"/>
  <c r="AR1138" i="14"/>
  <c r="AR1139" i="14"/>
  <c r="AR1140" i="14"/>
  <c r="AR1141" i="14"/>
  <c r="AR1142" i="14"/>
  <c r="AR1143" i="14"/>
  <c r="AR1144" i="14"/>
  <c r="AR1145" i="14"/>
  <c r="AR1146" i="14"/>
  <c r="AR1147" i="14"/>
  <c r="AR1148" i="14"/>
  <c r="AR1149" i="14"/>
  <c r="AR1150" i="14"/>
  <c r="AR1151" i="14"/>
  <c r="AR1152" i="14"/>
  <c r="AR1153" i="14"/>
  <c r="AR1154" i="14"/>
  <c r="AR1155" i="14"/>
  <c r="AR1156" i="14"/>
  <c r="AR1157" i="14"/>
  <c r="AR1158" i="14"/>
  <c r="AR1159" i="14"/>
  <c r="AR1160" i="14"/>
  <c r="AR1161" i="14"/>
  <c r="AR1162" i="14"/>
  <c r="AR1163" i="14"/>
  <c r="AR1164" i="14"/>
  <c r="AR1165" i="14"/>
  <c r="AR1166" i="14"/>
  <c r="AR1167" i="14"/>
  <c r="AR1168" i="14"/>
  <c r="AR1169" i="14"/>
  <c r="AR1170" i="14"/>
  <c r="AR1171" i="14"/>
  <c r="AR1172" i="14"/>
  <c r="AR1173" i="14"/>
  <c r="AR1174" i="14"/>
  <c r="AR1175" i="14"/>
  <c r="AR1176" i="14"/>
  <c r="AR1177" i="14"/>
  <c r="AR1178" i="14"/>
  <c r="AR1179" i="14"/>
  <c r="AR1180" i="14"/>
  <c r="AR1181" i="14"/>
  <c r="AR1182" i="14"/>
  <c r="AR1183" i="14"/>
  <c r="AR1184" i="14"/>
  <c r="AR1185" i="14"/>
  <c r="AR1186" i="14"/>
  <c r="AR1187" i="14"/>
  <c r="AR1188" i="14"/>
  <c r="AR1189" i="14"/>
  <c r="AR1190" i="14"/>
  <c r="AR1191" i="14"/>
  <c r="AR1192" i="14"/>
  <c r="AR1193" i="14"/>
  <c r="AR1194" i="14"/>
  <c r="AR1195" i="14"/>
  <c r="AR1196" i="14"/>
  <c r="AR1197" i="14"/>
  <c r="AR1198" i="14"/>
  <c r="AR1199" i="14"/>
  <c r="AR1200" i="14"/>
  <c r="AR1201" i="14"/>
  <c r="AR1202" i="14"/>
  <c r="AR1203" i="14"/>
  <c r="AR1204" i="14"/>
  <c r="AR1205" i="14"/>
  <c r="AR1206" i="14"/>
  <c r="AR1207" i="14"/>
  <c r="AR1208" i="14"/>
  <c r="AR1209" i="14"/>
  <c r="AR1210" i="14"/>
  <c r="AR1211" i="14"/>
  <c r="AR1212" i="14"/>
  <c r="AR1213" i="14"/>
  <c r="AR1214" i="14"/>
  <c r="AR1215" i="14"/>
  <c r="AR1216" i="14"/>
  <c r="AR1217" i="14"/>
  <c r="AR1218" i="14"/>
  <c r="AR1219" i="14"/>
  <c r="AR1220" i="14"/>
  <c r="AR1221" i="14"/>
  <c r="AR1222" i="14"/>
  <c r="AR1223" i="14"/>
  <c r="AR1224" i="14"/>
  <c r="AR1225" i="14"/>
  <c r="AR1226" i="14"/>
  <c r="AR1227" i="14"/>
  <c r="AR1228" i="14"/>
  <c r="AR1229" i="14"/>
  <c r="AR1230" i="14"/>
  <c r="AR1231" i="14"/>
  <c r="AR1232" i="14"/>
  <c r="AR1233" i="14"/>
  <c r="AR1234" i="14"/>
  <c r="AR1235" i="14"/>
  <c r="AR1236" i="14"/>
  <c r="AR1237" i="14"/>
  <c r="AR1238" i="14"/>
  <c r="AR1239" i="14"/>
  <c r="AR1240" i="14"/>
  <c r="AR1241" i="14"/>
  <c r="AR1242" i="14"/>
  <c r="AR1243" i="14"/>
  <c r="AR1244" i="14"/>
  <c r="AR1245" i="14"/>
  <c r="AR1246" i="14"/>
  <c r="AR1247" i="14"/>
  <c r="AR1248" i="14"/>
  <c r="AR1249" i="14"/>
  <c r="AR1250" i="14"/>
  <c r="AR1251" i="14"/>
  <c r="AR1252" i="14"/>
  <c r="AR1253" i="14"/>
  <c r="AR1254" i="14"/>
  <c r="AR1255" i="14"/>
  <c r="AR1256" i="14"/>
  <c r="AR1257" i="14"/>
  <c r="AR1258" i="14"/>
  <c r="AR1259" i="14"/>
  <c r="AR1260" i="14"/>
  <c r="AR1261" i="14"/>
  <c r="AR1262" i="14"/>
  <c r="AR1263" i="14"/>
  <c r="AR1264" i="14"/>
  <c r="AR1265" i="14"/>
  <c r="AR1266" i="14"/>
  <c r="AR1267" i="14"/>
  <c r="AR1268" i="14"/>
  <c r="AR1269" i="14"/>
  <c r="AR1270" i="14"/>
  <c r="AR1271" i="14"/>
  <c r="AR1272" i="14"/>
  <c r="AR1273" i="14"/>
  <c r="AR1274" i="14"/>
  <c r="AR1275" i="14"/>
  <c r="AR1276" i="14"/>
  <c r="AR1277" i="14"/>
  <c r="AR1278" i="14"/>
  <c r="AR1279" i="14"/>
  <c r="AR1280" i="14"/>
  <c r="AR1281" i="14"/>
  <c r="AR1282" i="14"/>
  <c r="AR1283" i="14"/>
  <c r="AR1284" i="14"/>
  <c r="AR1285" i="14"/>
  <c r="AR1286" i="14"/>
  <c r="AR1287" i="14"/>
  <c r="AR1288" i="14"/>
  <c r="AR1289" i="14"/>
  <c r="AR1290" i="14"/>
  <c r="AR1291" i="14"/>
  <c r="AR1292" i="14"/>
  <c r="AR1293" i="14"/>
  <c r="AR1294" i="14"/>
  <c r="AR1295" i="14"/>
  <c r="AR1296" i="14"/>
  <c r="AR1297" i="14"/>
  <c r="AR1298" i="14"/>
  <c r="AR1299" i="14"/>
  <c r="AR1300" i="14"/>
  <c r="AR1301" i="14"/>
  <c r="AR1302" i="14"/>
  <c r="AR1303" i="14"/>
  <c r="AR1304" i="14"/>
  <c r="AR1305" i="14"/>
  <c r="AR1306" i="14"/>
  <c r="AR1307" i="14"/>
  <c r="AR1308" i="14"/>
  <c r="AR1309" i="14"/>
  <c r="AR1310" i="14"/>
  <c r="AR1311" i="14"/>
  <c r="AR1312" i="14"/>
  <c r="AR1313" i="14"/>
  <c r="AR1314" i="14"/>
  <c r="AR1315" i="14"/>
  <c r="AR1316" i="14"/>
  <c r="AR1317" i="14"/>
  <c r="AR1318" i="14"/>
  <c r="AR1319" i="14"/>
  <c r="AR1320" i="14"/>
  <c r="AR1321" i="14"/>
  <c r="AR1322" i="14"/>
  <c r="AR1323" i="14"/>
  <c r="AR1324" i="14"/>
  <c r="AR1325" i="14"/>
  <c r="AR1326" i="14"/>
  <c r="AR1327" i="14"/>
  <c r="AR1328" i="14"/>
  <c r="AR1329" i="14"/>
  <c r="AR1330" i="14"/>
  <c r="AR1331" i="14"/>
  <c r="AR1332" i="14"/>
  <c r="AR1333" i="14"/>
  <c r="AR1334" i="14"/>
  <c r="AR1335" i="14"/>
  <c r="AR1336" i="14"/>
  <c r="AR1337" i="14"/>
  <c r="AR1338" i="14"/>
  <c r="AR1339" i="14"/>
  <c r="AR1340" i="14"/>
  <c r="AR1341" i="14"/>
  <c r="AR1342" i="14"/>
  <c r="AR1343" i="14"/>
  <c r="AR1344" i="14"/>
  <c r="AR1345" i="14"/>
  <c r="AR1346" i="14"/>
  <c r="AR1347" i="14"/>
  <c r="AR1348" i="14"/>
  <c r="AR1349" i="14"/>
  <c r="AR1350" i="14"/>
  <c r="AR1351" i="14"/>
  <c r="AR1352" i="14"/>
  <c r="AR1353" i="14"/>
  <c r="AR1354" i="14"/>
  <c r="AR1355" i="14"/>
  <c r="AR1356" i="14"/>
  <c r="AR1357" i="14"/>
  <c r="AR1358" i="14"/>
  <c r="AR1359" i="14"/>
  <c r="AR1360" i="14"/>
  <c r="AR1361" i="14"/>
  <c r="AR1362" i="14"/>
  <c r="AR1363" i="14"/>
  <c r="AR1364" i="14"/>
  <c r="AR1365" i="14"/>
  <c r="AR1366" i="14"/>
  <c r="AR1367" i="14"/>
  <c r="AR1368" i="14"/>
  <c r="AR1369" i="14"/>
  <c r="AR1370" i="14"/>
  <c r="AR1371" i="14"/>
  <c r="AR1372" i="14"/>
  <c r="AR1373" i="14"/>
  <c r="AR1374" i="14"/>
  <c r="AR1375" i="14"/>
  <c r="AR1376" i="14"/>
  <c r="AR1377" i="14"/>
  <c r="AR1378" i="14"/>
  <c r="AR1379" i="14"/>
  <c r="AR1380" i="14"/>
  <c r="AR1381" i="14"/>
  <c r="AR1382" i="14"/>
  <c r="AR1383" i="14"/>
  <c r="AR1384" i="14"/>
  <c r="AR1385" i="14"/>
  <c r="AR1386" i="14"/>
  <c r="AR1387" i="14"/>
  <c r="AR1388" i="14"/>
  <c r="AR1389" i="14"/>
  <c r="AR1390" i="14"/>
  <c r="AR1391" i="14"/>
  <c r="AR1392" i="14"/>
  <c r="AR1393" i="14"/>
  <c r="AR1394" i="14"/>
  <c r="AR1395" i="14"/>
  <c r="AR1396" i="14"/>
  <c r="AR1397" i="14"/>
  <c r="AR1398" i="14"/>
  <c r="AR1399" i="14"/>
  <c r="AR1400" i="14"/>
  <c r="AR1401" i="14"/>
  <c r="AR1402" i="14"/>
  <c r="AR1403" i="14"/>
  <c r="AR1404" i="14"/>
  <c r="AR1405" i="14"/>
  <c r="AR1406" i="14"/>
  <c r="AR1407" i="14"/>
  <c r="AR1408" i="14"/>
  <c r="AR1409" i="14"/>
  <c r="AR1410" i="14"/>
  <c r="AR1411" i="14"/>
  <c r="AR1412" i="14"/>
  <c r="AR1413" i="14"/>
  <c r="AR1414" i="14"/>
  <c r="AR1415" i="14"/>
  <c r="AR1416" i="14"/>
  <c r="AR1417" i="14"/>
  <c r="AR1418" i="14"/>
  <c r="AR1419" i="14"/>
  <c r="AR1420" i="14"/>
  <c r="AR1421" i="14"/>
  <c r="AR1422" i="14"/>
  <c r="AR1423" i="14"/>
  <c r="AR1424" i="14"/>
  <c r="AR1425" i="14"/>
  <c r="AR1426" i="14"/>
  <c r="AR1427" i="14"/>
  <c r="AR1428" i="14"/>
  <c r="AR1429" i="14"/>
  <c r="AR1430" i="14"/>
  <c r="AR1431" i="14"/>
  <c r="AR1432" i="14"/>
  <c r="AR1433" i="14"/>
  <c r="AR1434" i="14"/>
  <c r="AR1435" i="14"/>
  <c r="AR1436" i="14"/>
  <c r="AR1437" i="14"/>
  <c r="AR1438" i="14"/>
  <c r="AR1439" i="14"/>
  <c r="AR1440" i="14"/>
  <c r="AR1441" i="14"/>
  <c r="AR1442" i="14"/>
  <c r="AR1443" i="14"/>
  <c r="AR1444" i="14"/>
  <c r="AR1445" i="14"/>
  <c r="AR1446" i="14"/>
  <c r="AR1447" i="14"/>
  <c r="AR1448" i="14"/>
  <c r="AR1449" i="14"/>
  <c r="AR1450" i="14"/>
  <c r="AR1451" i="14"/>
  <c r="AR1452" i="14"/>
  <c r="AR1453" i="14"/>
  <c r="AR1454" i="14"/>
  <c r="AR1455" i="14"/>
  <c r="AR1456" i="14"/>
  <c r="AR1457" i="14"/>
  <c r="AR1458" i="14"/>
  <c r="AR1459" i="14"/>
  <c r="AR1460" i="14"/>
  <c r="AR1461" i="14"/>
  <c r="AR1462" i="14"/>
  <c r="AR1463" i="14"/>
  <c r="AR1464" i="14"/>
  <c r="AR1465" i="14"/>
  <c r="AR1466" i="14"/>
  <c r="AR1467" i="14"/>
  <c r="AR1468" i="14"/>
  <c r="AR1469" i="14"/>
  <c r="AR1470" i="14"/>
  <c r="AR1471" i="14"/>
  <c r="AR1472" i="14"/>
  <c r="AR1473" i="14"/>
  <c r="AR1474" i="14"/>
  <c r="AR1475" i="14"/>
  <c r="AR1476" i="14"/>
  <c r="AR1477" i="14"/>
  <c r="AR1478" i="14"/>
  <c r="AR1479" i="14"/>
  <c r="AR1480" i="14"/>
  <c r="AR1481" i="14"/>
  <c r="AR1482" i="14"/>
  <c r="AR1483" i="14"/>
  <c r="AR1484" i="14"/>
  <c r="AR1485" i="14"/>
  <c r="AR1486" i="14"/>
  <c r="AR1487" i="14"/>
  <c r="AR1488" i="14"/>
  <c r="AR1489" i="14"/>
  <c r="AR1490" i="14"/>
  <c r="AR1491" i="14"/>
  <c r="AR1492" i="14"/>
  <c r="AR1493" i="14"/>
  <c r="AR1494" i="14"/>
  <c r="AR1495" i="14"/>
  <c r="AR1496" i="14"/>
  <c r="AR1497" i="14"/>
  <c r="AR1498" i="14"/>
  <c r="AR1499" i="14"/>
  <c r="AR1500" i="14"/>
  <c r="AR1501" i="14"/>
  <c r="AR1502" i="14"/>
  <c r="AR1503" i="14"/>
  <c r="AR1504" i="14"/>
  <c r="AR1505" i="14"/>
  <c r="AR1506" i="14"/>
  <c r="AR1507" i="14"/>
  <c r="AR1508" i="14"/>
  <c r="AR1509" i="14"/>
  <c r="AR1510" i="14"/>
  <c r="AR1511" i="14"/>
  <c r="AR1512" i="14"/>
  <c r="AR1513" i="14"/>
  <c r="AR1514" i="14"/>
  <c r="AR1515" i="14"/>
  <c r="AR1516" i="14"/>
  <c r="AR1517" i="14"/>
  <c r="AR1518" i="14"/>
  <c r="AR1519" i="14"/>
  <c r="AR1520" i="14"/>
  <c r="AR1521" i="14"/>
  <c r="AR1522" i="14"/>
  <c r="AR1523" i="14"/>
  <c r="AR1524" i="14"/>
  <c r="AR1525" i="14"/>
  <c r="AR1526" i="14"/>
  <c r="AR1527" i="14"/>
  <c r="AR1528" i="14"/>
  <c r="AR1529" i="14"/>
  <c r="AR1530" i="14"/>
  <c r="AR1531" i="14"/>
  <c r="AR1532" i="14"/>
  <c r="AR1533" i="14"/>
  <c r="AR1534" i="14"/>
  <c r="AR1535" i="14"/>
  <c r="AR1536" i="14"/>
  <c r="AR1537" i="14"/>
  <c r="AR1538" i="14"/>
  <c r="AR1539" i="14"/>
  <c r="AR1540" i="14"/>
  <c r="AR1541" i="14"/>
  <c r="AR1542" i="14"/>
  <c r="AR1543" i="14"/>
  <c r="AR1544" i="14"/>
  <c r="AR1545" i="14"/>
  <c r="AR1546" i="14"/>
  <c r="AR1547" i="14"/>
  <c r="AR1548" i="14"/>
  <c r="AR1549" i="14"/>
  <c r="AR1550" i="14"/>
  <c r="AR1551" i="14"/>
  <c r="AR1552" i="14"/>
  <c r="AR1553" i="14"/>
  <c r="AR1554" i="14"/>
  <c r="AR1555" i="14"/>
  <c r="AR1556" i="14"/>
  <c r="AR1557" i="14"/>
  <c r="AR1558" i="14"/>
  <c r="AR1559" i="14"/>
  <c r="AR1560" i="14"/>
  <c r="AR1561" i="14"/>
  <c r="AR1562" i="14"/>
  <c r="AR1563" i="14"/>
  <c r="AR1564" i="14"/>
  <c r="AR1565" i="14"/>
  <c r="AR1566" i="14"/>
  <c r="AR1567" i="14"/>
  <c r="AR1568" i="14"/>
  <c r="AR1569" i="14"/>
  <c r="AR1570" i="14"/>
  <c r="AR1571" i="14"/>
  <c r="AR1572" i="14"/>
  <c r="AR1573" i="14"/>
  <c r="AR1574" i="14"/>
  <c r="AR1575" i="14"/>
  <c r="AR1576" i="14"/>
  <c r="AR1577" i="14"/>
  <c r="AR1578" i="14"/>
  <c r="AR1579" i="14"/>
  <c r="AR1580" i="14"/>
  <c r="AR1581" i="14"/>
  <c r="AR1582" i="14"/>
  <c r="AR1583" i="14"/>
  <c r="AR1584" i="14"/>
  <c r="AR1585" i="14"/>
  <c r="AR1586" i="14"/>
  <c r="AR1587" i="14"/>
  <c r="AR1588" i="14"/>
  <c r="AR1589" i="14"/>
  <c r="AR1590" i="14"/>
  <c r="AR1591" i="14"/>
  <c r="AR1592" i="14"/>
  <c r="AR1593" i="14"/>
  <c r="AR1594" i="14"/>
  <c r="AR1595" i="14"/>
  <c r="AR1596" i="14"/>
  <c r="AR1597" i="14"/>
  <c r="AR1598" i="14"/>
  <c r="AR1599" i="14"/>
  <c r="AR1600" i="14"/>
  <c r="AR1601" i="14"/>
  <c r="AR1602" i="14"/>
  <c r="AR1603" i="14"/>
  <c r="AR1604" i="14"/>
  <c r="AR1605" i="14"/>
  <c r="AR1606" i="14"/>
  <c r="AR1607" i="14"/>
  <c r="AR1608" i="14"/>
  <c r="AR1609" i="14"/>
  <c r="AR1610" i="14"/>
  <c r="AR1611" i="14"/>
  <c r="AR1612" i="14"/>
  <c r="AR1613" i="14"/>
  <c r="AR1614" i="14"/>
  <c r="AR1615" i="14"/>
  <c r="AR1616" i="14"/>
  <c r="AR1617" i="14"/>
  <c r="AR1618" i="14"/>
  <c r="AR1619" i="14"/>
  <c r="AR1620" i="14"/>
  <c r="AR1621" i="14"/>
  <c r="AR1622" i="14"/>
  <c r="AR1623" i="14"/>
  <c r="AR1624" i="14"/>
  <c r="AR1625" i="14"/>
  <c r="AR1626" i="14"/>
  <c r="AR1627" i="14"/>
  <c r="AR1628" i="14"/>
  <c r="AR1629" i="14"/>
  <c r="AR1630" i="14"/>
  <c r="AR1631" i="14"/>
  <c r="AR1632" i="14"/>
  <c r="AR1633" i="14"/>
  <c r="AR1634" i="14"/>
  <c r="AR1635" i="14"/>
  <c r="AR1636" i="14"/>
  <c r="AR1637" i="14"/>
  <c r="AR1638" i="14"/>
  <c r="AR1639" i="14"/>
  <c r="AR1640" i="14"/>
  <c r="AR1641" i="14"/>
  <c r="AR1642" i="14"/>
  <c r="AR1643" i="14"/>
  <c r="AR1644" i="14"/>
  <c r="AR1645" i="14"/>
  <c r="AR1646" i="14"/>
  <c r="AR1647" i="14"/>
  <c r="AR1648" i="14"/>
  <c r="AR1649" i="14"/>
  <c r="AR1650" i="14"/>
  <c r="AR1651" i="14"/>
  <c r="AR1652" i="14"/>
  <c r="AR1653" i="14"/>
  <c r="AR1654" i="14"/>
  <c r="AR1655" i="14"/>
  <c r="AR1656" i="14"/>
  <c r="AR1657" i="14"/>
  <c r="AR1658" i="14"/>
  <c r="AR1659" i="14"/>
  <c r="AR1660" i="14"/>
  <c r="AR1661" i="14"/>
  <c r="AR1662" i="14"/>
  <c r="AR1663" i="14"/>
  <c r="AR1664" i="14"/>
  <c r="AR1665" i="14"/>
  <c r="AR1666" i="14"/>
  <c r="AR1667" i="14"/>
  <c r="AR1668" i="14"/>
  <c r="AR1669" i="14"/>
  <c r="AR1670" i="14"/>
  <c r="AR1671" i="14"/>
  <c r="AR1672" i="14"/>
  <c r="AR1673" i="14"/>
  <c r="AR1674" i="14"/>
  <c r="AR1675" i="14"/>
  <c r="AR1676" i="14"/>
  <c r="AR1677" i="14"/>
  <c r="AR1678" i="14"/>
  <c r="AR1679" i="14"/>
  <c r="AR1680" i="14"/>
  <c r="AR1681" i="14"/>
  <c r="AR1682" i="14"/>
  <c r="AR1683" i="14"/>
  <c r="AR1684" i="14"/>
  <c r="AR1685" i="14"/>
  <c r="AR1686" i="14"/>
  <c r="AR1687" i="14"/>
  <c r="AR1688" i="14"/>
  <c r="AR1689" i="14"/>
  <c r="AR1690" i="14"/>
  <c r="AR1691" i="14"/>
  <c r="AR1692" i="14"/>
  <c r="AR1693" i="14"/>
  <c r="AR1694" i="14"/>
  <c r="AR1695" i="14"/>
  <c r="AR1696" i="14"/>
  <c r="AR1697" i="14"/>
  <c r="AR1698" i="14"/>
  <c r="AR1699" i="14"/>
  <c r="AR1700" i="14"/>
  <c r="AR1701" i="14"/>
  <c r="AR1702" i="14"/>
  <c r="AR1703" i="14"/>
  <c r="AR1704" i="14"/>
  <c r="AR1705" i="14"/>
  <c r="AR1706" i="14"/>
  <c r="AR1707" i="14"/>
  <c r="AR1708" i="14"/>
  <c r="AR1709" i="14"/>
  <c r="AR1710" i="14"/>
  <c r="AR1711" i="14"/>
  <c r="AR1712" i="14"/>
  <c r="AR1713" i="14"/>
  <c r="AR1714" i="14"/>
  <c r="AR1715" i="14"/>
  <c r="AR1716" i="14"/>
  <c r="AR1717" i="14"/>
  <c r="AR1718" i="14"/>
  <c r="AR1719" i="14"/>
  <c r="AR1720" i="14"/>
  <c r="AR1721" i="14"/>
  <c r="AR1722" i="14"/>
  <c r="AR1723" i="14"/>
  <c r="AR1724" i="14"/>
  <c r="AR1725" i="14"/>
  <c r="AR1726" i="14"/>
  <c r="AR1727" i="14"/>
  <c r="AR1728" i="14"/>
  <c r="AR1729" i="14"/>
  <c r="AR1730" i="14"/>
  <c r="AR1731" i="14"/>
  <c r="AR1732" i="14"/>
  <c r="AR1733" i="14"/>
  <c r="AR1734" i="14"/>
  <c r="AR1735" i="14"/>
  <c r="AR1736" i="14"/>
  <c r="AR1737" i="14"/>
  <c r="AR1738" i="14"/>
  <c r="AR1739" i="14"/>
  <c r="AR1740" i="14"/>
  <c r="AR1741" i="14"/>
  <c r="AR1742" i="14"/>
  <c r="AR1743" i="14"/>
  <c r="AR1744" i="14"/>
  <c r="AR1745" i="14"/>
  <c r="AR1746" i="14"/>
  <c r="AR1747" i="14"/>
  <c r="AR1748" i="14"/>
  <c r="AR1749" i="14"/>
  <c r="AR1750" i="14"/>
  <c r="AR1751" i="14"/>
  <c r="AR1752" i="14"/>
  <c r="AR1753" i="14"/>
  <c r="AR1754" i="14"/>
  <c r="AR1755" i="14"/>
  <c r="AR1756" i="14"/>
  <c r="AR1757" i="14"/>
  <c r="AR1758" i="14"/>
  <c r="AR1759" i="14"/>
  <c r="AR1760" i="14"/>
  <c r="AR1761" i="14"/>
  <c r="AR1762" i="14"/>
  <c r="AR1763" i="14"/>
  <c r="AR1764" i="14"/>
  <c r="AR1765" i="14"/>
  <c r="AR1766" i="14"/>
  <c r="AR1767" i="14"/>
  <c r="AR1768" i="14"/>
  <c r="AR1769" i="14"/>
  <c r="AR1770" i="14"/>
  <c r="AR1771" i="14"/>
  <c r="AR1772" i="14"/>
  <c r="AR1773" i="14"/>
  <c r="AR1774" i="14"/>
  <c r="AR1775" i="14"/>
  <c r="AR1776" i="14"/>
  <c r="AR1777" i="14"/>
  <c r="AR1778" i="14"/>
  <c r="AR1779" i="14"/>
  <c r="AR1780" i="14"/>
  <c r="AR1781" i="14"/>
  <c r="AR1782" i="14"/>
  <c r="AR1783" i="14"/>
  <c r="AR1784" i="14"/>
  <c r="AR1785" i="14"/>
  <c r="AR1786" i="14"/>
  <c r="AR1787" i="14"/>
  <c r="AR1788" i="14"/>
  <c r="AR1789" i="14"/>
  <c r="AR1790" i="14"/>
  <c r="AR1791" i="14"/>
  <c r="AR1792" i="14"/>
  <c r="AR1793" i="14"/>
  <c r="AR1794" i="14"/>
  <c r="AR1795" i="14"/>
  <c r="AR1796" i="14"/>
  <c r="AR1797" i="14"/>
  <c r="AR1798" i="14"/>
  <c r="AR1799" i="14"/>
  <c r="A1" i="5" l="1"/>
  <c r="B59" i="5" s="1" a="1"/>
  <c r="B59" i="5" s="1"/>
  <c r="B58" i="5" l="1" a="1"/>
  <c r="B58" i="5" s="1"/>
  <c r="AA58" i="5" s="1" a="1"/>
  <c r="AA58" i="5" s="1"/>
  <c r="B2" i="5" a="1"/>
  <c r="B2" i="5" s="1"/>
  <c r="B15" i="5" a="1"/>
  <c r="B15" i="5" s="1"/>
  <c r="B31" i="5" a="1"/>
  <c r="B31" i="5" s="1"/>
  <c r="T31" i="5" s="1" a="1"/>
  <c r="T31" i="5" s="1"/>
  <c r="L59" i="5" a="1"/>
  <c r="L59" i="5" s="1"/>
  <c r="U59" i="5" a="1"/>
  <c r="U59" i="5" s="1"/>
  <c r="AA59" i="5" a="1"/>
  <c r="AA59" i="5" s="1"/>
  <c r="O59" i="5" a="1"/>
  <c r="O59" i="5" s="1"/>
  <c r="S59" i="5" a="1"/>
  <c r="S59" i="5" s="1"/>
  <c r="Y59" i="5" a="1"/>
  <c r="Y59" i="5" s="1"/>
  <c r="I59" i="5" a="1"/>
  <c r="I59" i="5" s="1"/>
  <c r="W59" i="5" a="1"/>
  <c r="W59" i="5" s="1"/>
  <c r="G59" i="5" a="1"/>
  <c r="G59" i="5" s="1"/>
  <c r="F59" i="5" a="1"/>
  <c r="F59" i="5" s="1"/>
  <c r="M59" i="5" a="1"/>
  <c r="M59" i="5" s="1"/>
  <c r="Z59" i="5" a="1"/>
  <c r="Z59" i="5" s="1"/>
  <c r="K59" i="5" a="1"/>
  <c r="K59" i="5" s="1"/>
  <c r="B26" i="5" a="1"/>
  <c r="B26" i="5" s="1"/>
  <c r="B101" i="5" a="1"/>
  <c r="B101" i="5" s="1"/>
  <c r="D101" i="5" s="1" a="1"/>
  <c r="D101" i="5" s="1"/>
  <c r="E59" i="5" a="1"/>
  <c r="E59" i="5" s="1"/>
  <c r="B83" i="5" a="1"/>
  <c r="B83" i="5" s="1"/>
  <c r="D83" i="5" s="1" a="1"/>
  <c r="D83" i="5" s="1"/>
  <c r="H59" i="5" a="1"/>
  <c r="H59" i="5" s="1"/>
  <c r="V59" i="5" a="1"/>
  <c r="V59" i="5" s="1"/>
  <c r="Q59" i="5" a="1"/>
  <c r="Q59" i="5" s="1"/>
  <c r="B69" i="5" a="1"/>
  <c r="B69" i="5" s="1"/>
  <c r="D69" i="5" s="1" a="1"/>
  <c r="D69" i="5" s="1"/>
  <c r="B72" i="5" a="1"/>
  <c r="B72" i="5" s="1"/>
  <c r="D72" i="5" s="1" a="1"/>
  <c r="D72" i="5" s="1"/>
  <c r="B41" i="5" a="1"/>
  <c r="B41" i="5" s="1"/>
  <c r="B76" i="5" a="1"/>
  <c r="B76" i="5" s="1"/>
  <c r="D76" i="5" s="1" a="1"/>
  <c r="D76" i="5" s="1"/>
  <c r="B117" i="5" a="1"/>
  <c r="B117" i="5" s="1"/>
  <c r="D117" i="5" s="1" a="1"/>
  <c r="D117" i="5" s="1"/>
  <c r="B92" i="5" a="1"/>
  <c r="B92" i="5" s="1"/>
  <c r="B70" i="5" a="1"/>
  <c r="B70" i="5" s="1"/>
  <c r="B78" i="5" a="1"/>
  <c r="B78" i="5" s="1"/>
  <c r="B55" i="5" a="1"/>
  <c r="B55" i="5" s="1"/>
  <c r="B113" i="5" a="1"/>
  <c r="B113" i="5" s="1"/>
  <c r="B40" i="5" a="1"/>
  <c r="B40" i="5" s="1"/>
  <c r="B25" i="5" a="1"/>
  <c r="B25" i="5" s="1"/>
  <c r="D25" i="5" s="1" a="1"/>
  <c r="D25" i="5" s="1"/>
  <c r="B28" i="5" a="1"/>
  <c r="B28" i="5" s="1"/>
  <c r="D28" i="5" s="1" a="1"/>
  <c r="D28" i="5" s="1"/>
  <c r="B106" i="5" a="1"/>
  <c r="B106" i="5" s="1"/>
  <c r="D106" i="5" s="1" a="1"/>
  <c r="D106" i="5" s="1"/>
  <c r="B74" i="5" a="1"/>
  <c r="B74" i="5" s="1"/>
  <c r="D74" i="5" s="1" a="1"/>
  <c r="D74" i="5" s="1"/>
  <c r="B52" i="5" a="1"/>
  <c r="B52" i="5" s="1"/>
  <c r="B37" i="5" a="1"/>
  <c r="B37" i="5" s="1"/>
  <c r="D37" i="5" s="1" a="1"/>
  <c r="D37" i="5" s="1"/>
  <c r="B3" i="5" a="1"/>
  <c r="B3" i="5" s="1"/>
  <c r="B107" i="5" a="1"/>
  <c r="B107" i="5" s="1"/>
  <c r="B65" i="5" a="1"/>
  <c r="B65" i="5" s="1"/>
  <c r="D65" i="5" s="1" a="1"/>
  <c r="D65" i="5" s="1"/>
  <c r="B108" i="5" a="1"/>
  <c r="B108" i="5" s="1"/>
  <c r="D108" i="5" s="1" a="1"/>
  <c r="D108" i="5" s="1"/>
  <c r="B86" i="5" a="1"/>
  <c r="B86" i="5" s="1"/>
  <c r="D86" i="5" s="1" a="1"/>
  <c r="D86" i="5" s="1"/>
  <c r="B47" i="5" a="1"/>
  <c r="B47" i="5" s="1"/>
  <c r="D47" i="5" s="1" a="1"/>
  <c r="D47" i="5" s="1"/>
  <c r="B21" i="5" a="1"/>
  <c r="B21" i="5" s="1"/>
  <c r="D21" i="5" s="1" a="1"/>
  <c r="D21" i="5" s="1"/>
  <c r="B104" i="5" a="1"/>
  <c r="B104" i="5" s="1"/>
  <c r="D104" i="5" s="1" a="1"/>
  <c r="D104" i="5" s="1"/>
  <c r="B12" i="5" a="1"/>
  <c r="B12" i="5" s="1"/>
  <c r="B18" i="5" a="1"/>
  <c r="B18" i="5" s="1"/>
  <c r="B111" i="5" a="1"/>
  <c r="B111" i="5" s="1"/>
  <c r="D111" i="5" s="1" a="1"/>
  <c r="D111" i="5" s="1"/>
  <c r="B48" i="5" a="1"/>
  <c r="B48" i="5" s="1"/>
  <c r="B43" i="5" a="1"/>
  <c r="B43" i="5" s="1"/>
  <c r="D43" i="5" s="1" a="1"/>
  <c r="D43" i="5" s="1"/>
  <c r="B8" i="5" a="1"/>
  <c r="B8" i="5" s="1"/>
  <c r="D8" i="5" s="1" a="1"/>
  <c r="D8" i="5" s="1"/>
  <c r="B96" i="5" a="1"/>
  <c r="B96" i="5" s="1"/>
  <c r="D96" i="5" s="1" a="1"/>
  <c r="D96" i="5" s="1"/>
  <c r="B102" i="5" a="1"/>
  <c r="B102" i="5" s="1"/>
  <c r="B80" i="5" a="1"/>
  <c r="B80" i="5" s="1"/>
  <c r="D80" i="5" s="1" a="1"/>
  <c r="D80" i="5" s="1"/>
  <c r="B109" i="5" a="1"/>
  <c r="B109" i="5" s="1"/>
  <c r="D109" i="5" s="1" a="1"/>
  <c r="D109" i="5" s="1"/>
  <c r="B73" i="5" a="1"/>
  <c r="B73" i="5" s="1"/>
  <c r="D73" i="5" s="1" a="1"/>
  <c r="D73" i="5" s="1"/>
  <c r="B57" i="5" a="1"/>
  <c r="B57" i="5" s="1"/>
  <c r="D57" i="5" s="1" a="1"/>
  <c r="D57" i="5" s="1"/>
  <c r="B22" i="5" a="1"/>
  <c r="B22" i="5" s="1"/>
  <c r="D22" i="5" s="1" a="1"/>
  <c r="D22" i="5" s="1"/>
  <c r="B53" i="5" a="1"/>
  <c r="B53" i="5" s="1"/>
  <c r="B91" i="5" a="1"/>
  <c r="B91" i="5" s="1"/>
  <c r="D91" i="5" s="1" a="1"/>
  <c r="D91" i="5" s="1"/>
  <c r="B49" i="5" a="1"/>
  <c r="B49" i="5" s="1"/>
  <c r="D49" i="5" s="1" a="1"/>
  <c r="D49" i="5" s="1"/>
  <c r="B24" i="5" a="1"/>
  <c r="B24" i="5" s="1"/>
  <c r="B45" i="5" a="1"/>
  <c r="B45" i="5" s="1"/>
  <c r="B23" i="5" a="1"/>
  <c r="B23" i="5" s="1"/>
  <c r="D23" i="5" s="1" a="1"/>
  <c r="D23" i="5" s="1"/>
  <c r="B30" i="5" a="1"/>
  <c r="B30" i="5" s="1"/>
  <c r="B4" i="5" a="1"/>
  <c r="B4" i="5" s="1"/>
  <c r="B50" i="5" a="1"/>
  <c r="B50" i="5" s="1"/>
  <c r="B100" i="5" a="1"/>
  <c r="B100" i="5" s="1"/>
  <c r="B85" i="5" a="1"/>
  <c r="B85" i="5" s="1"/>
  <c r="B88" i="5" a="1"/>
  <c r="B88" i="5" s="1"/>
  <c r="B84" i="5" a="1"/>
  <c r="B84" i="5" s="1"/>
  <c r="B75" i="5" a="1"/>
  <c r="B75" i="5" s="1"/>
  <c r="D75" i="5" s="1" a="1"/>
  <c r="D75" i="5" s="1"/>
  <c r="B35" i="5" a="1"/>
  <c r="B35" i="5" s="1"/>
  <c r="D35" i="5" s="1" a="1"/>
  <c r="D35" i="5" s="1"/>
  <c r="B114" i="5" a="1"/>
  <c r="B114" i="5" s="1"/>
  <c r="D114" i="5" s="1" a="1"/>
  <c r="D114" i="5" s="1"/>
  <c r="B66" i="5" a="1"/>
  <c r="B66" i="5" s="1"/>
  <c r="B19" i="5" a="1"/>
  <c r="B19" i="5" s="1"/>
  <c r="D19" i="5" s="1" a="1"/>
  <c r="D19" i="5" s="1"/>
  <c r="B33" i="5" a="1"/>
  <c r="B33" i="5" s="1"/>
  <c r="D33" i="5" s="1" a="1"/>
  <c r="D33" i="5" s="1"/>
  <c r="B119" i="5" a="1"/>
  <c r="B119" i="5" s="1"/>
  <c r="B67" i="5" a="1"/>
  <c r="B67" i="5" s="1"/>
  <c r="D67" i="5" s="1" a="1"/>
  <c r="D67" i="5" s="1"/>
  <c r="B39" i="5" a="1"/>
  <c r="B39" i="5" s="1"/>
  <c r="D39" i="5" s="1" a="1"/>
  <c r="D39" i="5" s="1"/>
  <c r="B63" i="5" a="1"/>
  <c r="B63" i="5" s="1"/>
  <c r="D63" i="5" s="1" a="1"/>
  <c r="D63" i="5" s="1"/>
  <c r="B87" i="5" a="1"/>
  <c r="B87" i="5" s="1"/>
  <c r="D87" i="5" s="1" a="1"/>
  <c r="D87" i="5" s="1"/>
  <c r="B7" i="5" a="1"/>
  <c r="B7" i="5" s="1"/>
  <c r="D7" i="5" s="1" a="1"/>
  <c r="D7" i="5" s="1"/>
  <c r="B98" i="5" a="1"/>
  <c r="B98" i="5" s="1"/>
  <c r="B51" i="5" a="1"/>
  <c r="B51" i="5" s="1"/>
  <c r="B34" i="5" a="1"/>
  <c r="B34" i="5" s="1"/>
  <c r="D34" i="5" s="1" a="1"/>
  <c r="D34" i="5" s="1"/>
  <c r="B93" i="5" a="1"/>
  <c r="B93" i="5" s="1"/>
  <c r="B68" i="5" a="1"/>
  <c r="B68" i="5" s="1"/>
  <c r="B20" i="5" a="1"/>
  <c r="B20" i="5" s="1"/>
  <c r="D20" i="5" s="1" a="1"/>
  <c r="D20" i="5" s="1"/>
  <c r="B9" i="5" a="1"/>
  <c r="B9" i="5" s="1"/>
  <c r="D9" i="5" s="1" a="1"/>
  <c r="D9" i="5" s="1"/>
  <c r="B97" i="5" a="1"/>
  <c r="B97" i="5" s="1"/>
  <c r="D97" i="5" s="1" a="1"/>
  <c r="D97" i="5" s="1"/>
  <c r="B116" i="5" a="1"/>
  <c r="B116" i="5" s="1"/>
  <c r="D116" i="5" s="1" a="1"/>
  <c r="D116" i="5" s="1"/>
  <c r="B56" i="5" a="1"/>
  <c r="B56" i="5" s="1"/>
  <c r="B38" i="5" a="1"/>
  <c r="B38" i="5" s="1"/>
  <c r="B105" i="5" a="1"/>
  <c r="B105" i="5" s="1"/>
  <c r="B32" i="5" a="1"/>
  <c r="B32" i="5" s="1"/>
  <c r="D32" i="5" s="1" a="1"/>
  <c r="D32" i="5" s="1"/>
  <c r="B46" i="5" a="1"/>
  <c r="B46" i="5" s="1"/>
  <c r="D46" i="5" s="1" a="1"/>
  <c r="D46" i="5" s="1"/>
  <c r="B110" i="5" a="1"/>
  <c r="B110" i="5" s="1"/>
  <c r="D110" i="5" s="1" a="1"/>
  <c r="D110" i="5" s="1"/>
  <c r="B6" i="5" a="1"/>
  <c r="B6" i="5" s="1"/>
  <c r="B112" i="5" a="1"/>
  <c r="B112" i="5" s="1"/>
  <c r="D112" i="5" s="1" a="1"/>
  <c r="D112" i="5" s="1"/>
  <c r="B95" i="5" a="1"/>
  <c r="B95" i="5" s="1"/>
  <c r="D95" i="5" s="1" a="1"/>
  <c r="D95" i="5" s="1"/>
  <c r="B115" i="5" a="1"/>
  <c r="B115" i="5" s="1"/>
  <c r="D115" i="5" s="1" a="1"/>
  <c r="D115" i="5" s="1"/>
  <c r="B64" i="5" a="1"/>
  <c r="B64" i="5" s="1"/>
  <c r="B29" i="5" a="1"/>
  <c r="B29" i="5" s="1"/>
  <c r="B44" i="5" a="1"/>
  <c r="B44" i="5" s="1"/>
  <c r="D44" i="5" s="1" a="1"/>
  <c r="D44" i="5" s="1"/>
  <c r="B90" i="5" a="1"/>
  <c r="B90" i="5" s="1"/>
  <c r="B5" i="5" a="1"/>
  <c r="B5" i="5" s="1"/>
  <c r="D5" i="5" s="1" a="1"/>
  <c r="D5" i="5" s="1"/>
  <c r="B79" i="5" a="1"/>
  <c r="B79" i="5" s="1"/>
  <c r="D79" i="5" s="1" a="1"/>
  <c r="D79" i="5" s="1"/>
  <c r="B16" i="5" a="1"/>
  <c r="B16" i="5" s="1"/>
  <c r="B61" i="5" a="1"/>
  <c r="B61" i="5" s="1"/>
  <c r="B89" i="5" a="1"/>
  <c r="B89" i="5" s="1"/>
  <c r="D89" i="5" s="1" a="1"/>
  <c r="D89" i="5" s="1"/>
  <c r="B82" i="5" a="1"/>
  <c r="B82" i="5" s="1"/>
  <c r="B118" i="5" a="1"/>
  <c r="B118" i="5" s="1"/>
  <c r="D118" i="5" s="1" a="1"/>
  <c r="D118" i="5" s="1"/>
  <c r="B60" i="5" a="1"/>
  <c r="B60" i="5" s="1"/>
  <c r="B36" i="5" a="1"/>
  <c r="B36" i="5" s="1"/>
  <c r="D36" i="5" s="1" a="1"/>
  <c r="D36" i="5" s="1"/>
  <c r="B54" i="5" a="1"/>
  <c r="B54" i="5" s="1"/>
  <c r="D54" i="5" s="1" a="1"/>
  <c r="D54" i="5" s="1"/>
  <c r="B62" i="5" a="1"/>
  <c r="B62" i="5" s="1"/>
  <c r="D62" i="5" s="1" a="1"/>
  <c r="D62" i="5" s="1"/>
  <c r="B11" i="5" a="1"/>
  <c r="B11" i="5" s="1"/>
  <c r="D11" i="5" s="1" a="1"/>
  <c r="D11" i="5" s="1"/>
  <c r="B120" i="5" a="1"/>
  <c r="B120" i="5" s="1"/>
  <c r="B81" i="5" a="1"/>
  <c r="B81" i="5" s="1"/>
  <c r="D81" i="5" s="1" a="1"/>
  <c r="D81" i="5" s="1"/>
  <c r="B10" i="5" a="1"/>
  <c r="B10" i="5" s="1"/>
  <c r="D10" i="5" s="1" a="1"/>
  <c r="D10" i="5" s="1"/>
  <c r="B27" i="5" a="1"/>
  <c r="B27" i="5" s="1"/>
  <c r="D27" i="5" s="1" a="1"/>
  <c r="D27" i="5" s="1"/>
  <c r="B14" i="5" a="1"/>
  <c r="B14" i="5" s="1"/>
  <c r="B77" i="5" a="1"/>
  <c r="B77" i="5" s="1"/>
  <c r="B103" i="5" a="1"/>
  <c r="B103" i="5" s="1"/>
  <c r="D103" i="5" s="1" a="1"/>
  <c r="D103" i="5" s="1"/>
  <c r="B13" i="5" a="1"/>
  <c r="B13" i="5" s="1"/>
  <c r="D13" i="5" s="1" a="1"/>
  <c r="D13" i="5" s="1"/>
  <c r="B42" i="5" a="1"/>
  <c r="B42" i="5" s="1"/>
  <c r="B99" i="5" a="1"/>
  <c r="B99" i="5" s="1"/>
  <c r="D99" i="5" s="1" a="1"/>
  <c r="D99" i="5" s="1"/>
  <c r="B17" i="5" a="1"/>
  <c r="B17" i="5" s="1"/>
  <c r="D17" i="5" s="1" a="1"/>
  <c r="D17" i="5" s="1"/>
  <c r="B71" i="5" a="1"/>
  <c r="B71" i="5" s="1"/>
  <c r="D59" i="5" a="1"/>
  <c r="D59" i="5" s="1"/>
  <c r="P59" i="5" a="1"/>
  <c r="P59" i="5" s="1"/>
  <c r="R59" i="5" a="1"/>
  <c r="R59" i="5" s="1"/>
  <c r="C15" i="5" a="1"/>
  <c r="C15" i="5" s="1"/>
  <c r="H15" i="5" a="1"/>
  <c r="H15" i="5" s="1"/>
  <c r="G15" i="5" a="1"/>
  <c r="G15" i="5" s="1"/>
  <c r="K15" i="5" a="1"/>
  <c r="K15" i="5" s="1"/>
  <c r="J15" i="5" a="1"/>
  <c r="J15" i="5" s="1"/>
  <c r="I15" i="5" a="1"/>
  <c r="I15" i="5" s="1"/>
  <c r="J59" i="5" a="1"/>
  <c r="J59" i="5" s="1"/>
  <c r="X59" i="5" a="1"/>
  <c r="X59" i="5" s="1"/>
  <c r="N59" i="5" a="1"/>
  <c r="N59" i="5" s="1"/>
  <c r="T59" i="5" a="1"/>
  <c r="T59" i="5" s="1"/>
  <c r="C59" i="5" a="1"/>
  <c r="C59" i="5" s="1"/>
  <c r="B94" i="5" a="1"/>
  <c r="B94" i="5" s="1"/>
  <c r="H2" i="5" l="1" a="1"/>
  <c r="H2" i="5" s="1"/>
  <c r="I2" i="5" a="1"/>
  <c r="I2" i="5" s="1"/>
  <c r="L2" i="5" a="1"/>
  <c r="L2" i="5" s="1"/>
  <c r="Z2" i="5" a="1"/>
  <c r="Z2" i="5" s="1"/>
  <c r="X2" i="5" a="1"/>
  <c r="X2" i="5" s="1"/>
  <c r="P2" i="5" a="1"/>
  <c r="P2" i="5" s="1"/>
  <c r="C2" i="5" a="1"/>
  <c r="C2" i="5" s="1"/>
  <c r="U2" i="5" a="1"/>
  <c r="U2" i="5" s="1"/>
  <c r="E2" i="5" a="1"/>
  <c r="E2" i="5" s="1"/>
  <c r="T2" i="5" a="1"/>
  <c r="T2" i="5" s="1"/>
  <c r="Y15" i="5" a="1"/>
  <c r="Y15" i="5" s="1"/>
  <c r="N15" i="5" a="1"/>
  <c r="N15" i="5" s="1"/>
  <c r="Q15" i="5" a="1"/>
  <c r="Q15" i="5" s="1"/>
  <c r="W15" i="5" a="1"/>
  <c r="W15" i="5" s="1"/>
  <c r="J2" i="5" a="1"/>
  <c r="J2" i="5" s="1"/>
  <c r="Y2" i="5" a="1"/>
  <c r="Y2" i="5" s="1"/>
  <c r="Q2" i="5" a="1"/>
  <c r="Q2" i="5" s="1"/>
  <c r="G2" i="5" a="1"/>
  <c r="G2" i="5" s="1"/>
  <c r="AA2" i="5" a="1"/>
  <c r="AA2" i="5" s="1"/>
  <c r="M2" i="5" a="1"/>
  <c r="M2" i="5" s="1"/>
  <c r="O2" i="5" a="1"/>
  <c r="O2" i="5" s="1"/>
  <c r="F2" i="5" a="1"/>
  <c r="F2" i="5" s="1"/>
  <c r="N2" i="5" a="1"/>
  <c r="N2" i="5" s="1"/>
  <c r="W2" i="5" a="1"/>
  <c r="W2" i="5" s="1"/>
  <c r="V2" i="5" a="1"/>
  <c r="V2" i="5" s="1"/>
  <c r="K2" i="5" a="1"/>
  <c r="K2" i="5" s="1"/>
  <c r="S2" i="5" a="1"/>
  <c r="S2" i="5" s="1"/>
  <c r="R2" i="5" a="1"/>
  <c r="R2" i="5" s="1"/>
  <c r="E15" i="5" a="1"/>
  <c r="E15" i="5" s="1"/>
  <c r="V15" i="5" a="1"/>
  <c r="V15" i="5" s="1"/>
  <c r="D15" i="5" a="1"/>
  <c r="D15" i="5" s="1"/>
  <c r="P15" i="5" a="1"/>
  <c r="P15" i="5" s="1"/>
  <c r="L15" i="5" a="1"/>
  <c r="L15" i="5" s="1"/>
  <c r="O15" i="5" a="1"/>
  <c r="O15" i="5" s="1"/>
  <c r="S15" i="5" a="1"/>
  <c r="S15" i="5" s="1"/>
  <c r="F15" i="5" a="1"/>
  <c r="F15" i="5" s="1"/>
  <c r="M15" i="5" a="1"/>
  <c r="M15" i="5" s="1"/>
  <c r="Q58" i="5" a="1"/>
  <c r="Q58" i="5" s="1"/>
  <c r="X58" i="5" a="1"/>
  <c r="X58" i="5" s="1"/>
  <c r="M58" i="5" a="1"/>
  <c r="M58" i="5" s="1"/>
  <c r="Z58" i="5" a="1"/>
  <c r="Z58" i="5" s="1"/>
  <c r="C58" i="5" a="1"/>
  <c r="C58" i="5" s="1"/>
  <c r="L58" i="5" a="1"/>
  <c r="L58" i="5" s="1"/>
  <c r="J58" i="5" a="1"/>
  <c r="J58" i="5" s="1"/>
  <c r="V58" i="5" a="1"/>
  <c r="V58" i="5" s="1"/>
  <c r="W58" i="5" a="1"/>
  <c r="W58" i="5" s="1"/>
  <c r="F58" i="5" a="1"/>
  <c r="F58" i="5" s="1"/>
  <c r="T58" i="5" a="1"/>
  <c r="T58" i="5" s="1"/>
  <c r="H58" i="5" a="1"/>
  <c r="H58" i="5" s="1"/>
  <c r="D58" i="5" a="1"/>
  <c r="D58" i="5" s="1"/>
  <c r="N58" i="5" a="1"/>
  <c r="N58" i="5" s="1"/>
  <c r="P58" i="5" a="1"/>
  <c r="P58" i="5" s="1"/>
  <c r="K58" i="5" a="1"/>
  <c r="K58" i="5" s="1"/>
  <c r="E58" i="5" a="1"/>
  <c r="E58" i="5" s="1"/>
  <c r="Y58" i="5" a="1"/>
  <c r="Y58" i="5" s="1"/>
  <c r="O58" i="5" a="1"/>
  <c r="O58" i="5" s="1"/>
  <c r="S58" i="5" a="1"/>
  <c r="S58" i="5" s="1"/>
  <c r="R58" i="5" a="1"/>
  <c r="R58" i="5" s="1"/>
  <c r="G58" i="5" a="1"/>
  <c r="G58" i="5" s="1"/>
  <c r="R15" i="5" a="1"/>
  <c r="R15" i="5" s="1"/>
  <c r="U58" i="5" a="1"/>
  <c r="U58" i="5" s="1"/>
  <c r="I58" i="5" a="1"/>
  <c r="I58" i="5" s="1"/>
  <c r="D2" i="5" a="1"/>
  <c r="D2" i="5" s="1"/>
  <c r="T15" i="5" a="1"/>
  <c r="T15" i="5" s="1"/>
  <c r="X15" i="5" a="1"/>
  <c r="X15" i="5" s="1"/>
  <c r="Z15" i="5" a="1"/>
  <c r="Z15" i="5" s="1"/>
  <c r="U31" i="5" a="1"/>
  <c r="U31" i="5" s="1"/>
  <c r="V31" i="5" a="1"/>
  <c r="V31" i="5" s="1"/>
  <c r="U15" i="5" a="1"/>
  <c r="U15" i="5" s="1"/>
  <c r="AA15" i="5" a="1"/>
  <c r="AA15" i="5" s="1"/>
  <c r="E31" i="5" a="1"/>
  <c r="E31" i="5" s="1"/>
  <c r="P31" i="5" a="1"/>
  <c r="P31" i="5" s="1"/>
  <c r="Y31" i="5" a="1"/>
  <c r="Y31" i="5" s="1"/>
  <c r="J31" i="5" a="1"/>
  <c r="J31" i="5" s="1"/>
  <c r="AA31" i="5" a="1"/>
  <c r="AA31" i="5" s="1"/>
  <c r="K31" i="5" a="1"/>
  <c r="K31" i="5" s="1"/>
  <c r="N31" i="5" a="1"/>
  <c r="N31" i="5" s="1"/>
  <c r="C31" i="5" a="1"/>
  <c r="C31" i="5" s="1"/>
  <c r="L31" i="5" a="1"/>
  <c r="L31" i="5" s="1"/>
  <c r="O31" i="5" a="1"/>
  <c r="O31" i="5" s="1"/>
  <c r="I31" i="5" a="1"/>
  <c r="I31" i="5" s="1"/>
  <c r="Z31" i="5" a="1"/>
  <c r="Z31" i="5" s="1"/>
  <c r="X31" i="5" a="1"/>
  <c r="X31" i="5" s="1"/>
  <c r="R31" i="5" a="1"/>
  <c r="R31" i="5" s="1"/>
  <c r="H31" i="5" a="1"/>
  <c r="H31" i="5" s="1"/>
  <c r="G31" i="5" a="1"/>
  <c r="G31" i="5" s="1"/>
  <c r="D31" i="5" a="1"/>
  <c r="D31" i="5" s="1"/>
  <c r="Q31" i="5" a="1"/>
  <c r="Q31" i="5" s="1"/>
  <c r="S31" i="5" a="1"/>
  <c r="S31" i="5" s="1"/>
  <c r="M31" i="5" a="1"/>
  <c r="M31" i="5" s="1"/>
  <c r="F31" i="5" a="1"/>
  <c r="F31" i="5" s="1"/>
  <c r="W31" i="5" a="1"/>
  <c r="W31" i="5" s="1"/>
  <c r="J71" i="5" a="1"/>
  <c r="J71" i="5" s="1"/>
  <c r="W71" i="5" a="1"/>
  <c r="W71" i="5" s="1"/>
  <c r="C71" i="5" a="1"/>
  <c r="C71" i="5" s="1"/>
  <c r="R71" i="5" a="1"/>
  <c r="R71" i="5" s="1"/>
  <c r="X71" i="5" a="1"/>
  <c r="X71" i="5" s="1"/>
  <c r="P71" i="5" a="1"/>
  <c r="P71" i="5" s="1"/>
  <c r="I71" i="5" a="1"/>
  <c r="I71" i="5" s="1"/>
  <c r="N71" i="5" a="1"/>
  <c r="N71" i="5" s="1"/>
  <c r="V71" i="5" a="1"/>
  <c r="V71" i="5" s="1"/>
  <c r="Z71" i="5" a="1"/>
  <c r="Z71" i="5" s="1"/>
  <c r="M71" i="5" a="1"/>
  <c r="M71" i="5" s="1"/>
  <c r="S71" i="5" a="1"/>
  <c r="S71" i="5" s="1"/>
  <c r="U71" i="5" a="1"/>
  <c r="U71" i="5" s="1"/>
  <c r="Q71" i="5" a="1"/>
  <c r="Q71" i="5" s="1"/>
  <c r="G71" i="5" a="1"/>
  <c r="G71" i="5" s="1"/>
  <c r="F71" i="5" a="1"/>
  <c r="F71" i="5" s="1"/>
  <c r="T71" i="5" a="1"/>
  <c r="T71" i="5" s="1"/>
  <c r="AA71" i="5" a="1"/>
  <c r="AA71" i="5" s="1"/>
  <c r="Y71" i="5" a="1"/>
  <c r="Y71" i="5" s="1"/>
  <c r="K71" i="5" a="1"/>
  <c r="K71" i="5" s="1"/>
  <c r="H71" i="5" a="1"/>
  <c r="H71" i="5" s="1"/>
  <c r="O71" i="5" a="1"/>
  <c r="O71" i="5" s="1"/>
  <c r="L71" i="5" a="1"/>
  <c r="L71" i="5" s="1"/>
  <c r="E71" i="5" a="1"/>
  <c r="E71" i="5" s="1"/>
  <c r="T88" i="5" a="1"/>
  <c r="T88" i="5" s="1"/>
  <c r="Y88" i="5" a="1"/>
  <c r="Y88" i="5" s="1"/>
  <c r="X88" i="5" a="1"/>
  <c r="X88" i="5" s="1"/>
  <c r="R88" i="5" a="1"/>
  <c r="R88" i="5" s="1"/>
  <c r="K88" i="5" a="1"/>
  <c r="K88" i="5" s="1"/>
  <c r="F88" i="5" a="1"/>
  <c r="F88" i="5" s="1"/>
  <c r="Z88" i="5" a="1"/>
  <c r="Z88" i="5" s="1"/>
  <c r="H88" i="5" a="1"/>
  <c r="H88" i="5" s="1"/>
  <c r="M88" i="5" a="1"/>
  <c r="M88" i="5" s="1"/>
  <c r="W88" i="5" a="1"/>
  <c r="W88" i="5" s="1"/>
  <c r="I88" i="5" a="1"/>
  <c r="I88" i="5" s="1"/>
  <c r="C88" i="5" a="1"/>
  <c r="C88" i="5" s="1"/>
  <c r="L88" i="5" a="1"/>
  <c r="L88" i="5" s="1"/>
  <c r="Q88" i="5" a="1"/>
  <c r="Q88" i="5" s="1"/>
  <c r="AA88" i="5" a="1"/>
  <c r="AA88" i="5" s="1"/>
  <c r="N88" i="5" a="1"/>
  <c r="N88" i="5" s="1"/>
  <c r="E88" i="5" a="1"/>
  <c r="E88" i="5" s="1"/>
  <c r="S88" i="5" a="1"/>
  <c r="S88" i="5" s="1"/>
  <c r="U88" i="5" a="1"/>
  <c r="U88" i="5" s="1"/>
  <c r="J88" i="5" a="1"/>
  <c r="J88" i="5" s="1"/>
  <c r="G88" i="5" a="1"/>
  <c r="G88" i="5" s="1"/>
  <c r="O88" i="5" a="1"/>
  <c r="O88" i="5" s="1"/>
  <c r="P88" i="5" a="1"/>
  <c r="P88" i="5" s="1"/>
  <c r="V88" i="5" a="1"/>
  <c r="V88" i="5" s="1"/>
  <c r="L14" i="5" a="1"/>
  <c r="L14" i="5" s="1"/>
  <c r="H14" i="5" a="1"/>
  <c r="H14" i="5" s="1"/>
  <c r="T14" i="5" a="1"/>
  <c r="T14" i="5" s="1"/>
  <c r="X14" i="5" a="1"/>
  <c r="X14" i="5" s="1"/>
  <c r="G14" i="5" a="1"/>
  <c r="G14" i="5" s="1"/>
  <c r="J14" i="5" a="1"/>
  <c r="J14" i="5" s="1"/>
  <c r="Q14" i="5" a="1"/>
  <c r="Q14" i="5" s="1"/>
  <c r="I14" i="5" a="1"/>
  <c r="I14" i="5" s="1"/>
  <c r="Y14" i="5" a="1"/>
  <c r="Y14" i="5" s="1"/>
  <c r="W14" i="5" a="1"/>
  <c r="W14" i="5" s="1"/>
  <c r="E14" i="5" a="1"/>
  <c r="E14" i="5" s="1"/>
  <c r="C14" i="5" a="1"/>
  <c r="C14" i="5" s="1"/>
  <c r="O14" i="5" a="1"/>
  <c r="O14" i="5" s="1"/>
  <c r="M14" i="5" a="1"/>
  <c r="M14" i="5" s="1"/>
  <c r="U14" i="5" a="1"/>
  <c r="U14" i="5" s="1"/>
  <c r="R14" i="5" a="1"/>
  <c r="R14" i="5" s="1"/>
  <c r="F14" i="5" a="1"/>
  <c r="F14" i="5" s="1"/>
  <c r="K14" i="5" a="1"/>
  <c r="K14" i="5" s="1"/>
  <c r="N14" i="5" a="1"/>
  <c r="N14" i="5" s="1"/>
  <c r="S14" i="5" a="1"/>
  <c r="S14" i="5" s="1"/>
  <c r="P14" i="5" a="1"/>
  <c r="P14" i="5" s="1"/>
  <c r="AA14" i="5" a="1"/>
  <c r="AA14" i="5" s="1"/>
  <c r="V14" i="5" a="1"/>
  <c r="V14" i="5" s="1"/>
  <c r="Z14" i="5" a="1"/>
  <c r="Z14" i="5" s="1"/>
  <c r="Z36" i="5" a="1"/>
  <c r="Z36" i="5" s="1"/>
  <c r="H36" i="5" a="1"/>
  <c r="H36" i="5" s="1"/>
  <c r="G36" i="5" a="1"/>
  <c r="G36" i="5" s="1"/>
  <c r="V36" i="5" a="1"/>
  <c r="V36" i="5" s="1"/>
  <c r="M36" i="5" a="1"/>
  <c r="M36" i="5" s="1"/>
  <c r="F36" i="5" a="1"/>
  <c r="F36" i="5" s="1"/>
  <c r="O36" i="5" a="1"/>
  <c r="O36" i="5" s="1"/>
  <c r="S36" i="5" a="1"/>
  <c r="S36" i="5" s="1"/>
  <c r="C36" i="5" a="1"/>
  <c r="C36" i="5" s="1"/>
  <c r="L36" i="5" a="1"/>
  <c r="L36" i="5" s="1"/>
  <c r="T36" i="5" a="1"/>
  <c r="T36" i="5" s="1"/>
  <c r="E36" i="5" a="1"/>
  <c r="E36" i="5" s="1"/>
  <c r="U36" i="5" a="1"/>
  <c r="U36" i="5" s="1"/>
  <c r="P36" i="5" a="1"/>
  <c r="P36" i="5" s="1"/>
  <c r="K36" i="5" a="1"/>
  <c r="K36" i="5" s="1"/>
  <c r="AA36" i="5" a="1"/>
  <c r="AA36" i="5" s="1"/>
  <c r="Y36" i="5" a="1"/>
  <c r="Y36" i="5" s="1"/>
  <c r="X36" i="5" a="1"/>
  <c r="X36" i="5" s="1"/>
  <c r="J36" i="5" a="1"/>
  <c r="J36" i="5" s="1"/>
  <c r="N36" i="5" a="1"/>
  <c r="N36" i="5" s="1"/>
  <c r="W36" i="5" a="1"/>
  <c r="W36" i="5" s="1"/>
  <c r="I36" i="5" a="1"/>
  <c r="I36" i="5" s="1"/>
  <c r="R36" i="5" a="1"/>
  <c r="R36" i="5" s="1"/>
  <c r="Q36" i="5" a="1"/>
  <c r="Q36" i="5" s="1"/>
  <c r="V79" i="5" a="1"/>
  <c r="V79" i="5" s="1"/>
  <c r="G79" i="5" a="1"/>
  <c r="G79" i="5" s="1"/>
  <c r="Z79" i="5" a="1"/>
  <c r="Z79" i="5" s="1"/>
  <c r="P79" i="5" a="1"/>
  <c r="P79" i="5" s="1"/>
  <c r="C79" i="5" a="1"/>
  <c r="C79" i="5" s="1"/>
  <c r="N79" i="5" a="1"/>
  <c r="N79" i="5" s="1"/>
  <c r="J79" i="5" a="1"/>
  <c r="J79" i="5" s="1"/>
  <c r="W79" i="5" a="1"/>
  <c r="W79" i="5" s="1"/>
  <c r="O79" i="5" a="1"/>
  <c r="O79" i="5" s="1"/>
  <c r="H79" i="5" a="1"/>
  <c r="H79" i="5" s="1"/>
  <c r="X79" i="5" a="1"/>
  <c r="X79" i="5" s="1"/>
  <c r="U79" i="5" a="1"/>
  <c r="U79" i="5" s="1"/>
  <c r="Q79" i="5" a="1"/>
  <c r="Q79" i="5" s="1"/>
  <c r="Y79" i="5" a="1"/>
  <c r="Y79" i="5" s="1"/>
  <c r="I79" i="5" a="1"/>
  <c r="I79" i="5" s="1"/>
  <c r="K79" i="5" a="1"/>
  <c r="K79" i="5" s="1"/>
  <c r="F79" i="5" a="1"/>
  <c r="F79" i="5" s="1"/>
  <c r="L79" i="5" a="1"/>
  <c r="L79" i="5" s="1"/>
  <c r="S79" i="5" a="1"/>
  <c r="S79" i="5" s="1"/>
  <c r="E79" i="5" a="1"/>
  <c r="E79" i="5" s="1"/>
  <c r="R79" i="5" a="1"/>
  <c r="R79" i="5" s="1"/>
  <c r="AA79" i="5" a="1"/>
  <c r="AA79" i="5" s="1"/>
  <c r="T79" i="5" a="1"/>
  <c r="T79" i="5" s="1"/>
  <c r="M79" i="5" a="1"/>
  <c r="M79" i="5" s="1"/>
  <c r="U95" i="5" a="1"/>
  <c r="U95" i="5" s="1"/>
  <c r="Z95" i="5" a="1"/>
  <c r="Z95" i="5" s="1"/>
  <c r="S95" i="5" a="1"/>
  <c r="S95" i="5" s="1"/>
  <c r="N95" i="5" a="1"/>
  <c r="N95" i="5" s="1"/>
  <c r="P95" i="5" a="1"/>
  <c r="P95" i="5" s="1"/>
  <c r="V95" i="5" a="1"/>
  <c r="V95" i="5" s="1"/>
  <c r="Y95" i="5" a="1"/>
  <c r="Y95" i="5" s="1"/>
  <c r="L95" i="5" a="1"/>
  <c r="L95" i="5" s="1"/>
  <c r="G95" i="5" a="1"/>
  <c r="G95" i="5" s="1"/>
  <c r="O95" i="5" a="1"/>
  <c r="O95" i="5" s="1"/>
  <c r="AA95" i="5" a="1"/>
  <c r="AA95" i="5" s="1"/>
  <c r="H95" i="5" a="1"/>
  <c r="H95" i="5" s="1"/>
  <c r="C95" i="5" a="1"/>
  <c r="C95" i="5" s="1"/>
  <c r="M95" i="5" a="1"/>
  <c r="M95" i="5" s="1"/>
  <c r="F95" i="5" a="1"/>
  <c r="F95" i="5" s="1"/>
  <c r="K95" i="5" a="1"/>
  <c r="K95" i="5" s="1"/>
  <c r="J95" i="5" a="1"/>
  <c r="J95" i="5" s="1"/>
  <c r="W95" i="5" a="1"/>
  <c r="W95" i="5" s="1"/>
  <c r="T95" i="5" a="1"/>
  <c r="T95" i="5" s="1"/>
  <c r="I95" i="5" a="1"/>
  <c r="I95" i="5" s="1"/>
  <c r="Q95" i="5" a="1"/>
  <c r="Q95" i="5" s="1"/>
  <c r="X95" i="5" a="1"/>
  <c r="X95" i="5" s="1"/>
  <c r="R95" i="5" a="1"/>
  <c r="R95" i="5" s="1"/>
  <c r="E95" i="5" a="1"/>
  <c r="E95" i="5" s="1"/>
  <c r="X105" i="5" a="1"/>
  <c r="X105" i="5" s="1"/>
  <c r="L105" i="5" a="1"/>
  <c r="L105" i="5" s="1"/>
  <c r="W105" i="5" a="1"/>
  <c r="W105" i="5" s="1"/>
  <c r="V105" i="5" a="1"/>
  <c r="V105" i="5" s="1"/>
  <c r="G105" i="5" a="1"/>
  <c r="G105" i="5" s="1"/>
  <c r="E105" i="5" a="1"/>
  <c r="E105" i="5" s="1"/>
  <c r="O105" i="5" a="1"/>
  <c r="O105" i="5" s="1"/>
  <c r="I105" i="5" a="1"/>
  <c r="I105" i="5" s="1"/>
  <c r="P105" i="5" a="1"/>
  <c r="P105" i="5" s="1"/>
  <c r="Q105" i="5" a="1"/>
  <c r="Q105" i="5" s="1"/>
  <c r="C105" i="5" a="1"/>
  <c r="C105" i="5" s="1"/>
  <c r="F105" i="5" a="1"/>
  <c r="F105" i="5" s="1"/>
  <c r="R105" i="5" a="1"/>
  <c r="R105" i="5" s="1"/>
  <c r="H105" i="5" a="1"/>
  <c r="H105" i="5" s="1"/>
  <c r="S105" i="5" a="1"/>
  <c r="S105" i="5" s="1"/>
  <c r="J105" i="5" a="1"/>
  <c r="J105" i="5" s="1"/>
  <c r="T105" i="5" a="1"/>
  <c r="T105" i="5" s="1"/>
  <c r="N105" i="5" a="1"/>
  <c r="N105" i="5" s="1"/>
  <c r="Y105" i="5" a="1"/>
  <c r="Y105" i="5" s="1"/>
  <c r="M105" i="5" a="1"/>
  <c r="M105" i="5" s="1"/>
  <c r="Z105" i="5" a="1"/>
  <c r="Z105" i="5" s="1"/>
  <c r="AA105" i="5" a="1"/>
  <c r="AA105" i="5" s="1"/>
  <c r="U105" i="5" a="1"/>
  <c r="U105" i="5" s="1"/>
  <c r="K105" i="5" a="1"/>
  <c r="K105" i="5" s="1"/>
  <c r="I93" i="5" a="1"/>
  <c r="I93" i="5" s="1"/>
  <c r="H93" i="5" a="1"/>
  <c r="H93" i="5" s="1"/>
  <c r="P93" i="5" a="1"/>
  <c r="P93" i="5" s="1"/>
  <c r="Q93" i="5" a="1"/>
  <c r="Q93" i="5" s="1"/>
  <c r="O93" i="5" a="1"/>
  <c r="O93" i="5" s="1"/>
  <c r="S93" i="5" a="1"/>
  <c r="S93" i="5" s="1"/>
  <c r="C93" i="5" a="1"/>
  <c r="C93" i="5" s="1"/>
  <c r="X93" i="5" a="1"/>
  <c r="X93" i="5" s="1"/>
  <c r="G93" i="5" a="1"/>
  <c r="G93" i="5" s="1"/>
  <c r="F93" i="5" a="1"/>
  <c r="F93" i="5" s="1"/>
  <c r="R93" i="5" a="1"/>
  <c r="R93" i="5" s="1"/>
  <c r="AA93" i="5" a="1"/>
  <c r="AA93" i="5" s="1"/>
  <c r="E93" i="5" a="1"/>
  <c r="E93" i="5" s="1"/>
  <c r="J93" i="5" a="1"/>
  <c r="J93" i="5" s="1"/>
  <c r="L93" i="5" a="1"/>
  <c r="L93" i="5" s="1"/>
  <c r="T93" i="5" a="1"/>
  <c r="T93" i="5" s="1"/>
  <c r="M93" i="5" a="1"/>
  <c r="M93" i="5" s="1"/>
  <c r="Y93" i="5" a="1"/>
  <c r="Y93" i="5" s="1"/>
  <c r="N93" i="5" a="1"/>
  <c r="N93" i="5" s="1"/>
  <c r="W93" i="5" a="1"/>
  <c r="W93" i="5" s="1"/>
  <c r="Z93" i="5" a="1"/>
  <c r="Z93" i="5" s="1"/>
  <c r="K93" i="5" a="1"/>
  <c r="K93" i="5" s="1"/>
  <c r="U93" i="5" a="1"/>
  <c r="U93" i="5" s="1"/>
  <c r="V93" i="5" a="1"/>
  <c r="V93" i="5" s="1"/>
  <c r="P67" i="5" a="1"/>
  <c r="P67" i="5" s="1"/>
  <c r="X67" i="5" a="1"/>
  <c r="X67" i="5" s="1"/>
  <c r="H67" i="5" a="1"/>
  <c r="H67" i="5" s="1"/>
  <c r="N67" i="5" a="1"/>
  <c r="N67" i="5" s="1"/>
  <c r="C67" i="5" a="1"/>
  <c r="C67" i="5" s="1"/>
  <c r="O67" i="5" a="1"/>
  <c r="O67" i="5" s="1"/>
  <c r="S67" i="5" a="1"/>
  <c r="S67" i="5" s="1"/>
  <c r="J67" i="5" a="1"/>
  <c r="J67" i="5" s="1"/>
  <c r="Z67" i="5" a="1"/>
  <c r="Z67" i="5" s="1"/>
  <c r="Q67" i="5" a="1"/>
  <c r="Q67" i="5" s="1"/>
  <c r="T67" i="5" a="1"/>
  <c r="T67" i="5" s="1"/>
  <c r="E67" i="5" a="1"/>
  <c r="E67" i="5" s="1"/>
  <c r="AA67" i="5" a="1"/>
  <c r="AA67" i="5" s="1"/>
  <c r="R67" i="5" a="1"/>
  <c r="R67" i="5" s="1"/>
  <c r="K67" i="5" a="1"/>
  <c r="K67" i="5" s="1"/>
  <c r="W67" i="5" a="1"/>
  <c r="W67" i="5" s="1"/>
  <c r="Y67" i="5" a="1"/>
  <c r="Y67" i="5" s="1"/>
  <c r="V67" i="5" a="1"/>
  <c r="V67" i="5" s="1"/>
  <c r="U67" i="5" a="1"/>
  <c r="U67" i="5" s="1"/>
  <c r="I67" i="5" a="1"/>
  <c r="I67" i="5" s="1"/>
  <c r="G67" i="5" a="1"/>
  <c r="G67" i="5" s="1"/>
  <c r="L67" i="5" a="1"/>
  <c r="L67" i="5" s="1"/>
  <c r="F67" i="5" a="1"/>
  <c r="F67" i="5" s="1"/>
  <c r="M67" i="5" a="1"/>
  <c r="M67" i="5" s="1"/>
  <c r="L84" i="5" a="1"/>
  <c r="L84" i="5" s="1"/>
  <c r="M84" i="5" a="1"/>
  <c r="M84" i="5" s="1"/>
  <c r="C84" i="5" a="1"/>
  <c r="C84" i="5" s="1"/>
  <c r="O84" i="5" a="1"/>
  <c r="O84" i="5" s="1"/>
  <c r="U84" i="5" a="1"/>
  <c r="U84" i="5" s="1"/>
  <c r="Y84" i="5" a="1"/>
  <c r="Y84" i="5" s="1"/>
  <c r="F84" i="5" a="1"/>
  <c r="F84" i="5" s="1"/>
  <c r="S84" i="5" a="1"/>
  <c r="S84" i="5" s="1"/>
  <c r="AA84" i="5" a="1"/>
  <c r="AA84" i="5" s="1"/>
  <c r="T84" i="5" a="1"/>
  <c r="T84" i="5" s="1"/>
  <c r="J84" i="5" a="1"/>
  <c r="J84" i="5" s="1"/>
  <c r="E84" i="5" a="1"/>
  <c r="E84" i="5" s="1"/>
  <c r="R84" i="5" a="1"/>
  <c r="R84" i="5" s="1"/>
  <c r="K84" i="5" a="1"/>
  <c r="K84" i="5" s="1"/>
  <c r="N84" i="5" a="1"/>
  <c r="N84" i="5" s="1"/>
  <c r="G84" i="5" a="1"/>
  <c r="G84" i="5" s="1"/>
  <c r="V84" i="5" a="1"/>
  <c r="V84" i="5" s="1"/>
  <c r="I84" i="5" a="1"/>
  <c r="I84" i="5" s="1"/>
  <c r="Z84" i="5" a="1"/>
  <c r="Z84" i="5" s="1"/>
  <c r="Q84" i="5" a="1"/>
  <c r="Q84" i="5" s="1"/>
  <c r="X84" i="5" a="1"/>
  <c r="X84" i="5" s="1"/>
  <c r="W84" i="5" a="1"/>
  <c r="W84" i="5" s="1"/>
  <c r="H84" i="5" a="1"/>
  <c r="H84" i="5" s="1"/>
  <c r="P84" i="5" a="1"/>
  <c r="P84" i="5" s="1"/>
  <c r="D84" i="5" a="1"/>
  <c r="D84" i="5" s="1"/>
  <c r="G45" i="5" a="1"/>
  <c r="G45" i="5" s="1"/>
  <c r="J45" i="5" a="1"/>
  <c r="J45" i="5" s="1"/>
  <c r="Y45" i="5" a="1"/>
  <c r="Y45" i="5" s="1"/>
  <c r="I45" i="5" a="1"/>
  <c r="I45" i="5" s="1"/>
  <c r="F45" i="5" a="1"/>
  <c r="F45" i="5" s="1"/>
  <c r="C45" i="5" a="1"/>
  <c r="C45" i="5" s="1"/>
  <c r="V45" i="5" a="1"/>
  <c r="V45" i="5" s="1"/>
  <c r="E45" i="5" a="1"/>
  <c r="E45" i="5" s="1"/>
  <c r="Q45" i="5" a="1"/>
  <c r="Q45" i="5" s="1"/>
  <c r="W45" i="5" a="1"/>
  <c r="W45" i="5" s="1"/>
  <c r="N45" i="5" a="1"/>
  <c r="N45" i="5" s="1"/>
  <c r="U45" i="5" a="1"/>
  <c r="U45" i="5" s="1"/>
  <c r="K45" i="5" a="1"/>
  <c r="K45" i="5" s="1"/>
  <c r="Z45" i="5" a="1"/>
  <c r="Z45" i="5" s="1"/>
  <c r="R45" i="5" a="1"/>
  <c r="R45" i="5" s="1"/>
  <c r="P45" i="5" a="1"/>
  <c r="P45" i="5" s="1"/>
  <c r="M45" i="5" a="1"/>
  <c r="M45" i="5" s="1"/>
  <c r="T45" i="5" a="1"/>
  <c r="T45" i="5" s="1"/>
  <c r="X45" i="5" a="1"/>
  <c r="X45" i="5" s="1"/>
  <c r="AA45" i="5" a="1"/>
  <c r="AA45" i="5" s="1"/>
  <c r="L45" i="5" a="1"/>
  <c r="L45" i="5" s="1"/>
  <c r="H45" i="5" a="1"/>
  <c r="H45" i="5" s="1"/>
  <c r="O45" i="5" a="1"/>
  <c r="O45" i="5" s="1"/>
  <c r="S45" i="5" a="1"/>
  <c r="S45" i="5" s="1"/>
  <c r="C109" i="5" a="1"/>
  <c r="C109" i="5" s="1"/>
  <c r="N109" i="5" a="1"/>
  <c r="N109" i="5" s="1"/>
  <c r="P109" i="5" a="1"/>
  <c r="P109" i="5" s="1"/>
  <c r="Z109" i="5" a="1"/>
  <c r="Z109" i="5" s="1"/>
  <c r="I109" i="5" a="1"/>
  <c r="I109" i="5" s="1"/>
  <c r="H109" i="5" a="1"/>
  <c r="H109" i="5" s="1"/>
  <c r="L109" i="5" a="1"/>
  <c r="L109" i="5" s="1"/>
  <c r="K109" i="5" a="1"/>
  <c r="K109" i="5" s="1"/>
  <c r="T109" i="5" a="1"/>
  <c r="T109" i="5" s="1"/>
  <c r="F109" i="5" a="1"/>
  <c r="F109" i="5" s="1"/>
  <c r="Q109" i="5" a="1"/>
  <c r="Q109" i="5" s="1"/>
  <c r="G109" i="5" a="1"/>
  <c r="G109" i="5" s="1"/>
  <c r="V109" i="5" a="1"/>
  <c r="V109" i="5" s="1"/>
  <c r="U109" i="5" a="1"/>
  <c r="U109" i="5" s="1"/>
  <c r="Y109" i="5" a="1"/>
  <c r="Y109" i="5" s="1"/>
  <c r="J109" i="5" a="1"/>
  <c r="J109" i="5" s="1"/>
  <c r="W109" i="5" a="1"/>
  <c r="W109" i="5" s="1"/>
  <c r="M109" i="5" a="1"/>
  <c r="M109" i="5" s="1"/>
  <c r="O109" i="5" a="1"/>
  <c r="O109" i="5" s="1"/>
  <c r="AA109" i="5" a="1"/>
  <c r="AA109" i="5" s="1"/>
  <c r="X109" i="5" a="1"/>
  <c r="X109" i="5" s="1"/>
  <c r="S109" i="5" a="1"/>
  <c r="S109" i="5" s="1"/>
  <c r="R109" i="5" a="1"/>
  <c r="R109" i="5" s="1"/>
  <c r="E109" i="5" a="1"/>
  <c r="E109" i="5" s="1"/>
  <c r="Q18" i="5" a="1"/>
  <c r="Q18" i="5" s="1"/>
  <c r="N18" i="5" a="1"/>
  <c r="N18" i="5" s="1"/>
  <c r="S18" i="5" a="1"/>
  <c r="S18" i="5" s="1"/>
  <c r="E18" i="5" a="1"/>
  <c r="E18" i="5" s="1"/>
  <c r="P18" i="5" a="1"/>
  <c r="P18" i="5" s="1"/>
  <c r="X18" i="5" a="1"/>
  <c r="X18" i="5" s="1"/>
  <c r="J18" i="5" a="1"/>
  <c r="J18" i="5" s="1"/>
  <c r="L18" i="5" a="1"/>
  <c r="L18" i="5" s="1"/>
  <c r="I18" i="5" a="1"/>
  <c r="I18" i="5" s="1"/>
  <c r="T18" i="5" a="1"/>
  <c r="T18" i="5" s="1"/>
  <c r="C18" i="5" a="1"/>
  <c r="C18" i="5" s="1"/>
  <c r="H18" i="5" a="1"/>
  <c r="H18" i="5" s="1"/>
  <c r="K18" i="5" a="1"/>
  <c r="K18" i="5" s="1"/>
  <c r="M18" i="5" a="1"/>
  <c r="M18" i="5" s="1"/>
  <c r="AA18" i="5" a="1"/>
  <c r="AA18" i="5" s="1"/>
  <c r="Y18" i="5" a="1"/>
  <c r="Y18" i="5" s="1"/>
  <c r="V18" i="5" a="1"/>
  <c r="V18" i="5" s="1"/>
  <c r="U18" i="5" a="1"/>
  <c r="U18" i="5" s="1"/>
  <c r="R18" i="5" a="1"/>
  <c r="R18" i="5" s="1"/>
  <c r="Z18" i="5" a="1"/>
  <c r="Z18" i="5" s="1"/>
  <c r="G18" i="5" a="1"/>
  <c r="G18" i="5" s="1"/>
  <c r="F18" i="5" a="1"/>
  <c r="F18" i="5" s="1"/>
  <c r="W18" i="5" a="1"/>
  <c r="W18" i="5" s="1"/>
  <c r="O18" i="5" a="1"/>
  <c r="O18" i="5" s="1"/>
  <c r="D18" i="5" a="1"/>
  <c r="D18" i="5" s="1"/>
  <c r="X107" i="5" a="1"/>
  <c r="X107" i="5" s="1"/>
  <c r="F107" i="5" a="1"/>
  <c r="F107" i="5" s="1"/>
  <c r="J107" i="5" a="1"/>
  <c r="J107" i="5" s="1"/>
  <c r="AA107" i="5" a="1"/>
  <c r="AA107" i="5" s="1"/>
  <c r="S107" i="5" a="1"/>
  <c r="S107" i="5" s="1"/>
  <c r="R107" i="5" a="1"/>
  <c r="R107" i="5" s="1"/>
  <c r="C107" i="5" a="1"/>
  <c r="C107" i="5" s="1"/>
  <c r="V107" i="5" a="1"/>
  <c r="V107" i="5" s="1"/>
  <c r="Q107" i="5" a="1"/>
  <c r="Q107" i="5" s="1"/>
  <c r="I107" i="5" a="1"/>
  <c r="I107" i="5" s="1"/>
  <c r="O107" i="5" a="1"/>
  <c r="O107" i="5" s="1"/>
  <c r="N107" i="5" a="1"/>
  <c r="N107" i="5" s="1"/>
  <c r="H107" i="5" a="1"/>
  <c r="H107" i="5" s="1"/>
  <c r="Z107" i="5" a="1"/>
  <c r="Z107" i="5" s="1"/>
  <c r="G107" i="5" a="1"/>
  <c r="G107" i="5" s="1"/>
  <c r="E107" i="5" a="1"/>
  <c r="E107" i="5" s="1"/>
  <c r="P107" i="5" a="1"/>
  <c r="P107" i="5" s="1"/>
  <c r="T107" i="5" a="1"/>
  <c r="T107" i="5" s="1"/>
  <c r="W107" i="5" a="1"/>
  <c r="W107" i="5" s="1"/>
  <c r="K107" i="5" a="1"/>
  <c r="K107" i="5" s="1"/>
  <c r="L107" i="5" a="1"/>
  <c r="L107" i="5" s="1"/>
  <c r="M107" i="5" a="1"/>
  <c r="M107" i="5" s="1"/>
  <c r="U107" i="5" a="1"/>
  <c r="U107" i="5" s="1"/>
  <c r="Y107" i="5" a="1"/>
  <c r="Y107" i="5" s="1"/>
  <c r="U40" i="5" a="1"/>
  <c r="U40" i="5" s="1"/>
  <c r="L40" i="5" a="1"/>
  <c r="L40" i="5" s="1"/>
  <c r="N40" i="5" a="1"/>
  <c r="N40" i="5" s="1"/>
  <c r="E40" i="5" a="1"/>
  <c r="E40" i="5" s="1"/>
  <c r="F40" i="5" a="1"/>
  <c r="F40" i="5" s="1"/>
  <c r="AA40" i="5" a="1"/>
  <c r="AA40" i="5" s="1"/>
  <c r="I40" i="5" a="1"/>
  <c r="I40" i="5" s="1"/>
  <c r="X40" i="5" a="1"/>
  <c r="X40" i="5" s="1"/>
  <c r="C40" i="5" a="1"/>
  <c r="C40" i="5" s="1"/>
  <c r="O40" i="5" a="1"/>
  <c r="O40" i="5" s="1"/>
  <c r="R40" i="5" a="1"/>
  <c r="R40" i="5" s="1"/>
  <c r="H40" i="5" a="1"/>
  <c r="H40" i="5" s="1"/>
  <c r="V40" i="5" a="1"/>
  <c r="V40" i="5" s="1"/>
  <c r="J40" i="5" a="1"/>
  <c r="J40" i="5" s="1"/>
  <c r="S40" i="5" a="1"/>
  <c r="S40" i="5" s="1"/>
  <c r="W40" i="5" a="1"/>
  <c r="W40" i="5" s="1"/>
  <c r="K40" i="5" a="1"/>
  <c r="K40" i="5" s="1"/>
  <c r="G40" i="5" a="1"/>
  <c r="G40" i="5" s="1"/>
  <c r="Q40" i="5" a="1"/>
  <c r="Q40" i="5" s="1"/>
  <c r="Y40" i="5" a="1"/>
  <c r="Y40" i="5" s="1"/>
  <c r="M40" i="5" a="1"/>
  <c r="M40" i="5" s="1"/>
  <c r="Z40" i="5" a="1"/>
  <c r="Z40" i="5" s="1"/>
  <c r="P40" i="5" a="1"/>
  <c r="P40" i="5" s="1"/>
  <c r="T40" i="5" a="1"/>
  <c r="T40" i="5" s="1"/>
  <c r="E41" i="5" a="1"/>
  <c r="E41" i="5" s="1"/>
  <c r="Y41" i="5" a="1"/>
  <c r="Y41" i="5" s="1"/>
  <c r="N41" i="5" a="1"/>
  <c r="N41" i="5" s="1"/>
  <c r="Z41" i="5" a="1"/>
  <c r="Z41" i="5" s="1"/>
  <c r="U41" i="5" a="1"/>
  <c r="U41" i="5" s="1"/>
  <c r="W41" i="5" a="1"/>
  <c r="W41" i="5" s="1"/>
  <c r="L41" i="5" a="1"/>
  <c r="L41" i="5" s="1"/>
  <c r="M41" i="5" a="1"/>
  <c r="M41" i="5" s="1"/>
  <c r="AA41" i="5" a="1"/>
  <c r="AA41" i="5" s="1"/>
  <c r="K41" i="5" a="1"/>
  <c r="K41" i="5" s="1"/>
  <c r="R41" i="5" a="1"/>
  <c r="R41" i="5" s="1"/>
  <c r="T41" i="5" a="1"/>
  <c r="T41" i="5" s="1"/>
  <c r="H41" i="5" a="1"/>
  <c r="H41" i="5" s="1"/>
  <c r="X41" i="5" a="1"/>
  <c r="X41" i="5" s="1"/>
  <c r="S41" i="5" a="1"/>
  <c r="S41" i="5" s="1"/>
  <c r="G41" i="5" a="1"/>
  <c r="G41" i="5" s="1"/>
  <c r="O41" i="5" a="1"/>
  <c r="O41" i="5" s="1"/>
  <c r="Q41" i="5" a="1"/>
  <c r="Q41" i="5" s="1"/>
  <c r="F41" i="5" a="1"/>
  <c r="F41" i="5" s="1"/>
  <c r="P41" i="5" a="1"/>
  <c r="P41" i="5" s="1"/>
  <c r="I41" i="5" a="1"/>
  <c r="I41" i="5" s="1"/>
  <c r="V41" i="5" a="1"/>
  <c r="V41" i="5" s="1"/>
  <c r="J41" i="5" a="1"/>
  <c r="J41" i="5" s="1"/>
  <c r="C41" i="5" a="1"/>
  <c r="C41" i="5" s="1"/>
  <c r="D41" i="5" a="1"/>
  <c r="D41" i="5" s="1"/>
  <c r="U101" i="5" a="1"/>
  <c r="U101" i="5" s="1"/>
  <c r="S101" i="5" a="1"/>
  <c r="S101" i="5" s="1"/>
  <c r="T101" i="5" a="1"/>
  <c r="T101" i="5" s="1"/>
  <c r="J101" i="5" a="1"/>
  <c r="J101" i="5" s="1"/>
  <c r="Z101" i="5" a="1"/>
  <c r="Z101" i="5" s="1"/>
  <c r="Q101" i="5" a="1"/>
  <c r="Q101" i="5" s="1"/>
  <c r="O101" i="5" a="1"/>
  <c r="O101" i="5" s="1"/>
  <c r="W101" i="5" a="1"/>
  <c r="W101" i="5" s="1"/>
  <c r="X101" i="5" a="1"/>
  <c r="X101" i="5" s="1"/>
  <c r="L101" i="5" a="1"/>
  <c r="L101" i="5" s="1"/>
  <c r="I101" i="5" a="1"/>
  <c r="I101" i="5" s="1"/>
  <c r="Y101" i="5" a="1"/>
  <c r="Y101" i="5" s="1"/>
  <c r="M101" i="5" a="1"/>
  <c r="M101" i="5" s="1"/>
  <c r="AA101" i="5" a="1"/>
  <c r="AA101" i="5" s="1"/>
  <c r="V101" i="5" a="1"/>
  <c r="V101" i="5" s="1"/>
  <c r="N101" i="5" a="1"/>
  <c r="N101" i="5" s="1"/>
  <c r="F101" i="5" a="1"/>
  <c r="F101" i="5" s="1"/>
  <c r="E101" i="5" a="1"/>
  <c r="E101" i="5" s="1"/>
  <c r="P101" i="5" a="1"/>
  <c r="P101" i="5" s="1"/>
  <c r="R101" i="5" a="1"/>
  <c r="R101" i="5" s="1"/>
  <c r="H101" i="5" a="1"/>
  <c r="H101" i="5" s="1"/>
  <c r="G101" i="5" a="1"/>
  <c r="G101" i="5" s="1"/>
  <c r="K101" i="5" a="1"/>
  <c r="K101" i="5" s="1"/>
  <c r="C101" i="5" a="1"/>
  <c r="C101" i="5" s="1"/>
  <c r="P60" i="5" a="1"/>
  <c r="P60" i="5" s="1"/>
  <c r="Z60" i="5" a="1"/>
  <c r="Z60" i="5" s="1"/>
  <c r="C60" i="5" a="1"/>
  <c r="C60" i="5" s="1"/>
  <c r="E60" i="5" a="1"/>
  <c r="E60" i="5" s="1"/>
  <c r="I60" i="5" a="1"/>
  <c r="I60" i="5" s="1"/>
  <c r="M60" i="5" a="1"/>
  <c r="M60" i="5" s="1"/>
  <c r="X60" i="5" a="1"/>
  <c r="X60" i="5" s="1"/>
  <c r="N60" i="5" a="1"/>
  <c r="N60" i="5" s="1"/>
  <c r="R60" i="5" a="1"/>
  <c r="R60" i="5" s="1"/>
  <c r="H60" i="5" a="1"/>
  <c r="H60" i="5" s="1"/>
  <c r="T60" i="5" a="1"/>
  <c r="T60" i="5" s="1"/>
  <c r="U60" i="5" a="1"/>
  <c r="U60" i="5" s="1"/>
  <c r="F60" i="5" a="1"/>
  <c r="F60" i="5" s="1"/>
  <c r="J60" i="5" a="1"/>
  <c r="J60" i="5" s="1"/>
  <c r="V60" i="5" a="1"/>
  <c r="V60" i="5" s="1"/>
  <c r="Y60" i="5" a="1"/>
  <c r="Y60" i="5" s="1"/>
  <c r="G60" i="5" a="1"/>
  <c r="G60" i="5" s="1"/>
  <c r="K60" i="5" a="1"/>
  <c r="K60" i="5" s="1"/>
  <c r="S60" i="5" a="1"/>
  <c r="S60" i="5" s="1"/>
  <c r="O60" i="5" a="1"/>
  <c r="O60" i="5" s="1"/>
  <c r="W60" i="5" a="1"/>
  <c r="W60" i="5" s="1"/>
  <c r="Q60" i="5" a="1"/>
  <c r="Q60" i="5" s="1"/>
  <c r="AA60" i="5" a="1"/>
  <c r="AA60" i="5" s="1"/>
  <c r="L60" i="5" a="1"/>
  <c r="L60" i="5" s="1"/>
  <c r="S119" i="5" a="1"/>
  <c r="S119" i="5" s="1"/>
  <c r="Y119" i="5" a="1"/>
  <c r="Y119" i="5" s="1"/>
  <c r="AA119" i="5" a="1"/>
  <c r="AA119" i="5" s="1"/>
  <c r="Z119" i="5" a="1"/>
  <c r="Z119" i="5" s="1"/>
  <c r="V119" i="5" a="1"/>
  <c r="V119" i="5" s="1"/>
  <c r="G119" i="5" a="1"/>
  <c r="G119" i="5" s="1"/>
  <c r="X119" i="5" a="1"/>
  <c r="X119" i="5" s="1"/>
  <c r="F119" i="5" a="1"/>
  <c r="F119" i="5" s="1"/>
  <c r="C119" i="5" a="1"/>
  <c r="C119" i="5" s="1"/>
  <c r="H119" i="5" a="1"/>
  <c r="H119" i="5" s="1"/>
  <c r="U119" i="5" a="1"/>
  <c r="U119" i="5" s="1"/>
  <c r="K119" i="5" a="1"/>
  <c r="K119" i="5" s="1"/>
  <c r="R119" i="5" a="1"/>
  <c r="R119" i="5" s="1"/>
  <c r="P119" i="5" a="1"/>
  <c r="P119" i="5" s="1"/>
  <c r="T119" i="5" a="1"/>
  <c r="T119" i="5" s="1"/>
  <c r="N119" i="5" a="1"/>
  <c r="N119" i="5" s="1"/>
  <c r="M119" i="5" a="1"/>
  <c r="M119" i="5" s="1"/>
  <c r="E119" i="5" a="1"/>
  <c r="E119" i="5" s="1"/>
  <c r="W119" i="5" a="1"/>
  <c r="W119" i="5" s="1"/>
  <c r="L119" i="5" a="1"/>
  <c r="L119" i="5" s="1"/>
  <c r="Q119" i="5" a="1"/>
  <c r="Q119" i="5" s="1"/>
  <c r="I119" i="5" a="1"/>
  <c r="I119" i="5" s="1"/>
  <c r="J119" i="5" a="1"/>
  <c r="J119" i="5" s="1"/>
  <c r="O119" i="5" a="1"/>
  <c r="O119" i="5" s="1"/>
  <c r="C12" i="5" a="1"/>
  <c r="C12" i="5" s="1"/>
  <c r="W12" i="5" a="1"/>
  <c r="W12" i="5" s="1"/>
  <c r="K12" i="5" a="1"/>
  <c r="K12" i="5" s="1"/>
  <c r="M12" i="5" a="1"/>
  <c r="M12" i="5" s="1"/>
  <c r="N12" i="5" a="1"/>
  <c r="N12" i="5" s="1"/>
  <c r="P12" i="5" a="1"/>
  <c r="P12" i="5" s="1"/>
  <c r="Z12" i="5" a="1"/>
  <c r="Z12" i="5" s="1"/>
  <c r="L12" i="5" a="1"/>
  <c r="L12" i="5" s="1"/>
  <c r="G12" i="5" a="1"/>
  <c r="G12" i="5" s="1"/>
  <c r="S12" i="5" a="1"/>
  <c r="S12" i="5" s="1"/>
  <c r="Y12" i="5" a="1"/>
  <c r="Y12" i="5" s="1"/>
  <c r="AA12" i="5" a="1"/>
  <c r="AA12" i="5" s="1"/>
  <c r="E12" i="5" a="1"/>
  <c r="E12" i="5" s="1"/>
  <c r="F12" i="5" a="1"/>
  <c r="F12" i="5" s="1"/>
  <c r="V12" i="5" a="1"/>
  <c r="V12" i="5" s="1"/>
  <c r="R12" i="5" a="1"/>
  <c r="R12" i="5" s="1"/>
  <c r="U12" i="5" a="1"/>
  <c r="U12" i="5" s="1"/>
  <c r="X12" i="5" a="1"/>
  <c r="X12" i="5" s="1"/>
  <c r="T12" i="5" a="1"/>
  <c r="T12" i="5" s="1"/>
  <c r="H12" i="5" a="1"/>
  <c r="H12" i="5" s="1"/>
  <c r="O12" i="5" a="1"/>
  <c r="O12" i="5" s="1"/>
  <c r="Q12" i="5" a="1"/>
  <c r="Q12" i="5" s="1"/>
  <c r="J12" i="5" a="1"/>
  <c r="J12" i="5" s="1"/>
  <c r="I12" i="5" a="1"/>
  <c r="I12" i="5" s="1"/>
  <c r="V3" i="5" a="1"/>
  <c r="V3" i="5" s="1"/>
  <c r="S3" i="5" a="1"/>
  <c r="S3" i="5" s="1"/>
  <c r="Y3" i="5" a="1"/>
  <c r="Y3" i="5" s="1"/>
  <c r="P3" i="5" a="1"/>
  <c r="P3" i="5" s="1"/>
  <c r="R3" i="5" a="1"/>
  <c r="R3" i="5" s="1"/>
  <c r="Z3" i="5" a="1"/>
  <c r="Z3" i="5" s="1"/>
  <c r="W3" i="5" a="1"/>
  <c r="W3" i="5" s="1"/>
  <c r="G3" i="5" a="1"/>
  <c r="G3" i="5" s="1"/>
  <c r="Q3" i="5" a="1"/>
  <c r="Q3" i="5" s="1"/>
  <c r="T3" i="5" a="1"/>
  <c r="T3" i="5" s="1"/>
  <c r="J3" i="5" a="1"/>
  <c r="J3" i="5" s="1"/>
  <c r="F3" i="5" a="1"/>
  <c r="F3" i="5" s="1"/>
  <c r="M3" i="5" a="1"/>
  <c r="M3" i="5" s="1"/>
  <c r="E3" i="5" a="1"/>
  <c r="E3" i="5" s="1"/>
  <c r="L3" i="5" a="1"/>
  <c r="L3" i="5" s="1"/>
  <c r="U3" i="5" a="1"/>
  <c r="U3" i="5" s="1"/>
  <c r="K3" i="5" a="1"/>
  <c r="K3" i="5" s="1"/>
  <c r="O3" i="5" a="1"/>
  <c r="O3" i="5" s="1"/>
  <c r="I3" i="5" a="1"/>
  <c r="I3" i="5" s="1"/>
  <c r="N3" i="5" a="1"/>
  <c r="N3" i="5" s="1"/>
  <c r="X3" i="5" a="1"/>
  <c r="X3" i="5" s="1"/>
  <c r="C3" i="5" a="1"/>
  <c r="C3" i="5" s="1"/>
  <c r="AA3" i="5" a="1"/>
  <c r="AA3" i="5" s="1"/>
  <c r="H3" i="5" a="1"/>
  <c r="H3" i="5" s="1"/>
  <c r="D3" i="5" a="1"/>
  <c r="D3" i="5" s="1"/>
  <c r="Z72" i="5" a="1"/>
  <c r="Z72" i="5" s="1"/>
  <c r="S72" i="5" a="1"/>
  <c r="S72" i="5" s="1"/>
  <c r="N72" i="5" a="1"/>
  <c r="N72" i="5" s="1"/>
  <c r="O72" i="5" a="1"/>
  <c r="O72" i="5" s="1"/>
  <c r="Q72" i="5" a="1"/>
  <c r="Q72" i="5" s="1"/>
  <c r="I72" i="5" a="1"/>
  <c r="I72" i="5" s="1"/>
  <c r="X72" i="5" a="1"/>
  <c r="X72" i="5" s="1"/>
  <c r="R72" i="5" a="1"/>
  <c r="R72" i="5" s="1"/>
  <c r="L72" i="5" a="1"/>
  <c r="L72" i="5" s="1"/>
  <c r="G72" i="5" a="1"/>
  <c r="G72" i="5" s="1"/>
  <c r="AA72" i="5" a="1"/>
  <c r="AA72" i="5" s="1"/>
  <c r="P72" i="5" a="1"/>
  <c r="P72" i="5" s="1"/>
  <c r="F72" i="5" a="1"/>
  <c r="F72" i="5" s="1"/>
  <c r="U72" i="5" a="1"/>
  <c r="U72" i="5" s="1"/>
  <c r="E72" i="5" a="1"/>
  <c r="E72" i="5" s="1"/>
  <c r="T72" i="5" a="1"/>
  <c r="T72" i="5" s="1"/>
  <c r="C72" i="5" a="1"/>
  <c r="C72" i="5" s="1"/>
  <c r="H72" i="5" a="1"/>
  <c r="H72" i="5" s="1"/>
  <c r="Y72" i="5" a="1"/>
  <c r="Y72" i="5" s="1"/>
  <c r="W72" i="5" a="1"/>
  <c r="W72" i="5" s="1"/>
  <c r="J72" i="5" a="1"/>
  <c r="J72" i="5" s="1"/>
  <c r="M72" i="5" a="1"/>
  <c r="M72" i="5" s="1"/>
  <c r="K72" i="5" a="1"/>
  <c r="K72" i="5" s="1"/>
  <c r="V72" i="5" a="1"/>
  <c r="V72" i="5" s="1"/>
  <c r="J26" i="5" a="1"/>
  <c r="J26" i="5" s="1"/>
  <c r="O26" i="5" a="1"/>
  <c r="O26" i="5" s="1"/>
  <c r="C26" i="5" a="1"/>
  <c r="C26" i="5" s="1"/>
  <c r="M26" i="5" a="1"/>
  <c r="M26" i="5" s="1"/>
  <c r="R26" i="5" a="1"/>
  <c r="R26" i="5" s="1"/>
  <c r="E26" i="5" a="1"/>
  <c r="E26" i="5" s="1"/>
  <c r="V26" i="5" a="1"/>
  <c r="V26" i="5" s="1"/>
  <c r="Y26" i="5" a="1"/>
  <c r="Y26" i="5" s="1"/>
  <c r="Z26" i="5" a="1"/>
  <c r="Z26" i="5" s="1"/>
  <c r="F26" i="5" a="1"/>
  <c r="F26" i="5" s="1"/>
  <c r="S26" i="5" a="1"/>
  <c r="S26" i="5" s="1"/>
  <c r="U26" i="5" a="1"/>
  <c r="U26" i="5" s="1"/>
  <c r="T26" i="5" a="1"/>
  <c r="T26" i="5" s="1"/>
  <c r="N26" i="5" a="1"/>
  <c r="N26" i="5" s="1"/>
  <c r="L26" i="5" a="1"/>
  <c r="L26" i="5" s="1"/>
  <c r="Q26" i="5" a="1"/>
  <c r="Q26" i="5" s="1"/>
  <c r="I26" i="5" a="1"/>
  <c r="I26" i="5" s="1"/>
  <c r="AA26" i="5" a="1"/>
  <c r="AA26" i="5" s="1"/>
  <c r="W26" i="5" a="1"/>
  <c r="W26" i="5" s="1"/>
  <c r="H26" i="5" a="1"/>
  <c r="H26" i="5" s="1"/>
  <c r="X26" i="5" a="1"/>
  <c r="X26" i="5" s="1"/>
  <c r="P26" i="5" a="1"/>
  <c r="P26" i="5" s="1"/>
  <c r="K26" i="5" a="1"/>
  <c r="K26" i="5" s="1"/>
  <c r="G26" i="5" a="1"/>
  <c r="G26" i="5" s="1"/>
  <c r="D60" i="5" a="1"/>
  <c r="D60" i="5" s="1"/>
  <c r="P17" i="5" a="1"/>
  <c r="P17" i="5" s="1"/>
  <c r="N17" i="5" a="1"/>
  <c r="N17" i="5" s="1"/>
  <c r="E17" i="5" a="1"/>
  <c r="E17" i="5" s="1"/>
  <c r="C17" i="5" a="1"/>
  <c r="C17" i="5" s="1"/>
  <c r="U17" i="5" a="1"/>
  <c r="U17" i="5" s="1"/>
  <c r="F17" i="5" a="1"/>
  <c r="F17" i="5" s="1"/>
  <c r="T17" i="5" a="1"/>
  <c r="T17" i="5" s="1"/>
  <c r="S17" i="5" a="1"/>
  <c r="S17" i="5" s="1"/>
  <c r="O17" i="5" a="1"/>
  <c r="O17" i="5" s="1"/>
  <c r="AA17" i="5" a="1"/>
  <c r="AA17" i="5" s="1"/>
  <c r="R17" i="5" a="1"/>
  <c r="R17" i="5" s="1"/>
  <c r="I17" i="5" a="1"/>
  <c r="I17" i="5" s="1"/>
  <c r="L17" i="5" a="1"/>
  <c r="L17" i="5" s="1"/>
  <c r="G17" i="5" a="1"/>
  <c r="G17" i="5" s="1"/>
  <c r="V17" i="5" a="1"/>
  <c r="V17" i="5" s="1"/>
  <c r="J17" i="5" a="1"/>
  <c r="J17" i="5" s="1"/>
  <c r="X17" i="5" a="1"/>
  <c r="X17" i="5" s="1"/>
  <c r="K17" i="5" a="1"/>
  <c r="K17" i="5" s="1"/>
  <c r="Z17" i="5" a="1"/>
  <c r="Z17" i="5" s="1"/>
  <c r="H17" i="5" a="1"/>
  <c r="H17" i="5" s="1"/>
  <c r="Q17" i="5" a="1"/>
  <c r="Q17" i="5" s="1"/>
  <c r="Y17" i="5" a="1"/>
  <c r="Y17" i="5" s="1"/>
  <c r="W17" i="5" a="1"/>
  <c r="W17" i="5" s="1"/>
  <c r="M17" i="5" a="1"/>
  <c r="M17" i="5" s="1"/>
  <c r="N10" i="5" a="1"/>
  <c r="N10" i="5" s="1"/>
  <c r="I10" i="5" a="1"/>
  <c r="I10" i="5" s="1"/>
  <c r="K10" i="5" a="1"/>
  <c r="K10" i="5" s="1"/>
  <c r="R10" i="5" a="1"/>
  <c r="R10" i="5" s="1"/>
  <c r="L10" i="5" a="1"/>
  <c r="L10" i="5" s="1"/>
  <c r="U10" i="5" a="1"/>
  <c r="U10" i="5" s="1"/>
  <c r="H10" i="5" a="1"/>
  <c r="H10" i="5" s="1"/>
  <c r="M10" i="5" a="1"/>
  <c r="M10" i="5" s="1"/>
  <c r="F10" i="5" a="1"/>
  <c r="F10" i="5" s="1"/>
  <c r="J10" i="5" a="1"/>
  <c r="J10" i="5" s="1"/>
  <c r="Y10" i="5" a="1"/>
  <c r="Y10" i="5" s="1"/>
  <c r="O10" i="5" a="1"/>
  <c r="O10" i="5" s="1"/>
  <c r="C10" i="5" a="1"/>
  <c r="C10" i="5" s="1"/>
  <c r="E10" i="5" a="1"/>
  <c r="E10" i="5" s="1"/>
  <c r="G10" i="5" a="1"/>
  <c r="G10" i="5" s="1"/>
  <c r="V10" i="5" a="1"/>
  <c r="V10" i="5" s="1"/>
  <c r="Q10" i="5" a="1"/>
  <c r="Q10" i="5" s="1"/>
  <c r="Z10" i="5" a="1"/>
  <c r="Z10" i="5" s="1"/>
  <c r="S10" i="5" a="1"/>
  <c r="S10" i="5" s="1"/>
  <c r="W10" i="5" a="1"/>
  <c r="W10" i="5" s="1"/>
  <c r="P10" i="5" a="1"/>
  <c r="P10" i="5" s="1"/>
  <c r="X10" i="5" a="1"/>
  <c r="X10" i="5" s="1"/>
  <c r="T10" i="5" a="1"/>
  <c r="T10" i="5" s="1"/>
  <c r="AA10" i="5" a="1"/>
  <c r="AA10" i="5" s="1"/>
  <c r="M118" i="5" a="1"/>
  <c r="M118" i="5" s="1"/>
  <c r="G118" i="5" a="1"/>
  <c r="G118" i="5" s="1"/>
  <c r="Z118" i="5" a="1"/>
  <c r="Z118" i="5" s="1"/>
  <c r="C118" i="5" a="1"/>
  <c r="C118" i="5" s="1"/>
  <c r="V118" i="5" a="1"/>
  <c r="V118" i="5" s="1"/>
  <c r="T118" i="5" a="1"/>
  <c r="T118" i="5" s="1"/>
  <c r="O118" i="5" a="1"/>
  <c r="O118" i="5" s="1"/>
  <c r="S118" i="5" a="1"/>
  <c r="S118" i="5" s="1"/>
  <c r="Y118" i="5" a="1"/>
  <c r="Y118" i="5" s="1"/>
  <c r="U118" i="5" a="1"/>
  <c r="U118" i="5" s="1"/>
  <c r="I118" i="5" a="1"/>
  <c r="I118" i="5" s="1"/>
  <c r="H118" i="5" a="1"/>
  <c r="H118" i="5" s="1"/>
  <c r="R118" i="5" a="1"/>
  <c r="R118" i="5" s="1"/>
  <c r="E118" i="5" a="1"/>
  <c r="E118" i="5" s="1"/>
  <c r="N118" i="5" a="1"/>
  <c r="N118" i="5" s="1"/>
  <c r="L118" i="5" a="1"/>
  <c r="L118" i="5" s="1"/>
  <c r="J118" i="5" a="1"/>
  <c r="J118" i="5" s="1"/>
  <c r="F118" i="5" a="1"/>
  <c r="F118" i="5" s="1"/>
  <c r="X118" i="5" a="1"/>
  <c r="X118" i="5" s="1"/>
  <c r="P118" i="5" a="1"/>
  <c r="P118" i="5" s="1"/>
  <c r="AA118" i="5" a="1"/>
  <c r="AA118" i="5" s="1"/>
  <c r="Q118" i="5" a="1"/>
  <c r="Q118" i="5" s="1"/>
  <c r="K118" i="5" a="1"/>
  <c r="K118" i="5" s="1"/>
  <c r="W118" i="5" a="1"/>
  <c r="W118" i="5" s="1"/>
  <c r="C90" i="5" a="1"/>
  <c r="C90" i="5" s="1"/>
  <c r="P90" i="5" a="1"/>
  <c r="P90" i="5" s="1"/>
  <c r="Q90" i="5" a="1"/>
  <c r="Q90" i="5" s="1"/>
  <c r="E90" i="5" a="1"/>
  <c r="E90" i="5" s="1"/>
  <c r="M90" i="5" a="1"/>
  <c r="M90" i="5" s="1"/>
  <c r="L90" i="5" a="1"/>
  <c r="L90" i="5" s="1"/>
  <c r="F90" i="5" a="1"/>
  <c r="F90" i="5" s="1"/>
  <c r="W90" i="5" a="1"/>
  <c r="W90" i="5" s="1"/>
  <c r="V90" i="5" a="1"/>
  <c r="V90" i="5" s="1"/>
  <c r="U90" i="5" a="1"/>
  <c r="U90" i="5" s="1"/>
  <c r="O90" i="5" a="1"/>
  <c r="O90" i="5" s="1"/>
  <c r="AA90" i="5" a="1"/>
  <c r="AA90" i="5" s="1"/>
  <c r="K90" i="5" a="1"/>
  <c r="K90" i="5" s="1"/>
  <c r="J90" i="5" a="1"/>
  <c r="J90" i="5" s="1"/>
  <c r="T90" i="5" a="1"/>
  <c r="T90" i="5" s="1"/>
  <c r="R90" i="5" a="1"/>
  <c r="R90" i="5" s="1"/>
  <c r="N90" i="5" a="1"/>
  <c r="N90" i="5" s="1"/>
  <c r="X90" i="5" a="1"/>
  <c r="X90" i="5" s="1"/>
  <c r="I90" i="5" a="1"/>
  <c r="I90" i="5" s="1"/>
  <c r="Z90" i="5" a="1"/>
  <c r="Z90" i="5" s="1"/>
  <c r="G90" i="5" a="1"/>
  <c r="G90" i="5" s="1"/>
  <c r="H90" i="5" a="1"/>
  <c r="H90" i="5" s="1"/>
  <c r="Y90" i="5" a="1"/>
  <c r="Y90" i="5" s="1"/>
  <c r="S90" i="5" a="1"/>
  <c r="S90" i="5" s="1"/>
  <c r="D90" i="5" a="1"/>
  <c r="D90" i="5" s="1"/>
  <c r="D105" i="5" a="1"/>
  <c r="D105" i="5" s="1"/>
  <c r="X56" i="5" a="1"/>
  <c r="X56" i="5" s="1"/>
  <c r="H56" i="5" a="1"/>
  <c r="H56" i="5" s="1"/>
  <c r="L56" i="5" a="1"/>
  <c r="L56" i="5" s="1"/>
  <c r="J56" i="5" a="1"/>
  <c r="J56" i="5" s="1"/>
  <c r="Q56" i="5" a="1"/>
  <c r="Q56" i="5" s="1"/>
  <c r="Y56" i="5" a="1"/>
  <c r="Y56" i="5" s="1"/>
  <c r="W56" i="5" a="1"/>
  <c r="W56" i="5" s="1"/>
  <c r="M56" i="5" a="1"/>
  <c r="M56" i="5" s="1"/>
  <c r="N56" i="5" a="1"/>
  <c r="N56" i="5" s="1"/>
  <c r="P56" i="5" a="1"/>
  <c r="P56" i="5" s="1"/>
  <c r="E56" i="5" a="1"/>
  <c r="E56" i="5" s="1"/>
  <c r="T56" i="5" a="1"/>
  <c r="T56" i="5" s="1"/>
  <c r="G56" i="5" a="1"/>
  <c r="G56" i="5" s="1"/>
  <c r="U56" i="5" a="1"/>
  <c r="U56" i="5" s="1"/>
  <c r="R56" i="5" a="1"/>
  <c r="R56" i="5" s="1"/>
  <c r="Z56" i="5" a="1"/>
  <c r="Z56" i="5" s="1"/>
  <c r="O56" i="5" a="1"/>
  <c r="O56" i="5" s="1"/>
  <c r="F56" i="5" a="1"/>
  <c r="F56" i="5" s="1"/>
  <c r="AA56" i="5" a="1"/>
  <c r="AA56" i="5" s="1"/>
  <c r="C56" i="5" a="1"/>
  <c r="C56" i="5" s="1"/>
  <c r="I56" i="5" a="1"/>
  <c r="I56" i="5" s="1"/>
  <c r="K56" i="5" a="1"/>
  <c r="K56" i="5" s="1"/>
  <c r="S56" i="5" a="1"/>
  <c r="S56" i="5" s="1"/>
  <c r="V56" i="5" a="1"/>
  <c r="V56" i="5" s="1"/>
  <c r="D56" i="5" a="1"/>
  <c r="D56" i="5" s="1"/>
  <c r="V51" i="5" a="1"/>
  <c r="V51" i="5" s="1"/>
  <c r="K51" i="5" a="1"/>
  <c r="K51" i="5" s="1"/>
  <c r="X51" i="5" a="1"/>
  <c r="X51" i="5" s="1"/>
  <c r="AA51" i="5" a="1"/>
  <c r="AA51" i="5" s="1"/>
  <c r="F51" i="5" a="1"/>
  <c r="F51" i="5" s="1"/>
  <c r="M51" i="5" a="1"/>
  <c r="M51" i="5" s="1"/>
  <c r="E51" i="5" a="1"/>
  <c r="E51" i="5" s="1"/>
  <c r="J51" i="5" a="1"/>
  <c r="J51" i="5" s="1"/>
  <c r="T51" i="5" a="1"/>
  <c r="T51" i="5" s="1"/>
  <c r="W51" i="5" a="1"/>
  <c r="W51" i="5" s="1"/>
  <c r="H51" i="5" a="1"/>
  <c r="H51" i="5" s="1"/>
  <c r="P51" i="5" a="1"/>
  <c r="P51" i="5" s="1"/>
  <c r="C51" i="5" a="1"/>
  <c r="C51" i="5" s="1"/>
  <c r="R51" i="5" a="1"/>
  <c r="R51" i="5" s="1"/>
  <c r="Y51" i="5" a="1"/>
  <c r="Y51" i="5" s="1"/>
  <c r="N51" i="5" a="1"/>
  <c r="N51" i="5" s="1"/>
  <c r="L51" i="5" a="1"/>
  <c r="L51" i="5" s="1"/>
  <c r="G51" i="5" a="1"/>
  <c r="G51" i="5" s="1"/>
  <c r="Z51" i="5" a="1"/>
  <c r="Z51" i="5" s="1"/>
  <c r="Q51" i="5" a="1"/>
  <c r="Q51" i="5" s="1"/>
  <c r="O51" i="5" a="1"/>
  <c r="O51" i="5" s="1"/>
  <c r="U51" i="5" a="1"/>
  <c r="U51" i="5" s="1"/>
  <c r="I51" i="5" a="1"/>
  <c r="I51" i="5" s="1"/>
  <c r="S51" i="5" a="1"/>
  <c r="S51" i="5" s="1"/>
  <c r="D51" i="5" a="1"/>
  <c r="D51" i="5" s="1"/>
  <c r="E33" i="5" a="1"/>
  <c r="E33" i="5" s="1"/>
  <c r="AA33" i="5" a="1"/>
  <c r="AA33" i="5" s="1"/>
  <c r="Q33" i="5" a="1"/>
  <c r="Q33" i="5" s="1"/>
  <c r="I33" i="5" a="1"/>
  <c r="I33" i="5" s="1"/>
  <c r="O33" i="5" a="1"/>
  <c r="O33" i="5" s="1"/>
  <c r="T33" i="5" a="1"/>
  <c r="T33" i="5" s="1"/>
  <c r="P33" i="5" a="1"/>
  <c r="P33" i="5" s="1"/>
  <c r="Y33" i="5" a="1"/>
  <c r="Y33" i="5" s="1"/>
  <c r="V33" i="5" a="1"/>
  <c r="V33" i="5" s="1"/>
  <c r="R33" i="5" a="1"/>
  <c r="R33" i="5" s="1"/>
  <c r="L33" i="5" a="1"/>
  <c r="L33" i="5" s="1"/>
  <c r="K33" i="5" a="1"/>
  <c r="K33" i="5" s="1"/>
  <c r="Z33" i="5" a="1"/>
  <c r="Z33" i="5" s="1"/>
  <c r="F33" i="5" a="1"/>
  <c r="F33" i="5" s="1"/>
  <c r="H33" i="5" a="1"/>
  <c r="H33" i="5" s="1"/>
  <c r="N33" i="5" a="1"/>
  <c r="N33" i="5" s="1"/>
  <c r="U33" i="5" a="1"/>
  <c r="U33" i="5" s="1"/>
  <c r="C33" i="5" a="1"/>
  <c r="C33" i="5" s="1"/>
  <c r="X33" i="5" a="1"/>
  <c r="X33" i="5" s="1"/>
  <c r="W33" i="5" a="1"/>
  <c r="W33" i="5" s="1"/>
  <c r="G33" i="5" a="1"/>
  <c r="G33" i="5" s="1"/>
  <c r="M33" i="5" a="1"/>
  <c r="M33" i="5" s="1"/>
  <c r="S33" i="5" a="1"/>
  <c r="S33" i="5" s="1"/>
  <c r="J33" i="5" a="1"/>
  <c r="J33" i="5" s="1"/>
  <c r="P85" i="5" a="1"/>
  <c r="P85" i="5" s="1"/>
  <c r="H85" i="5" a="1"/>
  <c r="H85" i="5" s="1"/>
  <c r="O85" i="5" a="1"/>
  <c r="O85" i="5" s="1"/>
  <c r="X85" i="5" a="1"/>
  <c r="X85" i="5" s="1"/>
  <c r="C85" i="5" a="1"/>
  <c r="C85" i="5" s="1"/>
  <c r="N85" i="5" a="1"/>
  <c r="N85" i="5" s="1"/>
  <c r="AA85" i="5" a="1"/>
  <c r="AA85" i="5" s="1"/>
  <c r="G85" i="5" a="1"/>
  <c r="G85" i="5" s="1"/>
  <c r="R85" i="5" a="1"/>
  <c r="R85" i="5" s="1"/>
  <c r="S85" i="5" a="1"/>
  <c r="S85" i="5" s="1"/>
  <c r="J85" i="5" a="1"/>
  <c r="J85" i="5" s="1"/>
  <c r="I85" i="5" a="1"/>
  <c r="I85" i="5" s="1"/>
  <c r="Y85" i="5" a="1"/>
  <c r="Y85" i="5" s="1"/>
  <c r="V85" i="5" a="1"/>
  <c r="V85" i="5" s="1"/>
  <c r="E85" i="5" a="1"/>
  <c r="E85" i="5" s="1"/>
  <c r="T85" i="5" a="1"/>
  <c r="T85" i="5" s="1"/>
  <c r="F85" i="5" a="1"/>
  <c r="F85" i="5" s="1"/>
  <c r="M85" i="5" a="1"/>
  <c r="M85" i="5" s="1"/>
  <c r="U85" i="5" a="1"/>
  <c r="U85" i="5" s="1"/>
  <c r="Q85" i="5" a="1"/>
  <c r="Q85" i="5" s="1"/>
  <c r="L85" i="5" a="1"/>
  <c r="L85" i="5" s="1"/>
  <c r="Z85" i="5" a="1"/>
  <c r="Z85" i="5" s="1"/>
  <c r="W85" i="5" a="1"/>
  <c r="W85" i="5" s="1"/>
  <c r="K85" i="5" a="1"/>
  <c r="K85" i="5" s="1"/>
  <c r="D85" i="5" a="1"/>
  <c r="D85" i="5" s="1"/>
  <c r="Z49" i="5" a="1"/>
  <c r="Z49" i="5" s="1"/>
  <c r="E49" i="5" a="1"/>
  <c r="E49" i="5" s="1"/>
  <c r="I49" i="5" a="1"/>
  <c r="I49" i="5" s="1"/>
  <c r="G49" i="5" a="1"/>
  <c r="G49" i="5" s="1"/>
  <c r="O49" i="5" a="1"/>
  <c r="O49" i="5" s="1"/>
  <c r="L49" i="5" a="1"/>
  <c r="L49" i="5" s="1"/>
  <c r="F49" i="5" a="1"/>
  <c r="F49" i="5" s="1"/>
  <c r="S49" i="5" a="1"/>
  <c r="S49" i="5" s="1"/>
  <c r="J49" i="5" a="1"/>
  <c r="J49" i="5" s="1"/>
  <c r="V49" i="5" a="1"/>
  <c r="V49" i="5" s="1"/>
  <c r="T49" i="5" a="1"/>
  <c r="T49" i="5" s="1"/>
  <c r="K49" i="5" a="1"/>
  <c r="K49" i="5" s="1"/>
  <c r="Q49" i="5" a="1"/>
  <c r="Q49" i="5" s="1"/>
  <c r="R49" i="5" a="1"/>
  <c r="R49" i="5" s="1"/>
  <c r="U49" i="5" a="1"/>
  <c r="U49" i="5" s="1"/>
  <c r="AA49" i="5" a="1"/>
  <c r="AA49" i="5" s="1"/>
  <c r="C49" i="5" a="1"/>
  <c r="C49" i="5" s="1"/>
  <c r="P49" i="5" a="1"/>
  <c r="P49" i="5" s="1"/>
  <c r="X49" i="5" a="1"/>
  <c r="X49" i="5" s="1"/>
  <c r="Y49" i="5" a="1"/>
  <c r="Y49" i="5" s="1"/>
  <c r="H49" i="5" a="1"/>
  <c r="H49" i="5" s="1"/>
  <c r="N49" i="5" a="1"/>
  <c r="N49" i="5" s="1"/>
  <c r="M49" i="5" a="1"/>
  <c r="M49" i="5" s="1"/>
  <c r="W49" i="5" a="1"/>
  <c r="W49" i="5" s="1"/>
  <c r="O102" i="5" a="1"/>
  <c r="O102" i="5" s="1"/>
  <c r="P102" i="5" a="1"/>
  <c r="P102" i="5" s="1"/>
  <c r="AA102" i="5" a="1"/>
  <c r="AA102" i="5" s="1"/>
  <c r="S102" i="5" a="1"/>
  <c r="S102" i="5" s="1"/>
  <c r="M102" i="5" a="1"/>
  <c r="M102" i="5" s="1"/>
  <c r="K102" i="5" a="1"/>
  <c r="K102" i="5" s="1"/>
  <c r="J102" i="5" a="1"/>
  <c r="J102" i="5" s="1"/>
  <c r="U102" i="5" a="1"/>
  <c r="U102" i="5" s="1"/>
  <c r="C102" i="5" a="1"/>
  <c r="C102" i="5" s="1"/>
  <c r="Z102" i="5" a="1"/>
  <c r="Z102" i="5" s="1"/>
  <c r="F102" i="5" a="1"/>
  <c r="F102" i="5" s="1"/>
  <c r="V102" i="5" a="1"/>
  <c r="V102" i="5" s="1"/>
  <c r="Q102" i="5" a="1"/>
  <c r="Q102" i="5" s="1"/>
  <c r="I102" i="5" a="1"/>
  <c r="I102" i="5" s="1"/>
  <c r="T102" i="5" a="1"/>
  <c r="T102" i="5" s="1"/>
  <c r="R102" i="5" a="1"/>
  <c r="R102" i="5" s="1"/>
  <c r="L102" i="5" a="1"/>
  <c r="L102" i="5" s="1"/>
  <c r="Y102" i="5" a="1"/>
  <c r="Y102" i="5" s="1"/>
  <c r="N102" i="5" a="1"/>
  <c r="N102" i="5" s="1"/>
  <c r="E102" i="5" a="1"/>
  <c r="E102" i="5" s="1"/>
  <c r="H102" i="5" a="1"/>
  <c r="H102" i="5" s="1"/>
  <c r="W102" i="5" a="1"/>
  <c r="W102" i="5" s="1"/>
  <c r="X102" i="5" a="1"/>
  <c r="X102" i="5" s="1"/>
  <c r="G102" i="5" a="1"/>
  <c r="G102" i="5" s="1"/>
  <c r="D102" i="5" a="1"/>
  <c r="D102" i="5" s="1"/>
  <c r="C104" i="5" a="1"/>
  <c r="C104" i="5" s="1"/>
  <c r="Z104" i="5" a="1"/>
  <c r="Z104" i="5" s="1"/>
  <c r="P104" i="5" a="1"/>
  <c r="P104" i="5" s="1"/>
  <c r="W104" i="5" a="1"/>
  <c r="W104" i="5" s="1"/>
  <c r="M104" i="5" a="1"/>
  <c r="M104" i="5" s="1"/>
  <c r="S104" i="5" a="1"/>
  <c r="S104" i="5" s="1"/>
  <c r="I104" i="5" a="1"/>
  <c r="I104" i="5" s="1"/>
  <c r="N104" i="5" a="1"/>
  <c r="N104" i="5" s="1"/>
  <c r="R104" i="5" a="1"/>
  <c r="R104" i="5" s="1"/>
  <c r="G104" i="5" a="1"/>
  <c r="G104" i="5" s="1"/>
  <c r="AA104" i="5" a="1"/>
  <c r="AA104" i="5" s="1"/>
  <c r="V104" i="5" a="1"/>
  <c r="V104" i="5" s="1"/>
  <c r="K104" i="5" a="1"/>
  <c r="K104" i="5" s="1"/>
  <c r="X104" i="5" a="1"/>
  <c r="X104" i="5" s="1"/>
  <c r="T104" i="5" a="1"/>
  <c r="T104" i="5" s="1"/>
  <c r="E104" i="5" a="1"/>
  <c r="E104" i="5" s="1"/>
  <c r="F104" i="5" a="1"/>
  <c r="F104" i="5" s="1"/>
  <c r="Q104" i="5" a="1"/>
  <c r="Q104" i="5" s="1"/>
  <c r="L104" i="5" a="1"/>
  <c r="L104" i="5" s="1"/>
  <c r="O104" i="5" a="1"/>
  <c r="O104" i="5" s="1"/>
  <c r="H104" i="5" a="1"/>
  <c r="H104" i="5" s="1"/>
  <c r="J104" i="5" a="1"/>
  <c r="J104" i="5" s="1"/>
  <c r="Y104" i="5" a="1"/>
  <c r="Y104" i="5" s="1"/>
  <c r="U104" i="5" a="1"/>
  <c r="U104" i="5" s="1"/>
  <c r="U37" i="5" a="1"/>
  <c r="U37" i="5" s="1"/>
  <c r="V37" i="5" a="1"/>
  <c r="V37" i="5" s="1"/>
  <c r="Z37" i="5" a="1"/>
  <c r="Z37" i="5" s="1"/>
  <c r="J37" i="5" a="1"/>
  <c r="J37" i="5" s="1"/>
  <c r="L37" i="5" a="1"/>
  <c r="L37" i="5" s="1"/>
  <c r="M37" i="5" a="1"/>
  <c r="M37" i="5" s="1"/>
  <c r="I37" i="5" a="1"/>
  <c r="I37" i="5" s="1"/>
  <c r="X37" i="5" a="1"/>
  <c r="X37" i="5" s="1"/>
  <c r="P37" i="5" a="1"/>
  <c r="P37" i="5" s="1"/>
  <c r="H37" i="5" a="1"/>
  <c r="H37" i="5" s="1"/>
  <c r="S37" i="5" a="1"/>
  <c r="S37" i="5" s="1"/>
  <c r="E37" i="5" a="1"/>
  <c r="E37" i="5" s="1"/>
  <c r="Y37" i="5" a="1"/>
  <c r="Y37" i="5" s="1"/>
  <c r="T37" i="5" a="1"/>
  <c r="T37" i="5" s="1"/>
  <c r="W37" i="5" a="1"/>
  <c r="W37" i="5" s="1"/>
  <c r="C37" i="5" a="1"/>
  <c r="C37" i="5" s="1"/>
  <c r="N37" i="5" a="1"/>
  <c r="N37" i="5" s="1"/>
  <c r="F37" i="5" a="1"/>
  <c r="F37" i="5" s="1"/>
  <c r="Q37" i="5" a="1"/>
  <c r="Q37" i="5" s="1"/>
  <c r="O37" i="5" a="1"/>
  <c r="O37" i="5" s="1"/>
  <c r="G37" i="5" a="1"/>
  <c r="G37" i="5" s="1"/>
  <c r="R37" i="5" a="1"/>
  <c r="R37" i="5" s="1"/>
  <c r="AA37" i="5" a="1"/>
  <c r="AA37" i="5" s="1"/>
  <c r="K37" i="5" a="1"/>
  <c r="K37" i="5" s="1"/>
  <c r="AA55" i="5" a="1"/>
  <c r="AA55" i="5" s="1"/>
  <c r="J55" i="5" a="1"/>
  <c r="J55" i="5" s="1"/>
  <c r="F55" i="5" a="1"/>
  <c r="F55" i="5" s="1"/>
  <c r="Z55" i="5" a="1"/>
  <c r="Z55" i="5" s="1"/>
  <c r="O55" i="5" a="1"/>
  <c r="O55" i="5" s="1"/>
  <c r="V55" i="5" a="1"/>
  <c r="V55" i="5" s="1"/>
  <c r="S55" i="5" a="1"/>
  <c r="S55" i="5" s="1"/>
  <c r="K55" i="5" a="1"/>
  <c r="K55" i="5" s="1"/>
  <c r="M55" i="5" a="1"/>
  <c r="M55" i="5" s="1"/>
  <c r="Y55" i="5" a="1"/>
  <c r="Y55" i="5" s="1"/>
  <c r="U55" i="5" a="1"/>
  <c r="U55" i="5" s="1"/>
  <c r="Q55" i="5" a="1"/>
  <c r="Q55" i="5" s="1"/>
  <c r="T55" i="5" a="1"/>
  <c r="T55" i="5" s="1"/>
  <c r="H55" i="5" a="1"/>
  <c r="H55" i="5" s="1"/>
  <c r="N55" i="5" a="1"/>
  <c r="N55" i="5" s="1"/>
  <c r="C55" i="5" a="1"/>
  <c r="C55" i="5" s="1"/>
  <c r="E55" i="5" a="1"/>
  <c r="E55" i="5" s="1"/>
  <c r="X55" i="5" a="1"/>
  <c r="X55" i="5" s="1"/>
  <c r="P55" i="5" a="1"/>
  <c r="P55" i="5" s="1"/>
  <c r="L55" i="5" a="1"/>
  <c r="L55" i="5" s="1"/>
  <c r="I55" i="5" a="1"/>
  <c r="I55" i="5" s="1"/>
  <c r="W55" i="5" a="1"/>
  <c r="W55" i="5" s="1"/>
  <c r="R55" i="5" a="1"/>
  <c r="R55" i="5" s="1"/>
  <c r="G55" i="5" a="1"/>
  <c r="G55" i="5" s="1"/>
  <c r="D55" i="5" a="1"/>
  <c r="D55" i="5" s="1"/>
  <c r="O69" i="5" a="1"/>
  <c r="O69" i="5" s="1"/>
  <c r="S69" i="5" a="1"/>
  <c r="S69" i="5" s="1"/>
  <c r="R69" i="5" a="1"/>
  <c r="R69" i="5" s="1"/>
  <c r="H69" i="5" a="1"/>
  <c r="H69" i="5" s="1"/>
  <c r="Y69" i="5" a="1"/>
  <c r="Y69" i="5" s="1"/>
  <c r="C69" i="5" a="1"/>
  <c r="C69" i="5" s="1"/>
  <c r="N69" i="5" a="1"/>
  <c r="N69" i="5" s="1"/>
  <c r="J69" i="5" a="1"/>
  <c r="J69" i="5" s="1"/>
  <c r="Z69" i="5" a="1"/>
  <c r="Z69" i="5" s="1"/>
  <c r="U69" i="5" a="1"/>
  <c r="U69" i="5" s="1"/>
  <c r="K69" i="5" a="1"/>
  <c r="K69" i="5" s="1"/>
  <c r="Q69" i="5" a="1"/>
  <c r="Q69" i="5" s="1"/>
  <c r="W69" i="5" a="1"/>
  <c r="W69" i="5" s="1"/>
  <c r="I69" i="5" a="1"/>
  <c r="I69" i="5" s="1"/>
  <c r="E69" i="5" a="1"/>
  <c r="E69" i="5" s="1"/>
  <c r="X69" i="5" a="1"/>
  <c r="X69" i="5" s="1"/>
  <c r="T69" i="5" a="1"/>
  <c r="T69" i="5" s="1"/>
  <c r="L69" i="5" a="1"/>
  <c r="L69" i="5" s="1"/>
  <c r="P69" i="5" a="1"/>
  <c r="P69" i="5" s="1"/>
  <c r="G69" i="5" a="1"/>
  <c r="G69" i="5" s="1"/>
  <c r="F69" i="5" a="1"/>
  <c r="F69" i="5" s="1"/>
  <c r="M69" i="5" a="1"/>
  <c r="M69" i="5" s="1"/>
  <c r="AA69" i="5" a="1"/>
  <c r="AA69" i="5" s="1"/>
  <c r="V69" i="5" a="1"/>
  <c r="V69" i="5" s="1"/>
  <c r="D45" i="5" a="1"/>
  <c r="D45" i="5" s="1"/>
  <c r="D40" i="5" a="1"/>
  <c r="D40" i="5" s="1"/>
  <c r="C38" i="5" a="1"/>
  <c r="C38" i="5" s="1"/>
  <c r="X38" i="5" a="1"/>
  <c r="X38" i="5" s="1"/>
  <c r="E38" i="5" a="1"/>
  <c r="E38" i="5" s="1"/>
  <c r="J38" i="5" a="1"/>
  <c r="J38" i="5" s="1"/>
  <c r="L38" i="5" a="1"/>
  <c r="L38" i="5" s="1"/>
  <c r="U38" i="5" a="1"/>
  <c r="U38" i="5" s="1"/>
  <c r="Q38" i="5" a="1"/>
  <c r="Q38" i="5" s="1"/>
  <c r="I38" i="5" a="1"/>
  <c r="I38" i="5" s="1"/>
  <c r="G38" i="5" a="1"/>
  <c r="G38" i="5" s="1"/>
  <c r="Y38" i="5" a="1"/>
  <c r="Y38" i="5" s="1"/>
  <c r="F38" i="5" a="1"/>
  <c r="F38" i="5" s="1"/>
  <c r="O38" i="5" a="1"/>
  <c r="O38" i="5" s="1"/>
  <c r="AA38" i="5" a="1"/>
  <c r="AA38" i="5" s="1"/>
  <c r="Z38" i="5" a="1"/>
  <c r="Z38" i="5" s="1"/>
  <c r="K38" i="5" a="1"/>
  <c r="K38" i="5" s="1"/>
  <c r="R38" i="5" a="1"/>
  <c r="R38" i="5" s="1"/>
  <c r="W38" i="5" a="1"/>
  <c r="W38" i="5" s="1"/>
  <c r="V38" i="5" a="1"/>
  <c r="V38" i="5" s="1"/>
  <c r="N38" i="5" a="1"/>
  <c r="N38" i="5" s="1"/>
  <c r="P38" i="5" a="1"/>
  <c r="P38" i="5" s="1"/>
  <c r="T38" i="5" a="1"/>
  <c r="T38" i="5" s="1"/>
  <c r="H38" i="5" a="1"/>
  <c r="H38" i="5" s="1"/>
  <c r="M38" i="5" a="1"/>
  <c r="M38" i="5" s="1"/>
  <c r="S38" i="5" a="1"/>
  <c r="S38" i="5" s="1"/>
  <c r="D38" i="5" a="1"/>
  <c r="D38" i="5" s="1"/>
  <c r="P80" i="5" a="1"/>
  <c r="P80" i="5" s="1"/>
  <c r="M80" i="5" a="1"/>
  <c r="M80" i="5" s="1"/>
  <c r="S80" i="5" a="1"/>
  <c r="S80" i="5" s="1"/>
  <c r="Y80" i="5" a="1"/>
  <c r="Y80" i="5" s="1"/>
  <c r="J80" i="5" a="1"/>
  <c r="J80" i="5" s="1"/>
  <c r="I80" i="5" a="1"/>
  <c r="I80" i="5" s="1"/>
  <c r="Z80" i="5" a="1"/>
  <c r="Z80" i="5" s="1"/>
  <c r="W80" i="5" a="1"/>
  <c r="W80" i="5" s="1"/>
  <c r="C80" i="5" a="1"/>
  <c r="C80" i="5" s="1"/>
  <c r="K80" i="5" a="1"/>
  <c r="K80" i="5" s="1"/>
  <c r="F80" i="5" a="1"/>
  <c r="F80" i="5" s="1"/>
  <c r="Q80" i="5" a="1"/>
  <c r="Q80" i="5" s="1"/>
  <c r="U80" i="5" a="1"/>
  <c r="U80" i="5" s="1"/>
  <c r="G80" i="5" a="1"/>
  <c r="G80" i="5" s="1"/>
  <c r="X80" i="5" a="1"/>
  <c r="X80" i="5" s="1"/>
  <c r="R80" i="5" a="1"/>
  <c r="R80" i="5" s="1"/>
  <c r="H80" i="5" a="1"/>
  <c r="H80" i="5" s="1"/>
  <c r="V80" i="5" a="1"/>
  <c r="V80" i="5" s="1"/>
  <c r="T80" i="5" a="1"/>
  <c r="T80" i="5" s="1"/>
  <c r="E80" i="5" a="1"/>
  <c r="E80" i="5" s="1"/>
  <c r="AA80" i="5" a="1"/>
  <c r="AA80" i="5" s="1"/>
  <c r="O80" i="5" a="1"/>
  <c r="O80" i="5" s="1"/>
  <c r="N80" i="5" a="1"/>
  <c r="N80" i="5" s="1"/>
  <c r="L80" i="5" a="1"/>
  <c r="L80" i="5" s="1"/>
  <c r="W113" i="5" a="1"/>
  <c r="W113" i="5" s="1"/>
  <c r="I113" i="5" a="1"/>
  <c r="I113" i="5" s="1"/>
  <c r="R113" i="5" a="1"/>
  <c r="R113" i="5" s="1"/>
  <c r="K113" i="5" a="1"/>
  <c r="K113" i="5" s="1"/>
  <c r="F113" i="5" a="1"/>
  <c r="F113" i="5" s="1"/>
  <c r="Z113" i="5" a="1"/>
  <c r="Z113" i="5" s="1"/>
  <c r="AA113" i="5" a="1"/>
  <c r="AA113" i="5" s="1"/>
  <c r="J113" i="5" a="1"/>
  <c r="J113" i="5" s="1"/>
  <c r="C113" i="5" a="1"/>
  <c r="C113" i="5" s="1"/>
  <c r="U113" i="5" a="1"/>
  <c r="U113" i="5" s="1"/>
  <c r="X113" i="5" a="1"/>
  <c r="X113" i="5" s="1"/>
  <c r="H113" i="5" a="1"/>
  <c r="H113" i="5" s="1"/>
  <c r="P113" i="5" a="1"/>
  <c r="P113" i="5" s="1"/>
  <c r="N113" i="5" a="1"/>
  <c r="N113" i="5" s="1"/>
  <c r="O113" i="5" a="1"/>
  <c r="O113" i="5" s="1"/>
  <c r="Y113" i="5" a="1"/>
  <c r="Y113" i="5" s="1"/>
  <c r="L113" i="5" a="1"/>
  <c r="L113" i="5" s="1"/>
  <c r="G113" i="5" a="1"/>
  <c r="G113" i="5" s="1"/>
  <c r="Q113" i="5" a="1"/>
  <c r="Q113" i="5" s="1"/>
  <c r="T113" i="5" a="1"/>
  <c r="T113" i="5" s="1"/>
  <c r="V113" i="5" a="1"/>
  <c r="V113" i="5" s="1"/>
  <c r="M113" i="5" a="1"/>
  <c r="M113" i="5" s="1"/>
  <c r="E113" i="5" a="1"/>
  <c r="E113" i="5" s="1"/>
  <c r="S113" i="5" a="1"/>
  <c r="S113" i="5" s="1"/>
  <c r="D113" i="5" a="1"/>
  <c r="D113" i="5" s="1"/>
  <c r="D12" i="5" a="1"/>
  <c r="D12" i="5" s="1"/>
  <c r="Q99" i="5" a="1"/>
  <c r="Q99" i="5" s="1"/>
  <c r="S99" i="5" a="1"/>
  <c r="S99" i="5" s="1"/>
  <c r="U99" i="5" a="1"/>
  <c r="U99" i="5" s="1"/>
  <c r="P99" i="5" a="1"/>
  <c r="P99" i="5" s="1"/>
  <c r="Z99" i="5" a="1"/>
  <c r="Z99" i="5" s="1"/>
  <c r="X99" i="5" a="1"/>
  <c r="X99" i="5" s="1"/>
  <c r="I99" i="5" a="1"/>
  <c r="I99" i="5" s="1"/>
  <c r="K99" i="5" a="1"/>
  <c r="K99" i="5" s="1"/>
  <c r="V99" i="5" a="1"/>
  <c r="V99" i="5" s="1"/>
  <c r="M99" i="5" a="1"/>
  <c r="M99" i="5" s="1"/>
  <c r="W99" i="5" a="1"/>
  <c r="W99" i="5" s="1"/>
  <c r="F99" i="5" a="1"/>
  <c r="F99" i="5" s="1"/>
  <c r="E99" i="5" a="1"/>
  <c r="E99" i="5" s="1"/>
  <c r="R99" i="5" a="1"/>
  <c r="R99" i="5" s="1"/>
  <c r="J99" i="5" a="1"/>
  <c r="J99" i="5" s="1"/>
  <c r="H99" i="5" a="1"/>
  <c r="H99" i="5" s="1"/>
  <c r="N99" i="5" a="1"/>
  <c r="N99" i="5" s="1"/>
  <c r="O99" i="5" a="1"/>
  <c r="O99" i="5" s="1"/>
  <c r="Y99" i="5" a="1"/>
  <c r="Y99" i="5" s="1"/>
  <c r="G99" i="5" a="1"/>
  <c r="G99" i="5" s="1"/>
  <c r="L99" i="5" a="1"/>
  <c r="L99" i="5" s="1"/>
  <c r="AA99" i="5" a="1"/>
  <c r="AA99" i="5" s="1"/>
  <c r="T99" i="5" a="1"/>
  <c r="T99" i="5" s="1"/>
  <c r="C99" i="5" a="1"/>
  <c r="C99" i="5" s="1"/>
  <c r="P81" i="5" a="1"/>
  <c r="P81" i="5" s="1"/>
  <c r="Q81" i="5" a="1"/>
  <c r="Q81" i="5" s="1"/>
  <c r="M81" i="5" a="1"/>
  <c r="M81" i="5" s="1"/>
  <c r="G81" i="5" a="1"/>
  <c r="G81" i="5" s="1"/>
  <c r="R81" i="5" a="1"/>
  <c r="R81" i="5" s="1"/>
  <c r="J81" i="5" a="1"/>
  <c r="J81" i="5" s="1"/>
  <c r="Y81" i="5" a="1"/>
  <c r="Y81" i="5" s="1"/>
  <c r="K81" i="5" a="1"/>
  <c r="K81" i="5" s="1"/>
  <c r="I81" i="5" a="1"/>
  <c r="I81" i="5" s="1"/>
  <c r="S81" i="5" a="1"/>
  <c r="S81" i="5" s="1"/>
  <c r="W81" i="5" a="1"/>
  <c r="W81" i="5" s="1"/>
  <c r="E81" i="5" a="1"/>
  <c r="E81" i="5" s="1"/>
  <c r="Z81" i="5" a="1"/>
  <c r="Z81" i="5" s="1"/>
  <c r="L81" i="5" a="1"/>
  <c r="L81" i="5" s="1"/>
  <c r="U81" i="5" a="1"/>
  <c r="U81" i="5" s="1"/>
  <c r="C81" i="5" a="1"/>
  <c r="C81" i="5" s="1"/>
  <c r="X81" i="5" a="1"/>
  <c r="X81" i="5" s="1"/>
  <c r="V81" i="5" a="1"/>
  <c r="V81" i="5" s="1"/>
  <c r="F81" i="5" a="1"/>
  <c r="F81" i="5" s="1"/>
  <c r="O81" i="5" a="1"/>
  <c r="O81" i="5" s="1"/>
  <c r="T81" i="5" a="1"/>
  <c r="T81" i="5" s="1"/>
  <c r="H81" i="5" a="1"/>
  <c r="H81" i="5" s="1"/>
  <c r="N81" i="5" a="1"/>
  <c r="N81" i="5" s="1"/>
  <c r="AA81" i="5" a="1"/>
  <c r="AA81" i="5" s="1"/>
  <c r="W82" i="5" a="1"/>
  <c r="W82" i="5" s="1"/>
  <c r="R82" i="5" a="1"/>
  <c r="R82" i="5" s="1"/>
  <c r="N82" i="5" a="1"/>
  <c r="N82" i="5" s="1"/>
  <c r="M82" i="5" a="1"/>
  <c r="M82" i="5" s="1"/>
  <c r="J82" i="5" a="1"/>
  <c r="J82" i="5" s="1"/>
  <c r="E82" i="5" a="1"/>
  <c r="E82" i="5" s="1"/>
  <c r="Z82" i="5" a="1"/>
  <c r="Z82" i="5" s="1"/>
  <c r="C82" i="5" a="1"/>
  <c r="C82" i="5" s="1"/>
  <c r="T82" i="5" a="1"/>
  <c r="T82" i="5" s="1"/>
  <c r="F82" i="5" a="1"/>
  <c r="F82" i="5" s="1"/>
  <c r="O82" i="5" a="1"/>
  <c r="O82" i="5" s="1"/>
  <c r="S82" i="5" a="1"/>
  <c r="S82" i="5" s="1"/>
  <c r="U82" i="5" a="1"/>
  <c r="U82" i="5" s="1"/>
  <c r="Y82" i="5" a="1"/>
  <c r="Y82" i="5" s="1"/>
  <c r="I82" i="5" a="1"/>
  <c r="I82" i="5" s="1"/>
  <c r="G82" i="5" a="1"/>
  <c r="G82" i="5" s="1"/>
  <c r="P82" i="5" a="1"/>
  <c r="P82" i="5" s="1"/>
  <c r="X82" i="5" a="1"/>
  <c r="X82" i="5" s="1"/>
  <c r="L82" i="5" a="1"/>
  <c r="L82" i="5" s="1"/>
  <c r="K82" i="5" a="1"/>
  <c r="K82" i="5" s="1"/>
  <c r="V82" i="5" a="1"/>
  <c r="V82" i="5" s="1"/>
  <c r="Q82" i="5" a="1"/>
  <c r="Q82" i="5" s="1"/>
  <c r="H82" i="5" a="1"/>
  <c r="H82" i="5" s="1"/>
  <c r="AA82" i="5" a="1"/>
  <c r="AA82" i="5" s="1"/>
  <c r="V44" i="5" a="1"/>
  <c r="V44" i="5" s="1"/>
  <c r="P44" i="5" a="1"/>
  <c r="P44" i="5" s="1"/>
  <c r="Y44" i="5" a="1"/>
  <c r="Y44" i="5" s="1"/>
  <c r="U44" i="5" a="1"/>
  <c r="U44" i="5" s="1"/>
  <c r="N44" i="5" a="1"/>
  <c r="N44" i="5" s="1"/>
  <c r="W44" i="5" a="1"/>
  <c r="W44" i="5" s="1"/>
  <c r="J44" i="5" a="1"/>
  <c r="J44" i="5" s="1"/>
  <c r="H44" i="5" a="1"/>
  <c r="H44" i="5" s="1"/>
  <c r="Q44" i="5" a="1"/>
  <c r="Q44" i="5" s="1"/>
  <c r="M44" i="5" a="1"/>
  <c r="M44" i="5" s="1"/>
  <c r="L44" i="5" a="1"/>
  <c r="L44" i="5" s="1"/>
  <c r="X44" i="5" a="1"/>
  <c r="X44" i="5" s="1"/>
  <c r="C44" i="5" a="1"/>
  <c r="C44" i="5" s="1"/>
  <c r="T44" i="5" a="1"/>
  <c r="T44" i="5" s="1"/>
  <c r="R44" i="5" a="1"/>
  <c r="R44" i="5" s="1"/>
  <c r="S44" i="5" a="1"/>
  <c r="S44" i="5" s="1"/>
  <c r="AA44" i="5" a="1"/>
  <c r="AA44" i="5" s="1"/>
  <c r="Z44" i="5" a="1"/>
  <c r="Z44" i="5" s="1"/>
  <c r="I44" i="5" a="1"/>
  <c r="I44" i="5" s="1"/>
  <c r="K44" i="5" a="1"/>
  <c r="K44" i="5" s="1"/>
  <c r="E44" i="5" a="1"/>
  <c r="E44" i="5" s="1"/>
  <c r="F44" i="5" a="1"/>
  <c r="F44" i="5" s="1"/>
  <c r="G44" i="5" a="1"/>
  <c r="G44" i="5" s="1"/>
  <c r="O44" i="5" a="1"/>
  <c r="O44" i="5" s="1"/>
  <c r="D71" i="5" a="1"/>
  <c r="D71" i="5" s="1"/>
  <c r="G116" i="5" a="1"/>
  <c r="G116" i="5" s="1"/>
  <c r="R116" i="5" a="1"/>
  <c r="R116" i="5" s="1"/>
  <c r="U116" i="5" a="1"/>
  <c r="U116" i="5" s="1"/>
  <c r="K116" i="5" a="1"/>
  <c r="K116" i="5" s="1"/>
  <c r="T116" i="5" a="1"/>
  <c r="T116" i="5" s="1"/>
  <c r="P116" i="5" a="1"/>
  <c r="P116" i="5" s="1"/>
  <c r="H116" i="5" a="1"/>
  <c r="H116" i="5" s="1"/>
  <c r="C116" i="5" a="1"/>
  <c r="C116" i="5" s="1"/>
  <c r="S116" i="5" a="1"/>
  <c r="S116" i="5" s="1"/>
  <c r="O116" i="5" a="1"/>
  <c r="O116" i="5" s="1"/>
  <c r="L116" i="5" a="1"/>
  <c r="L116" i="5" s="1"/>
  <c r="I116" i="5" a="1"/>
  <c r="I116" i="5" s="1"/>
  <c r="W116" i="5" a="1"/>
  <c r="W116" i="5" s="1"/>
  <c r="E116" i="5" a="1"/>
  <c r="E116" i="5" s="1"/>
  <c r="Y116" i="5" a="1"/>
  <c r="Y116" i="5" s="1"/>
  <c r="Z116" i="5" a="1"/>
  <c r="Z116" i="5" s="1"/>
  <c r="V116" i="5" a="1"/>
  <c r="V116" i="5" s="1"/>
  <c r="J116" i="5" a="1"/>
  <c r="J116" i="5" s="1"/>
  <c r="Q116" i="5" a="1"/>
  <c r="Q116" i="5" s="1"/>
  <c r="X116" i="5" a="1"/>
  <c r="X116" i="5" s="1"/>
  <c r="F116" i="5" a="1"/>
  <c r="F116" i="5" s="1"/>
  <c r="AA116" i="5" a="1"/>
  <c r="AA116" i="5" s="1"/>
  <c r="M116" i="5" a="1"/>
  <c r="M116" i="5" s="1"/>
  <c r="N116" i="5" a="1"/>
  <c r="N116" i="5" s="1"/>
  <c r="F98" i="5" a="1"/>
  <c r="F98" i="5" s="1"/>
  <c r="AA98" i="5" a="1"/>
  <c r="AA98" i="5" s="1"/>
  <c r="Y98" i="5" a="1"/>
  <c r="Y98" i="5" s="1"/>
  <c r="O98" i="5" a="1"/>
  <c r="O98" i="5" s="1"/>
  <c r="L98" i="5" a="1"/>
  <c r="L98" i="5" s="1"/>
  <c r="H98" i="5" a="1"/>
  <c r="H98" i="5" s="1"/>
  <c r="M98" i="5" a="1"/>
  <c r="M98" i="5" s="1"/>
  <c r="J98" i="5" a="1"/>
  <c r="J98" i="5" s="1"/>
  <c r="Q98" i="5" a="1"/>
  <c r="Q98" i="5" s="1"/>
  <c r="W98" i="5" a="1"/>
  <c r="W98" i="5" s="1"/>
  <c r="C98" i="5" a="1"/>
  <c r="C98" i="5" s="1"/>
  <c r="U98" i="5" a="1"/>
  <c r="U98" i="5" s="1"/>
  <c r="P98" i="5" a="1"/>
  <c r="P98" i="5" s="1"/>
  <c r="V98" i="5" a="1"/>
  <c r="V98" i="5" s="1"/>
  <c r="X98" i="5" a="1"/>
  <c r="X98" i="5" s="1"/>
  <c r="T98" i="5" a="1"/>
  <c r="T98" i="5" s="1"/>
  <c r="K98" i="5" a="1"/>
  <c r="K98" i="5" s="1"/>
  <c r="R98" i="5" a="1"/>
  <c r="R98" i="5" s="1"/>
  <c r="N98" i="5" a="1"/>
  <c r="N98" i="5" s="1"/>
  <c r="I98" i="5" a="1"/>
  <c r="I98" i="5" s="1"/>
  <c r="S98" i="5" a="1"/>
  <c r="S98" i="5" s="1"/>
  <c r="G98" i="5" a="1"/>
  <c r="G98" i="5" s="1"/>
  <c r="Z98" i="5" a="1"/>
  <c r="Z98" i="5" s="1"/>
  <c r="E98" i="5" a="1"/>
  <c r="E98" i="5" s="1"/>
  <c r="D98" i="5" a="1"/>
  <c r="D98" i="5" s="1"/>
  <c r="Q19" i="5" a="1"/>
  <c r="Q19" i="5" s="1"/>
  <c r="Y19" i="5" a="1"/>
  <c r="Y19" i="5" s="1"/>
  <c r="J19" i="5" a="1"/>
  <c r="J19" i="5" s="1"/>
  <c r="G19" i="5" a="1"/>
  <c r="G19" i="5" s="1"/>
  <c r="H19" i="5" a="1"/>
  <c r="H19" i="5" s="1"/>
  <c r="AA19" i="5" a="1"/>
  <c r="AA19" i="5" s="1"/>
  <c r="V19" i="5" a="1"/>
  <c r="V19" i="5" s="1"/>
  <c r="S19" i="5" a="1"/>
  <c r="S19" i="5" s="1"/>
  <c r="I19" i="5" a="1"/>
  <c r="I19" i="5" s="1"/>
  <c r="L19" i="5" a="1"/>
  <c r="L19" i="5" s="1"/>
  <c r="R19" i="5" a="1"/>
  <c r="R19" i="5" s="1"/>
  <c r="O19" i="5" a="1"/>
  <c r="O19" i="5" s="1"/>
  <c r="K19" i="5" a="1"/>
  <c r="K19" i="5" s="1"/>
  <c r="M19" i="5" a="1"/>
  <c r="M19" i="5" s="1"/>
  <c r="C19" i="5" a="1"/>
  <c r="C19" i="5" s="1"/>
  <c r="T19" i="5" a="1"/>
  <c r="T19" i="5" s="1"/>
  <c r="X19" i="5" a="1"/>
  <c r="X19" i="5" s="1"/>
  <c r="Z19" i="5" a="1"/>
  <c r="Z19" i="5" s="1"/>
  <c r="P19" i="5" a="1"/>
  <c r="P19" i="5" s="1"/>
  <c r="E19" i="5" a="1"/>
  <c r="E19" i="5" s="1"/>
  <c r="U19" i="5" a="1"/>
  <c r="U19" i="5" s="1"/>
  <c r="F19" i="5" a="1"/>
  <c r="F19" i="5" s="1"/>
  <c r="W19" i="5" a="1"/>
  <c r="W19" i="5" s="1"/>
  <c r="N19" i="5" a="1"/>
  <c r="N19" i="5" s="1"/>
  <c r="I100" i="5" a="1"/>
  <c r="I100" i="5" s="1"/>
  <c r="F100" i="5" a="1"/>
  <c r="F100" i="5" s="1"/>
  <c r="E100" i="5" a="1"/>
  <c r="E100" i="5" s="1"/>
  <c r="V100" i="5" a="1"/>
  <c r="V100" i="5" s="1"/>
  <c r="AA100" i="5" a="1"/>
  <c r="AA100" i="5" s="1"/>
  <c r="Q100" i="5" a="1"/>
  <c r="Q100" i="5" s="1"/>
  <c r="Z100" i="5" a="1"/>
  <c r="Z100" i="5" s="1"/>
  <c r="W100" i="5" a="1"/>
  <c r="W100" i="5" s="1"/>
  <c r="M100" i="5" a="1"/>
  <c r="M100" i="5" s="1"/>
  <c r="U100" i="5" a="1"/>
  <c r="U100" i="5" s="1"/>
  <c r="G100" i="5" a="1"/>
  <c r="G100" i="5" s="1"/>
  <c r="C100" i="5" a="1"/>
  <c r="C100" i="5" s="1"/>
  <c r="N100" i="5" a="1"/>
  <c r="N100" i="5" s="1"/>
  <c r="Y100" i="5" a="1"/>
  <c r="Y100" i="5" s="1"/>
  <c r="P100" i="5" a="1"/>
  <c r="P100" i="5" s="1"/>
  <c r="X100" i="5" a="1"/>
  <c r="X100" i="5" s="1"/>
  <c r="T100" i="5" a="1"/>
  <c r="T100" i="5" s="1"/>
  <c r="H100" i="5" a="1"/>
  <c r="H100" i="5" s="1"/>
  <c r="R100" i="5" a="1"/>
  <c r="R100" i="5" s="1"/>
  <c r="S100" i="5" a="1"/>
  <c r="S100" i="5" s="1"/>
  <c r="O100" i="5" a="1"/>
  <c r="O100" i="5" s="1"/>
  <c r="L100" i="5" a="1"/>
  <c r="L100" i="5" s="1"/>
  <c r="K100" i="5" a="1"/>
  <c r="K100" i="5" s="1"/>
  <c r="J100" i="5" a="1"/>
  <c r="J100" i="5" s="1"/>
  <c r="D100" i="5" a="1"/>
  <c r="D100" i="5" s="1"/>
  <c r="S91" i="5" a="1"/>
  <c r="S91" i="5" s="1"/>
  <c r="U91" i="5" a="1"/>
  <c r="U91" i="5" s="1"/>
  <c r="O91" i="5" a="1"/>
  <c r="O91" i="5" s="1"/>
  <c r="G91" i="5" a="1"/>
  <c r="G91" i="5" s="1"/>
  <c r="K91" i="5" a="1"/>
  <c r="K91" i="5" s="1"/>
  <c r="H91" i="5" a="1"/>
  <c r="H91" i="5" s="1"/>
  <c r="J91" i="5" a="1"/>
  <c r="J91" i="5" s="1"/>
  <c r="AA91" i="5" a="1"/>
  <c r="AA91" i="5" s="1"/>
  <c r="R91" i="5" a="1"/>
  <c r="R91" i="5" s="1"/>
  <c r="Q91" i="5" a="1"/>
  <c r="Q91" i="5" s="1"/>
  <c r="T91" i="5" a="1"/>
  <c r="T91" i="5" s="1"/>
  <c r="F91" i="5" a="1"/>
  <c r="F91" i="5" s="1"/>
  <c r="W91" i="5" a="1"/>
  <c r="W91" i="5" s="1"/>
  <c r="X91" i="5" a="1"/>
  <c r="X91" i="5" s="1"/>
  <c r="L91" i="5" a="1"/>
  <c r="L91" i="5" s="1"/>
  <c r="C91" i="5" a="1"/>
  <c r="C91" i="5" s="1"/>
  <c r="P91" i="5" a="1"/>
  <c r="P91" i="5" s="1"/>
  <c r="M91" i="5" a="1"/>
  <c r="M91" i="5" s="1"/>
  <c r="I91" i="5" a="1"/>
  <c r="I91" i="5" s="1"/>
  <c r="Z91" i="5" a="1"/>
  <c r="Z91" i="5" s="1"/>
  <c r="E91" i="5" a="1"/>
  <c r="E91" i="5" s="1"/>
  <c r="Y91" i="5" a="1"/>
  <c r="Y91" i="5" s="1"/>
  <c r="V91" i="5" a="1"/>
  <c r="V91" i="5" s="1"/>
  <c r="N91" i="5" a="1"/>
  <c r="N91" i="5" s="1"/>
  <c r="J96" i="5" a="1"/>
  <c r="J96" i="5" s="1"/>
  <c r="P96" i="5" a="1"/>
  <c r="P96" i="5" s="1"/>
  <c r="K96" i="5" a="1"/>
  <c r="K96" i="5" s="1"/>
  <c r="V96" i="5" a="1"/>
  <c r="V96" i="5" s="1"/>
  <c r="C96" i="5" a="1"/>
  <c r="C96" i="5" s="1"/>
  <c r="H96" i="5" a="1"/>
  <c r="H96" i="5" s="1"/>
  <c r="U96" i="5" a="1"/>
  <c r="U96" i="5" s="1"/>
  <c r="O96" i="5" a="1"/>
  <c r="O96" i="5" s="1"/>
  <c r="T96" i="5" a="1"/>
  <c r="T96" i="5" s="1"/>
  <c r="E96" i="5" a="1"/>
  <c r="E96" i="5" s="1"/>
  <c r="N96" i="5" a="1"/>
  <c r="N96" i="5" s="1"/>
  <c r="F96" i="5" a="1"/>
  <c r="F96" i="5" s="1"/>
  <c r="M96" i="5" a="1"/>
  <c r="M96" i="5" s="1"/>
  <c r="I96" i="5" a="1"/>
  <c r="I96" i="5" s="1"/>
  <c r="S96" i="5" a="1"/>
  <c r="S96" i="5" s="1"/>
  <c r="Z96" i="5" a="1"/>
  <c r="Z96" i="5" s="1"/>
  <c r="G96" i="5" a="1"/>
  <c r="G96" i="5" s="1"/>
  <c r="R96" i="5" a="1"/>
  <c r="R96" i="5" s="1"/>
  <c r="X96" i="5" a="1"/>
  <c r="X96" i="5" s="1"/>
  <c r="Y96" i="5" a="1"/>
  <c r="Y96" i="5" s="1"/>
  <c r="W96" i="5" a="1"/>
  <c r="W96" i="5" s="1"/>
  <c r="L96" i="5" a="1"/>
  <c r="L96" i="5" s="1"/>
  <c r="Q96" i="5" a="1"/>
  <c r="Q96" i="5" s="1"/>
  <c r="AA96" i="5" a="1"/>
  <c r="AA96" i="5" s="1"/>
  <c r="AA21" i="5" a="1"/>
  <c r="AA21" i="5" s="1"/>
  <c r="L21" i="5" a="1"/>
  <c r="L21" i="5" s="1"/>
  <c r="G21" i="5" a="1"/>
  <c r="G21" i="5" s="1"/>
  <c r="V21" i="5" a="1"/>
  <c r="V21" i="5" s="1"/>
  <c r="T21" i="5" a="1"/>
  <c r="T21" i="5" s="1"/>
  <c r="M21" i="5" a="1"/>
  <c r="M21" i="5" s="1"/>
  <c r="C21" i="5" a="1"/>
  <c r="C21" i="5" s="1"/>
  <c r="Z21" i="5" a="1"/>
  <c r="Z21" i="5" s="1"/>
  <c r="N21" i="5" a="1"/>
  <c r="N21" i="5" s="1"/>
  <c r="F21" i="5" a="1"/>
  <c r="F21" i="5" s="1"/>
  <c r="O21" i="5" a="1"/>
  <c r="O21" i="5" s="1"/>
  <c r="U21" i="5" a="1"/>
  <c r="U21" i="5" s="1"/>
  <c r="H21" i="5" a="1"/>
  <c r="H21" i="5" s="1"/>
  <c r="W21" i="5" a="1"/>
  <c r="W21" i="5" s="1"/>
  <c r="Y21" i="5" a="1"/>
  <c r="Y21" i="5" s="1"/>
  <c r="X21" i="5" a="1"/>
  <c r="X21" i="5" s="1"/>
  <c r="I21" i="5" a="1"/>
  <c r="I21" i="5" s="1"/>
  <c r="P21" i="5" a="1"/>
  <c r="P21" i="5" s="1"/>
  <c r="S21" i="5" a="1"/>
  <c r="S21" i="5" s="1"/>
  <c r="R21" i="5" a="1"/>
  <c r="R21" i="5" s="1"/>
  <c r="K21" i="5" a="1"/>
  <c r="K21" i="5" s="1"/>
  <c r="Q21" i="5" a="1"/>
  <c r="Q21" i="5" s="1"/>
  <c r="J21" i="5" a="1"/>
  <c r="J21" i="5" s="1"/>
  <c r="E21" i="5" a="1"/>
  <c r="E21" i="5" s="1"/>
  <c r="U52" i="5" a="1"/>
  <c r="U52" i="5" s="1"/>
  <c r="J52" i="5" a="1"/>
  <c r="J52" i="5" s="1"/>
  <c r="R52" i="5" a="1"/>
  <c r="R52" i="5" s="1"/>
  <c r="AA52" i="5" a="1"/>
  <c r="AA52" i="5" s="1"/>
  <c r="G52" i="5" a="1"/>
  <c r="G52" i="5" s="1"/>
  <c r="E52" i="5" a="1"/>
  <c r="E52" i="5" s="1"/>
  <c r="C52" i="5" a="1"/>
  <c r="C52" i="5" s="1"/>
  <c r="H52" i="5" a="1"/>
  <c r="H52" i="5" s="1"/>
  <c r="W52" i="5" a="1"/>
  <c r="W52" i="5" s="1"/>
  <c r="S52" i="5" a="1"/>
  <c r="S52" i="5" s="1"/>
  <c r="L52" i="5" a="1"/>
  <c r="L52" i="5" s="1"/>
  <c r="Z52" i="5" a="1"/>
  <c r="Z52" i="5" s="1"/>
  <c r="K52" i="5" a="1"/>
  <c r="K52" i="5" s="1"/>
  <c r="M52" i="5" a="1"/>
  <c r="M52" i="5" s="1"/>
  <c r="I52" i="5" a="1"/>
  <c r="I52" i="5" s="1"/>
  <c r="Y52" i="5" a="1"/>
  <c r="Y52" i="5" s="1"/>
  <c r="F52" i="5" a="1"/>
  <c r="F52" i="5" s="1"/>
  <c r="V52" i="5" a="1"/>
  <c r="V52" i="5" s="1"/>
  <c r="X52" i="5" a="1"/>
  <c r="X52" i="5" s="1"/>
  <c r="O52" i="5" a="1"/>
  <c r="O52" i="5" s="1"/>
  <c r="Q52" i="5" a="1"/>
  <c r="Q52" i="5" s="1"/>
  <c r="P52" i="5" a="1"/>
  <c r="P52" i="5" s="1"/>
  <c r="N52" i="5" a="1"/>
  <c r="N52" i="5" s="1"/>
  <c r="T52" i="5" a="1"/>
  <c r="T52" i="5" s="1"/>
  <c r="O78" i="5" a="1"/>
  <c r="O78" i="5" s="1"/>
  <c r="AA78" i="5" a="1"/>
  <c r="AA78" i="5" s="1"/>
  <c r="T78" i="5" a="1"/>
  <c r="T78" i="5" s="1"/>
  <c r="J78" i="5" a="1"/>
  <c r="J78" i="5" s="1"/>
  <c r="S78" i="5" a="1"/>
  <c r="S78" i="5" s="1"/>
  <c r="M78" i="5" a="1"/>
  <c r="M78" i="5" s="1"/>
  <c r="R78" i="5" a="1"/>
  <c r="R78" i="5" s="1"/>
  <c r="C78" i="5" a="1"/>
  <c r="C78" i="5" s="1"/>
  <c r="E78" i="5" a="1"/>
  <c r="E78" i="5" s="1"/>
  <c r="Z78" i="5" a="1"/>
  <c r="Z78" i="5" s="1"/>
  <c r="G78" i="5" a="1"/>
  <c r="G78" i="5" s="1"/>
  <c r="K78" i="5" a="1"/>
  <c r="K78" i="5" s="1"/>
  <c r="I78" i="5" a="1"/>
  <c r="I78" i="5" s="1"/>
  <c r="F78" i="5" a="1"/>
  <c r="F78" i="5" s="1"/>
  <c r="W78" i="5" a="1"/>
  <c r="W78" i="5" s="1"/>
  <c r="L78" i="5" a="1"/>
  <c r="L78" i="5" s="1"/>
  <c r="H78" i="5" a="1"/>
  <c r="H78" i="5" s="1"/>
  <c r="X78" i="5" a="1"/>
  <c r="X78" i="5" s="1"/>
  <c r="U78" i="5" a="1"/>
  <c r="U78" i="5" s="1"/>
  <c r="Q78" i="5" a="1"/>
  <c r="Q78" i="5" s="1"/>
  <c r="N78" i="5" a="1"/>
  <c r="N78" i="5" s="1"/>
  <c r="Y78" i="5" a="1"/>
  <c r="Y78" i="5" s="1"/>
  <c r="P78" i="5" a="1"/>
  <c r="P78" i="5" s="1"/>
  <c r="V78" i="5" a="1"/>
  <c r="V78" i="5" s="1"/>
  <c r="D107" i="5" a="1"/>
  <c r="D107" i="5" s="1"/>
  <c r="D93" i="5" a="1"/>
  <c r="D93" i="5" s="1"/>
  <c r="O34" i="5" a="1"/>
  <c r="O34" i="5" s="1"/>
  <c r="AA34" i="5" a="1"/>
  <c r="AA34" i="5" s="1"/>
  <c r="Q34" i="5" a="1"/>
  <c r="Q34" i="5" s="1"/>
  <c r="U34" i="5" a="1"/>
  <c r="U34" i="5" s="1"/>
  <c r="N34" i="5" a="1"/>
  <c r="N34" i="5" s="1"/>
  <c r="G34" i="5" a="1"/>
  <c r="G34" i="5" s="1"/>
  <c r="P34" i="5" a="1"/>
  <c r="P34" i="5" s="1"/>
  <c r="I34" i="5" a="1"/>
  <c r="I34" i="5" s="1"/>
  <c r="F34" i="5" a="1"/>
  <c r="F34" i="5" s="1"/>
  <c r="C34" i="5" a="1"/>
  <c r="C34" i="5" s="1"/>
  <c r="W34" i="5" a="1"/>
  <c r="W34" i="5" s="1"/>
  <c r="S34" i="5" a="1"/>
  <c r="S34" i="5" s="1"/>
  <c r="K34" i="5" a="1"/>
  <c r="K34" i="5" s="1"/>
  <c r="V34" i="5" a="1"/>
  <c r="V34" i="5" s="1"/>
  <c r="R34" i="5" a="1"/>
  <c r="R34" i="5" s="1"/>
  <c r="Y34" i="5" a="1"/>
  <c r="Y34" i="5" s="1"/>
  <c r="M34" i="5" a="1"/>
  <c r="M34" i="5" s="1"/>
  <c r="E34" i="5" a="1"/>
  <c r="E34" i="5" s="1"/>
  <c r="T34" i="5" a="1"/>
  <c r="T34" i="5" s="1"/>
  <c r="Z34" i="5" a="1"/>
  <c r="Z34" i="5" s="1"/>
  <c r="H34" i="5" a="1"/>
  <c r="H34" i="5" s="1"/>
  <c r="J34" i="5" a="1"/>
  <c r="J34" i="5" s="1"/>
  <c r="X34" i="5" a="1"/>
  <c r="X34" i="5" s="1"/>
  <c r="L34" i="5" a="1"/>
  <c r="L34" i="5" s="1"/>
  <c r="D26" i="5" a="1"/>
  <c r="D26" i="5" s="1"/>
  <c r="G42" i="5" a="1"/>
  <c r="G42" i="5" s="1"/>
  <c r="W42" i="5" a="1"/>
  <c r="W42" i="5" s="1"/>
  <c r="P42" i="5" a="1"/>
  <c r="P42" i="5" s="1"/>
  <c r="C42" i="5" a="1"/>
  <c r="C42" i="5" s="1"/>
  <c r="Y42" i="5" a="1"/>
  <c r="Y42" i="5" s="1"/>
  <c r="Q42" i="5" a="1"/>
  <c r="Q42" i="5" s="1"/>
  <c r="R42" i="5" a="1"/>
  <c r="R42" i="5" s="1"/>
  <c r="E42" i="5" a="1"/>
  <c r="E42" i="5" s="1"/>
  <c r="N42" i="5" a="1"/>
  <c r="N42" i="5" s="1"/>
  <c r="X42" i="5" a="1"/>
  <c r="X42" i="5" s="1"/>
  <c r="F42" i="5" a="1"/>
  <c r="F42" i="5" s="1"/>
  <c r="V42" i="5" a="1"/>
  <c r="V42" i="5" s="1"/>
  <c r="I42" i="5" a="1"/>
  <c r="I42" i="5" s="1"/>
  <c r="L42" i="5" a="1"/>
  <c r="L42" i="5" s="1"/>
  <c r="K42" i="5" a="1"/>
  <c r="K42" i="5" s="1"/>
  <c r="M42" i="5" a="1"/>
  <c r="M42" i="5" s="1"/>
  <c r="Z42" i="5" a="1"/>
  <c r="Z42" i="5" s="1"/>
  <c r="S42" i="5" a="1"/>
  <c r="S42" i="5" s="1"/>
  <c r="AA42" i="5" a="1"/>
  <c r="AA42" i="5" s="1"/>
  <c r="H42" i="5" a="1"/>
  <c r="H42" i="5" s="1"/>
  <c r="T42" i="5" a="1"/>
  <c r="T42" i="5" s="1"/>
  <c r="D42" i="5" a="1"/>
  <c r="D42" i="5" s="1"/>
  <c r="J42" i="5" a="1"/>
  <c r="J42" i="5" s="1"/>
  <c r="O42" i="5" a="1"/>
  <c r="O42" i="5" s="1"/>
  <c r="U42" i="5" a="1"/>
  <c r="U42" i="5" s="1"/>
  <c r="Y120" i="5" a="1"/>
  <c r="Y120" i="5" s="1"/>
  <c r="Q120" i="5" a="1"/>
  <c r="Q120" i="5" s="1"/>
  <c r="J120" i="5" a="1"/>
  <c r="J120" i="5" s="1"/>
  <c r="W120" i="5" a="1"/>
  <c r="W120" i="5" s="1"/>
  <c r="N120" i="5" a="1"/>
  <c r="N120" i="5" s="1"/>
  <c r="L120" i="5" a="1"/>
  <c r="L120" i="5" s="1"/>
  <c r="P120" i="5" a="1"/>
  <c r="P120" i="5" s="1"/>
  <c r="H120" i="5" a="1"/>
  <c r="H120" i="5" s="1"/>
  <c r="Z120" i="5" a="1"/>
  <c r="Z120" i="5" s="1"/>
  <c r="X120" i="5" a="1"/>
  <c r="X120" i="5" s="1"/>
  <c r="F120" i="5" a="1"/>
  <c r="F120" i="5" s="1"/>
  <c r="V120" i="5" a="1"/>
  <c r="V120" i="5" s="1"/>
  <c r="R120" i="5" a="1"/>
  <c r="R120" i="5" s="1"/>
  <c r="C120" i="5" a="1"/>
  <c r="C120" i="5" s="1"/>
  <c r="U120" i="5" a="1"/>
  <c r="U120" i="5" s="1"/>
  <c r="I120" i="5" a="1"/>
  <c r="I120" i="5" s="1"/>
  <c r="S120" i="5" a="1"/>
  <c r="S120" i="5" s="1"/>
  <c r="G120" i="5" a="1"/>
  <c r="G120" i="5" s="1"/>
  <c r="AA120" i="5" a="1"/>
  <c r="AA120" i="5" s="1"/>
  <c r="O120" i="5" a="1"/>
  <c r="O120" i="5" s="1"/>
  <c r="M120" i="5" a="1"/>
  <c r="M120" i="5" s="1"/>
  <c r="K120" i="5" a="1"/>
  <c r="K120" i="5" s="1"/>
  <c r="T120" i="5" a="1"/>
  <c r="T120" i="5" s="1"/>
  <c r="E120" i="5" a="1"/>
  <c r="E120" i="5" s="1"/>
  <c r="D120" i="5" a="1"/>
  <c r="D120" i="5" s="1"/>
  <c r="V89" i="5" a="1"/>
  <c r="V89" i="5" s="1"/>
  <c r="Z89" i="5" a="1"/>
  <c r="Z89" i="5" s="1"/>
  <c r="W89" i="5" a="1"/>
  <c r="W89" i="5" s="1"/>
  <c r="C89" i="5" a="1"/>
  <c r="C89" i="5" s="1"/>
  <c r="G89" i="5" a="1"/>
  <c r="G89" i="5" s="1"/>
  <c r="S89" i="5" a="1"/>
  <c r="S89" i="5" s="1"/>
  <c r="AA89" i="5" a="1"/>
  <c r="AA89" i="5" s="1"/>
  <c r="P89" i="5" a="1"/>
  <c r="P89" i="5" s="1"/>
  <c r="I89" i="5" a="1"/>
  <c r="I89" i="5" s="1"/>
  <c r="M89" i="5" a="1"/>
  <c r="M89" i="5" s="1"/>
  <c r="T89" i="5" a="1"/>
  <c r="T89" i="5" s="1"/>
  <c r="L89" i="5" a="1"/>
  <c r="L89" i="5" s="1"/>
  <c r="N89" i="5" a="1"/>
  <c r="N89" i="5" s="1"/>
  <c r="X89" i="5" a="1"/>
  <c r="X89" i="5" s="1"/>
  <c r="U89" i="5" a="1"/>
  <c r="U89" i="5" s="1"/>
  <c r="Y89" i="5" a="1"/>
  <c r="Y89" i="5" s="1"/>
  <c r="H89" i="5" a="1"/>
  <c r="H89" i="5" s="1"/>
  <c r="F89" i="5" a="1"/>
  <c r="F89" i="5" s="1"/>
  <c r="E89" i="5" a="1"/>
  <c r="E89" i="5" s="1"/>
  <c r="O89" i="5" a="1"/>
  <c r="O89" i="5" s="1"/>
  <c r="Q89" i="5" a="1"/>
  <c r="Q89" i="5" s="1"/>
  <c r="R89" i="5" a="1"/>
  <c r="R89" i="5" s="1"/>
  <c r="J89" i="5" a="1"/>
  <c r="J89" i="5" s="1"/>
  <c r="K89" i="5" a="1"/>
  <c r="K89" i="5" s="1"/>
  <c r="G6" i="5" a="1"/>
  <c r="G6" i="5" s="1"/>
  <c r="N6" i="5" a="1"/>
  <c r="N6" i="5" s="1"/>
  <c r="Y6" i="5" a="1"/>
  <c r="Y6" i="5" s="1"/>
  <c r="L6" i="5" a="1"/>
  <c r="L6" i="5" s="1"/>
  <c r="J6" i="5" a="1"/>
  <c r="J6" i="5" s="1"/>
  <c r="T6" i="5" a="1"/>
  <c r="T6" i="5" s="1"/>
  <c r="M6" i="5" a="1"/>
  <c r="M6" i="5" s="1"/>
  <c r="Z6" i="5" a="1"/>
  <c r="Z6" i="5" s="1"/>
  <c r="P6" i="5" a="1"/>
  <c r="P6" i="5" s="1"/>
  <c r="X6" i="5" a="1"/>
  <c r="X6" i="5" s="1"/>
  <c r="H6" i="5" a="1"/>
  <c r="H6" i="5" s="1"/>
  <c r="F6" i="5" a="1"/>
  <c r="F6" i="5" s="1"/>
  <c r="K6" i="5" a="1"/>
  <c r="K6" i="5" s="1"/>
  <c r="C6" i="5" a="1"/>
  <c r="C6" i="5" s="1"/>
  <c r="I6" i="5" a="1"/>
  <c r="I6" i="5" s="1"/>
  <c r="S6" i="5" a="1"/>
  <c r="S6" i="5" s="1"/>
  <c r="R6" i="5" a="1"/>
  <c r="R6" i="5" s="1"/>
  <c r="E6" i="5" a="1"/>
  <c r="E6" i="5" s="1"/>
  <c r="AA6" i="5" a="1"/>
  <c r="AA6" i="5" s="1"/>
  <c r="W6" i="5" a="1"/>
  <c r="W6" i="5" s="1"/>
  <c r="U6" i="5" a="1"/>
  <c r="U6" i="5" s="1"/>
  <c r="O6" i="5" a="1"/>
  <c r="O6" i="5" s="1"/>
  <c r="V6" i="5" a="1"/>
  <c r="V6" i="5" s="1"/>
  <c r="Q6" i="5" a="1"/>
  <c r="Q6" i="5" s="1"/>
  <c r="K97" i="5" a="1"/>
  <c r="K97" i="5" s="1"/>
  <c r="O97" i="5" a="1"/>
  <c r="O97" i="5" s="1"/>
  <c r="P97" i="5" a="1"/>
  <c r="P97" i="5" s="1"/>
  <c r="J97" i="5" a="1"/>
  <c r="J97" i="5" s="1"/>
  <c r="Z97" i="5" a="1"/>
  <c r="Z97" i="5" s="1"/>
  <c r="M97" i="5" a="1"/>
  <c r="M97" i="5" s="1"/>
  <c r="V97" i="5" a="1"/>
  <c r="V97" i="5" s="1"/>
  <c r="H97" i="5" a="1"/>
  <c r="H97" i="5" s="1"/>
  <c r="F97" i="5" a="1"/>
  <c r="F97" i="5" s="1"/>
  <c r="T97" i="5" a="1"/>
  <c r="T97" i="5" s="1"/>
  <c r="AA97" i="5" a="1"/>
  <c r="AA97" i="5" s="1"/>
  <c r="Y97" i="5" a="1"/>
  <c r="Y97" i="5" s="1"/>
  <c r="L97" i="5" a="1"/>
  <c r="L97" i="5" s="1"/>
  <c r="R97" i="5" a="1"/>
  <c r="R97" i="5" s="1"/>
  <c r="I97" i="5" a="1"/>
  <c r="I97" i="5" s="1"/>
  <c r="W97" i="5" a="1"/>
  <c r="W97" i="5" s="1"/>
  <c r="G97" i="5" a="1"/>
  <c r="G97" i="5" s="1"/>
  <c r="S97" i="5" a="1"/>
  <c r="S97" i="5" s="1"/>
  <c r="U97" i="5" a="1"/>
  <c r="U97" i="5" s="1"/>
  <c r="E97" i="5" a="1"/>
  <c r="E97" i="5" s="1"/>
  <c r="X97" i="5" a="1"/>
  <c r="X97" i="5" s="1"/>
  <c r="Q97" i="5" a="1"/>
  <c r="Q97" i="5" s="1"/>
  <c r="N97" i="5" a="1"/>
  <c r="N97" i="5" s="1"/>
  <c r="C97" i="5" a="1"/>
  <c r="C97" i="5" s="1"/>
  <c r="H7" i="5" a="1"/>
  <c r="H7" i="5" s="1"/>
  <c r="Y7" i="5" a="1"/>
  <c r="Y7" i="5" s="1"/>
  <c r="U7" i="5" a="1"/>
  <c r="U7" i="5" s="1"/>
  <c r="L7" i="5" a="1"/>
  <c r="L7" i="5" s="1"/>
  <c r="E7" i="5" a="1"/>
  <c r="E7" i="5" s="1"/>
  <c r="V7" i="5" a="1"/>
  <c r="V7" i="5" s="1"/>
  <c r="M7" i="5" a="1"/>
  <c r="M7" i="5" s="1"/>
  <c r="C7" i="5" a="1"/>
  <c r="C7" i="5" s="1"/>
  <c r="O7" i="5" a="1"/>
  <c r="O7" i="5" s="1"/>
  <c r="F7" i="5" a="1"/>
  <c r="F7" i="5" s="1"/>
  <c r="P7" i="5" a="1"/>
  <c r="P7" i="5" s="1"/>
  <c r="G7" i="5" a="1"/>
  <c r="G7" i="5" s="1"/>
  <c r="T7" i="5" a="1"/>
  <c r="T7" i="5" s="1"/>
  <c r="AA7" i="5" a="1"/>
  <c r="AA7" i="5" s="1"/>
  <c r="I7" i="5" a="1"/>
  <c r="I7" i="5" s="1"/>
  <c r="N7" i="5" a="1"/>
  <c r="N7" i="5" s="1"/>
  <c r="R7" i="5" a="1"/>
  <c r="R7" i="5" s="1"/>
  <c r="Z7" i="5" a="1"/>
  <c r="Z7" i="5" s="1"/>
  <c r="W7" i="5" a="1"/>
  <c r="W7" i="5" s="1"/>
  <c r="Q7" i="5" a="1"/>
  <c r="Q7" i="5" s="1"/>
  <c r="K7" i="5" a="1"/>
  <c r="K7" i="5" s="1"/>
  <c r="X7" i="5" a="1"/>
  <c r="X7" i="5" s="1"/>
  <c r="J7" i="5" a="1"/>
  <c r="J7" i="5" s="1"/>
  <c r="S7" i="5" a="1"/>
  <c r="S7" i="5" s="1"/>
  <c r="M66" i="5" a="1"/>
  <c r="M66" i="5" s="1"/>
  <c r="I66" i="5" a="1"/>
  <c r="I66" i="5" s="1"/>
  <c r="Y66" i="5" a="1"/>
  <c r="Y66" i="5" s="1"/>
  <c r="H66" i="5" a="1"/>
  <c r="H66" i="5" s="1"/>
  <c r="J66" i="5" a="1"/>
  <c r="J66" i="5" s="1"/>
  <c r="P66" i="5" a="1"/>
  <c r="P66" i="5" s="1"/>
  <c r="R66" i="5" a="1"/>
  <c r="R66" i="5" s="1"/>
  <c r="T66" i="5" a="1"/>
  <c r="T66" i="5" s="1"/>
  <c r="O66" i="5" a="1"/>
  <c r="O66" i="5" s="1"/>
  <c r="G66" i="5" a="1"/>
  <c r="G66" i="5" s="1"/>
  <c r="F66" i="5" a="1"/>
  <c r="F66" i="5" s="1"/>
  <c r="S66" i="5" a="1"/>
  <c r="S66" i="5" s="1"/>
  <c r="AA66" i="5" a="1"/>
  <c r="AA66" i="5" s="1"/>
  <c r="E66" i="5" a="1"/>
  <c r="E66" i="5" s="1"/>
  <c r="Z66" i="5" a="1"/>
  <c r="Z66" i="5" s="1"/>
  <c r="C66" i="5" a="1"/>
  <c r="C66" i="5" s="1"/>
  <c r="K66" i="5" a="1"/>
  <c r="K66" i="5" s="1"/>
  <c r="U66" i="5" a="1"/>
  <c r="U66" i="5" s="1"/>
  <c r="Q66" i="5" a="1"/>
  <c r="Q66" i="5" s="1"/>
  <c r="L66" i="5" a="1"/>
  <c r="L66" i="5" s="1"/>
  <c r="W66" i="5" a="1"/>
  <c r="W66" i="5" s="1"/>
  <c r="N66" i="5" a="1"/>
  <c r="N66" i="5" s="1"/>
  <c r="V66" i="5" a="1"/>
  <c r="V66" i="5" s="1"/>
  <c r="X66" i="5" a="1"/>
  <c r="X66" i="5" s="1"/>
  <c r="D66" i="5" a="1"/>
  <c r="D66" i="5" s="1"/>
  <c r="F50" i="5" a="1"/>
  <c r="F50" i="5" s="1"/>
  <c r="U50" i="5" a="1"/>
  <c r="U50" i="5" s="1"/>
  <c r="X50" i="5" a="1"/>
  <c r="X50" i="5" s="1"/>
  <c r="T50" i="5" a="1"/>
  <c r="T50" i="5" s="1"/>
  <c r="N50" i="5" a="1"/>
  <c r="N50" i="5" s="1"/>
  <c r="Z50" i="5" a="1"/>
  <c r="Z50" i="5" s="1"/>
  <c r="O50" i="5" a="1"/>
  <c r="O50" i="5" s="1"/>
  <c r="H50" i="5" a="1"/>
  <c r="H50" i="5" s="1"/>
  <c r="S50" i="5" a="1"/>
  <c r="S50" i="5" s="1"/>
  <c r="Y50" i="5" a="1"/>
  <c r="Y50" i="5" s="1"/>
  <c r="I50" i="5" a="1"/>
  <c r="I50" i="5" s="1"/>
  <c r="P50" i="5" a="1"/>
  <c r="P50" i="5" s="1"/>
  <c r="C50" i="5" a="1"/>
  <c r="C50" i="5" s="1"/>
  <c r="Q50" i="5" a="1"/>
  <c r="Q50" i="5" s="1"/>
  <c r="L50" i="5" a="1"/>
  <c r="L50" i="5" s="1"/>
  <c r="W50" i="5" a="1"/>
  <c r="W50" i="5" s="1"/>
  <c r="M50" i="5" a="1"/>
  <c r="M50" i="5" s="1"/>
  <c r="AA50" i="5" a="1"/>
  <c r="AA50" i="5" s="1"/>
  <c r="V50" i="5" a="1"/>
  <c r="V50" i="5" s="1"/>
  <c r="K50" i="5" a="1"/>
  <c r="K50" i="5" s="1"/>
  <c r="J50" i="5" a="1"/>
  <c r="J50" i="5" s="1"/>
  <c r="R50" i="5" a="1"/>
  <c r="R50" i="5" s="1"/>
  <c r="G50" i="5" a="1"/>
  <c r="G50" i="5" s="1"/>
  <c r="E50" i="5" a="1"/>
  <c r="E50" i="5" s="1"/>
  <c r="D50" i="5" a="1"/>
  <c r="D50" i="5" s="1"/>
  <c r="R53" i="5" a="1"/>
  <c r="R53" i="5" s="1"/>
  <c r="T53" i="5" a="1"/>
  <c r="T53" i="5" s="1"/>
  <c r="C53" i="5" a="1"/>
  <c r="C53" i="5" s="1"/>
  <c r="G53" i="5" a="1"/>
  <c r="G53" i="5" s="1"/>
  <c r="P53" i="5" a="1"/>
  <c r="P53" i="5" s="1"/>
  <c r="U53" i="5" a="1"/>
  <c r="U53" i="5" s="1"/>
  <c r="I53" i="5" a="1"/>
  <c r="I53" i="5" s="1"/>
  <c r="N53" i="5" a="1"/>
  <c r="N53" i="5" s="1"/>
  <c r="M53" i="5" a="1"/>
  <c r="M53" i="5" s="1"/>
  <c r="F53" i="5" a="1"/>
  <c r="F53" i="5" s="1"/>
  <c r="L53" i="5" a="1"/>
  <c r="L53" i="5" s="1"/>
  <c r="X53" i="5" a="1"/>
  <c r="X53" i="5" s="1"/>
  <c r="Q53" i="5" a="1"/>
  <c r="Q53" i="5" s="1"/>
  <c r="J53" i="5" a="1"/>
  <c r="J53" i="5" s="1"/>
  <c r="Y53" i="5" a="1"/>
  <c r="Y53" i="5" s="1"/>
  <c r="E53" i="5" a="1"/>
  <c r="E53" i="5" s="1"/>
  <c r="V53" i="5" a="1"/>
  <c r="V53" i="5" s="1"/>
  <c r="H53" i="5" a="1"/>
  <c r="H53" i="5" s="1"/>
  <c r="S53" i="5" a="1"/>
  <c r="S53" i="5" s="1"/>
  <c r="W53" i="5" a="1"/>
  <c r="W53" i="5" s="1"/>
  <c r="O53" i="5" a="1"/>
  <c r="O53" i="5" s="1"/>
  <c r="Z53" i="5" a="1"/>
  <c r="Z53" i="5" s="1"/>
  <c r="AA53" i="5" a="1"/>
  <c r="AA53" i="5" s="1"/>
  <c r="K53" i="5" a="1"/>
  <c r="K53" i="5" s="1"/>
  <c r="V8" i="5" a="1"/>
  <c r="V8" i="5" s="1"/>
  <c r="P8" i="5" a="1"/>
  <c r="P8" i="5" s="1"/>
  <c r="I8" i="5" a="1"/>
  <c r="I8" i="5" s="1"/>
  <c r="T8" i="5" a="1"/>
  <c r="T8" i="5" s="1"/>
  <c r="R8" i="5" a="1"/>
  <c r="R8" i="5" s="1"/>
  <c r="S8" i="5" a="1"/>
  <c r="S8" i="5" s="1"/>
  <c r="U8" i="5" a="1"/>
  <c r="U8" i="5" s="1"/>
  <c r="W8" i="5" a="1"/>
  <c r="W8" i="5" s="1"/>
  <c r="K8" i="5" a="1"/>
  <c r="K8" i="5" s="1"/>
  <c r="J8" i="5" a="1"/>
  <c r="J8" i="5" s="1"/>
  <c r="X8" i="5" a="1"/>
  <c r="X8" i="5" s="1"/>
  <c r="L8" i="5" a="1"/>
  <c r="L8" i="5" s="1"/>
  <c r="G8" i="5" a="1"/>
  <c r="G8" i="5" s="1"/>
  <c r="N8" i="5" a="1"/>
  <c r="N8" i="5" s="1"/>
  <c r="H8" i="5" a="1"/>
  <c r="H8" i="5" s="1"/>
  <c r="O8" i="5" a="1"/>
  <c r="O8" i="5" s="1"/>
  <c r="Z8" i="5" a="1"/>
  <c r="Z8" i="5" s="1"/>
  <c r="C8" i="5" a="1"/>
  <c r="C8" i="5" s="1"/>
  <c r="Q8" i="5" a="1"/>
  <c r="Q8" i="5" s="1"/>
  <c r="F8" i="5" a="1"/>
  <c r="F8" i="5" s="1"/>
  <c r="M8" i="5" a="1"/>
  <c r="M8" i="5" s="1"/>
  <c r="AA8" i="5" a="1"/>
  <c r="AA8" i="5" s="1"/>
  <c r="E8" i="5" a="1"/>
  <c r="E8" i="5" s="1"/>
  <c r="Y8" i="5" a="1"/>
  <c r="Y8" i="5" s="1"/>
  <c r="E47" i="5" a="1"/>
  <c r="E47" i="5" s="1"/>
  <c r="Q47" i="5" a="1"/>
  <c r="Q47" i="5" s="1"/>
  <c r="AA47" i="5" a="1"/>
  <c r="AA47" i="5" s="1"/>
  <c r="P47" i="5" a="1"/>
  <c r="P47" i="5" s="1"/>
  <c r="J47" i="5" a="1"/>
  <c r="J47" i="5" s="1"/>
  <c r="K47" i="5" a="1"/>
  <c r="K47" i="5" s="1"/>
  <c r="Z47" i="5" a="1"/>
  <c r="Z47" i="5" s="1"/>
  <c r="H47" i="5" a="1"/>
  <c r="H47" i="5" s="1"/>
  <c r="V47" i="5" a="1"/>
  <c r="V47" i="5" s="1"/>
  <c r="C47" i="5" a="1"/>
  <c r="C47" i="5" s="1"/>
  <c r="T47" i="5" a="1"/>
  <c r="T47" i="5" s="1"/>
  <c r="N47" i="5" a="1"/>
  <c r="N47" i="5" s="1"/>
  <c r="W47" i="5" a="1"/>
  <c r="W47" i="5" s="1"/>
  <c r="S47" i="5" a="1"/>
  <c r="S47" i="5" s="1"/>
  <c r="I47" i="5" a="1"/>
  <c r="I47" i="5" s="1"/>
  <c r="O47" i="5" a="1"/>
  <c r="O47" i="5" s="1"/>
  <c r="M47" i="5" a="1"/>
  <c r="M47" i="5" s="1"/>
  <c r="R47" i="5" a="1"/>
  <c r="R47" i="5" s="1"/>
  <c r="G47" i="5" a="1"/>
  <c r="G47" i="5" s="1"/>
  <c r="Y47" i="5" a="1"/>
  <c r="Y47" i="5" s="1"/>
  <c r="F47" i="5" a="1"/>
  <c r="F47" i="5" s="1"/>
  <c r="X47" i="5" a="1"/>
  <c r="X47" i="5" s="1"/>
  <c r="U47" i="5" a="1"/>
  <c r="U47" i="5" s="1"/>
  <c r="L47" i="5" a="1"/>
  <c r="L47" i="5" s="1"/>
  <c r="R74" i="5" a="1"/>
  <c r="R74" i="5" s="1"/>
  <c r="K74" i="5" a="1"/>
  <c r="K74" i="5" s="1"/>
  <c r="P74" i="5" a="1"/>
  <c r="P74" i="5" s="1"/>
  <c r="Y74" i="5" a="1"/>
  <c r="Y74" i="5" s="1"/>
  <c r="S74" i="5" a="1"/>
  <c r="S74" i="5" s="1"/>
  <c r="M74" i="5" a="1"/>
  <c r="M74" i="5" s="1"/>
  <c r="W74" i="5" a="1"/>
  <c r="W74" i="5" s="1"/>
  <c r="N74" i="5" a="1"/>
  <c r="N74" i="5" s="1"/>
  <c r="H74" i="5" a="1"/>
  <c r="H74" i="5" s="1"/>
  <c r="O74" i="5" a="1"/>
  <c r="O74" i="5" s="1"/>
  <c r="U74" i="5" a="1"/>
  <c r="U74" i="5" s="1"/>
  <c r="Z74" i="5" a="1"/>
  <c r="Z74" i="5" s="1"/>
  <c r="C74" i="5" a="1"/>
  <c r="C74" i="5" s="1"/>
  <c r="L74" i="5" a="1"/>
  <c r="L74" i="5" s="1"/>
  <c r="X74" i="5" a="1"/>
  <c r="X74" i="5" s="1"/>
  <c r="Q74" i="5" a="1"/>
  <c r="Q74" i="5" s="1"/>
  <c r="AA74" i="5" a="1"/>
  <c r="AA74" i="5" s="1"/>
  <c r="T74" i="5" a="1"/>
  <c r="T74" i="5" s="1"/>
  <c r="I74" i="5" a="1"/>
  <c r="I74" i="5" s="1"/>
  <c r="F74" i="5" a="1"/>
  <c r="F74" i="5" s="1"/>
  <c r="E74" i="5" a="1"/>
  <c r="E74" i="5" s="1"/>
  <c r="J74" i="5" a="1"/>
  <c r="J74" i="5" s="1"/>
  <c r="V74" i="5" a="1"/>
  <c r="V74" i="5" s="1"/>
  <c r="G74" i="5" a="1"/>
  <c r="G74" i="5" s="1"/>
  <c r="Z70" i="5" a="1"/>
  <c r="Z70" i="5" s="1"/>
  <c r="I70" i="5" a="1"/>
  <c r="I70" i="5" s="1"/>
  <c r="J70" i="5" a="1"/>
  <c r="J70" i="5" s="1"/>
  <c r="U70" i="5" a="1"/>
  <c r="U70" i="5" s="1"/>
  <c r="X70" i="5" a="1"/>
  <c r="X70" i="5" s="1"/>
  <c r="T70" i="5" a="1"/>
  <c r="T70" i="5" s="1"/>
  <c r="F70" i="5" a="1"/>
  <c r="F70" i="5" s="1"/>
  <c r="W70" i="5" a="1"/>
  <c r="W70" i="5" s="1"/>
  <c r="N70" i="5" a="1"/>
  <c r="N70" i="5" s="1"/>
  <c r="H70" i="5" a="1"/>
  <c r="H70" i="5" s="1"/>
  <c r="O70" i="5" a="1"/>
  <c r="O70" i="5" s="1"/>
  <c r="V70" i="5" a="1"/>
  <c r="V70" i="5" s="1"/>
  <c r="C70" i="5" a="1"/>
  <c r="C70" i="5" s="1"/>
  <c r="M70" i="5" a="1"/>
  <c r="M70" i="5" s="1"/>
  <c r="K70" i="5" a="1"/>
  <c r="K70" i="5" s="1"/>
  <c r="Q70" i="5" a="1"/>
  <c r="Q70" i="5" s="1"/>
  <c r="E70" i="5" a="1"/>
  <c r="E70" i="5" s="1"/>
  <c r="G70" i="5" a="1"/>
  <c r="G70" i="5" s="1"/>
  <c r="S70" i="5" a="1"/>
  <c r="S70" i="5" s="1"/>
  <c r="L70" i="5" a="1"/>
  <c r="L70" i="5" s="1"/>
  <c r="AA70" i="5" a="1"/>
  <c r="AA70" i="5" s="1"/>
  <c r="P70" i="5" a="1"/>
  <c r="P70" i="5" s="1"/>
  <c r="R70" i="5" a="1"/>
  <c r="R70" i="5" s="1"/>
  <c r="Y70" i="5" a="1"/>
  <c r="Y70" i="5" s="1"/>
  <c r="D70" i="5" a="1"/>
  <c r="D70" i="5" s="1"/>
  <c r="D78" i="5" a="1"/>
  <c r="D78" i="5" s="1"/>
  <c r="Q83" i="5" a="1"/>
  <c r="Q83" i="5" s="1"/>
  <c r="T83" i="5" a="1"/>
  <c r="T83" i="5" s="1"/>
  <c r="I83" i="5" a="1"/>
  <c r="I83" i="5" s="1"/>
  <c r="X83" i="5" a="1"/>
  <c r="X83" i="5" s="1"/>
  <c r="G83" i="5" a="1"/>
  <c r="G83" i="5" s="1"/>
  <c r="C83" i="5" a="1"/>
  <c r="C83" i="5" s="1"/>
  <c r="O83" i="5" a="1"/>
  <c r="O83" i="5" s="1"/>
  <c r="W83" i="5" a="1"/>
  <c r="W83" i="5" s="1"/>
  <c r="K83" i="5" a="1"/>
  <c r="K83" i="5" s="1"/>
  <c r="S83" i="5" a="1"/>
  <c r="S83" i="5" s="1"/>
  <c r="R83" i="5" a="1"/>
  <c r="R83" i="5" s="1"/>
  <c r="U83" i="5" a="1"/>
  <c r="U83" i="5" s="1"/>
  <c r="L83" i="5" a="1"/>
  <c r="L83" i="5" s="1"/>
  <c r="F83" i="5" a="1"/>
  <c r="F83" i="5" s="1"/>
  <c r="M83" i="5" a="1"/>
  <c r="M83" i="5" s="1"/>
  <c r="H83" i="5" a="1"/>
  <c r="H83" i="5" s="1"/>
  <c r="E83" i="5" a="1"/>
  <c r="E83" i="5" s="1"/>
  <c r="N83" i="5" a="1"/>
  <c r="N83" i="5" s="1"/>
  <c r="Y83" i="5" a="1"/>
  <c r="Y83" i="5" s="1"/>
  <c r="J83" i="5" a="1"/>
  <c r="J83" i="5" s="1"/>
  <c r="V83" i="5" a="1"/>
  <c r="V83" i="5" s="1"/>
  <c r="AA83" i="5" a="1"/>
  <c r="AA83" i="5" s="1"/>
  <c r="P83" i="5" a="1"/>
  <c r="P83" i="5" s="1"/>
  <c r="Z83" i="5" a="1"/>
  <c r="Z83" i="5" s="1"/>
  <c r="D14" i="5" a="1"/>
  <c r="D14" i="5" s="1"/>
  <c r="F27" i="5" a="1"/>
  <c r="F27" i="5" s="1"/>
  <c r="C27" i="5" a="1"/>
  <c r="C27" i="5" s="1"/>
  <c r="X27" i="5" a="1"/>
  <c r="X27" i="5" s="1"/>
  <c r="V27" i="5" a="1"/>
  <c r="V27" i="5" s="1"/>
  <c r="K27" i="5" a="1"/>
  <c r="K27" i="5" s="1"/>
  <c r="R27" i="5" a="1"/>
  <c r="R27" i="5" s="1"/>
  <c r="N27" i="5" a="1"/>
  <c r="N27" i="5" s="1"/>
  <c r="S27" i="5" a="1"/>
  <c r="S27" i="5" s="1"/>
  <c r="I27" i="5" a="1"/>
  <c r="I27" i="5" s="1"/>
  <c r="T27" i="5" a="1"/>
  <c r="T27" i="5" s="1"/>
  <c r="AA27" i="5" a="1"/>
  <c r="AA27" i="5" s="1"/>
  <c r="P27" i="5" a="1"/>
  <c r="P27" i="5" s="1"/>
  <c r="H27" i="5" a="1"/>
  <c r="H27" i="5" s="1"/>
  <c r="U27" i="5" a="1"/>
  <c r="U27" i="5" s="1"/>
  <c r="Z27" i="5" a="1"/>
  <c r="Z27" i="5" s="1"/>
  <c r="W27" i="5" a="1"/>
  <c r="W27" i="5" s="1"/>
  <c r="M27" i="5" a="1"/>
  <c r="M27" i="5" s="1"/>
  <c r="L27" i="5" a="1"/>
  <c r="L27" i="5" s="1"/>
  <c r="Y27" i="5" a="1"/>
  <c r="Y27" i="5" s="1"/>
  <c r="G27" i="5" a="1"/>
  <c r="G27" i="5" s="1"/>
  <c r="Q27" i="5" a="1"/>
  <c r="Q27" i="5" s="1"/>
  <c r="J27" i="5" a="1"/>
  <c r="J27" i="5" s="1"/>
  <c r="E27" i="5" a="1"/>
  <c r="E27" i="5" s="1"/>
  <c r="O27" i="5" a="1"/>
  <c r="O27" i="5" s="1"/>
  <c r="I24" i="5" a="1"/>
  <c r="I24" i="5" s="1"/>
  <c r="X24" i="5" a="1"/>
  <c r="X24" i="5" s="1"/>
  <c r="F24" i="5" a="1"/>
  <c r="F24" i="5" s="1"/>
  <c r="E24" i="5" a="1"/>
  <c r="E24" i="5" s="1"/>
  <c r="J24" i="5" a="1"/>
  <c r="J24" i="5" s="1"/>
  <c r="L24" i="5" a="1"/>
  <c r="L24" i="5" s="1"/>
  <c r="O24" i="5" a="1"/>
  <c r="O24" i="5" s="1"/>
  <c r="K24" i="5" a="1"/>
  <c r="K24" i="5" s="1"/>
  <c r="AA24" i="5" a="1"/>
  <c r="AA24" i="5" s="1"/>
  <c r="S24" i="5" a="1"/>
  <c r="S24" i="5" s="1"/>
  <c r="N24" i="5" a="1"/>
  <c r="N24" i="5" s="1"/>
  <c r="G24" i="5" a="1"/>
  <c r="G24" i="5" s="1"/>
  <c r="W24" i="5" a="1"/>
  <c r="W24" i="5" s="1"/>
  <c r="M24" i="5" a="1"/>
  <c r="M24" i="5" s="1"/>
  <c r="Z24" i="5" a="1"/>
  <c r="Z24" i="5" s="1"/>
  <c r="U24" i="5" a="1"/>
  <c r="U24" i="5" s="1"/>
  <c r="Y24" i="5" a="1"/>
  <c r="Y24" i="5" s="1"/>
  <c r="Q24" i="5" a="1"/>
  <c r="Q24" i="5" s="1"/>
  <c r="H24" i="5" a="1"/>
  <c r="H24" i="5" s="1"/>
  <c r="P24" i="5" a="1"/>
  <c r="P24" i="5" s="1"/>
  <c r="C24" i="5" a="1"/>
  <c r="C24" i="5" s="1"/>
  <c r="V24" i="5" a="1"/>
  <c r="V24" i="5" s="1"/>
  <c r="R24" i="5" a="1"/>
  <c r="R24" i="5" s="1"/>
  <c r="T24" i="5" a="1"/>
  <c r="T24" i="5" s="1"/>
  <c r="D24" i="5" a="1"/>
  <c r="D24" i="5" s="1"/>
  <c r="X13" i="5" a="1"/>
  <c r="X13" i="5" s="1"/>
  <c r="J13" i="5" a="1"/>
  <c r="J13" i="5" s="1"/>
  <c r="T13" i="5" a="1"/>
  <c r="T13" i="5" s="1"/>
  <c r="Q13" i="5" a="1"/>
  <c r="Q13" i="5" s="1"/>
  <c r="AA13" i="5" a="1"/>
  <c r="AA13" i="5" s="1"/>
  <c r="N13" i="5" a="1"/>
  <c r="N13" i="5" s="1"/>
  <c r="L13" i="5" a="1"/>
  <c r="L13" i="5" s="1"/>
  <c r="W13" i="5" a="1"/>
  <c r="W13" i="5" s="1"/>
  <c r="K13" i="5" a="1"/>
  <c r="K13" i="5" s="1"/>
  <c r="Z13" i="5" a="1"/>
  <c r="Z13" i="5" s="1"/>
  <c r="U13" i="5" a="1"/>
  <c r="U13" i="5" s="1"/>
  <c r="P13" i="5" a="1"/>
  <c r="P13" i="5" s="1"/>
  <c r="I13" i="5" a="1"/>
  <c r="I13" i="5" s="1"/>
  <c r="M13" i="5" a="1"/>
  <c r="M13" i="5" s="1"/>
  <c r="G13" i="5" a="1"/>
  <c r="G13" i="5" s="1"/>
  <c r="Y13" i="5" a="1"/>
  <c r="Y13" i="5" s="1"/>
  <c r="E13" i="5" a="1"/>
  <c r="E13" i="5" s="1"/>
  <c r="C13" i="5" a="1"/>
  <c r="C13" i="5" s="1"/>
  <c r="V13" i="5" a="1"/>
  <c r="V13" i="5" s="1"/>
  <c r="F13" i="5" a="1"/>
  <c r="F13" i="5" s="1"/>
  <c r="O13" i="5" a="1"/>
  <c r="O13" i="5" s="1"/>
  <c r="R13" i="5" a="1"/>
  <c r="R13" i="5" s="1"/>
  <c r="H13" i="5" a="1"/>
  <c r="H13" i="5" s="1"/>
  <c r="S13" i="5" a="1"/>
  <c r="S13" i="5" s="1"/>
  <c r="O11" i="5" a="1"/>
  <c r="O11" i="5" s="1"/>
  <c r="S11" i="5" a="1"/>
  <c r="S11" i="5" s="1"/>
  <c r="H11" i="5" a="1"/>
  <c r="H11" i="5" s="1"/>
  <c r="U11" i="5" a="1"/>
  <c r="U11" i="5" s="1"/>
  <c r="K11" i="5" a="1"/>
  <c r="K11" i="5" s="1"/>
  <c r="L11" i="5" a="1"/>
  <c r="L11" i="5" s="1"/>
  <c r="N11" i="5" a="1"/>
  <c r="N11" i="5" s="1"/>
  <c r="I11" i="5" a="1"/>
  <c r="I11" i="5" s="1"/>
  <c r="Y11" i="5" a="1"/>
  <c r="Y11" i="5" s="1"/>
  <c r="P11" i="5" a="1"/>
  <c r="P11" i="5" s="1"/>
  <c r="M11" i="5" a="1"/>
  <c r="M11" i="5" s="1"/>
  <c r="Z11" i="5" a="1"/>
  <c r="Z11" i="5" s="1"/>
  <c r="E11" i="5" a="1"/>
  <c r="E11" i="5" s="1"/>
  <c r="R11" i="5" a="1"/>
  <c r="R11" i="5" s="1"/>
  <c r="Q11" i="5" a="1"/>
  <c r="Q11" i="5" s="1"/>
  <c r="G11" i="5" a="1"/>
  <c r="G11" i="5" s="1"/>
  <c r="J11" i="5" a="1"/>
  <c r="J11" i="5" s="1"/>
  <c r="W11" i="5" a="1"/>
  <c r="W11" i="5" s="1"/>
  <c r="T11" i="5" a="1"/>
  <c r="T11" i="5" s="1"/>
  <c r="AA11" i="5" a="1"/>
  <c r="AA11" i="5" s="1"/>
  <c r="V11" i="5" a="1"/>
  <c r="V11" i="5" s="1"/>
  <c r="C11" i="5" a="1"/>
  <c r="C11" i="5" s="1"/>
  <c r="X11" i="5" a="1"/>
  <c r="X11" i="5" s="1"/>
  <c r="F11" i="5" a="1"/>
  <c r="F11" i="5" s="1"/>
  <c r="O29" i="5" a="1"/>
  <c r="O29" i="5" s="1"/>
  <c r="W29" i="5" a="1"/>
  <c r="W29" i="5" s="1"/>
  <c r="T29" i="5" a="1"/>
  <c r="T29" i="5" s="1"/>
  <c r="AA29" i="5" a="1"/>
  <c r="AA29" i="5" s="1"/>
  <c r="N29" i="5" a="1"/>
  <c r="N29" i="5" s="1"/>
  <c r="J29" i="5" a="1"/>
  <c r="J29" i="5" s="1"/>
  <c r="R29" i="5" a="1"/>
  <c r="R29" i="5" s="1"/>
  <c r="Y29" i="5" a="1"/>
  <c r="Y29" i="5" s="1"/>
  <c r="V29" i="5" a="1"/>
  <c r="V29" i="5" s="1"/>
  <c r="Q29" i="5" a="1"/>
  <c r="Q29" i="5" s="1"/>
  <c r="I29" i="5" a="1"/>
  <c r="I29" i="5" s="1"/>
  <c r="E29" i="5" a="1"/>
  <c r="E29" i="5" s="1"/>
  <c r="F29" i="5" a="1"/>
  <c r="F29" i="5" s="1"/>
  <c r="L29" i="5" a="1"/>
  <c r="L29" i="5" s="1"/>
  <c r="U29" i="5" a="1"/>
  <c r="U29" i="5" s="1"/>
  <c r="Z29" i="5" a="1"/>
  <c r="Z29" i="5" s="1"/>
  <c r="X29" i="5" a="1"/>
  <c r="X29" i="5" s="1"/>
  <c r="H29" i="5" a="1"/>
  <c r="H29" i="5" s="1"/>
  <c r="S29" i="5" a="1"/>
  <c r="S29" i="5" s="1"/>
  <c r="G29" i="5" a="1"/>
  <c r="G29" i="5" s="1"/>
  <c r="K29" i="5" a="1"/>
  <c r="K29" i="5" s="1"/>
  <c r="C29" i="5" a="1"/>
  <c r="C29" i="5" s="1"/>
  <c r="M29" i="5" a="1"/>
  <c r="M29" i="5" s="1"/>
  <c r="D29" i="5" a="1"/>
  <c r="D29" i="5" s="1"/>
  <c r="P29" i="5" a="1"/>
  <c r="P29" i="5" s="1"/>
  <c r="O110" i="5" a="1"/>
  <c r="O110" i="5" s="1"/>
  <c r="P110" i="5" a="1"/>
  <c r="P110" i="5" s="1"/>
  <c r="R110" i="5" a="1"/>
  <c r="R110" i="5" s="1"/>
  <c r="Y110" i="5" a="1"/>
  <c r="Y110" i="5" s="1"/>
  <c r="E110" i="5" a="1"/>
  <c r="E110" i="5" s="1"/>
  <c r="L110" i="5" a="1"/>
  <c r="L110" i="5" s="1"/>
  <c r="W110" i="5" a="1"/>
  <c r="W110" i="5" s="1"/>
  <c r="V110" i="5" a="1"/>
  <c r="V110" i="5" s="1"/>
  <c r="F110" i="5" a="1"/>
  <c r="F110" i="5" s="1"/>
  <c r="H110" i="5" a="1"/>
  <c r="H110" i="5" s="1"/>
  <c r="S110" i="5" a="1"/>
  <c r="S110" i="5" s="1"/>
  <c r="X110" i="5" a="1"/>
  <c r="X110" i="5" s="1"/>
  <c r="K110" i="5" a="1"/>
  <c r="K110" i="5" s="1"/>
  <c r="N110" i="5" a="1"/>
  <c r="N110" i="5" s="1"/>
  <c r="I110" i="5" a="1"/>
  <c r="I110" i="5" s="1"/>
  <c r="Q110" i="5" a="1"/>
  <c r="Q110" i="5" s="1"/>
  <c r="Z110" i="5" a="1"/>
  <c r="Z110" i="5" s="1"/>
  <c r="AA110" i="5" a="1"/>
  <c r="AA110" i="5" s="1"/>
  <c r="U110" i="5" a="1"/>
  <c r="U110" i="5" s="1"/>
  <c r="G110" i="5" a="1"/>
  <c r="G110" i="5" s="1"/>
  <c r="T110" i="5" a="1"/>
  <c r="T110" i="5" s="1"/>
  <c r="J110" i="5" a="1"/>
  <c r="J110" i="5" s="1"/>
  <c r="C110" i="5" a="1"/>
  <c r="C110" i="5" s="1"/>
  <c r="M110" i="5" a="1"/>
  <c r="M110" i="5" s="1"/>
  <c r="V9" i="5" a="1"/>
  <c r="V9" i="5" s="1"/>
  <c r="Q9" i="5" a="1"/>
  <c r="Q9" i="5" s="1"/>
  <c r="H9" i="5" a="1"/>
  <c r="H9" i="5" s="1"/>
  <c r="S9" i="5" a="1"/>
  <c r="S9" i="5" s="1"/>
  <c r="E9" i="5" a="1"/>
  <c r="E9" i="5" s="1"/>
  <c r="T9" i="5" a="1"/>
  <c r="T9" i="5" s="1"/>
  <c r="W9" i="5" a="1"/>
  <c r="W9" i="5" s="1"/>
  <c r="X9" i="5" a="1"/>
  <c r="X9" i="5" s="1"/>
  <c r="C9" i="5" a="1"/>
  <c r="C9" i="5" s="1"/>
  <c r="N9" i="5" a="1"/>
  <c r="N9" i="5" s="1"/>
  <c r="AA9" i="5" a="1"/>
  <c r="AA9" i="5" s="1"/>
  <c r="I9" i="5" a="1"/>
  <c r="I9" i="5" s="1"/>
  <c r="F9" i="5" a="1"/>
  <c r="F9" i="5" s="1"/>
  <c r="R9" i="5" a="1"/>
  <c r="R9" i="5" s="1"/>
  <c r="Z9" i="5" a="1"/>
  <c r="Z9" i="5" s="1"/>
  <c r="Y9" i="5" a="1"/>
  <c r="Y9" i="5" s="1"/>
  <c r="P9" i="5" a="1"/>
  <c r="P9" i="5" s="1"/>
  <c r="K9" i="5" a="1"/>
  <c r="K9" i="5" s="1"/>
  <c r="J9" i="5" a="1"/>
  <c r="J9" i="5" s="1"/>
  <c r="O9" i="5" a="1"/>
  <c r="O9" i="5" s="1"/>
  <c r="M9" i="5" a="1"/>
  <c r="M9" i="5" s="1"/>
  <c r="G9" i="5" a="1"/>
  <c r="G9" i="5" s="1"/>
  <c r="U9" i="5" a="1"/>
  <c r="U9" i="5" s="1"/>
  <c r="L9" i="5" a="1"/>
  <c r="L9" i="5" s="1"/>
  <c r="V87" i="5" a="1"/>
  <c r="V87" i="5" s="1"/>
  <c r="Y87" i="5" a="1"/>
  <c r="Y87" i="5" s="1"/>
  <c r="W87" i="5" a="1"/>
  <c r="W87" i="5" s="1"/>
  <c r="P87" i="5" a="1"/>
  <c r="P87" i="5" s="1"/>
  <c r="M87" i="5" a="1"/>
  <c r="M87" i="5" s="1"/>
  <c r="E87" i="5" a="1"/>
  <c r="E87" i="5" s="1"/>
  <c r="I87" i="5" a="1"/>
  <c r="I87" i="5" s="1"/>
  <c r="L87" i="5" a="1"/>
  <c r="L87" i="5" s="1"/>
  <c r="T87" i="5" a="1"/>
  <c r="T87" i="5" s="1"/>
  <c r="F87" i="5" a="1"/>
  <c r="F87" i="5" s="1"/>
  <c r="C87" i="5" a="1"/>
  <c r="C87" i="5" s="1"/>
  <c r="X87" i="5" a="1"/>
  <c r="X87" i="5" s="1"/>
  <c r="O87" i="5" a="1"/>
  <c r="O87" i="5" s="1"/>
  <c r="K87" i="5" a="1"/>
  <c r="K87" i="5" s="1"/>
  <c r="AA87" i="5" a="1"/>
  <c r="AA87" i="5" s="1"/>
  <c r="H87" i="5" a="1"/>
  <c r="H87" i="5" s="1"/>
  <c r="S87" i="5" a="1"/>
  <c r="S87" i="5" s="1"/>
  <c r="G87" i="5" a="1"/>
  <c r="G87" i="5" s="1"/>
  <c r="Q87" i="5" a="1"/>
  <c r="Q87" i="5" s="1"/>
  <c r="R87" i="5" a="1"/>
  <c r="R87" i="5" s="1"/>
  <c r="Z87" i="5" a="1"/>
  <c r="Z87" i="5" s="1"/>
  <c r="J87" i="5" a="1"/>
  <c r="J87" i="5" s="1"/>
  <c r="N87" i="5" a="1"/>
  <c r="N87" i="5" s="1"/>
  <c r="U87" i="5" a="1"/>
  <c r="U87" i="5" s="1"/>
  <c r="V114" i="5" a="1"/>
  <c r="V114" i="5" s="1"/>
  <c r="X114" i="5" a="1"/>
  <c r="X114" i="5" s="1"/>
  <c r="H114" i="5" a="1"/>
  <c r="H114" i="5" s="1"/>
  <c r="W114" i="5" a="1"/>
  <c r="W114" i="5" s="1"/>
  <c r="P114" i="5" a="1"/>
  <c r="P114" i="5" s="1"/>
  <c r="L114" i="5" a="1"/>
  <c r="L114" i="5" s="1"/>
  <c r="Q114" i="5" a="1"/>
  <c r="Q114" i="5" s="1"/>
  <c r="J114" i="5" a="1"/>
  <c r="J114" i="5" s="1"/>
  <c r="T114" i="5" a="1"/>
  <c r="T114" i="5" s="1"/>
  <c r="E114" i="5" a="1"/>
  <c r="E114" i="5" s="1"/>
  <c r="F114" i="5" a="1"/>
  <c r="F114" i="5" s="1"/>
  <c r="O114" i="5" a="1"/>
  <c r="O114" i="5" s="1"/>
  <c r="M114" i="5" a="1"/>
  <c r="M114" i="5" s="1"/>
  <c r="S114" i="5" a="1"/>
  <c r="S114" i="5" s="1"/>
  <c r="U114" i="5" a="1"/>
  <c r="U114" i="5" s="1"/>
  <c r="K114" i="5" a="1"/>
  <c r="K114" i="5" s="1"/>
  <c r="G114" i="5" a="1"/>
  <c r="G114" i="5" s="1"/>
  <c r="Y114" i="5" a="1"/>
  <c r="Y114" i="5" s="1"/>
  <c r="AA114" i="5" a="1"/>
  <c r="AA114" i="5" s="1"/>
  <c r="C114" i="5" a="1"/>
  <c r="C114" i="5" s="1"/>
  <c r="I114" i="5" a="1"/>
  <c r="I114" i="5" s="1"/>
  <c r="R114" i="5" a="1"/>
  <c r="R114" i="5" s="1"/>
  <c r="Z114" i="5" a="1"/>
  <c r="Z114" i="5" s="1"/>
  <c r="N114" i="5" a="1"/>
  <c r="N114" i="5" s="1"/>
  <c r="Y4" i="5" a="1"/>
  <c r="Y4" i="5" s="1"/>
  <c r="N4" i="5" a="1"/>
  <c r="N4" i="5" s="1"/>
  <c r="E4" i="5" a="1"/>
  <c r="E4" i="5" s="1"/>
  <c r="W4" i="5" a="1"/>
  <c r="W4" i="5" s="1"/>
  <c r="R4" i="5" a="1"/>
  <c r="R4" i="5" s="1"/>
  <c r="G4" i="5" a="1"/>
  <c r="G4" i="5" s="1"/>
  <c r="H4" i="5" a="1"/>
  <c r="H4" i="5" s="1"/>
  <c r="F4" i="5" a="1"/>
  <c r="F4" i="5" s="1"/>
  <c r="T4" i="5" a="1"/>
  <c r="T4" i="5" s="1"/>
  <c r="AA4" i="5" a="1"/>
  <c r="AA4" i="5" s="1"/>
  <c r="M4" i="5" a="1"/>
  <c r="M4" i="5" s="1"/>
  <c r="P4" i="5" a="1"/>
  <c r="P4" i="5" s="1"/>
  <c r="X4" i="5" a="1"/>
  <c r="X4" i="5" s="1"/>
  <c r="K4" i="5" a="1"/>
  <c r="K4" i="5" s="1"/>
  <c r="I4" i="5" a="1"/>
  <c r="I4" i="5" s="1"/>
  <c r="J4" i="5" a="1"/>
  <c r="J4" i="5" s="1"/>
  <c r="C4" i="5" a="1"/>
  <c r="C4" i="5" s="1"/>
  <c r="V4" i="5" a="1"/>
  <c r="V4" i="5" s="1"/>
  <c r="Z4" i="5" a="1"/>
  <c r="Z4" i="5" s="1"/>
  <c r="Q4" i="5" a="1"/>
  <c r="Q4" i="5" s="1"/>
  <c r="U4" i="5" a="1"/>
  <c r="U4" i="5" s="1"/>
  <c r="O4" i="5" a="1"/>
  <c r="O4" i="5" s="1"/>
  <c r="S4" i="5" a="1"/>
  <c r="S4" i="5" s="1"/>
  <c r="L4" i="5" a="1"/>
  <c r="L4" i="5" s="1"/>
  <c r="D4" i="5" a="1"/>
  <c r="D4" i="5" s="1"/>
  <c r="L22" i="5" a="1"/>
  <c r="L22" i="5" s="1"/>
  <c r="M22" i="5" a="1"/>
  <c r="M22" i="5" s="1"/>
  <c r="H22" i="5" a="1"/>
  <c r="H22" i="5" s="1"/>
  <c r="G22" i="5" a="1"/>
  <c r="G22" i="5" s="1"/>
  <c r="Q22" i="5" a="1"/>
  <c r="Q22" i="5" s="1"/>
  <c r="X22" i="5" a="1"/>
  <c r="X22" i="5" s="1"/>
  <c r="Z22" i="5" a="1"/>
  <c r="Z22" i="5" s="1"/>
  <c r="F22" i="5" a="1"/>
  <c r="F22" i="5" s="1"/>
  <c r="Y22" i="5" a="1"/>
  <c r="Y22" i="5" s="1"/>
  <c r="O22" i="5" a="1"/>
  <c r="O22" i="5" s="1"/>
  <c r="C22" i="5" a="1"/>
  <c r="C22" i="5" s="1"/>
  <c r="V22" i="5" a="1"/>
  <c r="V22" i="5" s="1"/>
  <c r="U22" i="5" a="1"/>
  <c r="U22" i="5" s="1"/>
  <c r="P22" i="5" a="1"/>
  <c r="P22" i="5" s="1"/>
  <c r="T22" i="5" a="1"/>
  <c r="T22" i="5" s="1"/>
  <c r="W22" i="5" a="1"/>
  <c r="W22" i="5" s="1"/>
  <c r="K22" i="5" a="1"/>
  <c r="K22" i="5" s="1"/>
  <c r="AA22" i="5" a="1"/>
  <c r="AA22" i="5" s="1"/>
  <c r="I22" i="5" a="1"/>
  <c r="I22" i="5" s="1"/>
  <c r="E22" i="5" a="1"/>
  <c r="E22" i="5" s="1"/>
  <c r="N22" i="5" a="1"/>
  <c r="N22" i="5" s="1"/>
  <c r="J22" i="5" a="1"/>
  <c r="J22" i="5" s="1"/>
  <c r="S22" i="5" a="1"/>
  <c r="S22" i="5" s="1"/>
  <c r="R22" i="5" a="1"/>
  <c r="R22" i="5" s="1"/>
  <c r="Q43" i="5" a="1"/>
  <c r="Q43" i="5" s="1"/>
  <c r="O43" i="5" a="1"/>
  <c r="O43" i="5" s="1"/>
  <c r="G43" i="5" a="1"/>
  <c r="G43" i="5" s="1"/>
  <c r="P43" i="5" a="1"/>
  <c r="P43" i="5" s="1"/>
  <c r="S43" i="5" a="1"/>
  <c r="S43" i="5" s="1"/>
  <c r="T43" i="5" a="1"/>
  <c r="T43" i="5" s="1"/>
  <c r="M43" i="5" a="1"/>
  <c r="M43" i="5" s="1"/>
  <c r="E43" i="5" a="1"/>
  <c r="E43" i="5" s="1"/>
  <c r="AA43" i="5" a="1"/>
  <c r="AA43" i="5" s="1"/>
  <c r="N43" i="5" a="1"/>
  <c r="N43" i="5" s="1"/>
  <c r="F43" i="5" a="1"/>
  <c r="F43" i="5" s="1"/>
  <c r="V43" i="5" a="1"/>
  <c r="V43" i="5" s="1"/>
  <c r="L43" i="5" a="1"/>
  <c r="L43" i="5" s="1"/>
  <c r="J43" i="5" a="1"/>
  <c r="J43" i="5" s="1"/>
  <c r="U43" i="5" a="1"/>
  <c r="U43" i="5" s="1"/>
  <c r="W43" i="5" a="1"/>
  <c r="W43" i="5" s="1"/>
  <c r="K43" i="5" a="1"/>
  <c r="K43" i="5" s="1"/>
  <c r="H43" i="5" a="1"/>
  <c r="H43" i="5" s="1"/>
  <c r="Z43" i="5" a="1"/>
  <c r="Z43" i="5" s="1"/>
  <c r="I43" i="5" a="1"/>
  <c r="I43" i="5" s="1"/>
  <c r="C43" i="5" a="1"/>
  <c r="C43" i="5" s="1"/>
  <c r="X43" i="5" a="1"/>
  <c r="X43" i="5" s="1"/>
  <c r="Y43" i="5" a="1"/>
  <c r="Y43" i="5" s="1"/>
  <c r="R43" i="5" a="1"/>
  <c r="R43" i="5" s="1"/>
  <c r="J86" i="5" a="1"/>
  <c r="J86" i="5" s="1"/>
  <c r="P86" i="5" a="1"/>
  <c r="P86" i="5" s="1"/>
  <c r="G86" i="5" a="1"/>
  <c r="G86" i="5" s="1"/>
  <c r="C86" i="5" a="1"/>
  <c r="C86" i="5" s="1"/>
  <c r="E86" i="5" a="1"/>
  <c r="E86" i="5" s="1"/>
  <c r="N86" i="5" a="1"/>
  <c r="N86" i="5" s="1"/>
  <c r="X86" i="5" a="1"/>
  <c r="X86" i="5" s="1"/>
  <c r="H86" i="5" a="1"/>
  <c r="H86" i="5" s="1"/>
  <c r="F86" i="5" a="1"/>
  <c r="F86" i="5" s="1"/>
  <c r="Z86" i="5" a="1"/>
  <c r="Z86" i="5" s="1"/>
  <c r="L86" i="5" a="1"/>
  <c r="L86" i="5" s="1"/>
  <c r="T86" i="5" a="1"/>
  <c r="T86" i="5" s="1"/>
  <c r="R86" i="5" a="1"/>
  <c r="R86" i="5" s="1"/>
  <c r="V86" i="5" a="1"/>
  <c r="V86" i="5" s="1"/>
  <c r="W86" i="5" a="1"/>
  <c r="W86" i="5" s="1"/>
  <c r="Y86" i="5" a="1"/>
  <c r="Y86" i="5" s="1"/>
  <c r="O86" i="5" a="1"/>
  <c r="O86" i="5" s="1"/>
  <c r="U86" i="5" a="1"/>
  <c r="U86" i="5" s="1"/>
  <c r="S86" i="5" a="1"/>
  <c r="S86" i="5" s="1"/>
  <c r="K86" i="5" a="1"/>
  <c r="K86" i="5" s="1"/>
  <c r="Q86" i="5" a="1"/>
  <c r="Q86" i="5" s="1"/>
  <c r="I86" i="5" a="1"/>
  <c r="I86" i="5" s="1"/>
  <c r="AA86" i="5" a="1"/>
  <c r="AA86" i="5" s="1"/>
  <c r="M86" i="5" a="1"/>
  <c r="M86" i="5" s="1"/>
  <c r="V106" i="5" a="1"/>
  <c r="V106" i="5" s="1"/>
  <c r="E106" i="5" a="1"/>
  <c r="E106" i="5" s="1"/>
  <c r="G106" i="5" a="1"/>
  <c r="G106" i="5" s="1"/>
  <c r="T106" i="5" a="1"/>
  <c r="T106" i="5" s="1"/>
  <c r="N106" i="5" a="1"/>
  <c r="N106" i="5" s="1"/>
  <c r="Q106" i="5" a="1"/>
  <c r="Q106" i="5" s="1"/>
  <c r="L106" i="5" a="1"/>
  <c r="L106" i="5" s="1"/>
  <c r="Y106" i="5" a="1"/>
  <c r="Y106" i="5" s="1"/>
  <c r="P106" i="5" a="1"/>
  <c r="P106" i="5" s="1"/>
  <c r="J106" i="5" a="1"/>
  <c r="J106" i="5" s="1"/>
  <c r="K106" i="5" a="1"/>
  <c r="K106" i="5" s="1"/>
  <c r="C106" i="5" a="1"/>
  <c r="C106" i="5" s="1"/>
  <c r="AA106" i="5" a="1"/>
  <c r="AA106" i="5" s="1"/>
  <c r="U106" i="5" a="1"/>
  <c r="U106" i="5" s="1"/>
  <c r="X106" i="5" a="1"/>
  <c r="X106" i="5" s="1"/>
  <c r="R106" i="5" a="1"/>
  <c r="R106" i="5" s="1"/>
  <c r="H106" i="5" a="1"/>
  <c r="H106" i="5" s="1"/>
  <c r="O106" i="5" a="1"/>
  <c r="O106" i="5" s="1"/>
  <c r="M106" i="5" a="1"/>
  <c r="M106" i="5" s="1"/>
  <c r="S106" i="5" a="1"/>
  <c r="S106" i="5" s="1"/>
  <c r="F106" i="5" a="1"/>
  <c r="F106" i="5" s="1"/>
  <c r="W106" i="5" a="1"/>
  <c r="W106" i="5" s="1"/>
  <c r="Z106" i="5" a="1"/>
  <c r="Z106" i="5" s="1"/>
  <c r="I106" i="5" a="1"/>
  <c r="I106" i="5" s="1"/>
  <c r="M92" i="5" a="1"/>
  <c r="M92" i="5" s="1"/>
  <c r="U92" i="5" a="1"/>
  <c r="U92" i="5" s="1"/>
  <c r="L92" i="5" a="1"/>
  <c r="L92" i="5" s="1"/>
  <c r="Y92" i="5" a="1"/>
  <c r="Y92" i="5" s="1"/>
  <c r="W92" i="5" a="1"/>
  <c r="W92" i="5" s="1"/>
  <c r="T92" i="5" a="1"/>
  <c r="T92" i="5" s="1"/>
  <c r="X92" i="5" a="1"/>
  <c r="X92" i="5" s="1"/>
  <c r="S92" i="5" a="1"/>
  <c r="S92" i="5" s="1"/>
  <c r="R92" i="5" a="1"/>
  <c r="R92" i="5" s="1"/>
  <c r="C92" i="5" a="1"/>
  <c r="C92" i="5" s="1"/>
  <c r="I92" i="5" a="1"/>
  <c r="I92" i="5" s="1"/>
  <c r="E92" i="5" a="1"/>
  <c r="E92" i="5" s="1"/>
  <c r="G92" i="5" a="1"/>
  <c r="G92" i="5" s="1"/>
  <c r="V92" i="5" a="1"/>
  <c r="V92" i="5" s="1"/>
  <c r="Q92" i="5" a="1"/>
  <c r="Q92" i="5" s="1"/>
  <c r="K92" i="5" a="1"/>
  <c r="K92" i="5" s="1"/>
  <c r="F92" i="5" a="1"/>
  <c r="F92" i="5" s="1"/>
  <c r="N92" i="5" a="1"/>
  <c r="N92" i="5" s="1"/>
  <c r="Z92" i="5" a="1"/>
  <c r="Z92" i="5" s="1"/>
  <c r="O92" i="5" a="1"/>
  <c r="O92" i="5" s="1"/>
  <c r="H92" i="5" a="1"/>
  <c r="H92" i="5" s="1"/>
  <c r="P92" i="5" a="1"/>
  <c r="P92" i="5" s="1"/>
  <c r="J92" i="5" a="1"/>
  <c r="J92" i="5" s="1"/>
  <c r="AA92" i="5" a="1"/>
  <c r="AA92" i="5" s="1"/>
  <c r="D92" i="5" a="1"/>
  <c r="D92" i="5" s="1"/>
  <c r="D53" i="5" a="1"/>
  <c r="D53" i="5" s="1"/>
  <c r="D82" i="5" a="1"/>
  <c r="D82" i="5" s="1"/>
  <c r="Z112" i="5" a="1"/>
  <c r="Z112" i="5" s="1"/>
  <c r="N112" i="5" a="1"/>
  <c r="N112" i="5" s="1"/>
  <c r="V112" i="5" a="1"/>
  <c r="V112" i="5" s="1"/>
  <c r="W112" i="5" a="1"/>
  <c r="W112" i="5" s="1"/>
  <c r="M112" i="5" a="1"/>
  <c r="M112" i="5" s="1"/>
  <c r="J112" i="5" a="1"/>
  <c r="J112" i="5" s="1"/>
  <c r="O112" i="5" a="1"/>
  <c r="O112" i="5" s="1"/>
  <c r="T112" i="5" a="1"/>
  <c r="T112" i="5" s="1"/>
  <c r="C112" i="5" a="1"/>
  <c r="C112" i="5" s="1"/>
  <c r="H112" i="5" a="1"/>
  <c r="H112" i="5" s="1"/>
  <c r="U112" i="5" a="1"/>
  <c r="U112" i="5" s="1"/>
  <c r="R112" i="5" a="1"/>
  <c r="R112" i="5" s="1"/>
  <c r="AA112" i="5" a="1"/>
  <c r="AA112" i="5" s="1"/>
  <c r="Q112" i="5" a="1"/>
  <c r="Q112" i="5" s="1"/>
  <c r="K112" i="5" a="1"/>
  <c r="K112" i="5" s="1"/>
  <c r="L112" i="5" a="1"/>
  <c r="L112" i="5" s="1"/>
  <c r="P112" i="5" a="1"/>
  <c r="P112" i="5" s="1"/>
  <c r="X112" i="5" a="1"/>
  <c r="X112" i="5" s="1"/>
  <c r="I112" i="5" a="1"/>
  <c r="I112" i="5" s="1"/>
  <c r="G112" i="5" a="1"/>
  <c r="G112" i="5" s="1"/>
  <c r="S112" i="5" a="1"/>
  <c r="S112" i="5" s="1"/>
  <c r="F112" i="5" a="1"/>
  <c r="F112" i="5" s="1"/>
  <c r="Y112" i="5" a="1"/>
  <c r="Y112" i="5" s="1"/>
  <c r="E112" i="5" a="1"/>
  <c r="E112" i="5" s="1"/>
  <c r="K94" i="5" a="1"/>
  <c r="K94" i="5" s="1"/>
  <c r="U94" i="5" a="1"/>
  <c r="U94" i="5" s="1"/>
  <c r="M94" i="5" a="1"/>
  <c r="M94" i="5" s="1"/>
  <c r="V94" i="5" a="1"/>
  <c r="V94" i="5" s="1"/>
  <c r="S94" i="5" a="1"/>
  <c r="S94" i="5" s="1"/>
  <c r="J94" i="5" a="1"/>
  <c r="J94" i="5" s="1"/>
  <c r="C94" i="5" a="1"/>
  <c r="C94" i="5" s="1"/>
  <c r="G94" i="5" a="1"/>
  <c r="G94" i="5" s="1"/>
  <c r="I94" i="5" a="1"/>
  <c r="I94" i="5" s="1"/>
  <c r="N94" i="5" a="1"/>
  <c r="N94" i="5" s="1"/>
  <c r="T94" i="5" a="1"/>
  <c r="T94" i="5" s="1"/>
  <c r="R94" i="5" a="1"/>
  <c r="R94" i="5" s="1"/>
  <c r="F94" i="5" a="1"/>
  <c r="F94" i="5" s="1"/>
  <c r="AA94" i="5" a="1"/>
  <c r="AA94" i="5" s="1"/>
  <c r="W94" i="5" a="1"/>
  <c r="W94" i="5" s="1"/>
  <c r="X94" i="5" a="1"/>
  <c r="X94" i="5" s="1"/>
  <c r="Y94" i="5" a="1"/>
  <c r="Y94" i="5" s="1"/>
  <c r="L94" i="5" a="1"/>
  <c r="L94" i="5" s="1"/>
  <c r="O94" i="5" a="1"/>
  <c r="O94" i="5" s="1"/>
  <c r="P94" i="5" a="1"/>
  <c r="P94" i="5" s="1"/>
  <c r="Q94" i="5" a="1"/>
  <c r="Q94" i="5" s="1"/>
  <c r="H94" i="5" a="1"/>
  <c r="H94" i="5" s="1"/>
  <c r="D94" i="5" a="1"/>
  <c r="D94" i="5" s="1"/>
  <c r="Z94" i="5" a="1"/>
  <c r="Z94" i="5" s="1"/>
  <c r="E94" i="5" a="1"/>
  <c r="E94" i="5" s="1"/>
  <c r="F103" i="5" a="1"/>
  <c r="F103" i="5" s="1"/>
  <c r="N103" i="5" a="1"/>
  <c r="N103" i="5" s="1"/>
  <c r="T103" i="5" a="1"/>
  <c r="T103" i="5" s="1"/>
  <c r="O103" i="5" a="1"/>
  <c r="O103" i="5" s="1"/>
  <c r="C103" i="5" a="1"/>
  <c r="C103" i="5" s="1"/>
  <c r="AA103" i="5" a="1"/>
  <c r="AA103" i="5" s="1"/>
  <c r="W103" i="5" a="1"/>
  <c r="W103" i="5" s="1"/>
  <c r="X103" i="5" a="1"/>
  <c r="X103" i="5" s="1"/>
  <c r="P103" i="5" a="1"/>
  <c r="P103" i="5" s="1"/>
  <c r="R103" i="5" a="1"/>
  <c r="R103" i="5" s="1"/>
  <c r="H103" i="5" a="1"/>
  <c r="H103" i="5" s="1"/>
  <c r="U103" i="5" a="1"/>
  <c r="U103" i="5" s="1"/>
  <c r="S103" i="5" a="1"/>
  <c r="S103" i="5" s="1"/>
  <c r="Y103" i="5" a="1"/>
  <c r="Y103" i="5" s="1"/>
  <c r="E103" i="5" a="1"/>
  <c r="E103" i="5" s="1"/>
  <c r="M103" i="5" a="1"/>
  <c r="M103" i="5" s="1"/>
  <c r="Z103" i="5" a="1"/>
  <c r="Z103" i="5" s="1"/>
  <c r="Q103" i="5" a="1"/>
  <c r="Q103" i="5" s="1"/>
  <c r="I103" i="5" a="1"/>
  <c r="I103" i="5" s="1"/>
  <c r="J103" i="5" a="1"/>
  <c r="J103" i="5" s="1"/>
  <c r="K103" i="5" a="1"/>
  <c r="K103" i="5" s="1"/>
  <c r="L103" i="5" a="1"/>
  <c r="L103" i="5" s="1"/>
  <c r="V103" i="5" a="1"/>
  <c r="V103" i="5" s="1"/>
  <c r="G103" i="5" a="1"/>
  <c r="G103" i="5" s="1"/>
  <c r="C62" i="5" a="1"/>
  <c r="C62" i="5" s="1"/>
  <c r="M62" i="5" a="1"/>
  <c r="M62" i="5" s="1"/>
  <c r="H62" i="5" a="1"/>
  <c r="H62" i="5" s="1"/>
  <c r="N62" i="5" a="1"/>
  <c r="N62" i="5" s="1"/>
  <c r="T62" i="5" a="1"/>
  <c r="T62" i="5" s="1"/>
  <c r="F62" i="5" a="1"/>
  <c r="F62" i="5" s="1"/>
  <c r="S62" i="5" a="1"/>
  <c r="S62" i="5" s="1"/>
  <c r="U62" i="5" a="1"/>
  <c r="U62" i="5" s="1"/>
  <c r="Z62" i="5" a="1"/>
  <c r="Z62" i="5" s="1"/>
  <c r="P62" i="5" a="1"/>
  <c r="P62" i="5" s="1"/>
  <c r="J62" i="5" a="1"/>
  <c r="J62" i="5" s="1"/>
  <c r="O62" i="5" a="1"/>
  <c r="O62" i="5" s="1"/>
  <c r="Q62" i="5" a="1"/>
  <c r="Q62" i="5" s="1"/>
  <c r="W62" i="5" a="1"/>
  <c r="W62" i="5" s="1"/>
  <c r="Y62" i="5" a="1"/>
  <c r="Y62" i="5" s="1"/>
  <c r="R62" i="5" a="1"/>
  <c r="R62" i="5" s="1"/>
  <c r="V62" i="5" a="1"/>
  <c r="V62" i="5" s="1"/>
  <c r="G62" i="5" a="1"/>
  <c r="G62" i="5" s="1"/>
  <c r="L62" i="5" a="1"/>
  <c r="L62" i="5" s="1"/>
  <c r="E62" i="5" a="1"/>
  <c r="E62" i="5" s="1"/>
  <c r="I62" i="5" a="1"/>
  <c r="I62" i="5" s="1"/>
  <c r="AA62" i="5" a="1"/>
  <c r="AA62" i="5" s="1"/>
  <c r="X62" i="5" a="1"/>
  <c r="X62" i="5" s="1"/>
  <c r="K62" i="5" a="1"/>
  <c r="K62" i="5" s="1"/>
  <c r="V61" i="5" a="1"/>
  <c r="V61" i="5" s="1"/>
  <c r="W61" i="5" a="1"/>
  <c r="W61" i="5" s="1"/>
  <c r="R61" i="5" a="1"/>
  <c r="R61" i="5" s="1"/>
  <c r="X61" i="5" a="1"/>
  <c r="X61" i="5" s="1"/>
  <c r="G61" i="5" a="1"/>
  <c r="G61" i="5" s="1"/>
  <c r="AA61" i="5" a="1"/>
  <c r="AA61" i="5" s="1"/>
  <c r="M61" i="5" a="1"/>
  <c r="M61" i="5" s="1"/>
  <c r="P61" i="5" a="1"/>
  <c r="P61" i="5" s="1"/>
  <c r="H61" i="5" a="1"/>
  <c r="H61" i="5" s="1"/>
  <c r="Z61" i="5" a="1"/>
  <c r="Z61" i="5" s="1"/>
  <c r="L61" i="5" a="1"/>
  <c r="L61" i="5" s="1"/>
  <c r="U61" i="5" a="1"/>
  <c r="U61" i="5" s="1"/>
  <c r="C61" i="5" a="1"/>
  <c r="C61" i="5" s="1"/>
  <c r="J61" i="5" a="1"/>
  <c r="J61" i="5" s="1"/>
  <c r="I61" i="5" a="1"/>
  <c r="I61" i="5" s="1"/>
  <c r="K61" i="5" a="1"/>
  <c r="K61" i="5" s="1"/>
  <c r="N61" i="5" a="1"/>
  <c r="N61" i="5" s="1"/>
  <c r="S61" i="5" a="1"/>
  <c r="S61" i="5" s="1"/>
  <c r="F61" i="5" a="1"/>
  <c r="F61" i="5" s="1"/>
  <c r="E61" i="5" a="1"/>
  <c r="E61" i="5" s="1"/>
  <c r="O61" i="5" a="1"/>
  <c r="O61" i="5" s="1"/>
  <c r="Q61" i="5" a="1"/>
  <c r="Q61" i="5" s="1"/>
  <c r="T61" i="5" a="1"/>
  <c r="T61" i="5" s="1"/>
  <c r="Y61" i="5" a="1"/>
  <c r="Y61" i="5" s="1"/>
  <c r="X64" i="5" a="1"/>
  <c r="X64" i="5" s="1"/>
  <c r="H64" i="5" a="1"/>
  <c r="H64" i="5" s="1"/>
  <c r="S64" i="5" a="1"/>
  <c r="S64" i="5" s="1"/>
  <c r="C64" i="5" a="1"/>
  <c r="C64" i="5" s="1"/>
  <c r="Q64" i="5" a="1"/>
  <c r="Q64" i="5" s="1"/>
  <c r="J64" i="5" a="1"/>
  <c r="J64" i="5" s="1"/>
  <c r="G64" i="5" a="1"/>
  <c r="G64" i="5" s="1"/>
  <c r="AA64" i="5" a="1"/>
  <c r="AA64" i="5" s="1"/>
  <c r="T64" i="5" a="1"/>
  <c r="T64" i="5" s="1"/>
  <c r="O64" i="5" a="1"/>
  <c r="O64" i="5" s="1"/>
  <c r="U64" i="5" a="1"/>
  <c r="U64" i="5" s="1"/>
  <c r="K64" i="5" a="1"/>
  <c r="K64" i="5" s="1"/>
  <c r="R64" i="5" a="1"/>
  <c r="R64" i="5" s="1"/>
  <c r="N64" i="5" a="1"/>
  <c r="N64" i="5" s="1"/>
  <c r="W64" i="5" a="1"/>
  <c r="W64" i="5" s="1"/>
  <c r="F64" i="5" a="1"/>
  <c r="F64" i="5" s="1"/>
  <c r="I64" i="5" a="1"/>
  <c r="I64" i="5" s="1"/>
  <c r="Y64" i="5" a="1"/>
  <c r="Y64" i="5" s="1"/>
  <c r="E64" i="5" a="1"/>
  <c r="E64" i="5" s="1"/>
  <c r="L64" i="5" a="1"/>
  <c r="L64" i="5" s="1"/>
  <c r="P64" i="5" a="1"/>
  <c r="P64" i="5" s="1"/>
  <c r="M64" i="5" a="1"/>
  <c r="M64" i="5" s="1"/>
  <c r="V64" i="5" a="1"/>
  <c r="V64" i="5" s="1"/>
  <c r="Z64" i="5" a="1"/>
  <c r="Z64" i="5" s="1"/>
  <c r="D64" i="5" a="1"/>
  <c r="D64" i="5" s="1"/>
  <c r="H46" i="5" a="1"/>
  <c r="H46" i="5" s="1"/>
  <c r="F46" i="5" a="1"/>
  <c r="F46" i="5" s="1"/>
  <c r="V46" i="5" a="1"/>
  <c r="V46" i="5" s="1"/>
  <c r="U46" i="5" a="1"/>
  <c r="U46" i="5" s="1"/>
  <c r="S46" i="5" a="1"/>
  <c r="S46" i="5" s="1"/>
  <c r="G46" i="5" a="1"/>
  <c r="G46" i="5" s="1"/>
  <c r="N46" i="5" a="1"/>
  <c r="N46" i="5" s="1"/>
  <c r="Q46" i="5" a="1"/>
  <c r="Q46" i="5" s="1"/>
  <c r="I46" i="5" a="1"/>
  <c r="I46" i="5" s="1"/>
  <c r="K46" i="5" a="1"/>
  <c r="K46" i="5" s="1"/>
  <c r="X46" i="5" a="1"/>
  <c r="X46" i="5" s="1"/>
  <c r="P46" i="5" a="1"/>
  <c r="P46" i="5" s="1"/>
  <c r="J46" i="5" a="1"/>
  <c r="J46" i="5" s="1"/>
  <c r="Y46" i="5" a="1"/>
  <c r="Y46" i="5" s="1"/>
  <c r="C46" i="5" a="1"/>
  <c r="C46" i="5" s="1"/>
  <c r="O46" i="5" a="1"/>
  <c r="O46" i="5" s="1"/>
  <c r="W46" i="5" a="1"/>
  <c r="W46" i="5" s="1"/>
  <c r="Z46" i="5" a="1"/>
  <c r="Z46" i="5" s="1"/>
  <c r="R46" i="5" a="1"/>
  <c r="R46" i="5" s="1"/>
  <c r="M46" i="5" a="1"/>
  <c r="M46" i="5" s="1"/>
  <c r="L46" i="5" a="1"/>
  <c r="L46" i="5" s="1"/>
  <c r="E46" i="5" a="1"/>
  <c r="E46" i="5" s="1"/>
  <c r="AA46" i="5" a="1"/>
  <c r="AA46" i="5" s="1"/>
  <c r="T46" i="5" a="1"/>
  <c r="T46" i="5" s="1"/>
  <c r="L20" i="5" a="1"/>
  <c r="L20" i="5" s="1"/>
  <c r="H20" i="5" a="1"/>
  <c r="H20" i="5" s="1"/>
  <c r="Q20" i="5" a="1"/>
  <c r="Q20" i="5" s="1"/>
  <c r="M20" i="5" a="1"/>
  <c r="M20" i="5" s="1"/>
  <c r="AA20" i="5" a="1"/>
  <c r="AA20" i="5" s="1"/>
  <c r="S20" i="5" a="1"/>
  <c r="S20" i="5" s="1"/>
  <c r="X20" i="5" a="1"/>
  <c r="X20" i="5" s="1"/>
  <c r="O20" i="5" a="1"/>
  <c r="O20" i="5" s="1"/>
  <c r="P20" i="5" a="1"/>
  <c r="P20" i="5" s="1"/>
  <c r="U20" i="5" a="1"/>
  <c r="U20" i="5" s="1"/>
  <c r="W20" i="5" a="1"/>
  <c r="W20" i="5" s="1"/>
  <c r="J20" i="5" a="1"/>
  <c r="J20" i="5" s="1"/>
  <c r="Y20" i="5" a="1"/>
  <c r="Y20" i="5" s="1"/>
  <c r="F20" i="5" a="1"/>
  <c r="F20" i="5" s="1"/>
  <c r="I20" i="5" a="1"/>
  <c r="I20" i="5" s="1"/>
  <c r="Z20" i="5" a="1"/>
  <c r="Z20" i="5" s="1"/>
  <c r="V20" i="5" a="1"/>
  <c r="V20" i="5" s="1"/>
  <c r="K20" i="5" a="1"/>
  <c r="K20" i="5" s="1"/>
  <c r="T20" i="5" a="1"/>
  <c r="T20" i="5" s="1"/>
  <c r="C20" i="5" a="1"/>
  <c r="C20" i="5" s="1"/>
  <c r="N20" i="5" a="1"/>
  <c r="N20" i="5" s="1"/>
  <c r="G20" i="5" a="1"/>
  <c r="G20" i="5" s="1"/>
  <c r="R20" i="5" a="1"/>
  <c r="R20" i="5" s="1"/>
  <c r="E20" i="5" a="1"/>
  <c r="E20" i="5" s="1"/>
  <c r="E63" i="5" a="1"/>
  <c r="E63" i="5" s="1"/>
  <c r="T63" i="5" a="1"/>
  <c r="T63" i="5" s="1"/>
  <c r="J63" i="5" a="1"/>
  <c r="J63" i="5" s="1"/>
  <c r="H63" i="5" a="1"/>
  <c r="H63" i="5" s="1"/>
  <c r="S63" i="5" a="1"/>
  <c r="S63" i="5" s="1"/>
  <c r="K63" i="5" a="1"/>
  <c r="K63" i="5" s="1"/>
  <c r="M63" i="5" a="1"/>
  <c r="M63" i="5" s="1"/>
  <c r="Z63" i="5" a="1"/>
  <c r="Z63" i="5" s="1"/>
  <c r="F63" i="5" a="1"/>
  <c r="F63" i="5" s="1"/>
  <c r="L63" i="5" a="1"/>
  <c r="L63" i="5" s="1"/>
  <c r="U63" i="5" a="1"/>
  <c r="U63" i="5" s="1"/>
  <c r="N63" i="5" a="1"/>
  <c r="N63" i="5" s="1"/>
  <c r="P63" i="5" a="1"/>
  <c r="P63" i="5" s="1"/>
  <c r="V63" i="5" a="1"/>
  <c r="V63" i="5" s="1"/>
  <c r="O63" i="5" a="1"/>
  <c r="O63" i="5" s="1"/>
  <c r="I63" i="5" a="1"/>
  <c r="I63" i="5" s="1"/>
  <c r="R63" i="5" a="1"/>
  <c r="R63" i="5" s="1"/>
  <c r="AA63" i="5" a="1"/>
  <c r="AA63" i="5" s="1"/>
  <c r="G63" i="5" a="1"/>
  <c r="G63" i="5" s="1"/>
  <c r="W63" i="5" a="1"/>
  <c r="W63" i="5" s="1"/>
  <c r="X63" i="5" a="1"/>
  <c r="X63" i="5" s="1"/>
  <c r="Y63" i="5" a="1"/>
  <c r="Y63" i="5" s="1"/>
  <c r="C63" i="5" a="1"/>
  <c r="C63" i="5" s="1"/>
  <c r="Q63" i="5" a="1"/>
  <c r="Q63" i="5" s="1"/>
  <c r="AA35" i="5" a="1"/>
  <c r="AA35" i="5" s="1"/>
  <c r="C35" i="5" a="1"/>
  <c r="C35" i="5" s="1"/>
  <c r="H35" i="5" a="1"/>
  <c r="H35" i="5" s="1"/>
  <c r="R35" i="5" a="1"/>
  <c r="R35" i="5" s="1"/>
  <c r="P35" i="5" a="1"/>
  <c r="P35" i="5" s="1"/>
  <c r="K35" i="5" a="1"/>
  <c r="K35" i="5" s="1"/>
  <c r="X35" i="5" a="1"/>
  <c r="X35" i="5" s="1"/>
  <c r="T35" i="5" a="1"/>
  <c r="T35" i="5" s="1"/>
  <c r="S35" i="5" a="1"/>
  <c r="S35" i="5" s="1"/>
  <c r="O35" i="5" a="1"/>
  <c r="O35" i="5" s="1"/>
  <c r="M35" i="5" a="1"/>
  <c r="M35" i="5" s="1"/>
  <c r="J35" i="5" a="1"/>
  <c r="J35" i="5" s="1"/>
  <c r="N35" i="5" a="1"/>
  <c r="N35" i="5" s="1"/>
  <c r="U35" i="5" a="1"/>
  <c r="U35" i="5" s="1"/>
  <c r="I35" i="5" a="1"/>
  <c r="I35" i="5" s="1"/>
  <c r="L35" i="5" a="1"/>
  <c r="L35" i="5" s="1"/>
  <c r="W35" i="5" a="1"/>
  <c r="W35" i="5" s="1"/>
  <c r="Y35" i="5" a="1"/>
  <c r="Y35" i="5" s="1"/>
  <c r="V35" i="5" a="1"/>
  <c r="V35" i="5" s="1"/>
  <c r="Z35" i="5" a="1"/>
  <c r="Z35" i="5" s="1"/>
  <c r="G35" i="5" a="1"/>
  <c r="G35" i="5" s="1"/>
  <c r="Q35" i="5" a="1"/>
  <c r="Q35" i="5" s="1"/>
  <c r="E35" i="5" a="1"/>
  <c r="E35" i="5" s="1"/>
  <c r="F35" i="5" a="1"/>
  <c r="F35" i="5" s="1"/>
  <c r="P30" i="5" a="1"/>
  <c r="P30" i="5" s="1"/>
  <c r="S30" i="5" a="1"/>
  <c r="S30" i="5" s="1"/>
  <c r="G30" i="5" a="1"/>
  <c r="G30" i="5" s="1"/>
  <c r="U30" i="5" a="1"/>
  <c r="U30" i="5" s="1"/>
  <c r="W30" i="5" a="1"/>
  <c r="W30" i="5" s="1"/>
  <c r="L30" i="5" a="1"/>
  <c r="L30" i="5" s="1"/>
  <c r="O30" i="5" a="1"/>
  <c r="O30" i="5" s="1"/>
  <c r="Q30" i="5" a="1"/>
  <c r="Q30" i="5" s="1"/>
  <c r="T30" i="5" a="1"/>
  <c r="T30" i="5" s="1"/>
  <c r="N30" i="5" a="1"/>
  <c r="N30" i="5" s="1"/>
  <c r="J30" i="5" a="1"/>
  <c r="J30" i="5" s="1"/>
  <c r="F30" i="5" a="1"/>
  <c r="F30" i="5" s="1"/>
  <c r="H30" i="5" a="1"/>
  <c r="H30" i="5" s="1"/>
  <c r="M30" i="5" a="1"/>
  <c r="M30" i="5" s="1"/>
  <c r="X30" i="5" a="1"/>
  <c r="X30" i="5" s="1"/>
  <c r="C30" i="5" a="1"/>
  <c r="C30" i="5" s="1"/>
  <c r="I30" i="5" a="1"/>
  <c r="I30" i="5" s="1"/>
  <c r="K30" i="5" a="1"/>
  <c r="K30" i="5" s="1"/>
  <c r="R30" i="5" a="1"/>
  <c r="R30" i="5" s="1"/>
  <c r="Y30" i="5" a="1"/>
  <c r="Y30" i="5" s="1"/>
  <c r="Z30" i="5" a="1"/>
  <c r="Z30" i="5" s="1"/>
  <c r="V30" i="5" a="1"/>
  <c r="V30" i="5" s="1"/>
  <c r="E30" i="5" a="1"/>
  <c r="E30" i="5" s="1"/>
  <c r="AA30" i="5" a="1"/>
  <c r="AA30" i="5" s="1"/>
  <c r="D30" i="5" a="1"/>
  <c r="D30" i="5" s="1"/>
  <c r="W57" i="5" a="1"/>
  <c r="W57" i="5" s="1"/>
  <c r="E57" i="5" a="1"/>
  <c r="E57" i="5" s="1"/>
  <c r="S57" i="5" a="1"/>
  <c r="S57" i="5" s="1"/>
  <c r="O57" i="5" a="1"/>
  <c r="O57" i="5" s="1"/>
  <c r="H57" i="5" a="1"/>
  <c r="H57" i="5" s="1"/>
  <c r="T57" i="5" a="1"/>
  <c r="T57" i="5" s="1"/>
  <c r="C57" i="5" a="1"/>
  <c r="C57" i="5" s="1"/>
  <c r="V57" i="5" a="1"/>
  <c r="V57" i="5" s="1"/>
  <c r="G57" i="5" a="1"/>
  <c r="G57" i="5" s="1"/>
  <c r="AA57" i="5" a="1"/>
  <c r="AA57" i="5" s="1"/>
  <c r="U57" i="5" a="1"/>
  <c r="U57" i="5" s="1"/>
  <c r="X57" i="5" a="1"/>
  <c r="X57" i="5" s="1"/>
  <c r="M57" i="5" a="1"/>
  <c r="M57" i="5" s="1"/>
  <c r="L57" i="5" a="1"/>
  <c r="L57" i="5" s="1"/>
  <c r="Y57" i="5" a="1"/>
  <c r="Y57" i="5" s="1"/>
  <c r="R57" i="5" a="1"/>
  <c r="R57" i="5" s="1"/>
  <c r="J57" i="5" a="1"/>
  <c r="J57" i="5" s="1"/>
  <c r="Z57" i="5" a="1"/>
  <c r="Z57" i="5" s="1"/>
  <c r="Q57" i="5" a="1"/>
  <c r="Q57" i="5" s="1"/>
  <c r="F57" i="5" a="1"/>
  <c r="F57" i="5" s="1"/>
  <c r="N57" i="5" a="1"/>
  <c r="N57" i="5" s="1"/>
  <c r="K57" i="5" a="1"/>
  <c r="K57" i="5" s="1"/>
  <c r="P57" i="5" a="1"/>
  <c r="P57" i="5" s="1"/>
  <c r="I57" i="5" a="1"/>
  <c r="I57" i="5" s="1"/>
  <c r="J48" i="5" a="1"/>
  <c r="J48" i="5" s="1"/>
  <c r="Y48" i="5" a="1"/>
  <c r="Y48" i="5" s="1"/>
  <c r="V48" i="5" a="1"/>
  <c r="V48" i="5" s="1"/>
  <c r="T48" i="5" a="1"/>
  <c r="T48" i="5" s="1"/>
  <c r="I48" i="5" a="1"/>
  <c r="I48" i="5" s="1"/>
  <c r="R48" i="5" a="1"/>
  <c r="R48" i="5" s="1"/>
  <c r="F48" i="5" a="1"/>
  <c r="F48" i="5" s="1"/>
  <c r="AA48" i="5" a="1"/>
  <c r="AA48" i="5" s="1"/>
  <c r="W48" i="5" a="1"/>
  <c r="W48" i="5" s="1"/>
  <c r="H48" i="5" a="1"/>
  <c r="H48" i="5" s="1"/>
  <c r="E48" i="5" a="1"/>
  <c r="E48" i="5" s="1"/>
  <c r="U48" i="5" a="1"/>
  <c r="U48" i="5" s="1"/>
  <c r="K48" i="5" a="1"/>
  <c r="K48" i="5" s="1"/>
  <c r="Q48" i="5" a="1"/>
  <c r="Q48" i="5" s="1"/>
  <c r="X48" i="5" a="1"/>
  <c r="X48" i="5" s="1"/>
  <c r="C48" i="5" a="1"/>
  <c r="C48" i="5" s="1"/>
  <c r="S48" i="5" a="1"/>
  <c r="S48" i="5" s="1"/>
  <c r="O48" i="5" a="1"/>
  <c r="O48" i="5" s="1"/>
  <c r="P48" i="5" a="1"/>
  <c r="P48" i="5" s="1"/>
  <c r="G48" i="5" a="1"/>
  <c r="G48" i="5" s="1"/>
  <c r="Z48" i="5" a="1"/>
  <c r="Z48" i="5" s="1"/>
  <c r="L48" i="5" a="1"/>
  <c r="L48" i="5" s="1"/>
  <c r="N48" i="5" a="1"/>
  <c r="N48" i="5" s="1"/>
  <c r="M48" i="5" a="1"/>
  <c r="M48" i="5" s="1"/>
  <c r="S108" i="5" a="1"/>
  <c r="S108" i="5" s="1"/>
  <c r="C108" i="5" a="1"/>
  <c r="C108" i="5" s="1"/>
  <c r="M108" i="5" a="1"/>
  <c r="M108" i="5" s="1"/>
  <c r="H108" i="5" a="1"/>
  <c r="H108" i="5" s="1"/>
  <c r="K108" i="5" a="1"/>
  <c r="K108" i="5" s="1"/>
  <c r="W108" i="5" a="1"/>
  <c r="W108" i="5" s="1"/>
  <c r="J108" i="5" a="1"/>
  <c r="J108" i="5" s="1"/>
  <c r="N108" i="5" a="1"/>
  <c r="N108" i="5" s="1"/>
  <c r="Q108" i="5" a="1"/>
  <c r="Q108" i="5" s="1"/>
  <c r="E108" i="5" a="1"/>
  <c r="E108" i="5" s="1"/>
  <c r="Y108" i="5" a="1"/>
  <c r="Y108" i="5" s="1"/>
  <c r="F108" i="5" a="1"/>
  <c r="F108" i="5" s="1"/>
  <c r="AA108" i="5" a="1"/>
  <c r="AA108" i="5" s="1"/>
  <c r="V108" i="5" a="1"/>
  <c r="V108" i="5" s="1"/>
  <c r="P108" i="5" a="1"/>
  <c r="P108" i="5" s="1"/>
  <c r="Z108" i="5" a="1"/>
  <c r="Z108" i="5" s="1"/>
  <c r="I108" i="5" a="1"/>
  <c r="I108" i="5" s="1"/>
  <c r="G108" i="5" a="1"/>
  <c r="G108" i="5" s="1"/>
  <c r="U108" i="5" a="1"/>
  <c r="U108" i="5" s="1"/>
  <c r="O108" i="5" a="1"/>
  <c r="O108" i="5" s="1"/>
  <c r="R108" i="5" a="1"/>
  <c r="R108" i="5" s="1"/>
  <c r="T108" i="5" a="1"/>
  <c r="T108" i="5" s="1"/>
  <c r="L108" i="5" a="1"/>
  <c r="L108" i="5" s="1"/>
  <c r="X108" i="5" a="1"/>
  <c r="X108" i="5" s="1"/>
  <c r="I28" i="5" a="1"/>
  <c r="I28" i="5" s="1"/>
  <c r="S28" i="5" a="1"/>
  <c r="S28" i="5" s="1"/>
  <c r="K28" i="5" a="1"/>
  <c r="K28" i="5" s="1"/>
  <c r="W28" i="5" a="1"/>
  <c r="W28" i="5" s="1"/>
  <c r="C28" i="5" a="1"/>
  <c r="C28" i="5" s="1"/>
  <c r="F28" i="5" a="1"/>
  <c r="F28" i="5" s="1"/>
  <c r="Q28" i="5" a="1"/>
  <c r="Q28" i="5" s="1"/>
  <c r="H28" i="5" a="1"/>
  <c r="H28" i="5" s="1"/>
  <c r="G28" i="5" a="1"/>
  <c r="G28" i="5" s="1"/>
  <c r="R28" i="5" a="1"/>
  <c r="R28" i="5" s="1"/>
  <c r="U28" i="5" a="1"/>
  <c r="U28" i="5" s="1"/>
  <c r="P28" i="5" a="1"/>
  <c r="P28" i="5" s="1"/>
  <c r="L28" i="5" a="1"/>
  <c r="L28" i="5" s="1"/>
  <c r="N28" i="5" a="1"/>
  <c r="N28" i="5" s="1"/>
  <c r="Z28" i="5" a="1"/>
  <c r="Z28" i="5" s="1"/>
  <c r="Y28" i="5" a="1"/>
  <c r="Y28" i="5" s="1"/>
  <c r="M28" i="5" a="1"/>
  <c r="M28" i="5" s="1"/>
  <c r="T28" i="5" a="1"/>
  <c r="T28" i="5" s="1"/>
  <c r="V28" i="5" a="1"/>
  <c r="V28" i="5" s="1"/>
  <c r="E28" i="5" a="1"/>
  <c r="E28" i="5" s="1"/>
  <c r="X28" i="5" a="1"/>
  <c r="X28" i="5" s="1"/>
  <c r="O28" i="5" a="1"/>
  <c r="O28" i="5" s="1"/>
  <c r="AA28" i="5" a="1"/>
  <c r="AA28" i="5" s="1"/>
  <c r="J28" i="5" a="1"/>
  <c r="J28" i="5" s="1"/>
  <c r="R117" i="5" a="1"/>
  <c r="R117" i="5" s="1"/>
  <c r="AA117" i="5" a="1"/>
  <c r="AA117" i="5" s="1"/>
  <c r="M117" i="5" a="1"/>
  <c r="M117" i="5" s="1"/>
  <c r="P117" i="5" a="1"/>
  <c r="P117" i="5" s="1"/>
  <c r="O117" i="5" a="1"/>
  <c r="O117" i="5" s="1"/>
  <c r="T117" i="5" a="1"/>
  <c r="T117" i="5" s="1"/>
  <c r="F117" i="5" a="1"/>
  <c r="F117" i="5" s="1"/>
  <c r="Q117" i="5" a="1"/>
  <c r="Q117" i="5" s="1"/>
  <c r="V117" i="5" a="1"/>
  <c r="V117" i="5" s="1"/>
  <c r="N117" i="5" a="1"/>
  <c r="N117" i="5" s="1"/>
  <c r="U117" i="5" a="1"/>
  <c r="U117" i="5" s="1"/>
  <c r="I117" i="5" a="1"/>
  <c r="I117" i="5" s="1"/>
  <c r="G117" i="5" a="1"/>
  <c r="G117" i="5" s="1"/>
  <c r="L117" i="5" a="1"/>
  <c r="L117" i="5" s="1"/>
  <c r="C117" i="5" a="1"/>
  <c r="C117" i="5" s="1"/>
  <c r="Y117" i="5" a="1"/>
  <c r="Y117" i="5" s="1"/>
  <c r="K117" i="5" a="1"/>
  <c r="K117" i="5" s="1"/>
  <c r="Z117" i="5" a="1"/>
  <c r="Z117" i="5" s="1"/>
  <c r="H117" i="5" a="1"/>
  <c r="H117" i="5" s="1"/>
  <c r="S117" i="5" a="1"/>
  <c r="S117" i="5" s="1"/>
  <c r="E117" i="5" a="1"/>
  <c r="E117" i="5" s="1"/>
  <c r="J117" i="5" a="1"/>
  <c r="J117" i="5" s="1"/>
  <c r="X117" i="5" a="1"/>
  <c r="X117" i="5" s="1"/>
  <c r="W117" i="5" a="1"/>
  <c r="W117" i="5" s="1"/>
  <c r="D52" i="5" a="1"/>
  <c r="D52" i="5" s="1"/>
  <c r="D48" i="5" a="1"/>
  <c r="D48" i="5" s="1"/>
  <c r="D61" i="5" a="1"/>
  <c r="D61" i="5" s="1"/>
  <c r="C5" i="5" a="1"/>
  <c r="C5" i="5" s="1"/>
  <c r="J5" i="5" a="1"/>
  <c r="J5" i="5" s="1"/>
  <c r="N5" i="5" a="1"/>
  <c r="N5" i="5" s="1"/>
  <c r="K5" i="5" a="1"/>
  <c r="K5" i="5" s="1"/>
  <c r="L5" i="5" a="1"/>
  <c r="L5" i="5" s="1"/>
  <c r="AA5" i="5" a="1"/>
  <c r="AA5" i="5" s="1"/>
  <c r="Z5" i="5" a="1"/>
  <c r="Z5" i="5" s="1"/>
  <c r="U5" i="5" a="1"/>
  <c r="U5" i="5" s="1"/>
  <c r="T5" i="5" a="1"/>
  <c r="T5" i="5" s="1"/>
  <c r="Q5" i="5" a="1"/>
  <c r="Q5" i="5" s="1"/>
  <c r="R5" i="5" a="1"/>
  <c r="R5" i="5" s="1"/>
  <c r="W5" i="5" a="1"/>
  <c r="W5" i="5" s="1"/>
  <c r="O5" i="5" a="1"/>
  <c r="O5" i="5" s="1"/>
  <c r="I5" i="5" a="1"/>
  <c r="I5" i="5" s="1"/>
  <c r="M5" i="5" a="1"/>
  <c r="M5" i="5" s="1"/>
  <c r="V5" i="5" a="1"/>
  <c r="V5" i="5" s="1"/>
  <c r="S5" i="5" a="1"/>
  <c r="S5" i="5" s="1"/>
  <c r="P5" i="5" a="1"/>
  <c r="P5" i="5" s="1"/>
  <c r="G5" i="5" a="1"/>
  <c r="G5" i="5" s="1"/>
  <c r="F5" i="5" a="1"/>
  <c r="F5" i="5" s="1"/>
  <c r="H5" i="5" a="1"/>
  <c r="H5" i="5" s="1"/>
  <c r="X5" i="5" a="1"/>
  <c r="X5" i="5" s="1"/>
  <c r="E5" i="5" a="1"/>
  <c r="E5" i="5" s="1"/>
  <c r="Y5" i="5" a="1"/>
  <c r="Y5" i="5" s="1"/>
  <c r="D119" i="5" a="1"/>
  <c r="D119" i="5" s="1"/>
  <c r="J77" i="5" a="1"/>
  <c r="J77" i="5" s="1"/>
  <c r="C77" i="5" a="1"/>
  <c r="C77" i="5" s="1"/>
  <c r="L77" i="5" a="1"/>
  <c r="L77" i="5" s="1"/>
  <c r="AA77" i="5" a="1"/>
  <c r="AA77" i="5" s="1"/>
  <c r="Q77" i="5" a="1"/>
  <c r="Q77" i="5" s="1"/>
  <c r="W77" i="5" a="1"/>
  <c r="W77" i="5" s="1"/>
  <c r="P77" i="5" a="1"/>
  <c r="P77" i="5" s="1"/>
  <c r="Y77" i="5" a="1"/>
  <c r="Y77" i="5" s="1"/>
  <c r="H77" i="5" a="1"/>
  <c r="H77" i="5" s="1"/>
  <c r="S77" i="5" a="1"/>
  <c r="S77" i="5" s="1"/>
  <c r="N77" i="5" a="1"/>
  <c r="N77" i="5" s="1"/>
  <c r="K77" i="5" a="1"/>
  <c r="K77" i="5" s="1"/>
  <c r="X77" i="5" a="1"/>
  <c r="X77" i="5" s="1"/>
  <c r="F77" i="5" a="1"/>
  <c r="F77" i="5" s="1"/>
  <c r="G77" i="5" a="1"/>
  <c r="G77" i="5" s="1"/>
  <c r="Z77" i="5" a="1"/>
  <c r="Z77" i="5" s="1"/>
  <c r="R77" i="5" a="1"/>
  <c r="R77" i="5" s="1"/>
  <c r="V77" i="5" a="1"/>
  <c r="V77" i="5" s="1"/>
  <c r="I77" i="5" a="1"/>
  <c r="I77" i="5" s="1"/>
  <c r="U77" i="5" a="1"/>
  <c r="U77" i="5" s="1"/>
  <c r="E77" i="5" a="1"/>
  <c r="E77" i="5" s="1"/>
  <c r="T77" i="5" a="1"/>
  <c r="T77" i="5" s="1"/>
  <c r="O77" i="5" a="1"/>
  <c r="O77" i="5" s="1"/>
  <c r="M77" i="5" a="1"/>
  <c r="M77" i="5" s="1"/>
  <c r="G54" i="5" a="1"/>
  <c r="G54" i="5" s="1"/>
  <c r="F54" i="5" a="1"/>
  <c r="F54" i="5" s="1"/>
  <c r="P54" i="5" a="1"/>
  <c r="P54" i="5" s="1"/>
  <c r="AA54" i="5" a="1"/>
  <c r="AA54" i="5" s="1"/>
  <c r="E54" i="5" a="1"/>
  <c r="E54" i="5" s="1"/>
  <c r="Z54" i="5" a="1"/>
  <c r="Z54" i="5" s="1"/>
  <c r="N54" i="5" a="1"/>
  <c r="N54" i="5" s="1"/>
  <c r="L54" i="5" a="1"/>
  <c r="L54" i="5" s="1"/>
  <c r="I54" i="5" a="1"/>
  <c r="I54" i="5" s="1"/>
  <c r="O54" i="5" a="1"/>
  <c r="O54" i="5" s="1"/>
  <c r="T54" i="5" a="1"/>
  <c r="T54" i="5" s="1"/>
  <c r="H54" i="5" a="1"/>
  <c r="H54" i="5" s="1"/>
  <c r="V54" i="5" a="1"/>
  <c r="V54" i="5" s="1"/>
  <c r="X54" i="5" a="1"/>
  <c r="X54" i="5" s="1"/>
  <c r="M54" i="5" a="1"/>
  <c r="M54" i="5" s="1"/>
  <c r="J54" i="5" a="1"/>
  <c r="J54" i="5" s="1"/>
  <c r="S54" i="5" a="1"/>
  <c r="S54" i="5" s="1"/>
  <c r="Y54" i="5" a="1"/>
  <c r="Y54" i="5" s="1"/>
  <c r="K54" i="5" a="1"/>
  <c r="K54" i="5" s="1"/>
  <c r="W54" i="5" a="1"/>
  <c r="W54" i="5" s="1"/>
  <c r="R54" i="5" a="1"/>
  <c r="R54" i="5" s="1"/>
  <c r="Q54" i="5" a="1"/>
  <c r="Q54" i="5" s="1"/>
  <c r="C54" i="5" a="1"/>
  <c r="C54" i="5" s="1"/>
  <c r="U54" i="5" a="1"/>
  <c r="U54" i="5" s="1"/>
  <c r="I16" i="5" a="1"/>
  <c r="I16" i="5" s="1"/>
  <c r="L16" i="5" a="1"/>
  <c r="L16" i="5" s="1"/>
  <c r="O16" i="5" a="1"/>
  <c r="O16" i="5" s="1"/>
  <c r="M16" i="5" a="1"/>
  <c r="M16" i="5" s="1"/>
  <c r="J16" i="5" a="1"/>
  <c r="J16" i="5" s="1"/>
  <c r="Y16" i="5" a="1"/>
  <c r="Y16" i="5" s="1"/>
  <c r="Q16" i="5" a="1"/>
  <c r="Q16" i="5" s="1"/>
  <c r="AA16" i="5" a="1"/>
  <c r="AA16" i="5" s="1"/>
  <c r="T16" i="5" a="1"/>
  <c r="T16" i="5" s="1"/>
  <c r="P16" i="5" a="1"/>
  <c r="P16" i="5" s="1"/>
  <c r="N16" i="5" a="1"/>
  <c r="N16" i="5" s="1"/>
  <c r="E16" i="5" a="1"/>
  <c r="E16" i="5" s="1"/>
  <c r="S16" i="5" a="1"/>
  <c r="S16" i="5" s="1"/>
  <c r="C16" i="5" a="1"/>
  <c r="C16" i="5" s="1"/>
  <c r="W16" i="5" a="1"/>
  <c r="W16" i="5" s="1"/>
  <c r="R16" i="5" a="1"/>
  <c r="R16" i="5" s="1"/>
  <c r="X16" i="5" a="1"/>
  <c r="X16" i="5" s="1"/>
  <c r="K16" i="5" a="1"/>
  <c r="K16" i="5" s="1"/>
  <c r="H16" i="5" a="1"/>
  <c r="H16" i="5" s="1"/>
  <c r="G16" i="5" a="1"/>
  <c r="G16" i="5" s="1"/>
  <c r="Z16" i="5" a="1"/>
  <c r="Z16" i="5" s="1"/>
  <c r="V16" i="5" a="1"/>
  <c r="V16" i="5" s="1"/>
  <c r="F16" i="5" a="1"/>
  <c r="F16" i="5" s="1"/>
  <c r="U16" i="5" a="1"/>
  <c r="U16" i="5" s="1"/>
  <c r="N115" i="5" a="1"/>
  <c r="N115" i="5" s="1"/>
  <c r="R115" i="5" a="1"/>
  <c r="R115" i="5" s="1"/>
  <c r="E115" i="5" a="1"/>
  <c r="E115" i="5" s="1"/>
  <c r="G115" i="5" a="1"/>
  <c r="G115" i="5" s="1"/>
  <c r="X115" i="5" a="1"/>
  <c r="X115" i="5" s="1"/>
  <c r="T115" i="5" a="1"/>
  <c r="T115" i="5" s="1"/>
  <c r="U115" i="5" a="1"/>
  <c r="U115" i="5" s="1"/>
  <c r="I115" i="5" a="1"/>
  <c r="I115" i="5" s="1"/>
  <c r="C115" i="5" a="1"/>
  <c r="C115" i="5" s="1"/>
  <c r="Y115" i="5" a="1"/>
  <c r="Y115" i="5" s="1"/>
  <c r="J115" i="5" a="1"/>
  <c r="J115" i="5" s="1"/>
  <c r="AA115" i="5" a="1"/>
  <c r="AA115" i="5" s="1"/>
  <c r="P115" i="5" a="1"/>
  <c r="P115" i="5" s="1"/>
  <c r="K115" i="5" a="1"/>
  <c r="K115" i="5" s="1"/>
  <c r="Z115" i="5" a="1"/>
  <c r="Z115" i="5" s="1"/>
  <c r="O115" i="5" a="1"/>
  <c r="O115" i="5" s="1"/>
  <c r="Q115" i="5" a="1"/>
  <c r="Q115" i="5" s="1"/>
  <c r="S115" i="5" a="1"/>
  <c r="S115" i="5" s="1"/>
  <c r="W115" i="5" a="1"/>
  <c r="W115" i="5" s="1"/>
  <c r="F115" i="5" a="1"/>
  <c r="F115" i="5" s="1"/>
  <c r="L115" i="5" a="1"/>
  <c r="L115" i="5" s="1"/>
  <c r="H115" i="5" a="1"/>
  <c r="H115" i="5" s="1"/>
  <c r="V115" i="5" a="1"/>
  <c r="V115" i="5" s="1"/>
  <c r="M115" i="5" a="1"/>
  <c r="M115" i="5" s="1"/>
  <c r="I32" i="5" a="1"/>
  <c r="I32" i="5" s="1"/>
  <c r="Q32" i="5" a="1"/>
  <c r="Q32" i="5" s="1"/>
  <c r="C32" i="5" a="1"/>
  <c r="C32" i="5" s="1"/>
  <c r="N32" i="5" a="1"/>
  <c r="N32" i="5" s="1"/>
  <c r="F32" i="5" a="1"/>
  <c r="F32" i="5" s="1"/>
  <c r="H32" i="5" a="1"/>
  <c r="H32" i="5" s="1"/>
  <c r="M32" i="5" a="1"/>
  <c r="M32" i="5" s="1"/>
  <c r="E32" i="5" a="1"/>
  <c r="E32" i="5" s="1"/>
  <c r="P32" i="5" a="1"/>
  <c r="P32" i="5" s="1"/>
  <c r="Z32" i="5" a="1"/>
  <c r="Z32" i="5" s="1"/>
  <c r="G32" i="5" a="1"/>
  <c r="G32" i="5" s="1"/>
  <c r="U32" i="5" a="1"/>
  <c r="U32" i="5" s="1"/>
  <c r="R32" i="5" a="1"/>
  <c r="R32" i="5" s="1"/>
  <c r="T32" i="5" a="1"/>
  <c r="T32" i="5" s="1"/>
  <c r="Y32" i="5" a="1"/>
  <c r="Y32" i="5" s="1"/>
  <c r="S32" i="5" a="1"/>
  <c r="S32" i="5" s="1"/>
  <c r="L32" i="5" a="1"/>
  <c r="L32" i="5" s="1"/>
  <c r="X32" i="5" a="1"/>
  <c r="X32" i="5" s="1"/>
  <c r="V32" i="5" a="1"/>
  <c r="V32" i="5" s="1"/>
  <c r="O32" i="5" a="1"/>
  <c r="O32" i="5" s="1"/>
  <c r="J32" i="5" a="1"/>
  <c r="J32" i="5" s="1"/>
  <c r="AA32" i="5" a="1"/>
  <c r="AA32" i="5" s="1"/>
  <c r="W32" i="5" a="1"/>
  <c r="W32" i="5" s="1"/>
  <c r="K32" i="5" a="1"/>
  <c r="K32" i="5" s="1"/>
  <c r="I68" i="5" a="1"/>
  <c r="I68" i="5" s="1"/>
  <c r="AA68" i="5" a="1"/>
  <c r="AA68" i="5" s="1"/>
  <c r="G68" i="5" a="1"/>
  <c r="G68" i="5" s="1"/>
  <c r="P68" i="5" a="1"/>
  <c r="P68" i="5" s="1"/>
  <c r="Q68" i="5" a="1"/>
  <c r="Q68" i="5" s="1"/>
  <c r="O68" i="5" a="1"/>
  <c r="O68" i="5" s="1"/>
  <c r="S68" i="5" a="1"/>
  <c r="S68" i="5" s="1"/>
  <c r="W68" i="5" a="1"/>
  <c r="W68" i="5" s="1"/>
  <c r="M68" i="5" a="1"/>
  <c r="M68" i="5" s="1"/>
  <c r="L68" i="5" a="1"/>
  <c r="L68" i="5" s="1"/>
  <c r="C68" i="5" a="1"/>
  <c r="C68" i="5" s="1"/>
  <c r="U68" i="5" a="1"/>
  <c r="U68" i="5" s="1"/>
  <c r="T68" i="5" a="1"/>
  <c r="T68" i="5" s="1"/>
  <c r="R68" i="5" a="1"/>
  <c r="R68" i="5" s="1"/>
  <c r="V68" i="5" a="1"/>
  <c r="V68" i="5" s="1"/>
  <c r="Y68" i="5" a="1"/>
  <c r="Y68" i="5" s="1"/>
  <c r="Z68" i="5" a="1"/>
  <c r="Z68" i="5" s="1"/>
  <c r="X68" i="5" a="1"/>
  <c r="X68" i="5" s="1"/>
  <c r="F68" i="5" a="1"/>
  <c r="F68" i="5" s="1"/>
  <c r="N68" i="5" a="1"/>
  <c r="N68" i="5" s="1"/>
  <c r="K68" i="5" a="1"/>
  <c r="K68" i="5" s="1"/>
  <c r="J68" i="5" a="1"/>
  <c r="J68" i="5" s="1"/>
  <c r="H68" i="5" a="1"/>
  <c r="H68" i="5" s="1"/>
  <c r="E68" i="5" a="1"/>
  <c r="E68" i="5" s="1"/>
  <c r="D68" i="5" a="1"/>
  <c r="D68" i="5" s="1"/>
  <c r="G39" i="5" a="1"/>
  <c r="G39" i="5" s="1"/>
  <c r="R39" i="5" a="1"/>
  <c r="R39" i="5" s="1"/>
  <c r="H39" i="5" a="1"/>
  <c r="H39" i="5" s="1"/>
  <c r="M39" i="5" a="1"/>
  <c r="M39" i="5" s="1"/>
  <c r="E39" i="5" a="1"/>
  <c r="E39" i="5" s="1"/>
  <c r="T39" i="5" a="1"/>
  <c r="T39" i="5" s="1"/>
  <c r="C39" i="5" a="1"/>
  <c r="C39" i="5" s="1"/>
  <c r="Q39" i="5" a="1"/>
  <c r="Q39" i="5" s="1"/>
  <c r="J39" i="5" a="1"/>
  <c r="J39" i="5" s="1"/>
  <c r="U39" i="5" a="1"/>
  <c r="U39" i="5" s="1"/>
  <c r="N39" i="5" a="1"/>
  <c r="N39" i="5" s="1"/>
  <c r="O39" i="5" a="1"/>
  <c r="O39" i="5" s="1"/>
  <c r="V39" i="5" a="1"/>
  <c r="V39" i="5" s="1"/>
  <c r="I39" i="5" a="1"/>
  <c r="I39" i="5" s="1"/>
  <c r="Z39" i="5" a="1"/>
  <c r="Z39" i="5" s="1"/>
  <c r="P39" i="5" a="1"/>
  <c r="P39" i="5" s="1"/>
  <c r="K39" i="5" a="1"/>
  <c r="K39" i="5" s="1"/>
  <c r="W39" i="5" a="1"/>
  <c r="W39" i="5" s="1"/>
  <c r="AA39" i="5" a="1"/>
  <c r="AA39" i="5" s="1"/>
  <c r="L39" i="5" a="1"/>
  <c r="L39" i="5" s="1"/>
  <c r="F39" i="5" a="1"/>
  <c r="F39" i="5" s="1"/>
  <c r="S39" i="5" a="1"/>
  <c r="S39" i="5" s="1"/>
  <c r="Y39" i="5" a="1"/>
  <c r="Y39" i="5" s="1"/>
  <c r="X39" i="5" a="1"/>
  <c r="X39" i="5" s="1"/>
  <c r="L75" i="5" a="1"/>
  <c r="L75" i="5" s="1"/>
  <c r="O75" i="5" a="1"/>
  <c r="O75" i="5" s="1"/>
  <c r="J75" i="5" a="1"/>
  <c r="J75" i="5" s="1"/>
  <c r="M75" i="5" a="1"/>
  <c r="M75" i="5" s="1"/>
  <c r="C75" i="5" a="1"/>
  <c r="C75" i="5" s="1"/>
  <c r="R75" i="5" a="1"/>
  <c r="R75" i="5" s="1"/>
  <c r="K75" i="5" a="1"/>
  <c r="K75" i="5" s="1"/>
  <c r="X75" i="5" a="1"/>
  <c r="X75" i="5" s="1"/>
  <c r="T75" i="5" a="1"/>
  <c r="T75" i="5" s="1"/>
  <c r="W75" i="5" a="1"/>
  <c r="W75" i="5" s="1"/>
  <c r="N75" i="5" a="1"/>
  <c r="N75" i="5" s="1"/>
  <c r="S75" i="5" a="1"/>
  <c r="S75" i="5" s="1"/>
  <c r="AA75" i="5" a="1"/>
  <c r="AA75" i="5" s="1"/>
  <c r="Q75" i="5" a="1"/>
  <c r="Q75" i="5" s="1"/>
  <c r="Y75" i="5" a="1"/>
  <c r="Y75" i="5" s="1"/>
  <c r="F75" i="5" a="1"/>
  <c r="F75" i="5" s="1"/>
  <c r="H75" i="5" a="1"/>
  <c r="H75" i="5" s="1"/>
  <c r="I75" i="5" a="1"/>
  <c r="I75" i="5" s="1"/>
  <c r="Z75" i="5" a="1"/>
  <c r="Z75" i="5" s="1"/>
  <c r="U75" i="5" a="1"/>
  <c r="U75" i="5" s="1"/>
  <c r="V75" i="5" a="1"/>
  <c r="V75" i="5" s="1"/>
  <c r="P75" i="5" a="1"/>
  <c r="P75" i="5" s="1"/>
  <c r="G75" i="5" a="1"/>
  <c r="G75" i="5" s="1"/>
  <c r="E75" i="5" a="1"/>
  <c r="E75" i="5" s="1"/>
  <c r="H23" i="5" a="1"/>
  <c r="H23" i="5" s="1"/>
  <c r="S23" i="5" a="1"/>
  <c r="S23" i="5" s="1"/>
  <c r="R23" i="5" a="1"/>
  <c r="R23" i="5" s="1"/>
  <c r="C23" i="5" a="1"/>
  <c r="C23" i="5" s="1"/>
  <c r="O23" i="5" a="1"/>
  <c r="O23" i="5" s="1"/>
  <c r="X23" i="5" a="1"/>
  <c r="X23" i="5" s="1"/>
  <c r="P23" i="5" a="1"/>
  <c r="P23" i="5" s="1"/>
  <c r="Q23" i="5" a="1"/>
  <c r="Q23" i="5" s="1"/>
  <c r="U23" i="5" a="1"/>
  <c r="U23" i="5" s="1"/>
  <c r="AA23" i="5" a="1"/>
  <c r="AA23" i="5" s="1"/>
  <c r="K23" i="5" a="1"/>
  <c r="K23" i="5" s="1"/>
  <c r="M23" i="5" a="1"/>
  <c r="M23" i="5" s="1"/>
  <c r="L23" i="5" a="1"/>
  <c r="L23" i="5" s="1"/>
  <c r="J23" i="5" a="1"/>
  <c r="J23" i="5" s="1"/>
  <c r="G23" i="5" a="1"/>
  <c r="G23" i="5" s="1"/>
  <c r="N23" i="5" a="1"/>
  <c r="N23" i="5" s="1"/>
  <c r="F23" i="5" a="1"/>
  <c r="F23" i="5" s="1"/>
  <c r="Y23" i="5" a="1"/>
  <c r="Y23" i="5" s="1"/>
  <c r="E23" i="5" a="1"/>
  <c r="E23" i="5" s="1"/>
  <c r="W23" i="5" a="1"/>
  <c r="W23" i="5" s="1"/>
  <c r="T23" i="5" a="1"/>
  <c r="T23" i="5" s="1"/>
  <c r="Z23" i="5" a="1"/>
  <c r="Z23" i="5" s="1"/>
  <c r="V23" i="5" a="1"/>
  <c r="V23" i="5" s="1"/>
  <c r="I23" i="5" a="1"/>
  <c r="I23" i="5" s="1"/>
  <c r="Z73" i="5" a="1"/>
  <c r="Z73" i="5" s="1"/>
  <c r="J73" i="5" a="1"/>
  <c r="J73" i="5" s="1"/>
  <c r="R73" i="5" a="1"/>
  <c r="R73" i="5" s="1"/>
  <c r="S73" i="5" a="1"/>
  <c r="S73" i="5" s="1"/>
  <c r="K73" i="5" a="1"/>
  <c r="K73" i="5" s="1"/>
  <c r="F73" i="5" a="1"/>
  <c r="F73" i="5" s="1"/>
  <c r="U73" i="5" a="1"/>
  <c r="U73" i="5" s="1"/>
  <c r="G73" i="5" a="1"/>
  <c r="G73" i="5" s="1"/>
  <c r="M73" i="5" a="1"/>
  <c r="M73" i="5" s="1"/>
  <c r="L73" i="5" a="1"/>
  <c r="L73" i="5" s="1"/>
  <c r="V73" i="5" a="1"/>
  <c r="V73" i="5" s="1"/>
  <c r="N73" i="5" a="1"/>
  <c r="N73" i="5" s="1"/>
  <c r="O73" i="5" a="1"/>
  <c r="O73" i="5" s="1"/>
  <c r="X73" i="5" a="1"/>
  <c r="X73" i="5" s="1"/>
  <c r="W73" i="5" a="1"/>
  <c r="W73" i="5" s="1"/>
  <c r="C73" i="5" a="1"/>
  <c r="C73" i="5" s="1"/>
  <c r="T73" i="5" a="1"/>
  <c r="T73" i="5" s="1"/>
  <c r="AA73" i="5" a="1"/>
  <c r="AA73" i="5" s="1"/>
  <c r="E73" i="5" a="1"/>
  <c r="E73" i="5" s="1"/>
  <c r="P73" i="5" a="1"/>
  <c r="P73" i="5" s="1"/>
  <c r="Q73" i="5" a="1"/>
  <c r="Q73" i="5" s="1"/>
  <c r="H73" i="5" a="1"/>
  <c r="H73" i="5" s="1"/>
  <c r="I73" i="5" a="1"/>
  <c r="I73" i="5" s="1"/>
  <c r="Y73" i="5" a="1"/>
  <c r="Y73" i="5" s="1"/>
  <c r="Q111" i="5" a="1"/>
  <c r="Q111" i="5" s="1"/>
  <c r="X111" i="5" a="1"/>
  <c r="X111" i="5" s="1"/>
  <c r="R111" i="5" a="1"/>
  <c r="R111" i="5" s="1"/>
  <c r="Y111" i="5" a="1"/>
  <c r="Y111" i="5" s="1"/>
  <c r="H111" i="5" a="1"/>
  <c r="H111" i="5" s="1"/>
  <c r="F111" i="5" a="1"/>
  <c r="F111" i="5" s="1"/>
  <c r="S111" i="5" a="1"/>
  <c r="S111" i="5" s="1"/>
  <c r="I111" i="5" a="1"/>
  <c r="I111" i="5" s="1"/>
  <c r="K111" i="5" a="1"/>
  <c r="K111" i="5" s="1"/>
  <c r="P111" i="5" a="1"/>
  <c r="P111" i="5" s="1"/>
  <c r="G111" i="5" a="1"/>
  <c r="G111" i="5" s="1"/>
  <c r="O111" i="5" a="1"/>
  <c r="O111" i="5" s="1"/>
  <c r="C111" i="5" a="1"/>
  <c r="C111" i="5" s="1"/>
  <c r="Z111" i="5" a="1"/>
  <c r="Z111" i="5" s="1"/>
  <c r="U111" i="5" a="1"/>
  <c r="U111" i="5" s="1"/>
  <c r="AA111" i="5" a="1"/>
  <c r="AA111" i="5" s="1"/>
  <c r="E111" i="5" a="1"/>
  <c r="E111" i="5" s="1"/>
  <c r="V111" i="5" a="1"/>
  <c r="V111" i="5" s="1"/>
  <c r="T111" i="5" a="1"/>
  <c r="T111" i="5" s="1"/>
  <c r="M111" i="5" a="1"/>
  <c r="M111" i="5" s="1"/>
  <c r="W111" i="5" a="1"/>
  <c r="W111" i="5" s="1"/>
  <c r="N111" i="5" a="1"/>
  <c r="N111" i="5" s="1"/>
  <c r="J111" i="5" a="1"/>
  <c r="J111" i="5" s="1"/>
  <c r="L111" i="5" a="1"/>
  <c r="L111" i="5" s="1"/>
  <c r="O65" i="5" a="1"/>
  <c r="O65" i="5" s="1"/>
  <c r="W65" i="5" a="1"/>
  <c r="W65" i="5" s="1"/>
  <c r="S65" i="5" a="1"/>
  <c r="S65" i="5" s="1"/>
  <c r="Z65" i="5" a="1"/>
  <c r="Z65" i="5" s="1"/>
  <c r="U65" i="5" a="1"/>
  <c r="U65" i="5" s="1"/>
  <c r="P65" i="5" a="1"/>
  <c r="P65" i="5" s="1"/>
  <c r="F65" i="5" a="1"/>
  <c r="F65" i="5" s="1"/>
  <c r="AA65" i="5" a="1"/>
  <c r="AA65" i="5" s="1"/>
  <c r="G65" i="5" a="1"/>
  <c r="G65" i="5" s="1"/>
  <c r="N65" i="5" a="1"/>
  <c r="N65" i="5" s="1"/>
  <c r="T65" i="5" a="1"/>
  <c r="T65" i="5" s="1"/>
  <c r="L65" i="5" a="1"/>
  <c r="L65" i="5" s="1"/>
  <c r="H65" i="5" a="1"/>
  <c r="H65" i="5" s="1"/>
  <c r="X65" i="5" a="1"/>
  <c r="X65" i="5" s="1"/>
  <c r="Q65" i="5" a="1"/>
  <c r="Q65" i="5" s="1"/>
  <c r="M65" i="5" a="1"/>
  <c r="M65" i="5" s="1"/>
  <c r="J65" i="5" a="1"/>
  <c r="J65" i="5" s="1"/>
  <c r="E65" i="5" a="1"/>
  <c r="E65" i="5" s="1"/>
  <c r="K65" i="5" a="1"/>
  <c r="K65" i="5" s="1"/>
  <c r="C65" i="5" a="1"/>
  <c r="C65" i="5" s="1"/>
  <c r="R65" i="5" a="1"/>
  <c r="R65" i="5" s="1"/>
  <c r="I65" i="5" a="1"/>
  <c r="I65" i="5" s="1"/>
  <c r="V65" i="5" a="1"/>
  <c r="V65" i="5" s="1"/>
  <c r="Y65" i="5" a="1"/>
  <c r="Y65" i="5" s="1"/>
  <c r="Q25" i="5" a="1"/>
  <c r="Q25" i="5" s="1"/>
  <c r="L25" i="5" a="1"/>
  <c r="L25" i="5" s="1"/>
  <c r="M25" i="5" a="1"/>
  <c r="M25" i="5" s="1"/>
  <c r="Z25" i="5" a="1"/>
  <c r="Z25" i="5" s="1"/>
  <c r="O25" i="5" a="1"/>
  <c r="O25" i="5" s="1"/>
  <c r="T25" i="5" a="1"/>
  <c r="T25" i="5" s="1"/>
  <c r="J25" i="5" a="1"/>
  <c r="J25" i="5" s="1"/>
  <c r="N25" i="5" a="1"/>
  <c r="N25" i="5" s="1"/>
  <c r="AA25" i="5" a="1"/>
  <c r="AA25" i="5" s="1"/>
  <c r="P25" i="5" a="1"/>
  <c r="P25" i="5" s="1"/>
  <c r="U25" i="5" a="1"/>
  <c r="U25" i="5" s="1"/>
  <c r="C25" i="5" a="1"/>
  <c r="C25" i="5" s="1"/>
  <c r="S25" i="5" a="1"/>
  <c r="S25" i="5" s="1"/>
  <c r="G25" i="5" a="1"/>
  <c r="G25" i="5" s="1"/>
  <c r="H25" i="5" a="1"/>
  <c r="H25" i="5" s="1"/>
  <c r="R25" i="5" a="1"/>
  <c r="R25" i="5" s="1"/>
  <c r="E25" i="5" a="1"/>
  <c r="E25" i="5" s="1"/>
  <c r="V25" i="5" a="1"/>
  <c r="V25" i="5" s="1"/>
  <c r="Y25" i="5" a="1"/>
  <c r="Y25" i="5" s="1"/>
  <c r="I25" i="5" a="1"/>
  <c r="I25" i="5" s="1"/>
  <c r="X25" i="5" a="1"/>
  <c r="X25" i="5" s="1"/>
  <c r="K25" i="5" a="1"/>
  <c r="K25" i="5" s="1"/>
  <c r="W25" i="5" a="1"/>
  <c r="W25" i="5" s="1"/>
  <c r="F25" i="5" a="1"/>
  <c r="F25" i="5" s="1"/>
  <c r="O76" i="5" a="1"/>
  <c r="O76" i="5" s="1"/>
  <c r="U76" i="5" a="1"/>
  <c r="U76" i="5" s="1"/>
  <c r="G76" i="5" a="1"/>
  <c r="G76" i="5" s="1"/>
  <c r="V76" i="5" a="1"/>
  <c r="V76" i="5" s="1"/>
  <c r="T76" i="5" a="1"/>
  <c r="T76" i="5" s="1"/>
  <c r="L76" i="5" a="1"/>
  <c r="L76" i="5" s="1"/>
  <c r="Q76" i="5" a="1"/>
  <c r="Q76" i="5" s="1"/>
  <c r="W76" i="5" a="1"/>
  <c r="W76" i="5" s="1"/>
  <c r="N76" i="5" a="1"/>
  <c r="N76" i="5" s="1"/>
  <c r="C76" i="5" a="1"/>
  <c r="C76" i="5" s="1"/>
  <c r="K76" i="5" a="1"/>
  <c r="K76" i="5" s="1"/>
  <c r="M76" i="5" a="1"/>
  <c r="M76" i="5" s="1"/>
  <c r="F76" i="5" a="1"/>
  <c r="F76" i="5" s="1"/>
  <c r="X76" i="5" a="1"/>
  <c r="X76" i="5" s="1"/>
  <c r="AA76" i="5" a="1"/>
  <c r="AA76" i="5" s="1"/>
  <c r="P76" i="5" a="1"/>
  <c r="P76" i="5" s="1"/>
  <c r="J76" i="5" a="1"/>
  <c r="J76" i="5" s="1"/>
  <c r="H76" i="5" a="1"/>
  <c r="H76" i="5" s="1"/>
  <c r="I76" i="5" a="1"/>
  <c r="I76" i="5" s="1"/>
  <c r="S76" i="5" a="1"/>
  <c r="S76" i="5" s="1"/>
  <c r="R76" i="5" a="1"/>
  <c r="R76" i="5" s="1"/>
  <c r="E76" i="5" a="1"/>
  <c r="E76" i="5" s="1"/>
  <c r="Y76" i="5" a="1"/>
  <c r="Y76" i="5" s="1"/>
  <c r="Z76" i="5" a="1"/>
  <c r="Z76" i="5" s="1"/>
  <c r="D88" i="5" a="1"/>
  <c r="D88" i="5" s="1"/>
  <c r="D16" i="5" a="1"/>
  <c r="D16" i="5" s="1"/>
  <c r="D6" i="5" a="1"/>
  <c r="D6" i="5" s="1"/>
  <c r="D77" i="5" a="1"/>
  <c r="D77" i="5" s="1"/>
  <c r="A81" i="13" a="1"/>
  <c r="A89" i="13" a="1"/>
  <c r="A28" i="13" a="1"/>
  <c r="C72" i="13" a="1"/>
  <c r="C65" i="13" a="1"/>
  <c r="A47" i="13" a="1"/>
  <c r="C69" i="13" a="1"/>
  <c r="A65" i="13" a="1"/>
  <c r="A24" i="13" a="1"/>
  <c r="C27" i="13" a="1"/>
  <c r="C83" i="13" a="1"/>
  <c r="C31" i="13" a="1"/>
  <c r="A13" i="13" a="1"/>
  <c r="C96" i="13" a="1"/>
  <c r="C43" i="13" a="1"/>
  <c r="A45" i="13" a="1"/>
  <c r="A95" i="13" a="1"/>
  <c r="C81" i="13" a="1"/>
  <c r="C39" i="13" a="1"/>
  <c r="A66" i="13" a="1"/>
  <c r="A87" i="13" a="1"/>
  <c r="A67" i="13" a="1"/>
  <c r="A50" i="13" a="1"/>
  <c r="C66" i="13" a="1"/>
  <c r="A68" i="13" a="1"/>
  <c r="C26" i="13" a="1"/>
  <c r="C53" i="13" a="1"/>
  <c r="C60" i="13" a="1"/>
  <c r="C100" i="13" a="1"/>
  <c r="A6" i="13" a="1"/>
  <c r="C16" i="13" a="1"/>
  <c r="C85" i="13" a="1"/>
  <c r="A26" i="13" a="1"/>
  <c r="A86" i="13" a="1"/>
  <c r="C7" i="13" a="1"/>
  <c r="A74" i="13" a="1"/>
  <c r="A36" i="13" a="1"/>
  <c r="C70" i="13" a="1"/>
  <c r="A51" i="13" a="1"/>
  <c r="C75" i="13" a="1"/>
  <c r="C77" i="13" a="1"/>
  <c r="C13" i="13" a="1"/>
  <c r="C98" i="13" a="1"/>
  <c r="A9" i="13" a="1"/>
  <c r="A77" i="13" a="1"/>
  <c r="C23" i="13" a="1"/>
  <c r="A33" i="13" a="1"/>
  <c r="C90" i="13" a="1"/>
  <c r="A80" i="13" a="1"/>
  <c r="C38" i="13" a="1"/>
  <c r="C91" i="13" a="1"/>
  <c r="C17" i="13" a="1"/>
  <c r="A49" i="13" a="1"/>
  <c r="A100" i="13" a="1"/>
  <c r="A78" i="13" a="1"/>
  <c r="A75" i="13" a="1"/>
  <c r="A7" i="13" a="1"/>
  <c r="C79" i="13" a="1"/>
  <c r="A72" i="13" a="1"/>
  <c r="A18" i="13" a="1"/>
  <c r="A32" i="13" a="1"/>
  <c r="C40" i="13" a="1"/>
  <c r="C44" i="13" a="1"/>
  <c r="A44" i="13" a="1"/>
  <c r="C9" i="13" a="1"/>
  <c r="A37" i="13" a="1"/>
  <c r="A57" i="13" a="1"/>
  <c r="C41" i="13" a="1"/>
  <c r="C63" i="13" a="1"/>
  <c r="A76" i="13" a="1"/>
  <c r="A38" i="13" a="1"/>
  <c r="C61" i="13" a="1"/>
  <c r="A85" i="13" a="1"/>
  <c r="A52" i="13" a="1"/>
  <c r="C12" i="13" a="1"/>
  <c r="C52" i="13" a="1"/>
  <c r="C99" i="13" a="1"/>
  <c r="C97" i="13" a="1"/>
  <c r="C84" i="13" a="1"/>
  <c r="C62" i="13" a="1"/>
  <c r="C54" i="13" a="1"/>
  <c r="C19" i="13" a="1"/>
  <c r="A90" i="13" a="1"/>
  <c r="A42" i="13" a="1"/>
  <c r="A21" i="13" a="1"/>
  <c r="C59" i="13" a="1"/>
  <c r="C82" i="13" a="1"/>
  <c r="A53" i="13" a="1"/>
  <c r="C57" i="13" a="1"/>
  <c r="A62" i="13" a="1"/>
  <c r="A69" i="13" a="1"/>
  <c r="C25" i="13" a="1"/>
  <c r="C45" i="13" a="1"/>
  <c r="C6" i="13" a="1"/>
  <c r="C34" i="13" a="1"/>
  <c r="A96" i="13" a="1"/>
  <c r="A84" i="13" a="1"/>
  <c r="C67" i="13" a="1"/>
  <c r="A91" i="13" a="1"/>
  <c r="A19" i="13" a="1"/>
  <c r="A70" i="13" a="1"/>
  <c r="A8" i="13" a="1"/>
  <c r="A55" i="13" a="1"/>
  <c r="A93" i="13" a="1"/>
  <c r="A12" i="13" a="1"/>
  <c r="C86" i="13" a="1"/>
  <c r="A16" i="13" a="1"/>
  <c r="A40" i="13" a="1"/>
  <c r="A34" i="13" a="1"/>
  <c r="A71" i="13" a="1"/>
  <c r="A58" i="13" a="1"/>
  <c r="C22" i="13" a="1"/>
  <c r="C42" i="13" a="1"/>
  <c r="C95" i="13" a="1"/>
  <c r="A60" i="13" a="1"/>
  <c r="C21" i="13" a="1"/>
  <c r="C68" i="13" a="1"/>
  <c r="C73" i="13" a="1"/>
  <c r="A30" i="13" a="1"/>
  <c r="A94" i="13" a="1"/>
  <c r="A73" i="13" a="1"/>
  <c r="C14" i="13" a="1"/>
  <c r="C49" i="13" a="1"/>
  <c r="A14" i="13" a="1"/>
  <c r="A64" i="13" a="1"/>
  <c r="C94" i="13" a="1"/>
  <c r="A54" i="13" a="1"/>
  <c r="C28" i="13" a="1"/>
  <c r="A15" i="13" a="1"/>
  <c r="C93" i="13" a="1"/>
  <c r="A41" i="13" a="1"/>
  <c r="A10" i="13" a="1"/>
  <c r="C78" i="13" a="1"/>
  <c r="C74" i="13" a="1"/>
  <c r="C55" i="13" a="1"/>
  <c r="C35" i="13" a="1"/>
  <c r="A20" i="13" a="1"/>
  <c r="C87" i="13" a="1"/>
  <c r="C88" i="13" a="1"/>
  <c r="C46" i="13" a="1"/>
  <c r="C89" i="13" a="1"/>
  <c r="C24" i="13" a="1"/>
  <c r="C92" i="13" a="1"/>
  <c r="C18" i="13" a="1"/>
  <c r="A22" i="13" a="1"/>
  <c r="A99" i="13" a="1"/>
  <c r="C20" i="13" a="1"/>
  <c r="A23" i="13" a="1"/>
  <c r="A63" i="13" a="1"/>
  <c r="C8" i="13" a="1"/>
  <c r="C50" i="13" a="1"/>
  <c r="A79" i="13" a="1"/>
  <c r="A17" i="13" a="1"/>
  <c r="C10" i="13" a="1"/>
  <c r="C48" i="13" a="1"/>
  <c r="A31" i="13" a="1"/>
  <c r="C29" i="13" a="1"/>
  <c r="C37" i="13" a="1"/>
  <c r="A92" i="13" a="1"/>
  <c r="A39" i="13" a="1"/>
  <c r="C76" i="13" a="1"/>
  <c r="C30" i="13" a="1"/>
  <c r="C56" i="13" a="1"/>
  <c r="A29" i="13" a="1"/>
  <c r="C36" i="13" a="1"/>
  <c r="A25" i="13" a="1"/>
  <c r="A56" i="13" a="1"/>
  <c r="A61" i="13" a="1"/>
  <c r="C47" i="13" a="1"/>
  <c r="A35" i="13" a="1"/>
  <c r="C15" i="13" a="1"/>
  <c r="C32" i="13" a="1"/>
  <c r="A48" i="13" a="1"/>
  <c r="C58" i="13" a="1"/>
  <c r="C51" i="13" a="1"/>
  <c r="A88" i="13" a="1"/>
  <c r="A82" i="13" a="1"/>
  <c r="A98" i="13" a="1"/>
  <c r="C33" i="13" a="1"/>
  <c r="A97" i="13" a="1"/>
  <c r="C64" i="13" a="1"/>
  <c r="A46" i="13" a="1"/>
  <c r="C71" i="13" a="1"/>
  <c r="A83" i="13" a="1"/>
  <c r="A11" i="13" a="1"/>
  <c r="A59" i="13" a="1"/>
  <c r="C80" i="13" a="1"/>
  <c r="C11" i="13" a="1"/>
  <c r="A43" i="13" a="1"/>
  <c r="A27" i="13" a="1"/>
  <c r="C73" i="13" l="1"/>
  <c r="C45" i="13"/>
  <c r="A66" i="13"/>
  <c r="C76" i="13"/>
  <c r="A89" i="13"/>
  <c r="C46" i="13"/>
  <c r="C8" i="13"/>
  <c r="C53" i="13"/>
  <c r="C61" i="13"/>
  <c r="C77" i="13"/>
  <c r="C13" i="13"/>
  <c r="C39" i="13"/>
  <c r="C87" i="13"/>
  <c r="A69" i="13"/>
  <c r="C65" i="13"/>
  <c r="C33" i="13"/>
  <c r="A63" i="13"/>
  <c r="C24" i="13"/>
  <c r="C42" i="13"/>
  <c r="A43" i="13"/>
  <c r="A51" i="13"/>
  <c r="C32" i="13"/>
  <c r="A95" i="13"/>
  <c r="C62" i="13"/>
  <c r="C100" i="13"/>
  <c r="C95" i="13"/>
  <c r="C50" i="13"/>
  <c r="A71" i="13"/>
  <c r="A30" i="13"/>
  <c r="A36" i="13"/>
  <c r="C69" i="13"/>
  <c r="A39" i="13"/>
  <c r="A83" i="13"/>
  <c r="A35" i="13"/>
  <c r="A44" i="13"/>
  <c r="A58" i="13"/>
  <c r="A55" i="13"/>
  <c r="C20" i="13"/>
  <c r="C19" i="13"/>
  <c r="C99" i="13"/>
  <c r="C59" i="13"/>
  <c r="A53" i="13"/>
  <c r="A15" i="13"/>
  <c r="C91" i="13"/>
  <c r="A87" i="13"/>
  <c r="A45" i="13"/>
  <c r="A37" i="13"/>
  <c r="A22" i="13"/>
  <c r="A56" i="13"/>
  <c r="C43" i="13"/>
  <c r="C93" i="13"/>
  <c r="A85" i="13"/>
  <c r="C74" i="13"/>
  <c r="C79" i="13"/>
  <c r="A29" i="13"/>
  <c r="C51" i="13"/>
  <c r="A75" i="13"/>
  <c r="A18" i="13"/>
  <c r="A32" i="13"/>
  <c r="C94" i="13"/>
  <c r="A64" i="13"/>
  <c r="A72" i="13"/>
  <c r="A47" i="13"/>
  <c r="A13" i="13"/>
  <c r="C27" i="13"/>
  <c r="A74" i="13"/>
  <c r="A100" i="13"/>
  <c r="C25" i="13"/>
  <c r="A61" i="13"/>
  <c r="C75" i="13"/>
  <c r="C21" i="13"/>
  <c r="A40" i="13"/>
  <c r="A8" i="13"/>
  <c r="A23" i="13"/>
  <c r="C44" i="13"/>
  <c r="A82" i="13"/>
  <c r="C67" i="13"/>
  <c r="C84" i="13"/>
  <c r="C11" i="13"/>
  <c r="A91" i="13"/>
  <c r="A70" i="13"/>
  <c r="C15" i="13"/>
  <c r="A59" i="13"/>
  <c r="A57" i="13"/>
  <c r="A24" i="13"/>
  <c r="C41" i="13"/>
  <c r="C66" i="13"/>
  <c r="A28" i="13"/>
  <c r="A41" i="13"/>
  <c r="A67" i="13"/>
  <c r="A12" i="13"/>
  <c r="C7" i="13"/>
  <c r="A10" i="13"/>
  <c r="A90" i="13"/>
  <c r="C31" i="13"/>
  <c r="C60" i="13"/>
  <c r="C18" i="13"/>
  <c r="A49" i="13"/>
  <c r="C57" i="13"/>
  <c r="A31" i="13"/>
  <c r="A98" i="13"/>
  <c r="A80" i="13"/>
  <c r="A48" i="13"/>
  <c r="C35" i="13"/>
  <c r="C81" i="13"/>
  <c r="C49" i="13"/>
  <c r="A34" i="13"/>
  <c r="C48" i="13"/>
  <c r="C23" i="13"/>
  <c r="A19" i="13"/>
  <c r="A25" i="13"/>
  <c r="A52" i="13"/>
  <c r="C55" i="13"/>
  <c r="C71" i="13"/>
  <c r="C86" i="13"/>
  <c r="C36" i="13"/>
  <c r="A96" i="13"/>
  <c r="A86" i="13"/>
  <c r="C26" i="13"/>
  <c r="C38" i="13"/>
  <c r="C92" i="13"/>
  <c r="A77" i="13"/>
  <c r="A60" i="13"/>
  <c r="C63" i="13"/>
  <c r="C9" i="13"/>
  <c r="A94" i="13"/>
  <c r="A14" i="13"/>
  <c r="A11" i="13"/>
  <c r="C37" i="13"/>
  <c r="C56" i="13"/>
  <c r="A88" i="13"/>
  <c r="C96" i="13"/>
  <c r="A27" i="13"/>
  <c r="A46" i="13"/>
  <c r="C97" i="13"/>
  <c r="C17" i="13"/>
  <c r="C98" i="13"/>
  <c r="A73" i="13"/>
  <c r="C29" i="13"/>
  <c r="C52" i="13"/>
  <c r="A7" i="13"/>
  <c r="C10" i="13"/>
  <c r="A42" i="13"/>
  <c r="A79" i="13"/>
  <c r="C22" i="13"/>
  <c r="A68" i="13"/>
  <c r="C47" i="13"/>
  <c r="A21" i="13"/>
  <c r="A62" i="13"/>
  <c r="C14" i="13"/>
  <c r="C28" i="13"/>
  <c r="A54" i="13"/>
  <c r="C88" i="13"/>
  <c r="A92" i="13"/>
  <c r="A50" i="13"/>
  <c r="C34" i="13"/>
  <c r="C85" i="13"/>
  <c r="A38" i="13"/>
  <c r="A26" i="13"/>
  <c r="C78" i="13"/>
  <c r="A33" i="13"/>
  <c r="A9" i="13"/>
  <c r="C54" i="13"/>
  <c r="C90" i="13"/>
  <c r="A99" i="13"/>
  <c r="C72" i="13"/>
  <c r="C83" i="13"/>
  <c r="C80" i="13"/>
  <c r="C16" i="13"/>
  <c r="A65" i="13"/>
  <c r="A84" i="13"/>
  <c r="C70" i="13"/>
  <c r="A78" i="13"/>
  <c r="A81" i="13"/>
  <c r="C6" i="13"/>
  <c r="A97" i="13"/>
  <c r="A76" i="13"/>
  <c r="C40" i="13"/>
  <c r="A17" i="13"/>
  <c r="A93" i="13"/>
  <c r="A16" i="13"/>
  <c r="C89" i="13"/>
  <c r="C58" i="13"/>
  <c r="C82" i="13"/>
  <c r="A20" i="13"/>
  <c r="C12" i="13"/>
  <c r="C68" i="13"/>
  <c r="A6" i="13"/>
  <c r="C64" i="13"/>
  <c r="C30" i="13"/>
  <c r="F93" i="13" l="1" a="1"/>
  <c r="F93" i="13" s="1"/>
  <c r="J93" i="13" a="1"/>
  <c r="J93" i="13" s="1"/>
  <c r="I93" i="13" a="1"/>
  <c r="I93" i="13" s="1"/>
  <c r="G93" i="13" a="1"/>
  <c r="G93" i="13" s="1"/>
  <c r="B93" i="13" a="1"/>
  <c r="B93" i="13" s="1"/>
  <c r="H93" i="13" a="1"/>
  <c r="H93" i="13" s="1"/>
  <c r="D93" i="13" a="1"/>
  <c r="D93" i="13" s="1"/>
  <c r="B28" i="13" a="1"/>
  <c r="B28" i="13" s="1"/>
  <c r="F28" i="13" a="1"/>
  <c r="F28" i="13" s="1"/>
  <c r="H28" i="13" a="1"/>
  <c r="H28" i="13" s="1"/>
  <c r="J28" i="13" a="1"/>
  <c r="J28" i="13" s="1"/>
  <c r="G28" i="13" a="1"/>
  <c r="G28" i="13" s="1"/>
  <c r="D28" i="13" a="1"/>
  <c r="D28" i="13" s="1"/>
  <c r="I28" i="13" a="1"/>
  <c r="I28" i="13" s="1"/>
  <c r="J82" i="13" a="1"/>
  <c r="J82" i="13" s="1"/>
  <c r="F82" i="13" a="1"/>
  <c r="F82" i="13" s="1"/>
  <c r="D82" i="13" a="1"/>
  <c r="D82" i="13" s="1"/>
  <c r="H82" i="13" a="1"/>
  <c r="H82" i="13" s="1"/>
  <c r="I82" i="13" a="1"/>
  <c r="I82" i="13" s="1"/>
  <c r="B82" i="13" a="1"/>
  <c r="B82" i="13" s="1"/>
  <c r="G82" i="13" a="1"/>
  <c r="G82" i="13" s="1"/>
  <c r="J40" i="13" a="1"/>
  <c r="J40" i="13" s="1"/>
  <c r="I40" i="13" a="1"/>
  <c r="I40" i="13" s="1"/>
  <c r="F40" i="13" a="1"/>
  <c r="F40" i="13" s="1"/>
  <c r="H40" i="13" a="1"/>
  <c r="H40" i="13" s="1"/>
  <c r="B40" i="13" a="1"/>
  <c r="B40" i="13" s="1"/>
  <c r="D40" i="13" a="1"/>
  <c r="D40" i="13" s="1"/>
  <c r="G40" i="13" a="1"/>
  <c r="G40" i="13" s="1"/>
  <c r="B22" i="13" a="1"/>
  <c r="B22" i="13" s="1"/>
  <c r="G22" i="13" a="1"/>
  <c r="G22" i="13" s="1"/>
  <c r="F22" i="13" a="1"/>
  <c r="F22" i="13" s="1"/>
  <c r="H22" i="13" a="1"/>
  <c r="H22" i="13" s="1"/>
  <c r="J22" i="13" a="1"/>
  <c r="J22" i="13" s="1"/>
  <c r="I22" i="13" a="1"/>
  <c r="I22" i="13" s="1"/>
  <c r="D22" i="13" a="1"/>
  <c r="D22" i="13" s="1"/>
  <c r="I58" i="13" a="1"/>
  <c r="I58" i="13" s="1"/>
  <c r="G58" i="13" a="1"/>
  <c r="G58" i="13" s="1"/>
  <c r="B58" i="13" a="1"/>
  <c r="B58" i="13" s="1"/>
  <c r="D58" i="13" a="1"/>
  <c r="D58" i="13" s="1"/>
  <c r="H58" i="13" a="1"/>
  <c r="H58" i="13" s="1"/>
  <c r="J58" i="13" a="1"/>
  <c r="J58" i="13" s="1"/>
  <c r="F58" i="13" a="1"/>
  <c r="F58" i="13" s="1"/>
  <c r="G39" i="13" a="1"/>
  <c r="G39" i="13" s="1"/>
  <c r="B39" i="13" a="1"/>
  <c r="B39" i="13" s="1"/>
  <c r="F39" i="13" a="1"/>
  <c r="F39" i="13" s="1"/>
  <c r="D39" i="13" a="1"/>
  <c r="D39" i="13" s="1"/>
  <c r="I39" i="13" a="1"/>
  <c r="I39" i="13" s="1"/>
  <c r="H39" i="13" a="1"/>
  <c r="H39" i="13" s="1"/>
  <c r="J39" i="13" a="1"/>
  <c r="J39" i="13" s="1"/>
  <c r="G60" i="13" a="1"/>
  <c r="G60" i="13" s="1"/>
  <c r="D60" i="13" a="1"/>
  <c r="D60" i="13" s="1"/>
  <c r="J60" i="13" a="1"/>
  <c r="J60" i="13" s="1"/>
  <c r="B60" i="13" a="1"/>
  <c r="B60" i="13" s="1"/>
  <c r="F60" i="13" a="1"/>
  <c r="F60" i="13" s="1"/>
  <c r="I60" i="13" a="1"/>
  <c r="I60" i="13" s="1"/>
  <c r="H60" i="13" a="1"/>
  <c r="H60" i="13" s="1"/>
  <c r="G34" i="13" a="1"/>
  <c r="G34" i="13" s="1"/>
  <c r="H34" i="13" a="1"/>
  <c r="H34" i="13" s="1"/>
  <c r="D34" i="13" a="1"/>
  <c r="D34" i="13" s="1"/>
  <c r="F34" i="13" a="1"/>
  <c r="F34" i="13" s="1"/>
  <c r="I34" i="13" a="1"/>
  <c r="I34" i="13" s="1"/>
  <c r="J34" i="13" a="1"/>
  <c r="J34" i="13" s="1"/>
  <c r="B34" i="13" a="1"/>
  <c r="B34" i="13" s="1"/>
  <c r="H48" i="13" a="1"/>
  <c r="H48" i="13" s="1"/>
  <c r="F48" i="13" a="1"/>
  <c r="F48" i="13" s="1"/>
  <c r="B48" i="13" a="1"/>
  <c r="B48" i="13" s="1"/>
  <c r="G48" i="13" a="1"/>
  <c r="G48" i="13" s="1"/>
  <c r="D48" i="13" a="1"/>
  <c r="D48" i="13" s="1"/>
  <c r="J48" i="13" a="1"/>
  <c r="J48" i="13" s="1"/>
  <c r="I48" i="13" a="1"/>
  <c r="I48" i="13" s="1"/>
  <c r="F12" i="13" a="1"/>
  <c r="F12" i="13" s="1"/>
  <c r="D12" i="13" a="1"/>
  <c r="D12" i="13" s="1"/>
  <c r="G12" i="13" a="1"/>
  <c r="G12" i="13" s="1"/>
  <c r="H12" i="13" a="1"/>
  <c r="H12" i="13" s="1"/>
  <c r="I12" i="13" a="1"/>
  <c r="I12" i="13" s="1"/>
  <c r="B12" i="13" a="1"/>
  <c r="B12" i="13" s="1"/>
  <c r="J12" i="13" a="1"/>
  <c r="J12" i="13" s="1"/>
  <c r="D59" i="13" a="1"/>
  <c r="D59" i="13" s="1"/>
  <c r="I59" i="13" a="1"/>
  <c r="I59" i="13" s="1"/>
  <c r="F59" i="13" a="1"/>
  <c r="F59" i="13" s="1"/>
  <c r="B59" i="13" a="1"/>
  <c r="B59" i="13" s="1"/>
  <c r="G59" i="13" a="1"/>
  <c r="G59" i="13" s="1"/>
  <c r="J59" i="13" a="1"/>
  <c r="J59" i="13" s="1"/>
  <c r="H59" i="13" a="1"/>
  <c r="H59" i="13" s="1"/>
  <c r="J100" i="13" a="1"/>
  <c r="J100" i="13" s="1"/>
  <c r="G100" i="13" a="1"/>
  <c r="G100" i="13" s="1"/>
  <c r="H100" i="13" a="1"/>
  <c r="H100" i="13" s="1"/>
  <c r="I100" i="13" a="1"/>
  <c r="I100" i="13" s="1"/>
  <c r="D100" i="13" a="1"/>
  <c r="D100" i="13" s="1"/>
  <c r="B100" i="13" a="1"/>
  <c r="B100" i="13" s="1"/>
  <c r="F100" i="13" a="1"/>
  <c r="F100" i="13" s="1"/>
  <c r="F47" i="13" a="1"/>
  <c r="F47" i="13" s="1"/>
  <c r="H47" i="13" a="1"/>
  <c r="H47" i="13" s="1"/>
  <c r="B47" i="13" a="1"/>
  <c r="B47" i="13" s="1"/>
  <c r="J47" i="13" a="1"/>
  <c r="J47" i="13" s="1"/>
  <c r="D47" i="13" a="1"/>
  <c r="D47" i="13" s="1"/>
  <c r="G47" i="13" a="1"/>
  <c r="G47" i="13" s="1"/>
  <c r="I47" i="13" a="1"/>
  <c r="I47" i="13" s="1"/>
  <c r="D32" i="13" a="1"/>
  <c r="D32" i="13" s="1"/>
  <c r="H32" i="13" a="1"/>
  <c r="H32" i="13" s="1"/>
  <c r="I32" i="13" a="1"/>
  <c r="I32" i="13" s="1"/>
  <c r="F32" i="13" a="1"/>
  <c r="F32" i="13" s="1"/>
  <c r="B32" i="13" a="1"/>
  <c r="B32" i="13" s="1"/>
  <c r="J32" i="13" a="1"/>
  <c r="J32" i="13" s="1"/>
  <c r="G32" i="13" a="1"/>
  <c r="G32" i="13" s="1"/>
  <c r="F29" i="13" a="1"/>
  <c r="F29" i="13" s="1"/>
  <c r="I29" i="13" a="1"/>
  <c r="I29" i="13" s="1"/>
  <c r="G29" i="13" a="1"/>
  <c r="G29" i="13" s="1"/>
  <c r="B29" i="13" a="1"/>
  <c r="B29" i="13" s="1"/>
  <c r="H29" i="13" a="1"/>
  <c r="H29" i="13" s="1"/>
  <c r="D29" i="13" a="1"/>
  <c r="D29" i="13" s="1"/>
  <c r="J29" i="13" a="1"/>
  <c r="J29" i="13" s="1"/>
  <c r="B37" i="13" a="1"/>
  <c r="B37" i="13" s="1"/>
  <c r="F37" i="13" a="1"/>
  <c r="F37" i="13" s="1"/>
  <c r="H37" i="13" a="1"/>
  <c r="H37" i="13" s="1"/>
  <c r="G37" i="13" a="1"/>
  <c r="G37" i="13" s="1"/>
  <c r="I37" i="13" a="1"/>
  <c r="I37" i="13" s="1"/>
  <c r="J37" i="13" a="1"/>
  <c r="J37" i="13" s="1"/>
  <c r="D37" i="13" a="1"/>
  <c r="D37" i="13" s="1"/>
  <c r="I15" i="13" a="1"/>
  <c r="I15" i="13" s="1"/>
  <c r="G15" i="13" a="1"/>
  <c r="G15" i="13" s="1"/>
  <c r="J15" i="13" a="1"/>
  <c r="J15" i="13" s="1"/>
  <c r="F15" i="13" a="1"/>
  <c r="F15" i="13" s="1"/>
  <c r="B15" i="13" a="1"/>
  <c r="B15" i="13" s="1"/>
  <c r="H15" i="13" a="1"/>
  <c r="H15" i="13" s="1"/>
  <c r="D15" i="13" a="1"/>
  <c r="D15" i="13" s="1"/>
  <c r="G44" i="13" a="1"/>
  <c r="G44" i="13" s="1"/>
  <c r="F44" i="13" a="1"/>
  <c r="F44" i="13" s="1"/>
  <c r="D44" i="13" a="1"/>
  <c r="D44" i="13" s="1"/>
  <c r="J44" i="13" a="1"/>
  <c r="J44" i="13" s="1"/>
  <c r="B44" i="13" a="1"/>
  <c r="B44" i="13" s="1"/>
  <c r="I44" i="13" a="1"/>
  <c r="I44" i="13" s="1"/>
  <c r="H44" i="13" a="1"/>
  <c r="H44" i="13" s="1"/>
  <c r="B95" i="13" a="1"/>
  <c r="B95" i="13" s="1"/>
  <c r="I95" i="13" a="1"/>
  <c r="I95" i="13" s="1"/>
  <c r="D95" i="13" a="1"/>
  <c r="D95" i="13" s="1"/>
  <c r="F95" i="13" a="1"/>
  <c r="F95" i="13" s="1"/>
  <c r="G95" i="13" a="1"/>
  <c r="G95" i="13" s="1"/>
  <c r="H95" i="13" a="1"/>
  <c r="H95" i="13" s="1"/>
  <c r="J95" i="13" a="1"/>
  <c r="J95" i="13" s="1"/>
  <c r="I66" i="13" a="1"/>
  <c r="I66" i="13" s="1"/>
  <c r="B66" i="13" a="1"/>
  <c r="B66" i="13" s="1"/>
  <c r="G66" i="13" a="1"/>
  <c r="G66" i="13" s="1"/>
  <c r="D66" i="13" a="1"/>
  <c r="D66" i="13" s="1"/>
  <c r="F66" i="13" a="1"/>
  <c r="F66" i="13" s="1"/>
  <c r="J66" i="13" a="1"/>
  <c r="J66" i="13" s="1"/>
  <c r="H66" i="13" a="1"/>
  <c r="H66" i="13" s="1"/>
  <c r="B6" i="13" a="1"/>
  <c r="B6" i="13" s="1"/>
  <c r="F6" i="13" a="1"/>
  <c r="F6" i="13" s="1"/>
  <c r="J6" i="13" a="1"/>
  <c r="J6" i="13" s="1"/>
  <c r="H6" i="13" a="1"/>
  <c r="H6" i="13" s="1"/>
  <c r="I6" i="13" a="1"/>
  <c r="I6" i="13" s="1"/>
  <c r="G6" i="13" a="1"/>
  <c r="G6" i="13" s="1"/>
  <c r="D6" i="13" a="1"/>
  <c r="D6" i="13" s="1"/>
  <c r="D97" i="13" a="1"/>
  <c r="D97" i="13" s="1"/>
  <c r="G97" i="13" a="1"/>
  <c r="G97" i="13" s="1"/>
  <c r="F97" i="13" a="1"/>
  <c r="F97" i="13" s="1"/>
  <c r="B97" i="13" a="1"/>
  <c r="B97" i="13" s="1"/>
  <c r="I97" i="13" a="1"/>
  <c r="I97" i="13" s="1"/>
  <c r="J97" i="13" a="1"/>
  <c r="J97" i="13" s="1"/>
  <c r="H97" i="13" a="1"/>
  <c r="H97" i="13" s="1"/>
  <c r="F54" i="13" a="1"/>
  <c r="F54" i="13" s="1"/>
  <c r="B54" i="13" a="1"/>
  <c r="B54" i="13" s="1"/>
  <c r="G54" i="13" a="1"/>
  <c r="G54" i="13" s="1"/>
  <c r="H54" i="13" a="1"/>
  <c r="H54" i="13" s="1"/>
  <c r="I54" i="13" a="1"/>
  <c r="I54" i="13" s="1"/>
  <c r="J54" i="13" a="1"/>
  <c r="J54" i="13" s="1"/>
  <c r="D54" i="13" a="1"/>
  <c r="D54" i="13" s="1"/>
  <c r="G21" i="13" a="1"/>
  <c r="G21" i="13" s="1"/>
  <c r="F21" i="13" a="1"/>
  <c r="F21" i="13" s="1"/>
  <c r="I21" i="13" a="1"/>
  <c r="I21" i="13" s="1"/>
  <c r="D21" i="13" a="1"/>
  <c r="D21" i="13" s="1"/>
  <c r="B21" i="13" a="1"/>
  <c r="B21" i="13" s="1"/>
  <c r="J21" i="13" a="1"/>
  <c r="J21" i="13" s="1"/>
  <c r="H21" i="13" a="1"/>
  <c r="H21" i="13" s="1"/>
  <c r="F91" i="13" a="1"/>
  <c r="F91" i="13" s="1"/>
  <c r="J91" i="13" a="1"/>
  <c r="J91" i="13" s="1"/>
  <c r="G91" i="13" a="1"/>
  <c r="G91" i="13" s="1"/>
  <c r="H91" i="13" a="1"/>
  <c r="H91" i="13" s="1"/>
  <c r="I91" i="13" a="1"/>
  <c r="I91" i="13" s="1"/>
  <c r="D91" i="13" a="1"/>
  <c r="D91" i="13" s="1"/>
  <c r="B91" i="13" a="1"/>
  <c r="B91" i="13" s="1"/>
  <c r="F86" i="13" a="1"/>
  <c r="F86" i="13" s="1"/>
  <c r="G86" i="13" a="1"/>
  <c r="G86" i="13" s="1"/>
  <c r="B86" i="13" a="1"/>
  <c r="B86" i="13" s="1"/>
  <c r="I86" i="13" a="1"/>
  <c r="I86" i="13" s="1"/>
  <c r="H86" i="13" a="1"/>
  <c r="H86" i="13" s="1"/>
  <c r="J86" i="13" a="1"/>
  <c r="J86" i="13" s="1"/>
  <c r="D86" i="13" a="1"/>
  <c r="D86" i="13" s="1"/>
  <c r="F67" i="13" a="1"/>
  <c r="F67" i="13" s="1"/>
  <c r="B67" i="13" a="1"/>
  <c r="B67" i="13" s="1"/>
  <c r="J67" i="13" a="1"/>
  <c r="J67" i="13" s="1"/>
  <c r="H67" i="13" a="1"/>
  <c r="H67" i="13" s="1"/>
  <c r="D67" i="13" a="1"/>
  <c r="D67" i="13" s="1"/>
  <c r="I67" i="13" a="1"/>
  <c r="I67" i="13" s="1"/>
  <c r="G67" i="13" a="1"/>
  <c r="G67" i="13" s="1"/>
  <c r="G23" i="13" a="1"/>
  <c r="G23" i="13" s="1"/>
  <c r="I23" i="13" a="1"/>
  <c r="I23" i="13" s="1"/>
  <c r="B23" i="13" a="1"/>
  <c r="B23" i="13" s="1"/>
  <c r="J23" i="13" a="1"/>
  <c r="J23" i="13" s="1"/>
  <c r="H23" i="13" a="1"/>
  <c r="H23" i="13" s="1"/>
  <c r="D23" i="13" a="1"/>
  <c r="D23" i="13" s="1"/>
  <c r="F23" i="13" a="1"/>
  <c r="F23" i="13" s="1"/>
  <c r="D74" i="13" a="1"/>
  <c r="D74" i="13" s="1"/>
  <c r="I74" i="13" a="1"/>
  <c r="I74" i="13" s="1"/>
  <c r="G74" i="13" a="1"/>
  <c r="G74" i="13" s="1"/>
  <c r="H74" i="13" a="1"/>
  <c r="H74" i="13" s="1"/>
  <c r="J74" i="13" a="1"/>
  <c r="J74" i="13" s="1"/>
  <c r="B74" i="13" a="1"/>
  <c r="B74" i="13" s="1"/>
  <c r="F74" i="13" a="1"/>
  <c r="F74" i="13" s="1"/>
  <c r="J72" i="13" a="1"/>
  <c r="J72" i="13" s="1"/>
  <c r="H72" i="13" a="1"/>
  <c r="H72" i="13" s="1"/>
  <c r="I72" i="13" a="1"/>
  <c r="I72" i="13" s="1"/>
  <c r="F72" i="13" a="1"/>
  <c r="F72" i="13" s="1"/>
  <c r="G72" i="13" a="1"/>
  <c r="G72" i="13" s="1"/>
  <c r="B72" i="13" a="1"/>
  <c r="B72" i="13" s="1"/>
  <c r="D72" i="13" a="1"/>
  <c r="D72" i="13" s="1"/>
  <c r="F18" i="13" a="1"/>
  <c r="F18" i="13" s="1"/>
  <c r="B18" i="13" a="1"/>
  <c r="B18" i="13" s="1"/>
  <c r="D18" i="13" a="1"/>
  <c r="D18" i="13" s="1"/>
  <c r="I18" i="13" a="1"/>
  <c r="I18" i="13" s="1"/>
  <c r="G18" i="13" a="1"/>
  <c r="G18" i="13" s="1"/>
  <c r="J18" i="13" a="1"/>
  <c r="J18" i="13" s="1"/>
  <c r="H18" i="13" a="1"/>
  <c r="H18" i="13" s="1"/>
  <c r="G45" i="13" a="1"/>
  <c r="G45" i="13" s="1"/>
  <c r="J45" i="13" a="1"/>
  <c r="J45" i="13" s="1"/>
  <c r="D45" i="13" a="1"/>
  <c r="D45" i="13" s="1"/>
  <c r="F45" i="13" a="1"/>
  <c r="F45" i="13" s="1"/>
  <c r="I45" i="13" a="1"/>
  <c r="I45" i="13" s="1"/>
  <c r="H45" i="13" a="1"/>
  <c r="H45" i="13" s="1"/>
  <c r="B45" i="13" a="1"/>
  <c r="B45" i="13" s="1"/>
  <c r="D53" i="13" a="1"/>
  <c r="D53" i="13" s="1"/>
  <c r="J53" i="13" a="1"/>
  <c r="J53" i="13" s="1"/>
  <c r="F53" i="13" a="1"/>
  <c r="F53" i="13" s="1"/>
  <c r="G53" i="13" a="1"/>
  <c r="G53" i="13" s="1"/>
  <c r="H53" i="13" a="1"/>
  <c r="H53" i="13" s="1"/>
  <c r="B53" i="13" a="1"/>
  <c r="B53" i="13" s="1"/>
  <c r="I53" i="13" a="1"/>
  <c r="I53" i="13" s="1"/>
  <c r="G35" i="13" a="1"/>
  <c r="G35" i="13" s="1"/>
  <c r="J35" i="13" a="1"/>
  <c r="J35" i="13" s="1"/>
  <c r="I35" i="13" a="1"/>
  <c r="I35" i="13" s="1"/>
  <c r="F35" i="13" a="1"/>
  <c r="F35" i="13" s="1"/>
  <c r="H35" i="13" a="1"/>
  <c r="H35" i="13" s="1"/>
  <c r="D35" i="13" a="1"/>
  <c r="D35" i="13" s="1"/>
  <c r="B35" i="13" a="1"/>
  <c r="B35" i="13" s="1"/>
  <c r="J36" i="13" a="1"/>
  <c r="J36" i="13" s="1"/>
  <c r="B36" i="13" a="1"/>
  <c r="B36" i="13" s="1"/>
  <c r="G36" i="13" a="1"/>
  <c r="G36" i="13" s="1"/>
  <c r="H36" i="13" a="1"/>
  <c r="H36" i="13" s="1"/>
  <c r="D36" i="13" a="1"/>
  <c r="D36" i="13" s="1"/>
  <c r="F36" i="13" a="1"/>
  <c r="F36" i="13" s="1"/>
  <c r="I36" i="13" a="1"/>
  <c r="I36" i="13" s="1"/>
  <c r="G69" i="13" a="1"/>
  <c r="G69" i="13" s="1"/>
  <c r="D69" i="13" a="1"/>
  <c r="D69" i="13" s="1"/>
  <c r="J69" i="13" a="1"/>
  <c r="J69" i="13" s="1"/>
  <c r="H69" i="13" a="1"/>
  <c r="H69" i="13" s="1"/>
  <c r="F69" i="13" a="1"/>
  <c r="F69" i="13" s="1"/>
  <c r="I69" i="13" a="1"/>
  <c r="I69" i="13" s="1"/>
  <c r="B69" i="13" a="1"/>
  <c r="B69" i="13" s="1"/>
  <c r="J79" i="13" a="1"/>
  <c r="J79" i="13" s="1"/>
  <c r="H79" i="13" a="1"/>
  <c r="H79" i="13" s="1"/>
  <c r="F79" i="13" a="1"/>
  <c r="F79" i="13" s="1"/>
  <c r="B79" i="13" a="1"/>
  <c r="B79" i="13" s="1"/>
  <c r="I79" i="13" a="1"/>
  <c r="I79" i="13" s="1"/>
  <c r="D79" i="13" a="1"/>
  <c r="D79" i="13" s="1"/>
  <c r="G79" i="13" a="1"/>
  <c r="G79" i="13" s="1"/>
  <c r="G11" i="13" a="1"/>
  <c r="G11" i="13" s="1"/>
  <c r="J11" i="13" a="1"/>
  <c r="J11" i="13" s="1"/>
  <c r="I11" i="13" a="1"/>
  <c r="I11" i="13" s="1"/>
  <c r="F11" i="13" a="1"/>
  <c r="F11" i="13" s="1"/>
  <c r="H11" i="13" a="1"/>
  <c r="H11" i="13" s="1"/>
  <c r="B11" i="13" a="1"/>
  <c r="B11" i="13" s="1"/>
  <c r="D11" i="13" a="1"/>
  <c r="D11" i="13" s="1"/>
  <c r="F52" i="13" a="1"/>
  <c r="F52" i="13" s="1"/>
  <c r="D52" i="13" a="1"/>
  <c r="D52" i="13" s="1"/>
  <c r="I52" i="13" a="1"/>
  <c r="I52" i="13" s="1"/>
  <c r="J52" i="13" a="1"/>
  <c r="J52" i="13" s="1"/>
  <c r="B52" i="13" a="1"/>
  <c r="B52" i="13" s="1"/>
  <c r="H52" i="13" a="1"/>
  <c r="H52" i="13" s="1"/>
  <c r="G52" i="13" a="1"/>
  <c r="G52" i="13" s="1"/>
  <c r="I31" i="13" a="1"/>
  <c r="I31" i="13" s="1"/>
  <c r="G31" i="13" a="1"/>
  <c r="G31" i="13" s="1"/>
  <c r="J31" i="13" a="1"/>
  <c r="J31" i="13" s="1"/>
  <c r="B31" i="13" a="1"/>
  <c r="B31" i="13" s="1"/>
  <c r="F31" i="13" a="1"/>
  <c r="F31" i="13" s="1"/>
  <c r="H31" i="13" a="1"/>
  <c r="H31" i="13" s="1"/>
  <c r="D31" i="13" a="1"/>
  <c r="D31" i="13" s="1"/>
  <c r="F57" i="13" a="1"/>
  <c r="F57" i="13" s="1"/>
  <c r="H57" i="13" a="1"/>
  <c r="H57" i="13" s="1"/>
  <c r="B57" i="13" a="1"/>
  <c r="B57" i="13" s="1"/>
  <c r="J57" i="13" a="1"/>
  <c r="J57" i="13" s="1"/>
  <c r="D57" i="13" a="1"/>
  <c r="D57" i="13" s="1"/>
  <c r="I57" i="13" a="1"/>
  <c r="I57" i="13" s="1"/>
  <c r="G57" i="13" a="1"/>
  <c r="G57" i="13" s="1"/>
  <c r="F13" i="13" a="1"/>
  <c r="F13" i="13" s="1"/>
  <c r="D13" i="13" a="1"/>
  <c r="D13" i="13" s="1"/>
  <c r="I13" i="13" a="1"/>
  <c r="I13" i="13" s="1"/>
  <c r="B13" i="13" a="1"/>
  <c r="B13" i="13" s="1"/>
  <c r="J13" i="13" a="1"/>
  <c r="J13" i="13" s="1"/>
  <c r="G13" i="13" a="1"/>
  <c r="G13" i="13" s="1"/>
  <c r="H13" i="13" a="1"/>
  <c r="H13" i="13" s="1"/>
  <c r="D85" i="13" a="1"/>
  <c r="D85" i="13" s="1"/>
  <c r="G85" i="13" a="1"/>
  <c r="G85" i="13" s="1"/>
  <c r="H85" i="13" a="1"/>
  <c r="H85" i="13" s="1"/>
  <c r="J85" i="13" a="1"/>
  <c r="J85" i="13" s="1"/>
  <c r="B85" i="13" a="1"/>
  <c r="B85" i="13" s="1"/>
  <c r="F85" i="13" a="1"/>
  <c r="F85" i="13" s="1"/>
  <c r="I85" i="13" a="1"/>
  <c r="I85" i="13" s="1"/>
  <c r="D71" i="13" a="1"/>
  <c r="D71" i="13" s="1"/>
  <c r="I71" i="13" a="1"/>
  <c r="I71" i="13" s="1"/>
  <c r="G71" i="13" a="1"/>
  <c r="G71" i="13" s="1"/>
  <c r="F71" i="13" a="1"/>
  <c r="F71" i="13" s="1"/>
  <c r="B71" i="13" a="1"/>
  <c r="B71" i="13" s="1"/>
  <c r="J71" i="13" a="1"/>
  <c r="J71" i="13" s="1"/>
  <c r="H71" i="13" a="1"/>
  <c r="H71" i="13" s="1"/>
  <c r="F43" i="13" a="1"/>
  <c r="F43" i="13" s="1"/>
  <c r="J43" i="13" a="1"/>
  <c r="J43" i="13" s="1"/>
  <c r="D43" i="13" a="1"/>
  <c r="D43" i="13" s="1"/>
  <c r="I43" i="13" a="1"/>
  <c r="I43" i="13" s="1"/>
  <c r="B43" i="13" a="1"/>
  <c r="B43" i="13" s="1"/>
  <c r="G43" i="13" a="1"/>
  <c r="G43" i="13" s="1"/>
  <c r="H43" i="13" a="1"/>
  <c r="H43" i="13" s="1"/>
  <c r="F17" i="13" a="1"/>
  <c r="F17" i="13" s="1"/>
  <c r="B17" i="13" a="1"/>
  <c r="B17" i="13" s="1"/>
  <c r="H17" i="13" a="1"/>
  <c r="H17" i="13" s="1"/>
  <c r="G17" i="13" a="1"/>
  <c r="G17" i="13" s="1"/>
  <c r="I17" i="13" a="1"/>
  <c r="I17" i="13" s="1"/>
  <c r="D17" i="13" a="1"/>
  <c r="D17" i="13" s="1"/>
  <c r="J17" i="13" a="1"/>
  <c r="J17" i="13" s="1"/>
  <c r="F84" i="13" a="1"/>
  <c r="F84" i="13" s="1"/>
  <c r="G84" i="13" a="1"/>
  <c r="G84" i="13" s="1"/>
  <c r="I84" i="13" a="1"/>
  <c r="I84" i="13" s="1"/>
  <c r="H84" i="13" a="1"/>
  <c r="H84" i="13" s="1"/>
  <c r="D84" i="13" a="1"/>
  <c r="D84" i="13" s="1"/>
  <c r="J84" i="13" a="1"/>
  <c r="J84" i="13" s="1"/>
  <c r="B84" i="13" a="1"/>
  <c r="B84" i="13" s="1"/>
  <c r="H26" i="13" a="1"/>
  <c r="H26" i="13" s="1"/>
  <c r="G26" i="13" a="1"/>
  <c r="G26" i="13" s="1"/>
  <c r="I26" i="13" a="1"/>
  <c r="I26" i="13" s="1"/>
  <c r="B26" i="13" a="1"/>
  <c r="B26" i="13" s="1"/>
  <c r="J26" i="13" a="1"/>
  <c r="J26" i="13" s="1"/>
  <c r="D26" i="13" a="1"/>
  <c r="D26" i="13" s="1"/>
  <c r="F26" i="13" a="1"/>
  <c r="F26" i="13" s="1"/>
  <c r="J50" i="13" a="1"/>
  <c r="J50" i="13" s="1"/>
  <c r="F50" i="13" a="1"/>
  <c r="F50" i="13" s="1"/>
  <c r="I50" i="13" a="1"/>
  <c r="I50" i="13" s="1"/>
  <c r="H50" i="13" a="1"/>
  <c r="H50" i="13" s="1"/>
  <c r="B50" i="13" a="1"/>
  <c r="B50" i="13" s="1"/>
  <c r="D50" i="13" a="1"/>
  <c r="D50" i="13" s="1"/>
  <c r="G50" i="13" a="1"/>
  <c r="G50" i="13" s="1"/>
  <c r="B42" i="13" a="1"/>
  <c r="B42" i="13" s="1"/>
  <c r="F42" i="13" a="1"/>
  <c r="F42" i="13" s="1"/>
  <c r="H42" i="13" a="1"/>
  <c r="H42" i="13" s="1"/>
  <c r="J42" i="13" a="1"/>
  <c r="J42" i="13" s="1"/>
  <c r="G42" i="13" a="1"/>
  <c r="G42" i="13" s="1"/>
  <c r="D42" i="13" a="1"/>
  <c r="D42" i="13" s="1"/>
  <c r="I42" i="13" a="1"/>
  <c r="I42" i="13" s="1"/>
  <c r="D88" i="13" a="1"/>
  <c r="D88" i="13" s="1"/>
  <c r="G88" i="13" a="1"/>
  <c r="G88" i="13" s="1"/>
  <c r="J88" i="13" a="1"/>
  <c r="J88" i="13" s="1"/>
  <c r="I88" i="13" a="1"/>
  <c r="I88" i="13" s="1"/>
  <c r="B88" i="13" a="1"/>
  <c r="B88" i="13" s="1"/>
  <c r="H88" i="13" a="1"/>
  <c r="H88" i="13" s="1"/>
  <c r="F88" i="13" a="1"/>
  <c r="F88" i="13" s="1"/>
  <c r="I14" i="13" a="1"/>
  <c r="I14" i="13" s="1"/>
  <c r="B14" i="13" a="1"/>
  <c r="B14" i="13" s="1"/>
  <c r="F14" i="13" a="1"/>
  <c r="F14" i="13" s="1"/>
  <c r="G14" i="13" a="1"/>
  <c r="G14" i="13" s="1"/>
  <c r="D14" i="13" a="1"/>
  <c r="D14" i="13" s="1"/>
  <c r="H14" i="13" a="1"/>
  <c r="H14" i="13" s="1"/>
  <c r="J14" i="13" a="1"/>
  <c r="J14" i="13" s="1"/>
  <c r="B25" i="13" a="1"/>
  <c r="B25" i="13" s="1"/>
  <c r="D25" i="13" a="1"/>
  <c r="D25" i="13" s="1"/>
  <c r="I25" i="13" a="1"/>
  <c r="I25" i="13" s="1"/>
  <c r="H25" i="13" a="1"/>
  <c r="H25" i="13" s="1"/>
  <c r="F25" i="13" a="1"/>
  <c r="F25" i="13" s="1"/>
  <c r="G25" i="13" a="1"/>
  <c r="G25" i="13" s="1"/>
  <c r="J25" i="13" a="1"/>
  <c r="J25" i="13" s="1"/>
  <c r="H81" i="13" a="1"/>
  <c r="H81" i="13" s="1"/>
  <c r="I81" i="13" a="1"/>
  <c r="I81" i="13" s="1"/>
  <c r="D81" i="13" a="1"/>
  <c r="D81" i="13" s="1"/>
  <c r="F81" i="13" a="1"/>
  <c r="F81" i="13" s="1"/>
  <c r="B81" i="13" a="1"/>
  <c r="B81" i="13" s="1"/>
  <c r="J81" i="13" a="1"/>
  <c r="J81" i="13" s="1"/>
  <c r="G81" i="13" a="1"/>
  <c r="G81" i="13" s="1"/>
  <c r="I65" i="13" a="1"/>
  <c r="I65" i="13" s="1"/>
  <c r="B65" i="13" a="1"/>
  <c r="B65" i="13" s="1"/>
  <c r="F65" i="13" a="1"/>
  <c r="F65" i="13" s="1"/>
  <c r="G65" i="13" a="1"/>
  <c r="G65" i="13" s="1"/>
  <c r="D65" i="13" a="1"/>
  <c r="D65" i="13" s="1"/>
  <c r="H65" i="13" a="1"/>
  <c r="H65" i="13" s="1"/>
  <c r="J65" i="13" a="1"/>
  <c r="J65" i="13" s="1"/>
  <c r="I9" i="13" a="1"/>
  <c r="I9" i="13" s="1"/>
  <c r="J9" i="13" a="1"/>
  <c r="J9" i="13" s="1"/>
  <c r="D9" i="13" a="1"/>
  <c r="D9" i="13" s="1"/>
  <c r="G9" i="13" a="1"/>
  <c r="G9" i="13" s="1"/>
  <c r="B9" i="13" a="1"/>
  <c r="B9" i="13" s="1"/>
  <c r="H9" i="13" a="1"/>
  <c r="H9" i="13" s="1"/>
  <c r="F9" i="13" a="1"/>
  <c r="F9" i="13" s="1"/>
  <c r="F38" i="13" a="1"/>
  <c r="F38" i="13" s="1"/>
  <c r="D38" i="13" a="1"/>
  <c r="D38" i="13" s="1"/>
  <c r="G38" i="13" a="1"/>
  <c r="G38" i="13" s="1"/>
  <c r="H38" i="13" a="1"/>
  <c r="H38" i="13" s="1"/>
  <c r="J38" i="13" a="1"/>
  <c r="J38" i="13" s="1"/>
  <c r="B38" i="13" a="1"/>
  <c r="B38" i="13" s="1"/>
  <c r="I38" i="13" a="1"/>
  <c r="I38" i="13" s="1"/>
  <c r="J92" i="13" a="1"/>
  <c r="J92" i="13" s="1"/>
  <c r="F92" i="13" a="1"/>
  <c r="F92" i="13" s="1"/>
  <c r="D92" i="13" a="1"/>
  <c r="D92" i="13" s="1"/>
  <c r="I92" i="13" a="1"/>
  <c r="I92" i="13" s="1"/>
  <c r="B92" i="13" a="1"/>
  <c r="B92" i="13" s="1"/>
  <c r="G92" i="13" a="1"/>
  <c r="G92" i="13" s="1"/>
  <c r="H92" i="13" a="1"/>
  <c r="H92" i="13" s="1"/>
  <c r="B68" i="13" a="1"/>
  <c r="B68" i="13" s="1"/>
  <c r="J68" i="13" a="1"/>
  <c r="J68" i="13" s="1"/>
  <c r="G68" i="13" a="1"/>
  <c r="G68" i="13" s="1"/>
  <c r="D68" i="13" a="1"/>
  <c r="D68" i="13" s="1"/>
  <c r="H68" i="13" a="1"/>
  <c r="H68" i="13" s="1"/>
  <c r="I68" i="13" a="1"/>
  <c r="I68" i="13" s="1"/>
  <c r="F68" i="13" a="1"/>
  <c r="F68" i="13" s="1"/>
  <c r="I73" i="13" a="1"/>
  <c r="I73" i="13" s="1"/>
  <c r="H73" i="13" a="1"/>
  <c r="H73" i="13" s="1"/>
  <c r="G73" i="13" a="1"/>
  <c r="G73" i="13" s="1"/>
  <c r="J73" i="13" a="1"/>
  <c r="J73" i="13" s="1"/>
  <c r="B73" i="13" a="1"/>
  <c r="B73" i="13" s="1"/>
  <c r="D73" i="13" a="1"/>
  <c r="D73" i="13" s="1"/>
  <c r="F73" i="13" a="1"/>
  <c r="F73" i="13" s="1"/>
  <c r="B46" i="13" a="1"/>
  <c r="B46" i="13" s="1"/>
  <c r="D46" i="13" a="1"/>
  <c r="D46" i="13" s="1"/>
  <c r="H46" i="13" a="1"/>
  <c r="H46" i="13" s="1"/>
  <c r="F46" i="13" a="1"/>
  <c r="F46" i="13" s="1"/>
  <c r="I46" i="13" a="1"/>
  <c r="I46" i="13" s="1"/>
  <c r="G46" i="13" a="1"/>
  <c r="G46" i="13" s="1"/>
  <c r="J46" i="13" a="1"/>
  <c r="J46" i="13" s="1"/>
  <c r="J94" i="13" a="1"/>
  <c r="J94" i="13" s="1"/>
  <c r="D94" i="13" a="1"/>
  <c r="D94" i="13" s="1"/>
  <c r="H94" i="13" a="1"/>
  <c r="H94" i="13" s="1"/>
  <c r="I94" i="13" a="1"/>
  <c r="I94" i="13" s="1"/>
  <c r="G94" i="13" a="1"/>
  <c r="G94" i="13" s="1"/>
  <c r="B94" i="13" a="1"/>
  <c r="B94" i="13" s="1"/>
  <c r="F94" i="13" a="1"/>
  <c r="F94" i="13" s="1"/>
  <c r="F77" i="13" a="1"/>
  <c r="F77" i="13" s="1"/>
  <c r="B77" i="13" a="1"/>
  <c r="B77" i="13" s="1"/>
  <c r="G77" i="13" a="1"/>
  <c r="G77" i="13" s="1"/>
  <c r="D77" i="13" a="1"/>
  <c r="D77" i="13" s="1"/>
  <c r="H77" i="13" a="1"/>
  <c r="H77" i="13" s="1"/>
  <c r="J77" i="13" a="1"/>
  <c r="J77" i="13" s="1"/>
  <c r="I77" i="13" a="1"/>
  <c r="I77" i="13" s="1"/>
  <c r="I19" i="13" a="1"/>
  <c r="I19" i="13" s="1"/>
  <c r="J19" i="13" a="1"/>
  <c r="J19" i="13" s="1"/>
  <c r="F19" i="13" a="1"/>
  <c r="F19" i="13" s="1"/>
  <c r="B19" i="13" a="1"/>
  <c r="B19" i="13" s="1"/>
  <c r="D19" i="13" a="1"/>
  <c r="D19" i="13" s="1"/>
  <c r="H19" i="13" a="1"/>
  <c r="H19" i="13" s="1"/>
  <c r="G19" i="13" a="1"/>
  <c r="G19" i="13" s="1"/>
  <c r="G80" i="13" a="1"/>
  <c r="G80" i="13" s="1"/>
  <c r="H80" i="13" a="1"/>
  <c r="H80" i="13" s="1"/>
  <c r="F80" i="13" a="1"/>
  <c r="F80" i="13" s="1"/>
  <c r="I80" i="13" a="1"/>
  <c r="I80" i="13" s="1"/>
  <c r="B80" i="13" a="1"/>
  <c r="B80" i="13" s="1"/>
  <c r="J80" i="13" a="1"/>
  <c r="J80" i="13" s="1"/>
  <c r="D80" i="13" a="1"/>
  <c r="D80" i="13" s="1"/>
  <c r="B49" i="13" a="1"/>
  <c r="B49" i="13" s="1"/>
  <c r="J49" i="13" a="1"/>
  <c r="J49" i="13" s="1"/>
  <c r="D49" i="13" a="1"/>
  <c r="D49" i="13" s="1"/>
  <c r="H49" i="13" a="1"/>
  <c r="H49" i="13" s="1"/>
  <c r="I49" i="13" a="1"/>
  <c r="I49" i="13" s="1"/>
  <c r="F49" i="13" a="1"/>
  <c r="F49" i="13" s="1"/>
  <c r="G49" i="13" a="1"/>
  <c r="G49" i="13" s="1"/>
  <c r="D90" i="13" a="1"/>
  <c r="D90" i="13" s="1"/>
  <c r="H90" i="13" a="1"/>
  <c r="H90" i="13" s="1"/>
  <c r="F90" i="13" a="1"/>
  <c r="F90" i="13" s="1"/>
  <c r="G90" i="13" a="1"/>
  <c r="G90" i="13" s="1"/>
  <c r="I90" i="13" a="1"/>
  <c r="I90" i="13" s="1"/>
  <c r="B90" i="13" a="1"/>
  <c r="B90" i="13" s="1"/>
  <c r="J90" i="13" a="1"/>
  <c r="J90" i="13" s="1"/>
  <c r="H20" i="13" a="1"/>
  <c r="H20" i="13" s="1"/>
  <c r="F20" i="13" a="1"/>
  <c r="F20" i="13" s="1"/>
  <c r="B20" i="13" a="1"/>
  <c r="B20" i="13" s="1"/>
  <c r="J20" i="13" a="1"/>
  <c r="J20" i="13" s="1"/>
  <c r="G20" i="13" a="1"/>
  <c r="G20" i="13" s="1"/>
  <c r="I20" i="13" a="1"/>
  <c r="I20" i="13" s="1"/>
  <c r="D20" i="13" a="1"/>
  <c r="D20" i="13" s="1"/>
  <c r="D16" i="13" a="1"/>
  <c r="D16" i="13" s="1"/>
  <c r="I16" i="13" a="1"/>
  <c r="I16" i="13" s="1"/>
  <c r="J16" i="13" a="1"/>
  <c r="J16" i="13" s="1"/>
  <c r="B16" i="13" a="1"/>
  <c r="B16" i="13" s="1"/>
  <c r="F16" i="13" a="1"/>
  <c r="F16" i="13" s="1"/>
  <c r="H16" i="13" a="1"/>
  <c r="H16" i="13" s="1"/>
  <c r="G16" i="13" a="1"/>
  <c r="G16" i="13" s="1"/>
  <c r="I76" i="13" a="1"/>
  <c r="I76" i="13" s="1"/>
  <c r="J76" i="13" a="1"/>
  <c r="J76" i="13" s="1"/>
  <c r="D76" i="13" a="1"/>
  <c r="D76" i="13" s="1"/>
  <c r="H76" i="13" a="1"/>
  <c r="H76" i="13" s="1"/>
  <c r="B76" i="13" a="1"/>
  <c r="B76" i="13" s="1"/>
  <c r="G76" i="13" a="1"/>
  <c r="G76" i="13" s="1"/>
  <c r="F76" i="13" a="1"/>
  <c r="F76" i="13" s="1"/>
  <c r="B78" i="13" a="1"/>
  <c r="B78" i="13" s="1"/>
  <c r="G78" i="13" a="1"/>
  <c r="G78" i="13" s="1"/>
  <c r="D78" i="13" a="1"/>
  <c r="D78" i="13" s="1"/>
  <c r="F78" i="13" a="1"/>
  <c r="F78" i="13" s="1"/>
  <c r="H78" i="13" a="1"/>
  <c r="H78" i="13" s="1"/>
  <c r="J78" i="13" a="1"/>
  <c r="J78" i="13" s="1"/>
  <c r="I78" i="13" a="1"/>
  <c r="I78" i="13" s="1"/>
  <c r="B99" i="13" a="1"/>
  <c r="B99" i="13" s="1"/>
  <c r="G99" i="13" a="1"/>
  <c r="G99" i="13" s="1"/>
  <c r="I99" i="13" a="1"/>
  <c r="I99" i="13" s="1"/>
  <c r="F99" i="13" a="1"/>
  <c r="F99" i="13" s="1"/>
  <c r="D99" i="13" a="1"/>
  <c r="D99" i="13" s="1"/>
  <c r="H99" i="13" a="1"/>
  <c r="H99" i="13" s="1"/>
  <c r="J99" i="13" a="1"/>
  <c r="J99" i="13" s="1"/>
  <c r="F33" i="13" a="1"/>
  <c r="F33" i="13" s="1"/>
  <c r="D33" i="13" a="1"/>
  <c r="D33" i="13" s="1"/>
  <c r="G33" i="13" a="1"/>
  <c r="G33" i="13" s="1"/>
  <c r="B33" i="13" a="1"/>
  <c r="B33" i="13" s="1"/>
  <c r="H33" i="13" a="1"/>
  <c r="H33" i="13" s="1"/>
  <c r="J33" i="13" a="1"/>
  <c r="J33" i="13" s="1"/>
  <c r="I33" i="13" a="1"/>
  <c r="I33" i="13" s="1"/>
  <c r="J62" i="13" a="1"/>
  <c r="J62" i="13" s="1"/>
  <c r="G62" i="13" a="1"/>
  <c r="G62" i="13" s="1"/>
  <c r="D62" i="13" a="1"/>
  <c r="D62" i="13" s="1"/>
  <c r="B62" i="13" a="1"/>
  <c r="B62" i="13" s="1"/>
  <c r="I62" i="13" a="1"/>
  <c r="I62" i="13" s="1"/>
  <c r="F62" i="13" a="1"/>
  <c r="F62" i="13" s="1"/>
  <c r="H62" i="13" a="1"/>
  <c r="H62" i="13" s="1"/>
  <c r="D7" i="13" a="1"/>
  <c r="D7" i="13" s="1"/>
  <c r="G7" i="13" a="1"/>
  <c r="G7" i="13" s="1"/>
  <c r="H7" i="13" a="1"/>
  <c r="H7" i="13" s="1"/>
  <c r="F7" i="13" a="1"/>
  <c r="F7" i="13" s="1"/>
  <c r="I7" i="13" a="1"/>
  <c r="I7" i="13" s="1"/>
  <c r="B7" i="13" a="1"/>
  <c r="B7" i="13" s="1"/>
  <c r="J7" i="13" a="1"/>
  <c r="J7" i="13" s="1"/>
  <c r="J27" i="13" a="1"/>
  <c r="J27" i="13" s="1"/>
  <c r="G27" i="13" a="1"/>
  <c r="G27" i="13" s="1"/>
  <c r="H27" i="13" a="1"/>
  <c r="H27" i="13" s="1"/>
  <c r="I27" i="13" a="1"/>
  <c r="I27" i="13" s="1"/>
  <c r="F27" i="13" a="1"/>
  <c r="F27" i="13" s="1"/>
  <c r="D27" i="13" a="1"/>
  <c r="D27" i="13" s="1"/>
  <c r="B27" i="13" a="1"/>
  <c r="B27" i="13" s="1"/>
  <c r="B96" i="13" a="1"/>
  <c r="B96" i="13" s="1"/>
  <c r="G96" i="13" a="1"/>
  <c r="G96" i="13" s="1"/>
  <c r="I96" i="13" a="1"/>
  <c r="I96" i="13" s="1"/>
  <c r="H96" i="13" a="1"/>
  <c r="H96" i="13" s="1"/>
  <c r="J96" i="13" a="1"/>
  <c r="J96" i="13" s="1"/>
  <c r="F96" i="13" a="1"/>
  <c r="F96" i="13" s="1"/>
  <c r="D96" i="13" a="1"/>
  <c r="D96" i="13" s="1"/>
  <c r="H98" i="13" a="1"/>
  <c r="H98" i="13" s="1"/>
  <c r="G98" i="13" a="1"/>
  <c r="G98" i="13" s="1"/>
  <c r="F98" i="13" a="1"/>
  <c r="F98" i="13" s="1"/>
  <c r="J98" i="13" a="1"/>
  <c r="J98" i="13" s="1"/>
  <c r="D98" i="13" a="1"/>
  <c r="D98" i="13" s="1"/>
  <c r="I98" i="13" a="1"/>
  <c r="I98" i="13" s="1"/>
  <c r="B98" i="13" a="1"/>
  <c r="B98" i="13" s="1"/>
  <c r="H10" i="13" a="1"/>
  <c r="H10" i="13" s="1"/>
  <c r="B10" i="13" a="1"/>
  <c r="B10" i="13" s="1"/>
  <c r="F10" i="13" a="1"/>
  <c r="F10" i="13" s="1"/>
  <c r="G10" i="13" a="1"/>
  <c r="G10" i="13" s="1"/>
  <c r="D10" i="13" a="1"/>
  <c r="D10" i="13" s="1"/>
  <c r="I10" i="13" a="1"/>
  <c r="I10" i="13" s="1"/>
  <c r="J10" i="13" a="1"/>
  <c r="J10" i="13" s="1"/>
  <c r="B41" i="13" a="1"/>
  <c r="B41" i="13" s="1"/>
  <c r="J41" i="13" a="1"/>
  <c r="J41" i="13" s="1"/>
  <c r="F41" i="13" a="1"/>
  <c r="F41" i="13" s="1"/>
  <c r="I41" i="13" a="1"/>
  <c r="I41" i="13" s="1"/>
  <c r="G41" i="13" a="1"/>
  <c r="G41" i="13" s="1"/>
  <c r="H41" i="13" a="1"/>
  <c r="H41" i="13" s="1"/>
  <c r="D41" i="13" a="1"/>
  <c r="D41" i="13" s="1"/>
  <c r="D24" i="13" a="1"/>
  <c r="D24" i="13" s="1"/>
  <c r="F24" i="13" a="1"/>
  <c r="F24" i="13" s="1"/>
  <c r="B24" i="13" a="1"/>
  <c r="B24" i="13" s="1"/>
  <c r="H24" i="13" a="1"/>
  <c r="H24" i="13" s="1"/>
  <c r="J24" i="13" a="1"/>
  <c r="J24" i="13" s="1"/>
  <c r="I24" i="13" a="1"/>
  <c r="I24" i="13" s="1"/>
  <c r="G24" i="13" a="1"/>
  <c r="G24" i="13" s="1"/>
  <c r="J70" i="13" a="1"/>
  <c r="J70" i="13" s="1"/>
  <c r="G70" i="13" a="1"/>
  <c r="G70" i="13" s="1"/>
  <c r="D70" i="13" a="1"/>
  <c r="D70" i="13" s="1"/>
  <c r="B70" i="13" a="1"/>
  <c r="B70" i="13" s="1"/>
  <c r="I70" i="13" a="1"/>
  <c r="I70" i="13" s="1"/>
  <c r="H70" i="13" a="1"/>
  <c r="H70" i="13" s="1"/>
  <c r="F70" i="13" a="1"/>
  <c r="F70" i="13" s="1"/>
  <c r="B8" i="13" a="1"/>
  <c r="B8" i="13" s="1"/>
  <c r="D8" i="13" a="1"/>
  <c r="D8" i="13" s="1"/>
  <c r="J8" i="13" a="1"/>
  <c r="J8" i="13" s="1"/>
  <c r="G8" i="13" a="1"/>
  <c r="G8" i="13" s="1"/>
  <c r="I8" i="13" a="1"/>
  <c r="I8" i="13" s="1"/>
  <c r="H8" i="13" a="1"/>
  <c r="H8" i="13" s="1"/>
  <c r="F8" i="13" a="1"/>
  <c r="F8" i="13" s="1"/>
  <c r="I61" i="13" a="1"/>
  <c r="I61" i="13" s="1"/>
  <c r="B61" i="13" a="1"/>
  <c r="B61" i="13" s="1"/>
  <c r="J61" i="13" a="1"/>
  <c r="J61" i="13" s="1"/>
  <c r="D61" i="13" a="1"/>
  <c r="D61" i="13" s="1"/>
  <c r="F61" i="13" a="1"/>
  <c r="F61" i="13" s="1"/>
  <c r="G61" i="13" a="1"/>
  <c r="G61" i="13" s="1"/>
  <c r="H61" i="13" a="1"/>
  <c r="H61" i="13" s="1"/>
  <c r="F64" i="13" a="1"/>
  <c r="F64" i="13" s="1"/>
  <c r="B64" i="13" a="1"/>
  <c r="B64" i="13" s="1"/>
  <c r="H64" i="13" a="1"/>
  <c r="H64" i="13" s="1"/>
  <c r="I64" i="13" a="1"/>
  <c r="I64" i="13" s="1"/>
  <c r="G64" i="13" a="1"/>
  <c r="G64" i="13" s="1"/>
  <c r="D64" i="13" a="1"/>
  <c r="D64" i="13" s="1"/>
  <c r="J64" i="13" a="1"/>
  <c r="J64" i="13" s="1"/>
  <c r="F75" i="13" a="1"/>
  <c r="F75" i="13" s="1"/>
  <c r="D75" i="13" a="1"/>
  <c r="D75" i="13" s="1"/>
  <c r="G75" i="13" a="1"/>
  <c r="G75" i="13" s="1"/>
  <c r="H75" i="13" a="1"/>
  <c r="H75" i="13" s="1"/>
  <c r="B75" i="13" a="1"/>
  <c r="B75" i="13" s="1"/>
  <c r="I75" i="13" a="1"/>
  <c r="I75" i="13" s="1"/>
  <c r="J75" i="13" a="1"/>
  <c r="J75" i="13" s="1"/>
  <c r="I56" i="13" a="1"/>
  <c r="I56" i="13" s="1"/>
  <c r="J56" i="13" a="1"/>
  <c r="J56" i="13" s="1"/>
  <c r="D56" i="13" a="1"/>
  <c r="D56" i="13" s="1"/>
  <c r="F56" i="13" a="1"/>
  <c r="F56" i="13" s="1"/>
  <c r="B56" i="13" a="1"/>
  <c r="B56" i="13" s="1"/>
  <c r="G56" i="13" a="1"/>
  <c r="G56" i="13" s="1"/>
  <c r="H56" i="13" a="1"/>
  <c r="H56" i="13" s="1"/>
  <c r="H87" i="13" a="1"/>
  <c r="H87" i="13" s="1"/>
  <c r="D87" i="13" a="1"/>
  <c r="D87" i="13" s="1"/>
  <c r="J87" i="13" a="1"/>
  <c r="J87" i="13" s="1"/>
  <c r="G87" i="13" a="1"/>
  <c r="G87" i="13" s="1"/>
  <c r="F87" i="13" a="1"/>
  <c r="F87" i="13" s="1"/>
  <c r="I87" i="13" a="1"/>
  <c r="I87" i="13" s="1"/>
  <c r="B87" i="13" a="1"/>
  <c r="B87" i="13" s="1"/>
  <c r="G55" i="13" a="1"/>
  <c r="G55" i="13" s="1"/>
  <c r="D55" i="13" a="1"/>
  <c r="D55" i="13" s="1"/>
  <c r="F55" i="13" a="1"/>
  <c r="F55" i="13" s="1"/>
  <c r="I55" i="13" a="1"/>
  <c r="I55" i="13" s="1"/>
  <c r="J55" i="13" a="1"/>
  <c r="J55" i="13" s="1"/>
  <c r="B55" i="13" a="1"/>
  <c r="B55" i="13" s="1"/>
  <c r="H55" i="13" a="1"/>
  <c r="H55" i="13" s="1"/>
  <c r="G83" i="13" a="1"/>
  <c r="G83" i="13" s="1"/>
  <c r="F83" i="13" a="1"/>
  <c r="F83" i="13" s="1"/>
  <c r="D83" i="13" a="1"/>
  <c r="D83" i="13" s="1"/>
  <c r="B83" i="13" a="1"/>
  <c r="B83" i="13" s="1"/>
  <c r="I83" i="13" a="1"/>
  <c r="I83" i="13" s="1"/>
  <c r="H83" i="13" a="1"/>
  <c r="H83" i="13" s="1"/>
  <c r="J83" i="13" a="1"/>
  <c r="J83" i="13" s="1"/>
  <c r="G30" i="13" a="1"/>
  <c r="G30" i="13" s="1"/>
  <c r="H30" i="13" a="1"/>
  <c r="H30" i="13" s="1"/>
  <c r="J30" i="13" a="1"/>
  <c r="J30" i="13" s="1"/>
  <c r="I30" i="13" a="1"/>
  <c r="I30" i="13" s="1"/>
  <c r="F30" i="13" a="1"/>
  <c r="F30" i="13" s="1"/>
  <c r="D30" i="13" a="1"/>
  <c r="D30" i="13" s="1"/>
  <c r="B30" i="13" a="1"/>
  <c r="B30" i="13" s="1"/>
  <c r="B51" i="13" a="1"/>
  <c r="B51" i="13" s="1"/>
  <c r="H51" i="13" a="1"/>
  <c r="H51" i="13" s="1"/>
  <c r="G51" i="13" a="1"/>
  <c r="G51" i="13" s="1"/>
  <c r="I51" i="13" a="1"/>
  <c r="I51" i="13" s="1"/>
  <c r="F51" i="13" a="1"/>
  <c r="F51" i="13" s="1"/>
  <c r="J51" i="13" a="1"/>
  <c r="J51" i="13" s="1"/>
  <c r="D51" i="13" a="1"/>
  <c r="D51" i="13" s="1"/>
  <c r="G63" i="13" a="1"/>
  <c r="G63" i="13" s="1"/>
  <c r="H63" i="13" a="1"/>
  <c r="H63" i="13" s="1"/>
  <c r="D63" i="13" a="1"/>
  <c r="D63" i="13" s="1"/>
  <c r="I63" i="13" a="1"/>
  <c r="I63" i="13" s="1"/>
  <c r="J63" i="13" a="1"/>
  <c r="J63" i="13" s="1"/>
  <c r="B63" i="13" a="1"/>
  <c r="B63" i="13" s="1"/>
  <c r="F63" i="13" a="1"/>
  <c r="F63" i="13" s="1"/>
  <c r="B89" i="13" a="1"/>
  <c r="B89" i="13" s="1"/>
  <c r="G89" i="13" a="1"/>
  <c r="G89" i="13" s="1"/>
  <c r="I89" i="13" a="1"/>
  <c r="I89" i="13" s="1"/>
  <c r="D89" i="13" a="1"/>
  <c r="D89" i="13" s="1"/>
  <c r="F89" i="13" a="1"/>
  <c r="F89" i="13" s="1"/>
  <c r="J89" i="13" a="1"/>
  <c r="J89" i="13" s="1"/>
  <c r="H89" i="13" a="1"/>
  <c r="H89" i="1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885FB31-6D88-47D4-A440-94199E9C4418}" sourceFile="C:\Users\Cassidy.Fleser\Commonwealth of Massachusetts\Operational Services Division - Sandbox\Short_COMMBUYS Stats\SWC Directory\SWC Index - Vendors.xlsb" keepAlive="1" name="SWC Index - Vendors" type="5" refreshedVersion="8" background="1" saveData="1">
    <dbPr connection="Provider=Microsoft.ACE.OLEDB.12.0;User ID=Admin;Data Source=C:\Users\Cassidy.Fleser\Commonwealth of Massachusetts\Operational Services Division - Sandbox\Short_COMMBUYS Stats\SWC Directory\SWC Index - Vendors.xlsb;Mode=Share Deny Write;Extended Properties=&quot;HDR=YES;&quot;;Jet OLEDB:System database=&quot;&quot;;Jet OLEDB:Registry Path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CB_SWC_Vendors$" commandType="3"/>
  </connection>
  <connection id="2" xr16:uid="{C51346D3-FAC3-4C7F-81E0-35C813320715}" sourceFile="C:\Users\Timothy.Coutchie\Commonwealth of Massachusetts\Operational Services Division - Procurement Files\Tradesperson Contracts\Tradespersons Contracts Tracker.xlsx" keepAlive="1" name="Tradespersons Contracts Tracker" type="5" refreshedVersion="8" background="1" saveData="1">
    <dbPr connection="Provider=Microsoft.ACE.OLEDB.12.0;User ID=Admin;Data Source=C:\Users\Timothy.Coutchie\Commonwealth of Massachusetts\Operational Services Division - Procurement Files\Tradesperson Contracts\Tradespersons Contracts Tracker.xlsx;Mode=Share Deny Write;Extended Properties=&quot;HDR=YES;&quot;;Jet OLEDB:System database=&quot;&quot;;Jet OLEDB:Registry Path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Data$" commandType="3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<sst xmlns="http://schemas.openxmlformats.org/spreadsheetml/2006/main" count="72032" uniqueCount="19333">
  <si>
    <t>COMMBUYS MBPO Link</t>
  </si>
  <si>
    <t>Lead Name</t>
  </si>
  <si>
    <t>Contract Doc ID</t>
  </si>
  <si>
    <t>Category</t>
  </si>
  <si>
    <t>Statewide</t>
  </si>
  <si>
    <t>Barnstable</t>
  </si>
  <si>
    <t>Berkshire</t>
  </si>
  <si>
    <t>Bristol</t>
  </si>
  <si>
    <t>Dukes</t>
  </si>
  <si>
    <t>Essex</t>
  </si>
  <si>
    <t>Franklin</t>
  </si>
  <si>
    <t>Hampden</t>
  </si>
  <si>
    <t>Hampshire</t>
  </si>
  <si>
    <t>Middlesex</t>
  </si>
  <si>
    <t>Nantucket</t>
  </si>
  <si>
    <t>Norfolk</t>
  </si>
  <si>
    <t>Plymouth</t>
  </si>
  <si>
    <t>Suffolk</t>
  </si>
  <si>
    <t>Worcester</t>
  </si>
  <si>
    <t>Vendor Name</t>
  </si>
  <si>
    <t>Primary Address (Street, City, Town)</t>
  </si>
  <si>
    <t>Contract Manager Name</t>
  </si>
  <si>
    <t>Phone Number</t>
  </si>
  <si>
    <t>Fax Number</t>
  </si>
  <si>
    <t>Email</t>
  </si>
  <si>
    <t>COMMBUYS MBPO Link2</t>
  </si>
  <si>
    <t>PPD 10 Days</t>
  </si>
  <si>
    <t>PPD 15 Days</t>
  </si>
  <si>
    <t>PPD 20 Days</t>
  </si>
  <si>
    <t>PPD 30 Days</t>
  </si>
  <si>
    <t>% Markup Prevailing Wage</t>
  </si>
  <si>
    <t>% Markup Non Business/Emergency Hours</t>
  </si>
  <si>
    <t>% Markup Materials</t>
  </si>
  <si>
    <t>Suspension</t>
  </si>
  <si>
    <t>Date Suspended</t>
  </si>
  <si>
    <t>Emergency Contact Name</t>
  </si>
  <si>
    <t>Emergency Contact Phone/After Hours</t>
  </si>
  <si>
    <t>Emergency Contact Email</t>
  </si>
  <si>
    <t>Vendor Name92</t>
  </si>
  <si>
    <t>Prompt Pay83</t>
  </si>
  <si>
    <t>% Markup Prevailing Wage94</t>
  </si>
  <si>
    <t>Vendor Contact Info85</t>
  </si>
  <si>
    <t>OSD Contract Manager86</t>
  </si>
  <si>
    <t>Emergency Contact87</t>
  </si>
  <si>
    <t>PO-17-1080-OSD03-OSD03-12163</t>
  </si>
  <si>
    <t>Richard Levesque</t>
  </si>
  <si>
    <t>TRD01</t>
  </si>
  <si>
    <t>Painting Services</t>
  </si>
  <si>
    <t>-</t>
  </si>
  <si>
    <t>4 Seasons Property Management LLC</t>
  </si>
  <si>
    <t>17 Shore Garden Road Hull, MA 02045</t>
  </si>
  <si>
    <t>Joseph F. Mahoney</t>
  </si>
  <si>
    <t>781-603-2170</t>
  </si>
  <si>
    <t>781-925-1811</t>
  </si>
  <si>
    <t>joemahoney37@yahoo.com</t>
  </si>
  <si>
    <t>Yes</t>
  </si>
  <si>
    <t>Diane Mahoney</t>
  </si>
  <si>
    <t>781-242-9121</t>
  </si>
  <si>
    <t>N/A</t>
  </si>
  <si>
    <t>PO-17-1080-OSD03-OSD03-12321</t>
  </si>
  <si>
    <t>Boiler Services</t>
  </si>
  <si>
    <t>X</t>
  </si>
  <si>
    <t xml:space="preserve">Aalanco Service Corp. </t>
  </si>
  <si>
    <t>80-B Turnpike Road, Westborough, MA 01581</t>
  </si>
  <si>
    <t>Daniel Mahr</t>
  </si>
  <si>
    <t>508-366-1449</t>
  </si>
  <si>
    <t>508-366-1196</t>
  </si>
  <si>
    <t>dmahr@aalanco.com</t>
  </si>
  <si>
    <t>No</t>
  </si>
  <si>
    <t>Rena Falconi</t>
  </si>
  <si>
    <t>508-245-1657</t>
  </si>
  <si>
    <t>rena@aalanco.com</t>
  </si>
  <si>
    <t>PO-18-1080-OSD03-SRC01-12326</t>
  </si>
  <si>
    <t>HVAC/Sheet Metal Services</t>
  </si>
  <si>
    <t>PO-18-1080-OSD03-SRC01-12325</t>
  </si>
  <si>
    <t>Plumbing Services</t>
  </si>
  <si>
    <t>PO-17-1080-OSD03-OSD03-12478</t>
  </si>
  <si>
    <t xml:space="preserve">Ace Tempature Control, Inc. </t>
  </si>
  <si>
    <t>30 Ward Street, Worcester, MA 01610</t>
  </si>
  <si>
    <t>Timothy W. Joslyn</t>
  </si>
  <si>
    <t>508-754-9130</t>
  </si>
  <si>
    <t>508-757-5343</t>
  </si>
  <si>
    <t xml:space="preserve">Ace@acetemp.com </t>
  </si>
  <si>
    <t>Donald J. Joslyn, Jr.</t>
  </si>
  <si>
    <t>508-754-9130; 508-962-0155</t>
  </si>
  <si>
    <t>DonJr@acetemp.com</t>
  </si>
  <si>
    <t>PO-17-1080-OSD03-OSD03-10402</t>
  </si>
  <si>
    <t>Advance Air &amp; Heat Co., Inc.</t>
  </si>
  <si>
    <t>177 Bullock Road, East Freetown, MA 02717</t>
  </si>
  <si>
    <t>Karen DeSousa</t>
  </si>
  <si>
    <t>508-763-3738</t>
  </si>
  <si>
    <t>508-763-8541</t>
  </si>
  <si>
    <t>karen@advanceair.net</t>
  </si>
  <si>
    <t>PO-17-1080-OSD03-OSD03-10327</t>
  </si>
  <si>
    <t>Glass/Windows/Doors Services</t>
  </si>
  <si>
    <t>Advanced Glass and Mirror (LOA Enterprise Inc)</t>
  </si>
  <si>
    <t>158 State Road East, Westminster, MA 01473</t>
  </si>
  <si>
    <t>Christi Friedrichs</t>
  </si>
  <si>
    <t>978-874-1865</t>
  </si>
  <si>
    <t>978-874-5639</t>
  </si>
  <si>
    <t xml:space="preserve">christi@advancedglassmirror.com </t>
  </si>
  <si>
    <t>Jeff Bradford</t>
  </si>
  <si>
    <t>advancedgm@gmail.com</t>
  </si>
  <si>
    <t>PO-17-1080-OSD03-OSD03-13003</t>
  </si>
  <si>
    <t>Air &amp; Refrigeration Service, Inc.</t>
  </si>
  <si>
    <t>1171 Washington Street, Weymouth, MA 02189</t>
  </si>
  <si>
    <t>Gregory Sferruzza</t>
  </si>
  <si>
    <t>781-340-2785</t>
  </si>
  <si>
    <t>781-340-2788</t>
  </si>
  <si>
    <t xml:space="preserve">Airrefrig1171@aol.com </t>
  </si>
  <si>
    <t>Andrew Sferruzza</t>
  </si>
  <si>
    <t>781-340-2785; 781-293-9567</t>
  </si>
  <si>
    <t>Airrefrig1171@aol.com</t>
  </si>
  <si>
    <t>PO-17-1080-OSD03-OSD03-12282</t>
  </si>
  <si>
    <t>Air Masters a division of The Rise Group</t>
  </si>
  <si>
    <t>59 Turner Street, Fall River, MA  02720</t>
  </si>
  <si>
    <t>Joshua Medeiros</t>
  </si>
  <si>
    <t>508-672-7993</t>
  </si>
  <si>
    <t>josh@airmastershvac.net</t>
  </si>
  <si>
    <t>Michael Medeiros</t>
  </si>
  <si>
    <t>mike@airmastershvac.net</t>
  </si>
  <si>
    <t>PO-17-1080-OSD03-OSD03-10332</t>
  </si>
  <si>
    <t>All Pro Painters, Inc.</t>
  </si>
  <si>
    <t>10 Lewis Street, Needham, MA 02492</t>
  </si>
  <si>
    <t>Brian Lavelle</t>
  </si>
  <si>
    <t>617-413-7992</t>
  </si>
  <si>
    <t>allpropainter@gmail.com</t>
  </si>
  <si>
    <t>PO-25-1080-OSD03-SRC3-34365</t>
  </si>
  <si>
    <t>Electrician Services</t>
  </si>
  <si>
    <t xml:space="preserve">1Test Corporation </t>
  </si>
  <si>
    <t>68 Industrial Way, Wilmington, MA 01887</t>
  </si>
  <si>
    <t>Jim Dagle, President</t>
  </si>
  <si>
    <t>(800)-379-1459</t>
  </si>
  <si>
    <t>0</t>
  </si>
  <si>
    <t>info@1test.com</t>
  </si>
  <si>
    <t>Tucker Lehigh</t>
  </si>
  <si>
    <t>(833) 441-8378</t>
  </si>
  <si>
    <t>tlehigh@1test.com</t>
  </si>
  <si>
    <t>PO-17-1080-OSD03-OSD03-10816</t>
  </si>
  <si>
    <t>Alliance Glass Corp.</t>
  </si>
  <si>
    <t xml:space="preserve">902 Dorchester Avenue, Boston, MA 02125 </t>
  </si>
  <si>
    <t>Stephen Libman</t>
  </si>
  <si>
    <t>617-265-4500</t>
  </si>
  <si>
    <t>617-265-4503</t>
  </si>
  <si>
    <t>Steve@allianceglass.com</t>
  </si>
  <si>
    <t>617-265-4500; 857-212-3379</t>
  </si>
  <si>
    <t>steve@allianceglass.com</t>
  </si>
  <si>
    <t>PO-17-1080-OSD03-OSD03-13924</t>
  </si>
  <si>
    <t>Ambient Temperature Corporation</t>
  </si>
  <si>
    <t>14 Graf Road, Newburyport, MA 01950</t>
  </si>
  <si>
    <t>Russell H. Stiles</t>
  </si>
  <si>
    <t>978-646-0660</t>
  </si>
  <si>
    <t>978-646-0661</t>
  </si>
  <si>
    <t>rstiles@ambienttemperature.com</t>
  </si>
  <si>
    <t>Brenda Clevesy</t>
  </si>
  <si>
    <t>bclevesy@ambienttemperature.com</t>
  </si>
  <si>
    <t>PO-24-1080-OSD03-SRC01-31680</t>
  </si>
  <si>
    <t>American Refrigeration Co (ARC)</t>
  </si>
  <si>
    <t>500 Research Dr, Wilmington, MA 01887</t>
  </si>
  <si>
    <t>Lou Delafano</t>
  </si>
  <si>
    <t>978-474-4000</t>
  </si>
  <si>
    <t>ldelafano@arc.cool</t>
  </si>
  <si>
    <t>Dave MacEachern</t>
  </si>
  <si>
    <t>978-409-8459</t>
  </si>
  <si>
    <t>dmaceachern@arc.cool</t>
  </si>
  <si>
    <t>PO-24-1080-OSD03-SRC01-31381</t>
  </si>
  <si>
    <t xml:space="preserve">TRD01 </t>
  </si>
  <si>
    <t xml:space="preserve">American Refrigeration Co (ARC) </t>
  </si>
  <si>
    <t>PO-24-1080-OSD03-OSD03-34372</t>
  </si>
  <si>
    <t xml:space="preserve">Abade Electric LLC </t>
  </si>
  <si>
    <t>17 Harbeck Street, Acushnet, MA, 02743</t>
  </si>
  <si>
    <t>Collin Abade</t>
  </si>
  <si>
    <t>774-400-5500</t>
  </si>
  <si>
    <t>abadeelectric@gmail.com</t>
  </si>
  <si>
    <t>PO-17-1080-OSD03-OSD03-10336</t>
  </si>
  <si>
    <t>General Contracting</t>
  </si>
  <si>
    <t>Andersen &amp; Scolari, Inc.</t>
  </si>
  <si>
    <t>36 Amity Court, Springfield, MA 01108</t>
  </si>
  <si>
    <t>Robert Andersen</t>
  </si>
  <si>
    <t>413-739-6114</t>
  </si>
  <si>
    <t>r.andersen50@yahoo.com</t>
  </si>
  <si>
    <t>PO-17-1080-OSD03-OSD03-13950</t>
  </si>
  <si>
    <t xml:space="preserve">ABB, Inc. </t>
  </si>
  <si>
    <t>1/0/1900</t>
  </si>
  <si>
    <t>PO-17-1080-OSD03-OSD03-12234</t>
  </si>
  <si>
    <t>Atlas Contracting Inc.</t>
  </si>
  <si>
    <t>87B Beaver Street, Waltham, MA 02453</t>
  </si>
  <si>
    <t>Ohan Ozcan</t>
  </si>
  <si>
    <t>781-703-5135</t>
  </si>
  <si>
    <t>781-703-5134</t>
  </si>
  <si>
    <t>Ohan@AtlasContractingOnline.com</t>
  </si>
  <si>
    <t>James Loris</t>
  </si>
  <si>
    <t>781-703-5135; 617-529-6107</t>
  </si>
  <si>
    <t>James@atlascontractingonline.com</t>
  </si>
  <si>
    <t>PO-17-1080-OSD03-OSD03-11719</t>
  </si>
  <si>
    <t>Automatic Temperature Controls</t>
  </si>
  <si>
    <t>86 Finnell Drive, Building 1, Weymouth, MA 02188</t>
  </si>
  <si>
    <t>Gerard Hickey</t>
  </si>
  <si>
    <t>781 340-1000</t>
  </si>
  <si>
    <t>781-340-1620</t>
  </si>
  <si>
    <t>ghickey@autotempcontrol.com</t>
  </si>
  <si>
    <t>781-340-1000; 617-694-5544</t>
  </si>
  <si>
    <t>PO-24-1080-OSD03-OSD03-34385</t>
  </si>
  <si>
    <t xml:space="preserve">Acer Electric llc </t>
  </si>
  <si>
    <t>38 Ward st. Hingham Ma. 02043</t>
  </si>
  <si>
    <t>Heather Donegan</t>
  </si>
  <si>
    <t>586-855-3876</t>
  </si>
  <si>
    <t>heather@acerelectricllc.com</t>
  </si>
  <si>
    <t>Noel Donegan</t>
  </si>
  <si>
    <t>781-206-6469</t>
  </si>
  <si>
    <t>service@acerelectricllc.com</t>
  </si>
  <si>
    <t>PO-17-1080-OSD03-OSD03-15362</t>
  </si>
  <si>
    <t>Bay State Building Specialities Inc.</t>
  </si>
  <si>
    <t>144 Lundquist Drive, Braintree, MA 02184</t>
  </si>
  <si>
    <t>Gil Lentol</t>
  </si>
  <si>
    <t>781-794-9405</t>
  </si>
  <si>
    <t>781-794-3252</t>
  </si>
  <si>
    <t>gil@bsbsi.com</t>
  </si>
  <si>
    <t>781-794-9405; 617-719-6772</t>
  </si>
  <si>
    <t>PO-24-1080-OSD03-OSD03-34531</t>
  </si>
  <si>
    <t xml:space="preserve">Aetna Fire Alarm Service Co., Inc. </t>
  </si>
  <si>
    <t>PO-17-1080-OSD03-SRC02-10438</t>
  </si>
  <si>
    <t>Generator/Turbine Services</t>
  </si>
  <si>
    <t>BEC Brown Electric Corp/ Brown Elec Co</t>
  </si>
  <si>
    <t>215 North Main Street, PO Box 215, North Brookfield, MA 01535</t>
  </si>
  <si>
    <t>Troy R. Brown</t>
  </si>
  <si>
    <t>508-769-3276</t>
  </si>
  <si>
    <t>508-867-4166</t>
  </si>
  <si>
    <t>brownelectricc@gmail.com</t>
  </si>
  <si>
    <t>PO-17-1080-OSD03-OSD03-15828</t>
  </si>
  <si>
    <t>Bello Painting Co Inc</t>
  </si>
  <si>
    <t>585 East Street, Weymouth, MA 02189</t>
  </si>
  <si>
    <t>Dominic Bello, Jr.</t>
  </si>
  <si>
    <t>781-331-5600</t>
  </si>
  <si>
    <t>781 331 5603</t>
  </si>
  <si>
    <t>bp@bellopainting.com</t>
  </si>
  <si>
    <t>781-331-5600; 617-571-7060</t>
  </si>
  <si>
    <t>dominic@bellopainting.com</t>
  </si>
  <si>
    <t>PO-17-1080-OSD03-OSD03-10335</t>
  </si>
  <si>
    <t>Benn Construction Co., Inc.</t>
  </si>
  <si>
    <t>39 Jarves Street, PO Box 638, Sandwich, MA 02563</t>
  </si>
  <si>
    <t>Lewis E. Benn, Jr.</t>
  </si>
  <si>
    <t>508-888-4255</t>
  </si>
  <si>
    <t>Bennco1983@gmail.com</t>
  </si>
  <si>
    <t>Lewis E. Bennn, Jr.</t>
  </si>
  <si>
    <t>508-888-4255; 508-280-4255</t>
  </si>
  <si>
    <t>PO-17-1080-OSD03-OSD03-15508</t>
  </si>
  <si>
    <t>Best Paint Corporation</t>
  </si>
  <si>
    <t>41 Presidents Avenue, Quincy, MA 02169</t>
  </si>
  <si>
    <t>Thomas Quinn</t>
  </si>
  <si>
    <t>617-481-7084</t>
  </si>
  <si>
    <t>617-481-7086</t>
  </si>
  <si>
    <t>tquinn@bestpaintcorp.com</t>
  </si>
  <si>
    <t>Bill Best</t>
  </si>
  <si>
    <t>617-438-1035</t>
  </si>
  <si>
    <t>bbest@bestpaintcorp.com</t>
  </si>
  <si>
    <t>PO-17-1080-OSD03-OSD03-12653</t>
  </si>
  <si>
    <t>B-G Mechancial Service, Inc.</t>
  </si>
  <si>
    <t>12 Second Avenue, Chicopee, MA 01020</t>
  </si>
  <si>
    <t>Dave Riel</t>
  </si>
  <si>
    <t>413-888-1500</t>
  </si>
  <si>
    <t>413-594-2983</t>
  </si>
  <si>
    <t>cassandra.bessette@bgmechanical.com</t>
  </si>
  <si>
    <t>Service / Dispatch</t>
  </si>
  <si>
    <t>emily.thomas@bgmechanical.com</t>
  </si>
  <si>
    <t>PO-18-1080-OSD03-SRC01-12654</t>
  </si>
  <si>
    <t>PO-18-1080-OSD03-SRC01-12655</t>
  </si>
  <si>
    <t>DAve Riel</t>
  </si>
  <si>
    <t>PO-17-1080-OSD03-OSD03-11408</t>
  </si>
  <si>
    <t>BHD Lawn and Building Services Inc.</t>
  </si>
  <si>
    <t>PO Box 238, Dracut, MA 01826</t>
  </si>
  <si>
    <t>Ken Hannaford</t>
  </si>
  <si>
    <t>978-808-6149</t>
  </si>
  <si>
    <t>978-934-8605</t>
  </si>
  <si>
    <t>ken@bhdcompany.com</t>
  </si>
  <si>
    <t>Justin Bendzewicz</t>
  </si>
  <si>
    <t xml:space="preserve">978-453-0284; 603-490-3068 </t>
  </si>
  <si>
    <t>justin@bhdcompany.com</t>
  </si>
  <si>
    <t>PO-17-1080-OSD03-OSD03-10324</t>
  </si>
  <si>
    <t>All Tech Electric Inc.</t>
  </si>
  <si>
    <t>1 Malden Street, Malden, MA 02148</t>
  </si>
  <si>
    <t>John Spadafora</t>
  </si>
  <si>
    <t>781-322-6057</t>
  </si>
  <si>
    <t>781-397-9992</t>
  </si>
  <si>
    <t>john@alltechelectric.com</t>
  </si>
  <si>
    <t>781-322-6057; 781-844-7130</t>
  </si>
  <si>
    <t>PO-17-1080-OSD03-OSD03-12937</t>
  </si>
  <si>
    <t>BMCA, Inc dba Air Duct Services</t>
  </si>
  <si>
    <t>100 Messina Drive, Ste. 101, Braintree, MA 02184</t>
  </si>
  <si>
    <t>John Evans</t>
  </si>
  <si>
    <t>781-356-8244</t>
  </si>
  <si>
    <t>781-356-8493</t>
  </si>
  <si>
    <t>info@airductservices.com</t>
  </si>
  <si>
    <t>Ken Schaefer</t>
  </si>
  <si>
    <t>339-927-4315</t>
  </si>
  <si>
    <t>ken@airductservices.com</t>
  </si>
  <si>
    <t>PO-17-1080-OSD03-OSD03-10814</t>
  </si>
  <si>
    <t>Boiler Equipment, Inc.</t>
  </si>
  <si>
    <t>65 Tosca Drive, Stoughton, MA 02072</t>
  </si>
  <si>
    <t>William (Bill) McDonald</t>
  </si>
  <si>
    <t>781-344-3700</t>
  </si>
  <si>
    <t>781-341-5690</t>
  </si>
  <si>
    <t>liz.bei@boilerequipment.net</t>
  </si>
  <si>
    <t>William McDonald, Jr.</t>
  </si>
  <si>
    <t>bill.bei@comcast.net</t>
  </si>
  <si>
    <t>PO-17-1080-OSD03-OSD03-15829</t>
  </si>
  <si>
    <t>AMP Electrical, Inc.</t>
  </si>
  <si>
    <t>1420 Union Street Extension, West Springfield, MA 01089</t>
  </si>
  <si>
    <t>Michael Ostrowski</t>
  </si>
  <si>
    <t>413-731-0009</t>
  </si>
  <si>
    <t>mike_o@ampelectricalinc.com</t>
  </si>
  <si>
    <t>Mike Ostrowski</t>
  </si>
  <si>
    <t>service@ampelectricalinc.com</t>
  </si>
  <si>
    <t>PO-17-1080-OSD03-SRC02-10365</t>
  </si>
  <si>
    <t>Boston Mechanical Services, LLC</t>
  </si>
  <si>
    <t xml:space="preserve">68 Barnum Road, Devens, MA 01434 </t>
  </si>
  <si>
    <t>Colleen Armour</t>
  </si>
  <si>
    <t>carmour@bostonmechanicalservices.com</t>
  </si>
  <si>
    <t>PO-17-1080-OSD03-SRC02-10358</t>
  </si>
  <si>
    <t>PO-17-1080-OSD03-SRC02-10359</t>
  </si>
  <si>
    <t>Drain Services</t>
  </si>
  <si>
    <t xml:space="preserve"> PO-22-1080-OSD03-SRC01-24514</t>
  </si>
  <si>
    <t xml:space="preserve"> </t>
  </si>
  <si>
    <t>PO-17-1080-OSD03-SRC02-10355</t>
  </si>
  <si>
    <t>Andy Ramos Electric, LLC</t>
  </si>
  <si>
    <t>52 Beacon Avenue, Holyoke, MA 01040</t>
  </si>
  <si>
    <t>Andy Ramos</t>
  </si>
  <si>
    <t>413-210-7677</t>
  </si>
  <si>
    <t>andyramos@andyramoselectric.com</t>
  </si>
  <si>
    <t>413-322-0454; 413-210-7677</t>
  </si>
  <si>
    <t>PO-17-1080-OSD03-SRC02-10356</t>
  </si>
  <si>
    <t>Fencing Services</t>
  </si>
  <si>
    <t>Brodeur-Campbell Fence Co., Inc.</t>
  </si>
  <si>
    <t>1075 Page Boulevard, Springfield, MA 01104</t>
  </si>
  <si>
    <t>Matthew Cowles</t>
  </si>
  <si>
    <t>413-783-6141</t>
  </si>
  <si>
    <t>413-783-6165</t>
  </si>
  <si>
    <t>matt@brodeurcampbellfence.com</t>
  </si>
  <si>
    <t>Kenneth Chmura</t>
  </si>
  <si>
    <t>413-783-6141; 413-478-9807</t>
  </si>
  <si>
    <t>Ken@brodeurcampbellfence.com</t>
  </si>
  <si>
    <t>PO-17-1080-OSD03-OSD03-14032</t>
  </si>
  <si>
    <t>C Pizzano &amp; Son Inc</t>
  </si>
  <si>
    <t>286 Columbus Avenue, Boston, MA 02116</t>
  </si>
  <si>
    <t>Salvatore Pizzano</t>
  </si>
  <si>
    <t>617-799-2960</t>
  </si>
  <si>
    <t>617-442-0461</t>
  </si>
  <si>
    <t>SalvatorePizzano@gmail.com</t>
  </si>
  <si>
    <t>Charles Pizzano</t>
  </si>
  <si>
    <t>617-799-2492</t>
  </si>
  <si>
    <t>PO-17-1080-OSD03-OSD03-14334</t>
  </si>
  <si>
    <t>Campbell Construction Group, LLC</t>
  </si>
  <si>
    <t>21 Caller Street, Suite 4, Peabody, MA 01960</t>
  </si>
  <si>
    <t>Greg Campbell</t>
  </si>
  <si>
    <t>978-509-8804</t>
  </si>
  <si>
    <t>978-532-0998</t>
  </si>
  <si>
    <t>greg@campbellgroupllc.com</t>
  </si>
  <si>
    <t>YES</t>
  </si>
  <si>
    <t>Steven Athanas</t>
  </si>
  <si>
    <t>978-532-1998; 978-985-7899</t>
  </si>
  <si>
    <t>steven@campbellgroupllc.com</t>
  </si>
  <si>
    <t>PO-17-1080-OSD03-OSD03-10429</t>
  </si>
  <si>
    <t>Citiworks, Corp.</t>
  </si>
  <si>
    <t>20 Rutledge Drive, Attleboro, MA 02703</t>
  </si>
  <si>
    <t>John A. Chatfield</t>
  </si>
  <si>
    <t>508-761-7400</t>
  </si>
  <si>
    <t>508-761-7170</t>
  </si>
  <si>
    <t>jchatfield@citiworks.com</t>
  </si>
  <si>
    <t>508-761-7400; 508-400-8009</t>
  </si>
  <si>
    <t>PO-17-1080-OSD03-SRC02-10894</t>
  </si>
  <si>
    <t>Citywide Mass Painting Inc. (CM Paint)</t>
  </si>
  <si>
    <t>PO Box 930, Randolph, MA 02368</t>
  </si>
  <si>
    <t>Elvia Thermora</t>
  </si>
  <si>
    <t>508-970-5320</t>
  </si>
  <si>
    <t>888-604-2130</t>
  </si>
  <si>
    <t>infocitywidempi@gmail.com</t>
  </si>
  <si>
    <t>PO-25-1080-OSD03-SRC3-34575</t>
  </si>
  <si>
    <t xml:space="preserve">Arden Engineering Constructors, LLC </t>
  </si>
  <si>
    <t>505 Narragansett Park Drive Pawtucket, RI 02861</t>
  </si>
  <si>
    <t>Erika Tessier</t>
  </si>
  <si>
    <t>401-602-5755</t>
  </si>
  <si>
    <t>etessier@ardeneng.com</t>
  </si>
  <si>
    <t>#REF!</t>
  </si>
  <si>
    <t>Service</t>
  </si>
  <si>
    <t>1-866-462-7336</t>
  </si>
  <si>
    <t>service@ardeneng.com</t>
  </si>
  <si>
    <t>PO-17-1080-OSD03_OSD03-14141</t>
  </si>
  <si>
    <t>Classic Construction &amp; Development Corp.</t>
  </si>
  <si>
    <t>60 Taylor Street, Littleton, MA 01460</t>
  </si>
  <si>
    <t>Michael Abraham</t>
  </si>
  <si>
    <t>978-339-5480 x200</t>
  </si>
  <si>
    <t>978-339-5481</t>
  </si>
  <si>
    <t>mike@classicconstructioncorp.com</t>
  </si>
  <si>
    <t>Bryan Gannon</t>
  </si>
  <si>
    <t>978-302-7653</t>
  </si>
  <si>
    <t>bryan@classicconstructioncorp.com</t>
  </si>
  <si>
    <t>PO-24-1080-OSD03-OSD03-34536</t>
  </si>
  <si>
    <t xml:space="preserve">Aucoin Telecom and Utility Construction, LLC </t>
  </si>
  <si>
    <t>PO-17-1080-OSD03-OSD03-12871</t>
  </si>
  <si>
    <t>AVCO Electric, Inc.</t>
  </si>
  <si>
    <t>47 Grace Street, Malden, MA 02149</t>
  </si>
  <si>
    <t>Debbie Villanucci</t>
  </si>
  <si>
    <t>781-324-4848</t>
  </si>
  <si>
    <t>617-908-3772</t>
  </si>
  <si>
    <t>avcoelctric@aol.com</t>
  </si>
  <si>
    <t>Al Villanucci</t>
  </si>
  <si>
    <t>781-324-4848; 617-908-3772</t>
  </si>
  <si>
    <t>PO-17-1080-OSD03-OSD03-13334</t>
  </si>
  <si>
    <t xml:space="preserve">Collins Overhead Doors, Inc. </t>
  </si>
  <si>
    <t>404 3rd Street, Everett, MA 02149</t>
  </si>
  <si>
    <t>Scott Collins</t>
  </si>
  <si>
    <t>617-387-0759</t>
  </si>
  <si>
    <t xml:space="preserve">617-389-5967 </t>
  </si>
  <si>
    <t>ljefferson@collinsdoor.com</t>
  </si>
  <si>
    <t>Service Department</t>
  </si>
  <si>
    <t>msheldon@collinsdoor.com</t>
  </si>
  <si>
    <t>PO-17-1080-OSD03-OSD03-12761</t>
  </si>
  <si>
    <t>Combustion Service Co Of N.E.</t>
  </si>
  <si>
    <t>25 Fair Oaks Street, Cambridge, MA 02140</t>
  </si>
  <si>
    <t>Edward Smith</t>
  </si>
  <si>
    <t>617-876-6020</t>
  </si>
  <si>
    <t>617-876-0156</t>
  </si>
  <si>
    <t>combserv@verizon.net</t>
  </si>
  <si>
    <t>PO-17-1080-OSD03-OSD03-10898</t>
  </si>
  <si>
    <t>Commercial Boiler Systems, Inc.</t>
  </si>
  <si>
    <t>152 Oldham Street, Pembroke, MA 02359</t>
  </si>
  <si>
    <t>Robert Lee</t>
  </si>
  <si>
    <t>781-294-4437</t>
  </si>
  <si>
    <t>781-294-7604</t>
  </si>
  <si>
    <t>MVail@snowmelters.com</t>
  </si>
  <si>
    <t>Meredith Vail</t>
  </si>
  <si>
    <t>mvail@snowmelters.com</t>
  </si>
  <si>
    <t>PO-17-1080-OSD03-OSD03-15752</t>
  </si>
  <si>
    <t>Complete Grounds Care Inc. dba Complete Property Care Inc.</t>
  </si>
  <si>
    <t>8 Alton Place, Suite 4, Brookline, MA 02446</t>
  </si>
  <si>
    <t>Jirair Ostayan</t>
  </si>
  <si>
    <t>617-734-8600 x213</t>
  </si>
  <si>
    <t>617-738-9894</t>
  </si>
  <si>
    <t>jostayan@completepropertycare.net</t>
  </si>
  <si>
    <t>617-734-8600 x213; 617-799-2525</t>
  </si>
  <si>
    <t>PO-17-1080-OSD03-OSD03-12322</t>
  </si>
  <si>
    <t>Cooling &amp; Heating Specialists, Inc.</t>
  </si>
  <si>
    <t>151A California Street, Newton, MA 02458</t>
  </si>
  <si>
    <t>Richard J. Auger</t>
  </si>
  <si>
    <t>617-244-0203</t>
  </si>
  <si>
    <t>617-244-0130</t>
  </si>
  <si>
    <t>rauger@chsinc.net</t>
  </si>
  <si>
    <t>Robert Bourque</t>
  </si>
  <si>
    <t>rbourque@chsinc.net</t>
  </si>
  <si>
    <t>PO-17-1080-OSD03-OSD03-10888</t>
  </si>
  <si>
    <t>PO-21-1080-OSD03-SRC01-31808</t>
  </si>
  <si>
    <t>Cox Engineering</t>
  </si>
  <si>
    <t>21 Pacella Park Drive, Randolph, MA 02368</t>
  </si>
  <si>
    <t>David Possi</t>
  </si>
  <si>
    <t>781-302-3300</t>
  </si>
  <si>
    <t xml:space="preserve">dpossi@coxeng.com </t>
  </si>
  <si>
    <t>Cox Service Dept</t>
  </si>
  <si>
    <t>781-302-3444</t>
  </si>
  <si>
    <t xml:space="preserve">service@coxeng.com </t>
  </si>
  <si>
    <t>PO-21-1080-OSD03-SRC01-31810</t>
  </si>
  <si>
    <t>Davie Possi</t>
  </si>
  <si>
    <t>PO-21-1080-OSD03-SRC01-31809</t>
  </si>
  <si>
    <t xml:space="preserve">Cox Engineering </t>
  </si>
  <si>
    <t>781-298-5372</t>
  </si>
  <si>
    <t>PO-19-1080-OSD03-SRC01-14322</t>
  </si>
  <si>
    <t>D&amp;F Plumbing and Heating, Co., Inc.</t>
  </si>
  <si>
    <t>7 Business Street, Dedham, MA 02026</t>
  </si>
  <si>
    <t>Edward Donovan</t>
  </si>
  <si>
    <t>781-320-8600</t>
  </si>
  <si>
    <t>781-320-8601</t>
  </si>
  <si>
    <t>dfplumbing1@verizon.net</t>
  </si>
  <si>
    <t>Michael Donovan</t>
  </si>
  <si>
    <t>781-320-8600; 617-293-5595</t>
  </si>
  <si>
    <t>PO-17-1080-OSD03-OSD03-11530</t>
  </si>
  <si>
    <t>Daikin Applied Americas Inc.</t>
  </si>
  <si>
    <t>19 Walpole Park South, Unit 3, Walpole, MA 02081</t>
  </si>
  <si>
    <t>Kevin Mara</t>
  </si>
  <si>
    <t>508-668-4000 x104</t>
  </si>
  <si>
    <t>508-668-4030</t>
  </si>
  <si>
    <t>kevin.mara@daikinapplied.com</t>
  </si>
  <si>
    <t>Stephanie Coleman</t>
  </si>
  <si>
    <t>508-668-4000</t>
  </si>
  <si>
    <t>Service.Boston@daikinapplied.com</t>
  </si>
  <si>
    <t>PO-17-1080-OSD03-OSD03-10400</t>
  </si>
  <si>
    <t>Dandreo Brothers General Contractors &amp; Masonry LLC</t>
  </si>
  <si>
    <t>106 Oakville Street, Lynn, MA 01905</t>
  </si>
  <si>
    <t>William J Dandreo</t>
  </si>
  <si>
    <t>781-844-3736</t>
  </si>
  <si>
    <t>781-581-7721</t>
  </si>
  <si>
    <t>wjdandreo@dandreo.com</t>
  </si>
  <si>
    <t>PO-17-1080-OSD03-OSD03-10337</t>
  </si>
  <si>
    <t>Dillon Boiler Services Co.</t>
  </si>
  <si>
    <t>380 Crawford Street, Fitchburg, MA 01420</t>
  </si>
  <si>
    <t>Charles E. Perry</t>
  </si>
  <si>
    <t>978-345-4351</t>
  </si>
  <si>
    <t>978-345-1646</t>
  </si>
  <si>
    <t>charliep@dillonblr.com</t>
  </si>
  <si>
    <t>Jack McNamara</t>
  </si>
  <si>
    <t>jackm@dillonblr.com</t>
  </si>
  <si>
    <t>PO-17-1080-OSD03-OSD03-10437</t>
  </si>
  <si>
    <t>BEC Brown Electric Corp /Brown Elec Co</t>
  </si>
  <si>
    <t>PO-17-1080-OSD03-SRC02-10893</t>
  </si>
  <si>
    <t>Blanchard &amp; Daly Electrical Contractors Inc.</t>
  </si>
  <si>
    <t>34 Rural Road, Belchertown, MA 01007</t>
  </si>
  <si>
    <t>Robert M. Cote, Jr.</t>
  </si>
  <si>
    <t>413-527-1234</t>
  </si>
  <si>
    <t>413-527-7545</t>
  </si>
  <si>
    <t>bob@blancharddaly.com</t>
  </si>
  <si>
    <t>413-527-1234; 413-246-4320</t>
  </si>
  <si>
    <t>Bob@blancharddaly.com</t>
  </si>
  <si>
    <t>PO-17-1080-OSC03-OSD03-15880</t>
  </si>
  <si>
    <t>Door Systems, Inc.</t>
  </si>
  <si>
    <t>120 Alexander Street, Framingham, MA 01702</t>
  </si>
  <si>
    <t>Steve Osborne</t>
  </si>
  <si>
    <t>508-889-5111</t>
  </si>
  <si>
    <t>508-626-2052</t>
  </si>
  <si>
    <t xml:space="preserve">steveo@doorsys.com </t>
  </si>
  <si>
    <t>Damien Bogle</t>
  </si>
  <si>
    <t>508-875-3508; 508-889-5201</t>
  </si>
  <si>
    <t>damienb@doorsys.com</t>
  </si>
  <si>
    <t>PO-17-1080-OSD03-SRC02-10381</t>
  </si>
  <si>
    <t>DOT Fleet Parts Inc</t>
  </si>
  <si>
    <t>90B Chelmsford Road, North Billerica, MA 01862</t>
  </si>
  <si>
    <t>Jack Bellan</t>
  </si>
  <si>
    <t>978-455-9082</t>
  </si>
  <si>
    <t>978-455-9753</t>
  </si>
  <si>
    <t>jackbellan@hotmail.com</t>
  </si>
  <si>
    <t>PO-17-1080-OSD03-SRC02-10382</t>
  </si>
  <si>
    <t>PO-17-1080-OSD03-SRC02-10384</t>
  </si>
  <si>
    <t>PO-17-1080-OSD03-SRC02-10385</t>
  </si>
  <si>
    <t>PO-17-1080-OSD03-OSD03-14051</t>
  </si>
  <si>
    <t>Drainshooter SS, LLC</t>
  </si>
  <si>
    <t>100 Weymouth St, Unit H1</t>
  </si>
  <si>
    <t>Heather Wicken</t>
  </si>
  <si>
    <t>781-331-0171</t>
  </si>
  <si>
    <t>781-829-8500</t>
  </si>
  <si>
    <t>hwicken@drainshooter.com</t>
  </si>
  <si>
    <t>PO-24-1080-OSD03-OSD03-34581</t>
  </si>
  <si>
    <t>Edward F Corcoran Plumbing &amp; Heating Co.</t>
  </si>
  <si>
    <t>5 Rose Place, Springfield, MA 01104</t>
  </si>
  <si>
    <t>Brian Toomey</t>
  </si>
  <si>
    <t>413-732-1462</t>
  </si>
  <si>
    <t>413-737-6766</t>
  </si>
  <si>
    <t>BToomey@efcorcoran.com</t>
  </si>
  <si>
    <t>Charles Edwards</t>
  </si>
  <si>
    <t>cedwards@efcorcoran.com</t>
  </si>
  <si>
    <t>PO-25-1080-OSD03-SRC3-34595</t>
  </si>
  <si>
    <t>PO-17-1080-OSD03-OSD03-10322</t>
  </si>
  <si>
    <t>PO-17-1080-OSD03-OSD03-10899</t>
  </si>
  <si>
    <t>Boston Electric and Telephone Corp. (BETCO)</t>
  </si>
  <si>
    <t>446 Walnut Street, West Bridgewater. MA 02379</t>
  </si>
  <si>
    <t>Maria Picanzi</t>
  </si>
  <si>
    <t>617-828-9609</t>
  </si>
  <si>
    <t>617-282-6757</t>
  </si>
  <si>
    <t xml:space="preserve">maria@betcorp.com </t>
  </si>
  <si>
    <t>Michael Saccone</t>
  </si>
  <si>
    <t>617-224-3638</t>
  </si>
  <si>
    <t>msaccone@betcorp.com</t>
  </si>
  <si>
    <t>PO-24-1080-OSD03-OSD03-34380</t>
  </si>
  <si>
    <t xml:space="preserve">Boston Electrical Solutions, Inc. </t>
  </si>
  <si>
    <t>PO-17-1080-OSD03-OSD03-10812</t>
  </si>
  <si>
    <t>Brava Electric &amp; Telecom, Inc.</t>
  </si>
  <si>
    <t>1147 Main Street, Brockton, MA 02301</t>
  </si>
  <si>
    <t>Brenden DeAndrade</t>
  </si>
  <si>
    <t>508-584-2004</t>
  </si>
  <si>
    <t>bdeandrade@bravaelectric.com</t>
  </si>
  <si>
    <t>yes</t>
  </si>
  <si>
    <t>508-584-2004 x1; 508-930-2585</t>
  </si>
  <si>
    <t>PO-17-1080-OSD03-OSD03-10325</t>
  </si>
  <si>
    <t>Clark and Falcetti Inc.</t>
  </si>
  <si>
    <t>725 High Street Holyoke, MA 01041</t>
  </si>
  <si>
    <t>Marc Nutter</t>
  </si>
  <si>
    <t>413-532-9401</t>
  </si>
  <si>
    <t>413-532-6610</t>
  </si>
  <si>
    <t>Marc_clarkfalcetti@yahoo.com</t>
  </si>
  <si>
    <t>413-532-9401; 413-237-3305</t>
  </si>
  <si>
    <t>PO-17-1080-OSD03-OSD03 11721</t>
  </si>
  <si>
    <t>Emcor Services, Northeast</t>
  </si>
  <si>
    <t>80 Hawes Way, Stooughton, MA 02072</t>
  </si>
  <si>
    <t>Donna Vaillancourt</t>
  </si>
  <si>
    <t>781 573 1705</t>
  </si>
  <si>
    <t>781 341 3337</t>
  </si>
  <si>
    <t>dvaillancourt@emcor.net</t>
  </si>
  <si>
    <t>781-573-1705</t>
  </si>
  <si>
    <t>PO-17-1080-OSD03-OSD03-10334</t>
  </si>
  <si>
    <t>ENE Systems, Inc.</t>
  </si>
  <si>
    <t>480 Neponset Street, Suite 11D, Canton, MA 02021-1970</t>
  </si>
  <si>
    <t>Nancy Stupak</t>
  </si>
  <si>
    <t>781-828-6770</t>
  </si>
  <si>
    <t>781-821-5523</t>
  </si>
  <si>
    <t>nstupak@enesystems.com</t>
  </si>
  <si>
    <t>Mike Poirier</t>
  </si>
  <si>
    <t>781-828-6770; 781-710-1694</t>
  </si>
  <si>
    <t>mpoirier@enesystems.com</t>
  </si>
  <si>
    <t>PO-17-1080-OSD03-SRC02-10346</t>
  </si>
  <si>
    <t>PO-17-1080-OSD03-OSD03-11328</t>
  </si>
  <si>
    <t>Energy Choice, Inc.</t>
  </si>
  <si>
    <t>20 Holland Street, 405A, Somerville MA  02144</t>
  </si>
  <si>
    <t>Minella Gjoka</t>
  </si>
  <si>
    <t>617-939-0167</t>
  </si>
  <si>
    <t>617-939-0176</t>
  </si>
  <si>
    <t>minella.gjoka@energychoice.com</t>
  </si>
  <si>
    <t>Moe Barry</t>
  </si>
  <si>
    <t>617-939-0167; 617-331-7837</t>
  </si>
  <si>
    <t>Moe.barry@energychoice.com</t>
  </si>
  <si>
    <t>PO-17-1080-OSD03-OSD03-10435</t>
  </si>
  <si>
    <t>Energy Construction Services, Inc.</t>
  </si>
  <si>
    <t>213 Southbridge Street, Auburn, MA 01501</t>
  </si>
  <si>
    <t>David Roche</t>
  </si>
  <si>
    <t>508-767-1200</t>
  </si>
  <si>
    <t>508-767-1300</t>
  </si>
  <si>
    <t>droche@energyconstructionservices.com</t>
  </si>
  <si>
    <t>Mark Doyle</t>
  </si>
  <si>
    <t>508-635-7869</t>
  </si>
  <si>
    <t xml:space="preserve">mdoyle@energyconstructionservices.com </t>
  </si>
  <si>
    <t>PO-17-1080-OSD03-OSD03-12058</t>
  </si>
  <si>
    <t>Energy Technology, Co.</t>
  </si>
  <si>
    <t>21 Elvira Street, Bellingham, MA 02019</t>
  </si>
  <si>
    <t>Dennis Roy</t>
  </si>
  <si>
    <t>508-883-3366</t>
  </si>
  <si>
    <t>508-883-8511</t>
  </si>
  <si>
    <t>droy.energytech@comcast.net</t>
  </si>
  <si>
    <t>Diane Ducharme</t>
  </si>
  <si>
    <t>508-883-3366; 508-733-3186</t>
  </si>
  <si>
    <t>diane.energytech@comcast.net</t>
  </si>
  <si>
    <t>PO-17-1080-OSD03-OSD03-14034</t>
  </si>
  <si>
    <t>Coghlin Electrical Contractors</t>
  </si>
  <si>
    <t>100 Prescott Street, Worcester, MA 01605</t>
  </si>
  <si>
    <t>Cathy Diaz</t>
  </si>
  <si>
    <t>508-793-0347</t>
  </si>
  <si>
    <t>508-793-0303</t>
  </si>
  <si>
    <t>cathydiaz@coghlin.com</t>
  </si>
  <si>
    <t>Lenny Ciuffredo</t>
  </si>
  <si>
    <t>508-793-0347; 508-509-2910; 508-753-5828</t>
  </si>
  <si>
    <t>lennyciuffredo@coghlin.com</t>
  </si>
  <si>
    <t>PO-17-1080-OSD03-OSD03 11722</t>
  </si>
  <si>
    <t>Collins Electric Co.</t>
  </si>
  <si>
    <t>53 2nd Avenue, Chicopee, MA 01020</t>
  </si>
  <si>
    <t>Andrew Collins</t>
  </si>
  <si>
    <t>413-598-1028</t>
  </si>
  <si>
    <t>413-598-1034</t>
  </si>
  <si>
    <t xml:space="preserve">acollins@collinselectricco.com </t>
  </si>
  <si>
    <t>413-478-0802</t>
  </si>
  <si>
    <t>acollins@CollinsElectricCo.com</t>
  </si>
  <si>
    <t>PO-17-1080-OSD03-OSD03-10431</t>
  </si>
  <si>
    <t>FM Generator, Inc.</t>
  </si>
  <si>
    <t>35 Pequit Street, Canton, MA 02021</t>
  </si>
  <si>
    <t>Julie Mitchell</t>
  </si>
  <si>
    <t>781-828-0026</t>
  </si>
  <si>
    <t>781-821-9391</t>
  </si>
  <si>
    <t xml:space="preserve">cmespelli@FMGenerator.com </t>
  </si>
  <si>
    <t>David Poitras</t>
  </si>
  <si>
    <t>781-828-0026; 781-821-9391</t>
  </si>
  <si>
    <t>dpoitras@fmgenerator.com</t>
  </si>
  <si>
    <t>PO-18-1080-OSD03-SRC01-13240</t>
  </si>
  <si>
    <t>Francis H. Maroney, Inc.</t>
  </si>
  <si>
    <t>491 Amesbury Road, Haverhill, MA 01830</t>
  </si>
  <si>
    <t>Chris Roberge</t>
  </si>
  <si>
    <t>978-374-7459</t>
  </si>
  <si>
    <t>croberge@fhmaroney.com</t>
  </si>
  <si>
    <t>PO-17-1080-OSD03-OSD03-11497</t>
  </si>
  <si>
    <t xml:space="preserve">James Sheehan </t>
  </si>
  <si>
    <t>jsheehan@fhmaroney.com</t>
  </si>
  <si>
    <t>James M Sheehan</t>
  </si>
  <si>
    <t>PO-18-1080-OSD03-SRC01-13239</t>
  </si>
  <si>
    <t>PO-17-1080-OSD03-OSD03-11033</t>
  </si>
  <si>
    <t>Frank I. Rounds Company</t>
  </si>
  <si>
    <t>65 York Avenue, Randolph, MA 02368</t>
  </si>
  <si>
    <t>Brandon Anzuoni</t>
  </si>
  <si>
    <t>781-963-6440</t>
  </si>
  <si>
    <t>781-963-7407</t>
  </si>
  <si>
    <t>derekc@frounds.com</t>
  </si>
  <si>
    <t>Mark Whalen</t>
  </si>
  <si>
    <t>781-963-6440 x340; 1-800-696-6440</t>
  </si>
  <si>
    <t>markw@frounds.com</t>
  </si>
  <si>
    <t>PO-21-1080-OSD03-SRC01-22064</t>
  </si>
  <si>
    <t>Fraser Engineerging</t>
  </si>
  <si>
    <t>65 Court Street, Newton, MA 02460</t>
  </si>
  <si>
    <t>Michael Fultz</t>
  </si>
  <si>
    <t>617-332-3700</t>
  </si>
  <si>
    <t xml:space="preserve">mfultz@fraserengineering.com </t>
  </si>
  <si>
    <t>PO-24-1080-OSD03-OSD03-34377</t>
  </si>
  <si>
    <t xml:space="preserve">Comalli Group Inc. </t>
  </si>
  <si>
    <t>PO-24-1080-OSD03-OSD03-34412</t>
  </si>
  <si>
    <t xml:space="preserve">Custom Alarm Service, Inc. </t>
  </si>
  <si>
    <t>PO-17-1080-OSD03-OSD03-10432</t>
  </si>
  <si>
    <t>G &amp; P Service Contractors, Inc.</t>
  </si>
  <si>
    <t>210 Andover Street, Ste 28, Wilmington, MA 01887</t>
  </si>
  <si>
    <t>Thomas G. Penney</t>
  </si>
  <si>
    <t>617-491-4362</t>
  </si>
  <si>
    <t>gptom@comcast.net</t>
  </si>
  <si>
    <t>617-491-4362; 617-908-6034</t>
  </si>
  <si>
    <t>PO-17-1080-OSD03-OSD03-12812</t>
  </si>
  <si>
    <t>Garland Construction Corporation</t>
  </si>
  <si>
    <t>40 Old James Street, Chicopee, MA 01020</t>
  </si>
  <si>
    <t>Daniel Orwat</t>
  </si>
  <si>
    <t>413-533-7699</t>
  </si>
  <si>
    <t>413-532-6046</t>
  </si>
  <si>
    <t>daniel@garlandconstructioncorp.com</t>
  </si>
  <si>
    <t>413-533-7699; 413-885-5227</t>
  </si>
  <si>
    <t>PO-18-1080-OSD03-SRC01-12815</t>
  </si>
  <si>
    <t>Michael Avis</t>
  </si>
  <si>
    <t>413-533-7699; 413-885-5239</t>
  </si>
  <si>
    <t>mavis@garlandconstructioncorp.com</t>
  </si>
  <si>
    <t>PO-18-1080-OSD03-SRC01-12814</t>
  </si>
  <si>
    <t>PO-17-1080-OSD03-OSD03-15099</t>
  </si>
  <si>
    <t xml:space="preserve">Gazzola Painting Company, Inc. </t>
  </si>
  <si>
    <t>36 Norfolk Avenue, Boston, MA 02119</t>
  </si>
  <si>
    <t>Frank W. Gazzola, Jr.</t>
  </si>
  <si>
    <t>617-427-2921</t>
  </si>
  <si>
    <t>gazzola@comcast.net</t>
  </si>
  <si>
    <t>617-427-2921; 617-285-5983</t>
  </si>
  <si>
    <t>PO-18-1080-OSD03-SRC02-11572</t>
  </si>
  <si>
    <t>General Air Conditioning &amp; Heating, Inc.</t>
  </si>
  <si>
    <t>7 Gaston Street, Dorchester, MA 02121</t>
  </si>
  <si>
    <t>Winston Telesford</t>
  </si>
  <si>
    <t>617-427-7370</t>
  </si>
  <si>
    <t>617-427-7371</t>
  </si>
  <si>
    <t>Winston@General-air.net</t>
  </si>
  <si>
    <t>Caroll Lopes</t>
  </si>
  <si>
    <t>617-427-7370; 617-413-8532</t>
  </si>
  <si>
    <t>caroll@General-air.net</t>
  </si>
  <si>
    <t>PO-18-1080-OSD03-SRC02-11573</t>
  </si>
  <si>
    <t>PO-18-1080-OSD03-SRC02-11571</t>
  </si>
  <si>
    <t>PO-17-1080-OSD03-OSD03-12840</t>
  </si>
  <si>
    <t>Gentlemen Painting</t>
  </si>
  <si>
    <t>44 Andover Street, Pittsfield, MA 01201</t>
  </si>
  <si>
    <t>Paul E Shepard</t>
  </si>
  <si>
    <t>413-822-2198</t>
  </si>
  <si>
    <t>413-464-7589</t>
  </si>
  <si>
    <t>shepref@aol.com</t>
  </si>
  <si>
    <t>Joshua Shepard</t>
  </si>
  <si>
    <t>413-449-4784</t>
  </si>
  <si>
    <t>joshepard@gmail.com</t>
  </si>
  <si>
    <t>PO-17-1080-OSD03-OSD03-10341</t>
  </si>
  <si>
    <t>George T. Wilkinson, Inc. (Wilkinson Companies)</t>
  </si>
  <si>
    <t>405 VFW Drive, Rockland, MA 02370</t>
  </si>
  <si>
    <t>John Sieminski</t>
  </si>
  <si>
    <t>781-335-2622</t>
  </si>
  <si>
    <t>781-335-9162</t>
  </si>
  <si>
    <t xml:space="preserve">jsieminski@gtwilkinson.com </t>
  </si>
  <si>
    <t>781-335-2622; 617-908-5134</t>
  </si>
  <si>
    <t>PO-17-1080-OSD03-OSD03-10900</t>
  </si>
  <si>
    <t>Gill Building Corporation dba Renaissance Builders</t>
  </si>
  <si>
    <t>PO Box 272, Turners Falls, MA 01376</t>
  </si>
  <si>
    <t>Stephen Greenwald</t>
  </si>
  <si>
    <t>413-863-8316</t>
  </si>
  <si>
    <t>413-863-9712</t>
  </si>
  <si>
    <t>info@renbuild.net</t>
  </si>
  <si>
    <t>Tricia Perham</t>
  </si>
  <si>
    <t>413-863-8316; 413-834-0586</t>
  </si>
  <si>
    <t>tricia@renbuild.net</t>
  </si>
  <si>
    <t>PO-17-1080-OSD03-OSD03-13120</t>
  </si>
  <si>
    <t xml:space="preserve">Glass and Mirror Inc </t>
  </si>
  <si>
    <t>190 Broadway, Somerville, MA 02145</t>
  </si>
  <si>
    <t>Brian Nazzaro</t>
  </si>
  <si>
    <t>617-623-3140</t>
  </si>
  <si>
    <t>617-666-4303</t>
  </si>
  <si>
    <t>info@glassandmirror.us</t>
  </si>
  <si>
    <t>Susan Nazzaro</t>
  </si>
  <si>
    <t>617-828-9131</t>
  </si>
  <si>
    <t>suenazzaro@aol.com</t>
  </si>
  <si>
    <t>PO-24-1080-OSD03-OSD03-34353</t>
  </si>
  <si>
    <t xml:space="preserve">Dagle Electrical Construction Corp </t>
  </si>
  <si>
    <t>PO-17-1080-OSD03-OSD03-10398</t>
  </si>
  <si>
    <t>Green Environmental Inc.</t>
  </si>
  <si>
    <t>296 Weymouth Street, Unit C, Rockland, MA 02370</t>
  </si>
  <si>
    <t>G. Ferguson</t>
  </si>
  <si>
    <t>617-479-0550 x250</t>
  </si>
  <si>
    <t>617-479-5150</t>
  </si>
  <si>
    <t>gferguson@greenenvironmental.com</t>
  </si>
  <si>
    <t>Derek Baggett</t>
  </si>
  <si>
    <t>508-809-0469</t>
  </si>
  <si>
    <t>Djba71@gmail.com</t>
  </si>
  <si>
    <t>PO-18-1080-OSD03-SRC02-12131</t>
  </si>
  <si>
    <t>Healthy Air Solutions, Inc</t>
  </si>
  <si>
    <t>29 Walnut Road, Norwell, MA 02061</t>
  </si>
  <si>
    <t>Daniel Durgin</t>
  </si>
  <si>
    <t>781-659-4062</t>
  </si>
  <si>
    <t>healthyairsol@verizon.net</t>
  </si>
  <si>
    <t xml:space="preserve">781-659-4062; 617-816-4060 </t>
  </si>
  <si>
    <t>PO-17-1080-OSD03-OSD03-12129</t>
  </si>
  <si>
    <t>Brenda Durgin</t>
  </si>
  <si>
    <t>781-659-4082</t>
  </si>
  <si>
    <t>PO-18-1080-OSD03-SRC02-11331</t>
  </si>
  <si>
    <t>Hub Glass Services</t>
  </si>
  <si>
    <t>164 Surrey Street, Medford, MA 02155</t>
  </si>
  <si>
    <t>Sharon Tankel</t>
  </si>
  <si>
    <t>617-625-6661</t>
  </si>
  <si>
    <t>617-625-0223</t>
  </si>
  <si>
    <t>sharont@hubglassservices.com</t>
  </si>
  <si>
    <t>617-775-8438</t>
  </si>
  <si>
    <t xml:space="preserve">sharont@hubglassservices.com </t>
  </si>
  <si>
    <t>PO-17-1080-OSD03-SRC02-10821</t>
  </si>
  <si>
    <t>Industrial Burner Systems</t>
  </si>
  <si>
    <t>61 Copeland Street, Quincy, MA 02169</t>
  </si>
  <si>
    <t>Jason Lee</t>
  </si>
  <si>
    <t>617-479-3900</t>
  </si>
  <si>
    <t>617-847-0047</t>
  </si>
  <si>
    <t>jasonlee@indburner.com</t>
  </si>
  <si>
    <t>617-479-3900; 617-947-8680</t>
  </si>
  <si>
    <t>PO-17-1080-OSD03-OSD03-10817</t>
  </si>
  <si>
    <t>PO-17-1080-OSD03-SRC02-11067</t>
  </si>
  <si>
    <t>Industrial Steel &amp; Boiler Services, Inc.</t>
  </si>
  <si>
    <t>939 Chicopee Street, Suite 2, Chicopee, MA 01013</t>
  </si>
  <si>
    <t>Debbie Salamon</t>
  </si>
  <si>
    <t>413-532-7788</t>
  </si>
  <si>
    <t>413-532-0119</t>
  </si>
  <si>
    <t>debbies@isbservices.com</t>
  </si>
  <si>
    <t>Alex Korobkov</t>
  </si>
  <si>
    <t>alexk@isbservices.com</t>
  </si>
  <si>
    <t>PO-17-1080-OSD03-OSD03-10331</t>
  </si>
  <si>
    <t>Infrastructure Ltd.</t>
  </si>
  <si>
    <t>122 Boston Road, Billerica, MA 01862</t>
  </si>
  <si>
    <t>James Doherty</t>
  </si>
  <si>
    <t>978-256-0770</t>
  </si>
  <si>
    <t>978-256-0771</t>
  </si>
  <si>
    <t>jdoherty@infrastructureltd.com</t>
  </si>
  <si>
    <t>978-256-0770; 781-983-0222</t>
  </si>
  <si>
    <t>PO-17-1080OSD03-OSD03-14280</t>
  </si>
  <si>
    <t>Di-Rock Electric LLC</t>
  </si>
  <si>
    <t>59 Branch Street, Clinton, MA 01510</t>
  </si>
  <si>
    <t>Keith Rockel</t>
  </si>
  <si>
    <t>508-361-9955</t>
  </si>
  <si>
    <t>978-365-6504</t>
  </si>
  <si>
    <t>di-rock1@verizon.net</t>
  </si>
  <si>
    <t>PO-25-1080-OSD03-SRC3-35125</t>
  </si>
  <si>
    <t xml:space="preserve">Diversified Energy Solutions, Inc. </t>
  </si>
  <si>
    <t>121 Union Street, North Adams, MA  01247</t>
  </si>
  <si>
    <t>Mary Giron</t>
  </si>
  <si>
    <t>413-652-4325</t>
  </si>
  <si>
    <t>mary.giron@diversifiedenergy.net</t>
  </si>
  <si>
    <t>PO-17-1080-OSD03-OSD03-10813</t>
  </si>
  <si>
    <t>J M Services Company, LLC</t>
  </si>
  <si>
    <t>86 River Street, Braintree, MA 02184</t>
  </si>
  <si>
    <t>Eric Grier</t>
  </si>
  <si>
    <t>781-356-5670</t>
  </si>
  <si>
    <t>egrier@jmserviceLLC.com</t>
  </si>
  <si>
    <t>PO-17-1080-OSD03-OSD03-12870</t>
  </si>
  <si>
    <t>DMH Electric, Inc.</t>
  </si>
  <si>
    <t>29 Legate Hill Road, Unit A, Sterling, MA 01564</t>
  </si>
  <si>
    <t>David Hinckley</t>
  </si>
  <si>
    <t>978-422-0400</t>
  </si>
  <si>
    <t>978-422-3580</t>
  </si>
  <si>
    <t>David@dmhelectric.com</t>
  </si>
  <si>
    <t>Tom Ryan</t>
  </si>
  <si>
    <t>978-422-0400; 978-423-1086</t>
  </si>
  <si>
    <t>Tom@dmhelectric.com</t>
  </si>
  <si>
    <t>PO-17-1080-OSD03-OSD03-14140</t>
  </si>
  <si>
    <t>Jamrog HVAC, Inc. dba S&amp;J Jamrog</t>
  </si>
  <si>
    <t>481 Long Plain Road, Leverett, MA 01054</t>
  </si>
  <si>
    <t>Nicole Zabko</t>
  </si>
  <si>
    <t>413-548-9024; 413-834-3011</t>
  </si>
  <si>
    <t>nicole@jamroghvac.com</t>
  </si>
  <si>
    <t>413-548-9024; 413-253-8169</t>
  </si>
  <si>
    <t>PO-17-1080-OSD03-OSD03-14031</t>
  </si>
  <si>
    <t>JC Cannistraro, LLC</t>
  </si>
  <si>
    <t>80 Rosedale Road, Watertown, MA 02472</t>
  </si>
  <si>
    <t>Karen Lange</t>
  </si>
  <si>
    <t>617-293-4537</t>
  </si>
  <si>
    <t>klange@cannistraro.com</t>
  </si>
  <si>
    <t>Carole Lafranchi</t>
  </si>
  <si>
    <t>617-926-0092 x260; 1-844-509-8899</t>
  </si>
  <si>
    <t>servicedispatch@cannistraro.com</t>
  </si>
  <si>
    <t>PO-19-1080-OSD03-SRC01-14035</t>
  </si>
  <si>
    <t>PO-25-1080-OSD03-SRC3-35112</t>
  </si>
  <si>
    <t xml:space="preserve">EH Electrical and HVAC LLC </t>
  </si>
  <si>
    <t>440 Totten Pond RD Suite 200 Waltham, MA 02451</t>
  </si>
  <si>
    <t>Edson Hilaire</t>
  </si>
  <si>
    <t>(617) 335 - 1122</t>
  </si>
  <si>
    <t>Edson@ehelectrical.com</t>
  </si>
  <si>
    <t>edson@ehelectrical.com</t>
  </si>
  <si>
    <t>PO-17-1080-OSD03-OSD03-13592</t>
  </si>
  <si>
    <t>JES Enterprises Inc.</t>
  </si>
  <si>
    <t>2 Swift Terrace, East Boston, MA 02128</t>
  </si>
  <si>
    <t>Joseph E Steffano, Jr.</t>
  </si>
  <si>
    <t>617-567-8918; 617-909-5382</t>
  </si>
  <si>
    <t>617-567-2152</t>
  </si>
  <si>
    <t>Jes5678918@aol.com</t>
  </si>
  <si>
    <t>PO-17-1080-OSD03-OSD03-13591</t>
  </si>
  <si>
    <t>PO-17-1080-OSD03-OSD03-14426</t>
  </si>
  <si>
    <t>JKH Enterprises LLC dba CertaPro Painters of Cape Cod</t>
  </si>
  <si>
    <t>3108 Main Street, Barnstable, MA 02630</t>
  </si>
  <si>
    <t>Mitch Sutton</t>
  </si>
  <si>
    <t>774-392-6311</t>
  </si>
  <si>
    <t>msutton@certapro.com</t>
  </si>
  <si>
    <t>Linda Hutton</t>
  </si>
  <si>
    <t>508-927-2641/508-444-8859</t>
  </si>
  <si>
    <t>lsutton@certapro.com</t>
  </si>
  <si>
    <t>PO-17-1080-0SD03-OSD03-14001</t>
  </si>
  <si>
    <t>Joe Warren &amp; Son</t>
  </si>
  <si>
    <t>50 Kerry Place, Norwood, MA 02062</t>
  </si>
  <si>
    <t>Christopher Warren</t>
  </si>
  <si>
    <t>781-551-9199 x23</t>
  </si>
  <si>
    <t>781-551-8981</t>
  </si>
  <si>
    <t>cwarren@joewarren.com</t>
  </si>
  <si>
    <t>Joe Warren</t>
  </si>
  <si>
    <t>781-760-3322</t>
  </si>
  <si>
    <t xml:space="preserve">jwarren@joewarren.com </t>
  </si>
  <si>
    <t>PO-19-1080-OSD03-OSD03-14003</t>
  </si>
  <si>
    <t>PO-18-1080-OSD03-SRC02-11881</t>
  </si>
  <si>
    <t>Johnson Controls, Inc.</t>
  </si>
  <si>
    <t>5757 Green Bay Avenue, Milwaukee, WI 53209</t>
  </si>
  <si>
    <t>Rebecca Meskil</t>
  </si>
  <si>
    <t>781-244-5558</t>
  </si>
  <si>
    <t>rebecca.meskil@jci.com</t>
  </si>
  <si>
    <t>Bill Raczkowski</t>
  </si>
  <si>
    <t>401-793-6866</t>
  </si>
  <si>
    <t>bill.j.raczkowski@jci.com</t>
  </si>
  <si>
    <t>PO-17-1080-OSD03-OSD03-13333</t>
  </si>
  <si>
    <t xml:space="preserve">JSP Plumbing and Heating </t>
  </si>
  <si>
    <t>322 Huttleston Avenue, Fairhaven, MA 02719</t>
  </si>
  <si>
    <t>Jeffrey Parr</t>
  </si>
  <si>
    <t>774-319-7423</t>
  </si>
  <si>
    <t>jspplumbingandheating@gmail.com</t>
  </si>
  <si>
    <t>PO-17-1080-OSD03-OSD03-14318</t>
  </si>
  <si>
    <t>Just-Drains, Inc</t>
  </si>
  <si>
    <t>PO Box 366227, Hyde Park, MA 02136</t>
  </si>
  <si>
    <t>Larry L. Edwards</t>
  </si>
  <si>
    <t>617-224-8443</t>
  </si>
  <si>
    <t>service@just-drains.com</t>
  </si>
  <si>
    <t>617-265-2828; 617-224-8443</t>
  </si>
  <si>
    <t xml:space="preserve">service@just-drains.com </t>
  </si>
  <si>
    <t>PO-17-1080-OSD03-OSD03-10820</t>
  </si>
  <si>
    <t>Kendall Boiler &amp; Tank Co., Inc.</t>
  </si>
  <si>
    <t>11 Katrina Road, Chelmsford, MA 01824</t>
  </si>
  <si>
    <t>Jeffrey Vaughan</t>
  </si>
  <si>
    <t>978-256-0000</t>
  </si>
  <si>
    <t>978-256-0440</t>
  </si>
  <si>
    <t>info@kendallboiler.com</t>
  </si>
  <si>
    <t>978-256-0000; 978-302-4095</t>
  </si>
  <si>
    <t>PO-17-1080-OSD03-OSD03-12872</t>
  </si>
  <si>
    <t>Electrical Dynamics, Inc.</t>
  </si>
  <si>
    <t>72B Concord Street, North Reading, MA 01864</t>
  </si>
  <si>
    <t>David Parziale</t>
  </si>
  <si>
    <t>978-664-1050 x2050</t>
  </si>
  <si>
    <t>978-664-0885</t>
  </si>
  <si>
    <t>dparziale@electricaldynamics.com</t>
  </si>
  <si>
    <t>James Mitrano</t>
  </si>
  <si>
    <t>978-664-1050 x2490; 508-328-3522</t>
  </si>
  <si>
    <t>jmitrano@electricaldynamics.com</t>
  </si>
  <si>
    <t>PO-17-1080-OSD03-OSD03-11181</t>
  </si>
  <si>
    <t>Kleeberg Mechancial Services</t>
  </si>
  <si>
    <t>65 Westover Road, Ludlow, MA 01056</t>
  </si>
  <si>
    <t>Stefanie Carney</t>
  </si>
  <si>
    <t>413-547-8142 x112</t>
  </si>
  <si>
    <t>scarney@kleeberg.com</t>
  </si>
  <si>
    <t>Dave Martin</t>
  </si>
  <si>
    <t>413-547-8142 x115</t>
  </si>
  <si>
    <t>dmartin@kleeberg.com</t>
  </si>
  <si>
    <t>PO-18-1080-OSD03-SRC02-11206</t>
  </si>
  <si>
    <t>PO-17-1080-OSD03-OSD03-10522</t>
  </si>
  <si>
    <t>KNE Corporation</t>
  </si>
  <si>
    <t>3 Village Green North, Plymouth, MA 02360</t>
  </si>
  <si>
    <t>Victor A. Conklin</t>
  </si>
  <si>
    <t>781-762-8344</t>
  </si>
  <si>
    <t>victor@knecorp.com</t>
  </si>
  <si>
    <t>781-492-7195</t>
  </si>
  <si>
    <t>PO-17-1080-OSD03-OSD03-10333</t>
  </si>
  <si>
    <t>Kosmos Constructions, Inc.</t>
  </si>
  <si>
    <t>101 Washington Street, Ayer, MA 01432</t>
  </si>
  <si>
    <t>Constantine Tsinidis</t>
  </si>
  <si>
    <t>978-772-4461</t>
  </si>
  <si>
    <t>978-772-2286</t>
  </si>
  <si>
    <t>constantinetsinidis@comcast.net</t>
  </si>
  <si>
    <t>978-772-4461; 978-337-4108</t>
  </si>
  <si>
    <t>Constantinetsinidis@comcast.net</t>
  </si>
  <si>
    <t>PO-17-1080-OSD03-OSD03-15750</t>
  </si>
  <si>
    <t>Kraft Power Corporation</t>
  </si>
  <si>
    <t>199 Wildwood Avenue, Woburn, MA 01801</t>
  </si>
  <si>
    <t>Jeff Larsen</t>
  </si>
  <si>
    <t>781-404-2293</t>
  </si>
  <si>
    <t>781-933-7812</t>
  </si>
  <si>
    <t>jlarsen@kraftpower.com</t>
  </si>
  <si>
    <t>PO-17-1080-OSD03-OSD03-11036</t>
  </si>
  <si>
    <t>Kurtz, Inc.</t>
  </si>
  <si>
    <t>810 Southampton Road, Westfield, MA 01085</t>
  </si>
  <si>
    <t>Lori Kurtz</t>
  </si>
  <si>
    <t>413-568-0636 x100</t>
  </si>
  <si>
    <t>413-568-5430</t>
  </si>
  <si>
    <t>estimating@kurtzinc.com</t>
  </si>
  <si>
    <t>Gene Kurtz</t>
  </si>
  <si>
    <t>413-568-0636 x105; 413-896-0602</t>
  </si>
  <si>
    <t>PO-17-1080-OSD03-SRC02-11065</t>
  </si>
  <si>
    <t>PO-17-1080-OSD03-SRC02-11066</t>
  </si>
  <si>
    <t>PO-18-1080-OSD03-SRC01-13693</t>
  </si>
  <si>
    <t>Lizotte Glass, Inc.</t>
  </si>
  <si>
    <t>390 Race Street, Holyoke, MA 01040</t>
  </si>
  <si>
    <t>Shawn LeBlanc</t>
  </si>
  <si>
    <t>413-532-2737</t>
  </si>
  <si>
    <t>413-532-0069</t>
  </si>
  <si>
    <t>sleblanc@lizotteglass.net</t>
  </si>
  <si>
    <t>PO-17-1080-OSD03-OSD03-12122</t>
  </si>
  <si>
    <t>Marcella Building &amp; Renovation Contractor, LLC</t>
  </si>
  <si>
    <t>674 Tyler Street, Pittsfield, MA 01201</t>
  </si>
  <si>
    <t>Ronald J Marcella Jr.</t>
  </si>
  <si>
    <t>413-448-6257</t>
  </si>
  <si>
    <t>413-448-8198</t>
  </si>
  <si>
    <t>ron@marcellabuilding.com</t>
  </si>
  <si>
    <t>Diane Marcella</t>
  </si>
  <si>
    <t>413-448-6257; 413-822-1444</t>
  </si>
  <si>
    <t>diane@marcellabuilding.com</t>
  </si>
  <si>
    <t>PO-17-1080-OSD03-OSD03-12233</t>
  </si>
  <si>
    <t>McGrath Fence Co., Inc.</t>
  </si>
  <si>
    <t>142 Turnpike Street, West Bridgewater, MA 02379</t>
  </si>
  <si>
    <t>Thomas McGrath</t>
  </si>
  <si>
    <t>508-583-7334</t>
  </si>
  <si>
    <t>508-583-9061</t>
  </si>
  <si>
    <t>mcgrathfence@comcast.net</t>
  </si>
  <si>
    <t>617-590-6486</t>
  </si>
  <si>
    <t>Electrical Engineering &amp; Service Co., Inc.</t>
  </si>
  <si>
    <t>289 Centre Street, Holbrook, MA 02343</t>
  </si>
  <si>
    <t>Jason Hines</t>
  </si>
  <si>
    <t>781-767-9988</t>
  </si>
  <si>
    <t>781-767-9922</t>
  </si>
  <si>
    <t>jhines@eescousa.com</t>
  </si>
  <si>
    <t>Stephen J. Isaac</t>
  </si>
  <si>
    <t>781-767-9988; 781-953-4620</t>
  </si>
  <si>
    <t>sisaac@eescousa.com</t>
  </si>
  <si>
    <t>PO-17-1080-OSD03-OSD03-13498</t>
  </si>
  <si>
    <t>Michael Lange Construction</t>
  </si>
  <si>
    <t>44 Standish Road, Attleboro, MA 01703</t>
  </si>
  <si>
    <t>Michael Lange</t>
  </si>
  <si>
    <t>508-226-4759</t>
  </si>
  <si>
    <t>mlclambo@comcast.net</t>
  </si>
  <si>
    <t>Michael T Lange</t>
  </si>
  <si>
    <t>508-626-6357</t>
  </si>
  <si>
    <t>PO-17-1080-OSD03-OSD03 11720</t>
  </si>
  <si>
    <t>Electrical Installations, Inc.</t>
  </si>
  <si>
    <t>397 Whittier Highway, Moultonboro, NH 03254</t>
  </si>
  <si>
    <t>Darlene Fritz</t>
  </si>
  <si>
    <t>603-253-4525</t>
  </si>
  <si>
    <t>603-253-6284</t>
  </si>
  <si>
    <t>deb.mercer@eii-hq.com</t>
  </si>
  <si>
    <t>Mike Leary</t>
  </si>
  <si>
    <t>603-520-0518</t>
  </si>
  <si>
    <t>Mike.leary@eii-hq.com</t>
  </si>
  <si>
    <t>PO-17-1080-OSD03-OSD03-11035</t>
  </si>
  <si>
    <t>Elm Electrical, Inc</t>
  </si>
  <si>
    <t>68 Union Street Westfield, MA 01085</t>
  </si>
  <si>
    <t>Keith D Saltmarsh</t>
  </si>
  <si>
    <t>413-568-0905</t>
  </si>
  <si>
    <t>413-562-0407</t>
  </si>
  <si>
    <t>ksaltmarsh@elmelec.com</t>
  </si>
  <si>
    <t>Robert Houghton</t>
  </si>
  <si>
    <t>413-568-0905; 413-237-4374</t>
  </si>
  <si>
    <t xml:space="preserve">rhoughton@elmelec.com </t>
  </si>
  <si>
    <t>PO-17-1080-OSD03-SRC02-10831</t>
  </si>
  <si>
    <t>Murphy Specialty Inc.</t>
  </si>
  <si>
    <t>158 Arlington Street, Hyde Park, MA 02136</t>
  </si>
  <si>
    <t>Paul Hardiman</t>
  </si>
  <si>
    <t>617-361-3242</t>
  </si>
  <si>
    <t>info@murphyspecialty.com</t>
  </si>
  <si>
    <t>PO-17-1080-OSD03-SRC02-10830</t>
  </si>
  <si>
    <t>PO-17-1080-OSD03-OSD03-15092</t>
  </si>
  <si>
    <t>National Painting Services</t>
  </si>
  <si>
    <t>6 Silverbirch Road, Woburn, MA</t>
  </si>
  <si>
    <t>Hany Mostafa</t>
  </si>
  <si>
    <t>781-879-5130</t>
  </si>
  <si>
    <t>nationalpaintingpro@gmail.com</t>
  </si>
  <si>
    <t>Ramy Hikal</t>
  </si>
  <si>
    <t>929-966-4411</t>
  </si>
  <si>
    <t>ramy.national@gmail.com</t>
  </si>
  <si>
    <t>PO-17-1080-OSD03-SRC02-10443</t>
  </si>
  <si>
    <t>NEL Corporation</t>
  </si>
  <si>
    <t>3 Ajootian Way, Building B, Middleton, MA 01949</t>
  </si>
  <si>
    <t>Michael Galasso</t>
  </si>
  <si>
    <t>978-777-2085</t>
  </si>
  <si>
    <t>978-777-2719</t>
  </si>
  <si>
    <t>sandra@nelcorporation.com</t>
  </si>
  <si>
    <t>Gregory Moakley</t>
  </si>
  <si>
    <t>978-777-2085; 978-265-6378</t>
  </si>
  <si>
    <t>greg@nelcorporation.com</t>
  </si>
  <si>
    <t>PO-17-1080-OSD03-SRC02-10444</t>
  </si>
  <si>
    <t>PO-17-1080-OSD03-SRC02-10442</t>
  </si>
  <si>
    <t>PO-17-1080-OSD03-OSD03-11565</t>
  </si>
  <si>
    <t>New England Generators Co.</t>
  </si>
  <si>
    <t>18 Columbia Road, Suite 204, Pembroke, MA 02359</t>
  </si>
  <si>
    <t>Scott Matthews</t>
  </si>
  <si>
    <t>781-294-8300</t>
  </si>
  <si>
    <t>781-293-3376</t>
  </si>
  <si>
    <t>scott@negenerator.com</t>
  </si>
  <si>
    <t>Debbie Matthews</t>
  </si>
  <si>
    <t>PO-18-1080-OSD03-SRC02-11860</t>
  </si>
  <si>
    <t>New England Mechanical Services dba Emcor Services New England Mechanical</t>
  </si>
  <si>
    <t>166 Tunnel Road, Vernon, CT 06066</t>
  </si>
  <si>
    <t>Richard McQuillan</t>
  </si>
  <si>
    <t>860-871-1111</t>
  </si>
  <si>
    <t>866-481-3250</t>
  </si>
  <si>
    <t>service_dispatch@nemsi.com</t>
  </si>
  <si>
    <t xml:space="preserve">Cory Flowers </t>
  </si>
  <si>
    <t>413-284-3313; 413-283-4417</t>
  </si>
  <si>
    <t>flowers@nemsi.com</t>
  </si>
  <si>
    <t>PO-25-1080-OSD03-SRC3-34367</t>
  </si>
  <si>
    <t xml:space="preserve">Energen Power Group LLC </t>
  </si>
  <si>
    <t>PO-18-1080-OSD03-SRC02-11857</t>
  </si>
  <si>
    <t>PO-17-1080-OSD03-OSD03-11856</t>
  </si>
  <si>
    <t>PO-17-1080-OSD03-OSD03-10834</t>
  </si>
  <si>
    <t>New England School Services, Inc.</t>
  </si>
  <si>
    <t>98 Hicks Avenue, Medford, MA 02155</t>
  </si>
  <si>
    <t>Wayne Hingston</t>
  </si>
  <si>
    <t>317-776-4700</t>
  </si>
  <si>
    <t>Whingston@neschool.com</t>
  </si>
  <si>
    <t>PO-17-1080-OSD03-OSD03-12059</t>
  </si>
  <si>
    <t>F&amp;T Services, LLC</t>
  </si>
  <si>
    <t>649 Broadway, Malden, MA 02148</t>
  </si>
  <si>
    <t xml:space="preserve">Anthony Sorrentino  </t>
  </si>
  <si>
    <t>781-953-7792</t>
  </si>
  <si>
    <t>wirenut73@comcast.net</t>
  </si>
  <si>
    <t>Fursey Keleghan</t>
  </si>
  <si>
    <t>781-844-8109</t>
  </si>
  <si>
    <t>f.keleghan@verizon.net</t>
  </si>
  <si>
    <t>PO-17-1080-OSD03-OSD03-11034</t>
  </si>
  <si>
    <t>One Source Construction LLC</t>
  </si>
  <si>
    <t>5 Wayside Inn Road, Framingham, MA 01701</t>
  </si>
  <si>
    <t>Aline Uminsky</t>
  </si>
  <si>
    <t>508-405-0400</t>
  </si>
  <si>
    <t>508-405-1151</t>
  </si>
  <si>
    <t>office@onesourceconstruction.net</t>
  </si>
  <si>
    <t>Todd Uminsky</t>
  </si>
  <si>
    <t>508-405-0400; 774-244-0015</t>
  </si>
  <si>
    <t>todd@onesourceconstruction.net</t>
  </si>
  <si>
    <t>PO-17-1080-OSD03-OSD03-10326</t>
  </si>
  <si>
    <t>Fire Systems Inc.</t>
  </si>
  <si>
    <t>955 Reed Road, Dartmouth, MA 02747</t>
  </si>
  <si>
    <t>Cheryl A. Barrett</t>
  </si>
  <si>
    <t>508-999-4444 x101</t>
  </si>
  <si>
    <t>508-996-2828</t>
  </si>
  <si>
    <t>cabaret@firesystemsinc.net</t>
  </si>
  <si>
    <t>Sergio Antunes</t>
  </si>
  <si>
    <t>508-999-4444 x105; 774-930-8685</t>
  </si>
  <si>
    <t>santunes@firesystemsinc.net</t>
  </si>
  <si>
    <t>PO-18-1080-OSD03-SRC02-11850</t>
  </si>
  <si>
    <t>Patrick J. Kennedy &amp; Sons Inc</t>
  </si>
  <si>
    <t>39 Gibson Street, Boston, MA 02122</t>
  </si>
  <si>
    <t>Paul Kennedy, Jr.</t>
  </si>
  <si>
    <t>617-446-8000</t>
  </si>
  <si>
    <t>617-265-5126</t>
  </si>
  <si>
    <t>pauljr@pjkennedy.com</t>
  </si>
  <si>
    <t>PO-17-1080-OSD03-OSD03-11849</t>
  </si>
  <si>
    <t>PO-17-1080-OSD03-OSD03-13922</t>
  </si>
  <si>
    <t>Friece Electrical Services</t>
  </si>
  <si>
    <t>596 Providence Highway, Norwood, MA 02062</t>
  </si>
  <si>
    <t>William Friece</t>
  </si>
  <si>
    <t>781-953-2001</t>
  </si>
  <si>
    <t>Bill@FrieceElectric.com</t>
  </si>
  <si>
    <t>PO-18-1080-OSD03-SRC01-13635</t>
  </si>
  <si>
    <t xml:space="preserve">Petroleum Management Services Inc. </t>
  </si>
  <si>
    <t>80 New Salem Street, 2nd Floor, Wakefield, MA 01880</t>
  </si>
  <si>
    <t>Owen Highes</t>
  </si>
  <si>
    <t>781-315-2444</t>
  </si>
  <si>
    <t>ohughes@petroman.com</t>
  </si>
  <si>
    <t>Owen Hughes</t>
  </si>
  <si>
    <t>PO-17-1080-OSD03-OSD03-13593</t>
  </si>
  <si>
    <t>Picket Fences Inc. dba Parker Fence</t>
  </si>
  <si>
    <t>442 Main Street, Groveland, MA 01834</t>
  </si>
  <si>
    <t>Rene Gatchell</t>
  </si>
  <si>
    <t>978-521-5333</t>
  </si>
  <si>
    <t>978-372-0052</t>
  </si>
  <si>
    <t>parkerfence@aol.com</t>
  </si>
  <si>
    <t>Adam Gatchell</t>
  </si>
  <si>
    <t>978-375-2937</t>
  </si>
  <si>
    <t>PO-17-1080-OSD03-OSD03-14142</t>
  </si>
  <si>
    <t>G &amp; B Electrical Services Inc.</t>
  </si>
  <si>
    <t>31 Pleasant Valley Road, Amesbury, MA 01913</t>
  </si>
  <si>
    <t>Gordon Stockwood</t>
  </si>
  <si>
    <t>978-388-7557; 508-962-8110</t>
  </si>
  <si>
    <t>978-388-9666</t>
  </si>
  <si>
    <t>gordon@gandbelectrical.com</t>
  </si>
  <si>
    <t>PO-18-1080-OSD03-SRC02-11189</t>
  </si>
  <si>
    <t>Podgurski Corporation</t>
  </si>
  <si>
    <t>8 Springdale Avenue, Canton, MA 02021</t>
  </si>
  <si>
    <t>Tom Constantin</t>
  </si>
  <si>
    <t>617-719-1117</t>
  </si>
  <si>
    <t>781-828-0438</t>
  </si>
  <si>
    <t>tconstantin@podgurskicorp.com</t>
  </si>
  <si>
    <t>781.828.0821</t>
  </si>
  <si>
    <t>office@podgurskicorp.com</t>
  </si>
  <si>
    <t>PO-17-1080-OSD03-OSD03-15751</t>
  </si>
  <si>
    <t>Gone Green Electric, LLC</t>
  </si>
  <si>
    <t>500 Chestnut Strret, Ste 108, Abington, MA 02351</t>
  </si>
  <si>
    <t>John W. Thompson, Sr.</t>
  </si>
  <si>
    <t>781-982-1982</t>
  </si>
  <si>
    <t>781-982-1782</t>
  </si>
  <si>
    <t xml:space="preserve">johntsr@gonegreenelectric.com </t>
  </si>
  <si>
    <t>Phil Delannoy</t>
  </si>
  <si>
    <t>617-593-9102</t>
  </si>
  <si>
    <t>gonegreenelectric@verizon.net</t>
  </si>
  <si>
    <t>PO-17-1080-OSD03-OSD03-14317</t>
  </si>
  <si>
    <t>Premier Fence LLC</t>
  </si>
  <si>
    <t>1010 Turnpike Street, Canton, MA 02021</t>
  </si>
  <si>
    <t>Eric McGrath</t>
  </si>
  <si>
    <t>781-821-5900</t>
  </si>
  <si>
    <t>781-562-1645</t>
  </si>
  <si>
    <t>ericm@premier-fence.com</t>
  </si>
  <si>
    <t>Betsy Brandolini</t>
  </si>
  <si>
    <t>betsyb@premier-fence.com</t>
  </si>
  <si>
    <t>PO-17-1080-OSD03-OSD03-11878</t>
  </si>
  <si>
    <t>PROTEK/Interior Solutions</t>
  </si>
  <si>
    <t>75 North Main Streeet, Randolph, MA 02368</t>
  </si>
  <si>
    <t>Dave Ableman</t>
  </si>
  <si>
    <t>781-963-8813</t>
  </si>
  <si>
    <t>781-986-8223</t>
  </si>
  <si>
    <t>dableman@protekcorporation.com</t>
  </si>
  <si>
    <t>781-963-8813; 617-642-4164</t>
  </si>
  <si>
    <t>PO-17-1080-OSD03-OSD03-12283</t>
  </si>
  <si>
    <t>R. Mullen &amp; Associates</t>
  </si>
  <si>
    <t>190 Old Derby Street, Hingham, MA 02043</t>
  </si>
  <si>
    <t>Greg Mullen</t>
  </si>
  <si>
    <t>617-797-7286</t>
  </si>
  <si>
    <t>781-331-0266</t>
  </si>
  <si>
    <t>gmullen@rmullenassociates.com</t>
  </si>
  <si>
    <t>PO-17-1080-OSD03-OSD03-10401</t>
  </si>
  <si>
    <t>Randolph Rail and Iron Const</t>
  </si>
  <si>
    <t>691 North Street, Randolph, MA 02368</t>
  </si>
  <si>
    <t>Richard Brewer</t>
  </si>
  <si>
    <t>781-986-4549</t>
  </si>
  <si>
    <t>ritewayconst@hotmail.com</t>
  </si>
  <si>
    <t>781-986-4549; 617-212-8990</t>
  </si>
  <si>
    <t>PO-17-1080-OSD03-SRC02-10403</t>
  </si>
  <si>
    <t>PO-17-1080-OSD03-SRC02-10404</t>
  </si>
  <si>
    <t>PO-17-1080-OSD03-SRC02-10405</t>
  </si>
  <si>
    <t>PO-17-1080-OSD03-OSD03-10338</t>
  </si>
  <si>
    <t>Rapid Flow, Inc.</t>
  </si>
  <si>
    <t>85 Crescent Avenue, Chelsea, MA 02150</t>
  </si>
  <si>
    <t>Nadine Grant</t>
  </si>
  <si>
    <t>617-799-4444</t>
  </si>
  <si>
    <t>781-289-5661</t>
  </si>
  <si>
    <t>ngrant@rapidflowinc.com</t>
  </si>
  <si>
    <t>Anthony Silvestri</t>
  </si>
  <si>
    <t xml:space="preserve">tonyrapidflow@gmail.com </t>
  </si>
  <si>
    <t>PO-17-1080-OSD03-OSD03-15572</t>
  </si>
  <si>
    <t>Rebuildex of Plymouth County LLC</t>
  </si>
  <si>
    <t>6 Commerce Way, Carver, MA 02330</t>
  </si>
  <si>
    <t>Vittorio M. Artiano Jr.</t>
  </si>
  <si>
    <t>774-435-0300</t>
  </si>
  <si>
    <t>508-866-8700</t>
  </si>
  <si>
    <t>buz@rebuildex.com</t>
  </si>
  <si>
    <t>PO-17-1080-OSD03-OSD03-12501</t>
  </si>
  <si>
    <t>INN04, LLC</t>
  </si>
  <si>
    <t>15 Broad Street, Suite 240, Boston, MA 02109</t>
  </si>
  <si>
    <t>Robert Feldman</t>
  </si>
  <si>
    <t>617-483-0327</t>
  </si>
  <si>
    <t>857-753-4959</t>
  </si>
  <si>
    <t>bfeldman@inno4llc.com</t>
  </si>
  <si>
    <t>Kate Shantler</t>
  </si>
  <si>
    <t>617-850-5410; 877-496-4666</t>
  </si>
  <si>
    <t>kate.shantler@inno4llc.com</t>
  </si>
  <si>
    <t>PO-17-1080-OSD03-OSD03-10433</t>
  </si>
  <si>
    <t>Renaud HVAC &amp; Controls, Inc.</t>
  </si>
  <si>
    <t>11 John Road, PO Box 26, Sutton, MA 01590</t>
  </si>
  <si>
    <t>Tom Nicalek</t>
  </si>
  <si>
    <t>508-865-2060</t>
  </si>
  <si>
    <t>508-865-9900</t>
  </si>
  <si>
    <t>tnicalek@renaudhvac.com</t>
  </si>
  <si>
    <t>Ken Boutiette</t>
  </si>
  <si>
    <t>508-865-2060 (incl answering svc)</t>
  </si>
  <si>
    <t>kboutiette@renaudhvac.com</t>
  </si>
  <si>
    <t>PO-17-1080-OSD03-SRC02-10440</t>
  </si>
  <si>
    <t>Rene L. Cote Sons, Inc.</t>
  </si>
  <si>
    <t>896 Main Street, Holyoke, MA 01040</t>
  </si>
  <si>
    <t>Gary Cote</t>
  </si>
  <si>
    <t>413-534-5302</t>
  </si>
  <si>
    <t>413-532-0508</t>
  </si>
  <si>
    <t>gmcote@rlcotesons.com</t>
  </si>
  <si>
    <t>PO-17-1080-OSD03-SRC02-10441</t>
  </si>
  <si>
    <t>PO-17-1080-OSD03-OSD03-10436</t>
  </si>
  <si>
    <t>PO-17-1080-OSD03-SRC02-10905</t>
  </si>
  <si>
    <t>RH White Construction Co., Inc.</t>
  </si>
  <si>
    <t>41 Central Street, Auburn, MA 01501</t>
  </si>
  <si>
    <t>Chris Aguiar</t>
  </si>
  <si>
    <t>508-832-3295</t>
  </si>
  <si>
    <t>508-832-7084</t>
  </si>
  <si>
    <t>caguiar@rhwhite.com</t>
  </si>
  <si>
    <t>Michael Petrucci</t>
  </si>
  <si>
    <t>508-832-3295; 774-303-0846</t>
  </si>
  <si>
    <t>mpetrucci@rhwhite.com</t>
  </si>
  <si>
    <t>PO-17-1080-OSD03-OSD03-10897</t>
  </si>
  <si>
    <t>508-832-3295; 508-889-0768</t>
  </si>
  <si>
    <t>PO-17-1080-OSD03-SRC02-10904</t>
  </si>
  <si>
    <t>PO-17-1080-OSD03-OSD03-11180</t>
  </si>
  <si>
    <t>Robert W. Irvine &amp; Sons</t>
  </si>
  <si>
    <t>147 Blossom Street, Lynn, MA 01902</t>
  </si>
  <si>
    <t>Heather Irvine</t>
  </si>
  <si>
    <t>781-581-0464 x221</t>
  </si>
  <si>
    <t>781-581-2860</t>
  </si>
  <si>
    <t>hirvine@irvineandsons.com</t>
  </si>
  <si>
    <t>Maureen Sanphy</t>
  </si>
  <si>
    <t>msanphy@irvineandsons.com</t>
  </si>
  <si>
    <t>PO-18-1080-OSD03-SRC02-11568</t>
  </si>
  <si>
    <t>Royal Steam Heater</t>
  </si>
  <si>
    <t>499 Main Street, PO Box 427, Gardner, MA 01440</t>
  </si>
  <si>
    <t>Jay Drake</t>
  </si>
  <si>
    <t>978-632-0770</t>
  </si>
  <si>
    <t>978-632-2468</t>
  </si>
  <si>
    <t>jddrake@royalsteamheater.com</t>
  </si>
  <si>
    <t xml:space="preserve">Joe Vaillancourt </t>
  </si>
  <si>
    <t>978-632-0770; 978-353-9446</t>
  </si>
  <si>
    <t>joe@royalsteamheater.com</t>
  </si>
  <si>
    <t>PO-17-1080-OSD03-OSD03-11567</t>
  </si>
  <si>
    <t>PO-18-1080-OSD03-SRC02-11569</t>
  </si>
  <si>
    <t>PO-17-1080-OSD03-OSD03-10328</t>
  </si>
  <si>
    <t>Sage Engineering &amp; Contracting Inc</t>
  </si>
  <si>
    <t>199 Servistar Industrial Way, Suite 2, Westfield, MA 01085</t>
  </si>
  <si>
    <t>Bryan Balicki</t>
  </si>
  <si>
    <t>413-562-4884 x22</t>
  </si>
  <si>
    <t>413-562-4899</t>
  </si>
  <si>
    <t>bryan@sage-llc.com</t>
  </si>
  <si>
    <t>413-562-4884 x22; 413-250-0614</t>
  </si>
  <si>
    <t>PO-17-1080-OSD03-OSD03-10811</t>
  </si>
  <si>
    <t>SecurityWorks, Inc.</t>
  </si>
  <si>
    <t>10 A Street, Hyde Park, MA 02136</t>
  </si>
  <si>
    <t>E. John McGovern</t>
  </si>
  <si>
    <t>617-364-5585</t>
  </si>
  <si>
    <t>617-364-4044</t>
  </si>
  <si>
    <t>jmcgovern@securityworksinc.net</t>
  </si>
  <si>
    <t>John McGovern</t>
  </si>
  <si>
    <t>PO-17-1080-OSD03-OSD03-14033</t>
  </si>
  <si>
    <t>Service Pumping &amp; Drain Co., Inc</t>
  </si>
  <si>
    <t>5 Hallberg Park, North Reading, MA 01864</t>
  </si>
  <si>
    <t>Lara Mottolo</t>
  </si>
  <si>
    <t>978-276-0217</t>
  </si>
  <si>
    <t>978-276-0548</t>
  </si>
  <si>
    <t>lara@servicepumpingdrain.com</t>
  </si>
  <si>
    <t>service@servicepumpingdrain.com</t>
  </si>
  <si>
    <t>PO-17-1080-OSD03-OSD03-11566</t>
  </si>
  <si>
    <t>Integrated Electrical Systems Inc.</t>
  </si>
  <si>
    <t>86 Hancock Street, Braintree, MA 02184</t>
  </si>
  <si>
    <t xml:space="preserve">Christopher J. Sidoti </t>
  </si>
  <si>
    <t>617-471-2900</t>
  </si>
  <si>
    <t>617-471-2919</t>
  </si>
  <si>
    <t>csidoti@integratedelectric.com</t>
  </si>
  <si>
    <t>Christopher J. Sidoti</t>
  </si>
  <si>
    <t>617-471-2900; 617-721-5747</t>
  </si>
  <si>
    <t>PO-17-1080-OSD03-OSD03-12133</t>
  </si>
  <si>
    <t>SNE Building Systems, Inc.</t>
  </si>
  <si>
    <t>29H Kripes Road, East Granby, CT 06026</t>
  </si>
  <si>
    <t>Casey Butler</t>
  </si>
  <si>
    <t>860-653-5095</t>
  </si>
  <si>
    <t>860-653-5328</t>
  </si>
  <si>
    <t>casey.butler@snebuildingsystems.com</t>
  </si>
  <si>
    <t>Byron Bailey</t>
  </si>
  <si>
    <t>860-653-5095; 860-250-8804</t>
  </si>
  <si>
    <t>byron.bailey@snebuildingsystems.com</t>
  </si>
  <si>
    <t>PO-17-1080-OSD03-OSD03-14002</t>
  </si>
  <si>
    <t>J&amp;M Brown Company, Inc.</t>
  </si>
  <si>
    <t>267 Amory Street, Jamaica Plain, MA 02130</t>
  </si>
  <si>
    <t>Steven Feldman</t>
  </si>
  <si>
    <t>617-971-1425</t>
  </si>
  <si>
    <t>617-971-9125</t>
  </si>
  <si>
    <t>sfeldman@spectrumit.com</t>
  </si>
  <si>
    <t>Paul Arthur</t>
  </si>
  <si>
    <t>617-971-1418; 617-908-1425</t>
  </si>
  <si>
    <t>parthur@jmbco.com</t>
  </si>
  <si>
    <t>PO-21-1080-OSD03-SRC01-22065</t>
  </si>
  <si>
    <t>Solar Array Inspection Services</t>
  </si>
  <si>
    <t>Solect Energy Development LLC</t>
  </si>
  <si>
    <t>89 Hayden Rowe Street, Hopkinton, MA 01748</t>
  </si>
  <si>
    <t>Josh Vernon</t>
  </si>
  <si>
    <t>508-494-4815</t>
  </si>
  <si>
    <t>jvernon@solect.com</t>
  </si>
  <si>
    <t>Mary Rindler</t>
  </si>
  <si>
    <t>508-265-7960</t>
  </si>
  <si>
    <t xml:space="preserve">mrindler@solect.com </t>
  </si>
  <si>
    <t>PO-25-1080-OSD03-SRC3-35129</t>
  </si>
  <si>
    <t xml:space="preserve">J. Roia Electrical, INC. </t>
  </si>
  <si>
    <t>1160 Meridian St; Fall River, MA 02720</t>
  </si>
  <si>
    <t>Jason Roia</t>
  </si>
  <si>
    <t>508-989-5467</t>
  </si>
  <si>
    <t>Jroia1979@gmail.com</t>
  </si>
  <si>
    <t>PO-17-1080-OSD03-OSD03-10330</t>
  </si>
  <si>
    <t>South Shore Generator</t>
  </si>
  <si>
    <t>2696A Cranberry Highway, Wareham, MA 02571</t>
  </si>
  <si>
    <t>Eric Clark</t>
  </si>
  <si>
    <t>508-295-7336</t>
  </si>
  <si>
    <t>508-291-2544</t>
  </si>
  <si>
    <t>eclark@ssgen.com</t>
  </si>
  <si>
    <t>Jeff Stelmack</t>
  </si>
  <si>
    <t>508-295-7336; 774-766-8819</t>
  </si>
  <si>
    <t>jstelmack@ssgen.com</t>
  </si>
  <si>
    <t>PO-17-1080-OSD03-OSD03-12164</t>
  </si>
  <si>
    <t>Southworth-Milton, Inc. dba Milton CAT</t>
  </si>
  <si>
    <t>100 Quarry Drive, Milford, MA 01757</t>
  </si>
  <si>
    <t>Kyle Fussner</t>
  </si>
  <si>
    <t>508-259-1620</t>
  </si>
  <si>
    <t>Kyle_Fussner@miltoncat.com</t>
  </si>
  <si>
    <t>Power Systems Service</t>
  </si>
  <si>
    <t>508-634-3400</t>
  </si>
  <si>
    <t>pscsa@miltoncat.com</t>
  </si>
  <si>
    <t>PO-17-1080-OSD03-OSD03-10339</t>
  </si>
  <si>
    <t>SS Service Corp.</t>
  </si>
  <si>
    <t>30 Robert W. Boyden Road, Unit A-100, Taunton, MA 02780</t>
  </si>
  <si>
    <t>Paul V. Santos</t>
  </si>
  <si>
    <t>401-236-5344</t>
  </si>
  <si>
    <t>508-822-2177</t>
  </si>
  <si>
    <t>pauls@ssservicecorp.com</t>
  </si>
  <si>
    <t>401-236-5344; 508-958-4724</t>
  </si>
  <si>
    <t>PO-17-1080-OSD03-OSD03-12324</t>
  </si>
  <si>
    <t>Steven Lucci</t>
  </si>
  <si>
    <t>PO Box 874, Clinton, MA 01510</t>
  </si>
  <si>
    <t>978-852-6422</t>
  </si>
  <si>
    <t>978-365-6391</t>
  </si>
  <si>
    <t>slucci@aol.com</t>
  </si>
  <si>
    <t>978-852-6422; 978-365-6371</t>
  </si>
  <si>
    <t>PO-17-1080-OSD03-OSD03-12235</t>
  </si>
  <si>
    <t>Stockbridge Construction Company</t>
  </si>
  <si>
    <t>68 South Oxford Road, Millbury, MA 01527</t>
  </si>
  <si>
    <t>Charles Kupfer</t>
  </si>
  <si>
    <t>508-856-3042</t>
  </si>
  <si>
    <t>508-581-7868</t>
  </si>
  <si>
    <t>chachakupfer@yahoo.com</t>
  </si>
  <si>
    <t>Susan Kupfer</t>
  </si>
  <si>
    <t>508-865-3042</t>
  </si>
  <si>
    <t>PO-17-1080-OSD03-OSD03-11266</t>
  </si>
  <si>
    <t>Stutman Contracting, Inc.</t>
  </si>
  <si>
    <t>18 Sutton Avenue, Oxford, MA 01540</t>
  </si>
  <si>
    <t>Steven LeBoeuf</t>
  </si>
  <si>
    <t>508-509-9791</t>
  </si>
  <si>
    <t>sleboeuf@stutmancontracting.com</t>
  </si>
  <si>
    <t>PO-17-1080-OSD03-SRC02-10347</t>
  </si>
  <si>
    <t>Suburban Glass &amp; Mirror Co., Inc</t>
  </si>
  <si>
    <t>60 Powdermill Road, Acton, MA 01720</t>
  </si>
  <si>
    <t>Danny Landry</t>
  </si>
  <si>
    <t>617-799-7608</t>
  </si>
  <si>
    <t>978-897-5912</t>
  </si>
  <si>
    <t>dan@suburbangmw.com</t>
  </si>
  <si>
    <t>Joseph Prendergast</t>
  </si>
  <si>
    <t>617-799-8608; 617-799-7608</t>
  </si>
  <si>
    <t>jjprendy@aol.com</t>
  </si>
  <si>
    <t>PO-17-1080-OSD03-OSD03-11207</t>
  </si>
  <si>
    <t>JC Lentine Electric Services Inc</t>
  </si>
  <si>
    <t>54R Water Street #6, Hyde Park, MA  02136</t>
  </si>
  <si>
    <t>John C. Lentine</t>
  </si>
  <si>
    <t>617-361-1500</t>
  </si>
  <si>
    <t>617-384-2006</t>
  </si>
  <si>
    <t>john@lentineelectric.com</t>
  </si>
  <si>
    <t xml:space="preserve">617-361-1500 x12; 617-361-1500 x40 </t>
  </si>
  <si>
    <t>PO-17-1080-OSD03-SRC02-10349</t>
  </si>
  <si>
    <t>978-897-6908</t>
  </si>
  <si>
    <t>PO-17-1080-OSD03-SRC02-10350</t>
  </si>
  <si>
    <t>PO-17-1080-OSD03-SRC02-10351</t>
  </si>
  <si>
    <t>jprendy@aol.com</t>
  </si>
  <si>
    <t>PO-17-1080-OSD03-SRC02-10352</t>
  </si>
  <si>
    <t>PO-17-1080-OSD03-SRC02-10353</t>
  </si>
  <si>
    <t>PO-17-1080-OSD03-OSD03-12130</t>
  </si>
  <si>
    <t>Suburban Glass &amp; Mirror Co., Inc.</t>
  </si>
  <si>
    <t>PO-19-1080-OSD03-SRC01-13926</t>
  </si>
  <si>
    <t>Thomas G. Gallagher, Inc.</t>
  </si>
  <si>
    <t>109 Smith Place, Cambridge, MA 02138</t>
  </si>
  <si>
    <t>Matt Griffin</t>
  </si>
  <si>
    <t>617-299-4083</t>
  </si>
  <si>
    <t xml:space="preserve">mgriffin@tggallagher.com </t>
  </si>
  <si>
    <t>Kathy Pham</t>
  </si>
  <si>
    <t>617-661-7000</t>
  </si>
  <si>
    <t>PO-19-1080-OSD03-SRC01-13927</t>
  </si>
  <si>
    <t>PO-17-1080-OSD03-OSD03-13925</t>
  </si>
  <si>
    <t>PO-18-1080-OSD03-SRC02-11852</t>
  </si>
  <si>
    <t>TJ Conway Co.</t>
  </si>
  <si>
    <t>26 Progress Avenue, Springfield, MA 01104</t>
  </si>
  <si>
    <t>John Reidy</t>
  </si>
  <si>
    <t>413-732-5131</t>
  </si>
  <si>
    <t>413-731-5365</t>
  </si>
  <si>
    <t>jreidy@tjconway.com</t>
  </si>
  <si>
    <t>PO-18-1080-OSD03-SRC02-11853</t>
  </si>
  <si>
    <t>PO-17-1080-OSD03-OSD03-11847</t>
  </si>
  <si>
    <t>PO-24-1080-OSD03-OSD03-34414</t>
  </si>
  <si>
    <t xml:space="preserve">Jonathan Stratford Electrician LLC </t>
  </si>
  <si>
    <t>PO-17-1080-OSD03-OSD03-12857</t>
  </si>
  <si>
    <t>Trane U.S. Inc. dba Trane</t>
  </si>
  <si>
    <t>181 Ballardvale Street, Wilmington, MA 01887</t>
  </si>
  <si>
    <t>Kelly Camarco</t>
  </si>
  <si>
    <t>978-737-3900</t>
  </si>
  <si>
    <t>978-737-3800</t>
  </si>
  <si>
    <t>Kelly.Camarco@tranetechnologies.com</t>
  </si>
  <si>
    <t>PO-17-1080-OSD03-OSD03-10323</t>
  </si>
  <si>
    <t>United Fence Corp.</t>
  </si>
  <si>
    <t>34 Corporate Park Drive, Ste 630, Pembroke, MA 02359</t>
  </si>
  <si>
    <t>Charles E. Morgan</t>
  </si>
  <si>
    <t>781-985-4082</t>
  </si>
  <si>
    <t>charlie@unitedfence.com</t>
  </si>
  <si>
    <t>Edward M. Demersky</t>
  </si>
  <si>
    <t>781-985-4078</t>
  </si>
  <si>
    <t>ed@unitedfence.com</t>
  </si>
  <si>
    <t>PO-17-1080-OSD03-OSD03-11879</t>
  </si>
  <si>
    <t xml:space="preserve">Killeen Electrical Services </t>
  </si>
  <si>
    <t>20 Factory Street, Everett, MA 02149</t>
  </si>
  <si>
    <t>Shawn C. Killeen</t>
  </si>
  <si>
    <t>617-799-6517</t>
  </si>
  <si>
    <t>Miake2010@aol.com</t>
  </si>
  <si>
    <t>Patrice Lozzi</t>
  </si>
  <si>
    <t>781 944-6037; 339-927-5175</t>
  </si>
  <si>
    <t>PO-19-1080-OSD03-SRC01-14323</t>
  </si>
  <si>
    <t>Unwin Overhead Doors, Inc.</t>
  </si>
  <si>
    <t>657 Meadow Street, Chicopee, MA 01013</t>
  </si>
  <si>
    <t>Monica Rybczynski</t>
  </si>
  <si>
    <t>413-598-8844</t>
  </si>
  <si>
    <t>monica@unwindoor.com</t>
  </si>
  <si>
    <t>413-351-5932</t>
  </si>
  <si>
    <t>PO-17-1080-OSD03-SRC02-10446</t>
  </si>
  <si>
    <t>US Air Conditioning-Heating, Inc.</t>
  </si>
  <si>
    <t>1126 Main Street, Weymouth, MA 02190</t>
  </si>
  <si>
    <t>Patrick J. Clifford</t>
  </si>
  <si>
    <t>781-340-7222</t>
  </si>
  <si>
    <t>781-340-7230</t>
  </si>
  <si>
    <t>Pclifford@usairhvac.com</t>
  </si>
  <si>
    <t>Patrick S. Clifford</t>
  </si>
  <si>
    <t>Psclifford@usairhvac.com</t>
  </si>
  <si>
    <t>PO-17-1080-OSD03-SRC02-10447</t>
  </si>
  <si>
    <t>PO-17-1080-OSD03-SRC02-10448</t>
  </si>
  <si>
    <t>PO-24-1080-OSD03-OSD03-34602</t>
  </si>
  <si>
    <t xml:space="preserve">KT&amp;T Distributors </t>
  </si>
  <si>
    <t>PO-24-1080-OSD03-OSD03-33672</t>
  </si>
  <si>
    <t xml:space="preserve">LidCo Electrical Contractors inc </t>
  </si>
  <si>
    <t>452 Main St., Holden, MA 01520</t>
  </si>
  <si>
    <t>Robert Liddy</t>
  </si>
  <si>
    <t>508-868-9943</t>
  </si>
  <si>
    <t>rob@lidcoelectric.com</t>
  </si>
  <si>
    <t>Peter Liddy</t>
  </si>
  <si>
    <t>774-696-0714</t>
  </si>
  <si>
    <t>Pete@lidcoelectric.com</t>
  </si>
  <si>
    <t>PO-17-1080-OSD03-OSD03-15320</t>
  </si>
  <si>
    <t>Welch Brothers Co., Inc</t>
  </si>
  <si>
    <t>148A Tanner Street, Lowell, MA 01852</t>
  </si>
  <si>
    <t>Derek Lord/ Roberta Hoffman</t>
  </si>
  <si>
    <t>978-453-2100</t>
  </si>
  <si>
    <t>wblowell@comcast.net</t>
  </si>
  <si>
    <t>Derek Lord</t>
  </si>
  <si>
    <t>dereklord@comcast.net</t>
  </si>
  <si>
    <t>PO-17-1080-OSD03-OSD03-15321</t>
  </si>
  <si>
    <t>Welch Brothers Co., Inc.</t>
  </si>
  <si>
    <t>PO-17-1080-OSD03-OSD03-10819</t>
  </si>
  <si>
    <t>Welch Brothers, Co., Inc.</t>
  </si>
  <si>
    <t>PO-17-1080-OSD03-OSD03-14260</t>
  </si>
  <si>
    <t>Weld Power Service Company, Inc.</t>
  </si>
  <si>
    <t>1529 Grafton Road, Millbury, MA 01527</t>
  </si>
  <si>
    <t>Alexandra Smith</t>
  </si>
  <si>
    <t>800-288-6016</t>
  </si>
  <si>
    <t>508-754-1045</t>
  </si>
  <si>
    <t>pmsales@weldpower.com</t>
  </si>
  <si>
    <t>Tim Earnest</t>
  </si>
  <si>
    <t>service@weldpower.com</t>
  </si>
  <si>
    <t>PO-24-1080-OSD03-OSD03-34539</t>
  </si>
  <si>
    <t xml:space="preserve">Logic Automation Services, Inc. </t>
  </si>
  <si>
    <t>PO-18-1080-OSD03-SRC02-11851</t>
  </si>
  <si>
    <t>Weston &amp; Sampson CMR, Inc</t>
  </si>
  <si>
    <t>5 Centennial Drive, Peabody, MA 01960</t>
  </si>
  <si>
    <t>Vito Ciaramitaro</t>
  </si>
  <si>
    <t>978-268-0340</t>
  </si>
  <si>
    <t>978-977-0100</t>
  </si>
  <si>
    <t>ciaramitarov@wseinc.com</t>
  </si>
  <si>
    <t>John DiManbro</t>
  </si>
  <si>
    <t>978-836-8609</t>
  </si>
  <si>
    <t>dimambroi@wseinc.com</t>
  </si>
  <si>
    <t>PO-24-1080-OSD03-OSD03-34404</t>
  </si>
  <si>
    <t xml:space="preserve">Lynnwell Associates, Inc. </t>
  </si>
  <si>
    <t>PO-18-1080-OSD03-SRC01-12674</t>
  </si>
  <si>
    <t>William A Contino dba WAC Contracting</t>
  </si>
  <si>
    <t>23 Graystone Road, Stoneham, MA 02180</t>
  </si>
  <si>
    <t>William A Contino</t>
  </si>
  <si>
    <t>781-706-5681</t>
  </si>
  <si>
    <t>781-279-3955</t>
  </si>
  <si>
    <t>waccontracting@aol.com</t>
  </si>
  <si>
    <t>PO-17-1080-OSD03-OSD03-12672</t>
  </si>
  <si>
    <t>781-279-3955; 781-706-5681</t>
  </si>
  <si>
    <t>PO-18-1080-OSD03-SRC01-12675</t>
  </si>
  <si>
    <t>PO-18-1080-OSD03-SRC01-12673</t>
  </si>
  <si>
    <t>PO-24-1080-OSD03-OSD03-34530</t>
  </si>
  <si>
    <t xml:space="preserve">Mass Bay Electrical Corp. </t>
  </si>
  <si>
    <t>PO-24-1080-OSD03-OSD03-34533</t>
  </si>
  <si>
    <t xml:space="preserve">Mass Signal Service, LLC </t>
  </si>
  <si>
    <t>PO-17-1080-OSD03-OSD03-15093</t>
  </si>
  <si>
    <t>Zell Builders Co., Inc.</t>
  </si>
  <si>
    <t>123 Wareham Street, Middleboro, MA 02346</t>
  </si>
  <si>
    <t>Todd M. Zell</t>
  </si>
  <si>
    <t>617-212-8647</t>
  </si>
  <si>
    <t>508-947-8312</t>
  </si>
  <si>
    <t>ToddZell@ZellBuilders.net</t>
  </si>
  <si>
    <t>Kimberly U Correia</t>
  </si>
  <si>
    <t>508-947-8300; 508-294-7271</t>
  </si>
  <si>
    <t xml:space="preserve">KimCorreia@ZellBuilders.net </t>
  </si>
  <si>
    <t>PO-25-1080-OSD03-SRC3-35107</t>
  </si>
  <si>
    <t>Highland Fence &amp; Construction Inc.</t>
  </si>
  <si>
    <t>681 S Beach Street, Fall River, MA 02724</t>
  </si>
  <si>
    <t>Thomas Gosselin</t>
  </si>
  <si>
    <t>508-294-8948</t>
  </si>
  <si>
    <t>sales@highlandfenceinc.com</t>
  </si>
  <si>
    <t>PO-24-1080-OSD03-OSD03-34671</t>
  </si>
  <si>
    <t>AM DESIGN AND FABRICATION LLC</t>
  </si>
  <si>
    <t>95 HATHAWAY STREET SUITE 26, PROVIDENCE, RI, 02907, USA</t>
  </si>
  <si>
    <t>Alaina Mahoney</t>
  </si>
  <si>
    <t>(508) 246-8478</t>
  </si>
  <si>
    <t>alaina@amdesignfab.com</t>
  </si>
  <si>
    <t>Nicholas Tomlin</t>
  </si>
  <si>
    <t>401 688-0255</t>
  </si>
  <si>
    <t>ntomlin@iyrs.edu</t>
  </si>
  <si>
    <t>PO-24-1080-OSD03-OSD03-34383</t>
  </si>
  <si>
    <t>Building For Our Future LLC</t>
  </si>
  <si>
    <t>51 Marmon Court, Springfield MA 01129</t>
  </si>
  <si>
    <t>Leo Williams</t>
  </si>
  <si>
    <t>413-433-2364</t>
  </si>
  <si>
    <t>admin@bffma.us</t>
  </si>
  <si>
    <t>PO-24-1080-OSD03-OSD03-34358</t>
  </si>
  <si>
    <t>Boston Hill Fence, LLC</t>
  </si>
  <si>
    <t>977 Amesbury Road Haverhlil, MA 01830</t>
  </si>
  <si>
    <t>Lance Leland</t>
  </si>
  <si>
    <t>978-475-9300</t>
  </si>
  <si>
    <t>lance@bostonhillfence.com</t>
  </si>
  <si>
    <t>PO-24-1080-OSD03-OSD03-34413</t>
  </si>
  <si>
    <t>New Generation Landscaping &amp; Fence INC</t>
  </si>
  <si>
    <t>101 GRANT ST, LYNN, MA 01902</t>
  </si>
  <si>
    <t>ELDER JUAREZ</t>
  </si>
  <si>
    <t>781-332-2912</t>
  </si>
  <si>
    <t>NEWGENERATIONLANDSCAPING8@GMAIL.COM</t>
  </si>
  <si>
    <t>PO-25-1080-OSD03-SRC3-34568</t>
  </si>
  <si>
    <t>JoMaCo Services</t>
  </si>
  <si>
    <t>1 Winnies Way, E Sandwich, MA 02537</t>
  </si>
  <si>
    <t>Jack Neal</t>
  </si>
  <si>
    <t>617 699-0877</t>
  </si>
  <si>
    <t>jomacoservices@gmail.com</t>
  </si>
  <si>
    <t xml:space="preserve">
PO-24-1080-OSD03-OSD03-34606</t>
  </si>
  <si>
    <t>PO-17-1080-OSC03-OSD03-13238</t>
  </si>
  <si>
    <t>MEF Controls and Electrical Services, Inc.</t>
  </si>
  <si>
    <t>1 Red Oak Drive, Unit H, Plaistow, NH 03865</t>
  </si>
  <si>
    <t>Mark Fowler</t>
  </si>
  <si>
    <t>978-363-2421</t>
  </si>
  <si>
    <t>978-815-4799</t>
  </si>
  <si>
    <t>mefcontrols@msn.com</t>
  </si>
  <si>
    <t>978-363-2421; 978-815-4799</t>
  </si>
  <si>
    <t>PO-17-1080-OSD03-OSD03-11196</t>
  </si>
  <si>
    <t>ML Schmitt, Inc.</t>
  </si>
  <si>
    <t>371 Taylor Street, Springfield, MA 01105</t>
  </si>
  <si>
    <t>Peter Coppez</t>
  </si>
  <si>
    <t>413-733-7868</t>
  </si>
  <si>
    <t>413-316-0145</t>
  </si>
  <si>
    <t>cathys@mlschmittelectric.com</t>
  </si>
  <si>
    <t>Daniel Renna</t>
  </si>
  <si>
    <t>413-733-7868; 413-316-0145</t>
  </si>
  <si>
    <t>danielr@mlschmittelectric.com</t>
  </si>
  <si>
    <t>PO-17-1080-OSD03-OSD03-12813</t>
  </si>
  <si>
    <t>Moss Electrical Service Inc.</t>
  </si>
  <si>
    <t>380 South Street, Auburn, MA 01501</t>
  </si>
  <si>
    <t>Gary S. Moss</t>
  </si>
  <si>
    <t>508-791-7107</t>
  </si>
  <si>
    <t>508-721-6316</t>
  </si>
  <si>
    <t>mosselectricalservice@yahoo.com</t>
  </si>
  <si>
    <t>PO-18-1080-OSD03-SRC02-11858</t>
  </si>
  <si>
    <t>PO-17-1080-OSD03-OSD03-15159</t>
  </si>
  <si>
    <t xml:space="preserve">NOREL Service Co., Inc.  </t>
  </si>
  <si>
    <t>230 2nd Avenue, Waltham, MA 02451-1123</t>
  </si>
  <si>
    <t>George Aguiar</t>
  </si>
  <si>
    <t>781-768-5500 x111</t>
  </si>
  <si>
    <t>781-768-5502</t>
  </si>
  <si>
    <t>gaguiar@norelservice.com</t>
  </si>
  <si>
    <t>Rick St. Tripp</t>
  </si>
  <si>
    <t>781-768-5500 x125; 508-951-9953</t>
  </si>
  <si>
    <t>rsttripp@norelservice.com</t>
  </si>
  <si>
    <t>PO-24-1080-OSD03-OSD03-33837</t>
  </si>
  <si>
    <t xml:space="preserve">Outkast Electrical Contractors Inc </t>
  </si>
  <si>
    <t>PO-17-1080-OSD03-OSD03-13956</t>
  </si>
  <si>
    <t>Palmeri Electric LLC</t>
  </si>
  <si>
    <t>679C Mohawk Trail, Shelburne Falls, MA 01370</t>
  </si>
  <si>
    <t>Matthew R. Palmeri</t>
  </si>
  <si>
    <t>413-625-6356</t>
  </si>
  <si>
    <t>413-625-9882</t>
  </si>
  <si>
    <t>matthew@palmerielectric.com</t>
  </si>
  <si>
    <t>PO-24-1080-OSD03-OSD03-34607</t>
  </si>
  <si>
    <t xml:space="preserve">Patriot Light &amp; Power, LLC </t>
  </si>
  <si>
    <t>PO-17-1080-OSD03-OSD03-12942</t>
  </si>
  <si>
    <t>Peter Grasso dba Grasso Electric</t>
  </si>
  <si>
    <t>37 Buttermilk Way, Bourne, MA 02532</t>
  </si>
  <si>
    <t>Peter Grasso</t>
  </si>
  <si>
    <t>508-728-9141</t>
  </si>
  <si>
    <t>grassoelectric@aol.com</t>
  </si>
  <si>
    <t>PO-17-1080-OSD03-OSD03-10833</t>
  </si>
  <si>
    <t>Pine Ridge Technologies Inc.</t>
  </si>
  <si>
    <t>217R Main Street, North Reading, MA 01864</t>
  </si>
  <si>
    <t>Andrew Rist</t>
  </si>
  <si>
    <t>781-246-5555</t>
  </si>
  <si>
    <t>781-246-5554</t>
  </si>
  <si>
    <t>arist@pineridgetech.com</t>
  </si>
  <si>
    <t>PRT's Answering Service</t>
  </si>
  <si>
    <t>PO-17-1080-OSD03-OSD03-15094</t>
  </si>
  <si>
    <t xml:space="preserve">Potter Electric Inc </t>
  </si>
  <si>
    <t>150 Martin Street, Rehoboth, MA 02769</t>
  </si>
  <si>
    <t xml:space="preserve">Ryan D Potter </t>
  </si>
  <si>
    <t>774-274-4689</t>
  </si>
  <si>
    <t>Potterelectric2@gmail.com</t>
  </si>
  <si>
    <t xml:space="preserve">774-274-4689 </t>
  </si>
  <si>
    <t>PO-24-1080-OSD03-OSD03-34373</t>
  </si>
  <si>
    <t xml:space="preserve">Radius ECS </t>
  </si>
  <si>
    <t>40 Shattuck Rd, Suite 209 Andover MA 01810</t>
  </si>
  <si>
    <t>Joseph Vaccari</t>
  </si>
  <si>
    <t>978-488-9910</t>
  </si>
  <si>
    <t>jvaccari@radiusecs.com</t>
  </si>
  <si>
    <t>PO-24-1080-OSD03-OSD03-34419</t>
  </si>
  <si>
    <t xml:space="preserve">RALCO ELECTRIC, INC. </t>
  </si>
  <si>
    <t>PO-17-1080-OSD03-OSD03-10434</t>
  </si>
  <si>
    <t>Renaud Electric &amp; Communications, Inc.</t>
  </si>
  <si>
    <t>18 Providence Road, PO Box 36, Sutton, MA 01590</t>
  </si>
  <si>
    <t>Michelle Roy</t>
  </si>
  <si>
    <t>508-865-1300</t>
  </si>
  <si>
    <t>508-865-5441</t>
  </si>
  <si>
    <t>michelleroy@trenaudelectric.com</t>
  </si>
  <si>
    <t>Thomas Renaud</t>
  </si>
  <si>
    <t>508-509-4840</t>
  </si>
  <si>
    <t xml:space="preserve">trenaud@trenaudelectric.com </t>
  </si>
  <si>
    <t>PO-24-1080-OSD03-OSD03-34417</t>
  </si>
  <si>
    <t xml:space="preserve">RISE Group, Inc. </t>
  </si>
  <si>
    <t>PO-25-1080-OSD03-SRC3-35130</t>
  </si>
  <si>
    <t xml:space="preserve">Sanibel Electrical Corporation </t>
  </si>
  <si>
    <t>STEVEN MIRABELLA</t>
  </si>
  <si>
    <t>617-590-6077</t>
  </si>
  <si>
    <t>STEVE@SANIBELCORP.COM</t>
  </si>
  <si>
    <t>PO-17-1080-OSD03-OSD03-14116</t>
  </si>
  <si>
    <t>SIGNET Electronic Systems, Inc.</t>
  </si>
  <si>
    <t>90 Longwater Drive, Norwell, MA 02061</t>
  </si>
  <si>
    <t>Gregory S. Hussey</t>
  </si>
  <si>
    <t>781-871-5888</t>
  </si>
  <si>
    <t>781-871-4757</t>
  </si>
  <si>
    <t>greg.hussey@signetgroup.net</t>
  </si>
  <si>
    <t>Rich Ahern</t>
  </si>
  <si>
    <t>781-871-5888 option 7</t>
  </si>
  <si>
    <t>rich.ahern@signetgroup.net</t>
  </si>
  <si>
    <t>PO-19-1080-OSD03-SRC01-14321</t>
  </si>
  <si>
    <t>Solar Design Associates, Inc.</t>
  </si>
  <si>
    <t>280 Ayer Road, Harvard, MA 01451</t>
  </si>
  <si>
    <t>Hunter Strong</t>
  </si>
  <si>
    <t>978-456-6855 x28</t>
  </si>
  <si>
    <t>978-722-9715</t>
  </si>
  <si>
    <t>hstrong@solardesign.com</t>
  </si>
  <si>
    <t>Colleen Muldoon</t>
  </si>
  <si>
    <t>978-456-6855 x21</t>
  </si>
  <si>
    <t>sda@solardesign.com</t>
  </si>
  <si>
    <t>PO-17-1080-OSD03-SRC02-10357</t>
  </si>
  <si>
    <t>Sommer Electric, Inc.</t>
  </si>
  <si>
    <t>117 Grove Street, Adams, MA 01220</t>
  </si>
  <si>
    <t>Francis Alibozek</t>
  </si>
  <si>
    <t>413-743-0843</t>
  </si>
  <si>
    <t>sommerelectric@gmail.com</t>
  </si>
  <si>
    <t>413-743-0843; 413-822-7809</t>
  </si>
  <si>
    <t>PO-17-1080-OSD03-SRC02-10348</t>
  </si>
  <si>
    <t>PO-18-1080-OSD03-SRC02-11411</t>
  </si>
  <si>
    <t>Total Lighting Service, LLC</t>
  </si>
  <si>
    <t>24 Wooster Avenue, Waterbury, CT 06708</t>
  </si>
  <si>
    <t>Brian Sheehan</t>
  </si>
  <si>
    <t>203-592-3727</t>
  </si>
  <si>
    <t>bsheehan@total-light.com</t>
  </si>
  <si>
    <t>Mary Lacilla</t>
  </si>
  <si>
    <t>860-945-3603</t>
  </si>
  <si>
    <t>mlacilla@total-light.com</t>
  </si>
  <si>
    <t>PO-17-1080-OSD03-OSD03-10329</t>
  </si>
  <si>
    <t>Universal Electric Company, Inc.</t>
  </si>
  <si>
    <t>79 Wayside Avenue, West Springfield, MA 01089</t>
  </si>
  <si>
    <t>Michael Quinn</t>
  </si>
  <si>
    <t>413-788-9473</t>
  </si>
  <si>
    <t>413-788-0874</t>
  </si>
  <si>
    <t>mquinnuec@comcast.net</t>
  </si>
  <si>
    <t>413-788-9473; 413-246-5043</t>
  </si>
  <si>
    <t>PO-17-1080-OSD03-OSD03-10399</t>
  </si>
  <si>
    <t>USNE, Inc.</t>
  </si>
  <si>
    <t xml:space="preserve">310 Lockhouse Road, Westfield, MA 01085 </t>
  </si>
  <si>
    <t>Julie Gardner</t>
  </si>
  <si>
    <t>413-485-7177 x114</t>
  </si>
  <si>
    <t>Julie.gardner@utilityservicenewengland.com</t>
  </si>
  <si>
    <t>David Miller</t>
  </si>
  <si>
    <t>413-485-7177</t>
  </si>
  <si>
    <t>david@utilityservicenewengland.com</t>
  </si>
  <si>
    <t>PO-17-1080-OSD03-OSD03-10430</t>
  </si>
  <si>
    <t>W. S. Anderson, Inc.</t>
  </si>
  <si>
    <t>617 Centre Street, Brockton, MA 02302</t>
  </si>
  <si>
    <t>Warren Anderson</t>
  </si>
  <si>
    <t>617-828-9426</t>
  </si>
  <si>
    <t>508-588-6103</t>
  </si>
  <si>
    <t>warren@wsandersoninc.com</t>
  </si>
  <si>
    <t>Maxine Martin</t>
  </si>
  <si>
    <t>718-490-9785</t>
  </si>
  <si>
    <t>mmartin@wsandersoninc.com</t>
  </si>
  <si>
    <t>PO-17-1080-OSD03-OSD03-11848</t>
  </si>
  <si>
    <t>PO-17-1080-OSD03-OSD03-10815</t>
  </si>
  <si>
    <t>Your Electrical Solutions, Inc.</t>
  </si>
  <si>
    <t>345 Washington Street, Pembroke, MA 02359</t>
  </si>
  <si>
    <t>John Barnes</t>
  </si>
  <si>
    <t>781-331-3500 x102</t>
  </si>
  <si>
    <t>781-331-3588</t>
  </si>
  <si>
    <t>jbarnes@yourelectricalsolutions.com</t>
  </si>
  <si>
    <t>Frank Livingston</t>
  </si>
  <si>
    <t>781-331-3500 x109</t>
  </si>
  <si>
    <t xml:space="preserve">flivingston@yourelectricalsolutions.com </t>
  </si>
  <si>
    <t>PO-19-1080-OSD03-SRC01-15767</t>
  </si>
  <si>
    <t>Zapotec Energy Inc.</t>
  </si>
  <si>
    <t>26 Glenwood Avenue, Cambridge, MA 02139</t>
  </si>
  <si>
    <t>Paul E. Lyons</t>
  </si>
  <si>
    <t xml:space="preserve">617-547-5900 </t>
  </si>
  <si>
    <t>617-547-5901</t>
  </si>
  <si>
    <t>Lyons@ZapotecEnergy.com</t>
  </si>
  <si>
    <t>617-285-0634</t>
  </si>
  <si>
    <t>PO-20-1080-OSD03-SRC01-16972</t>
  </si>
  <si>
    <t>Miranda Beaudet</t>
  </si>
  <si>
    <t>TRD02</t>
  </si>
  <si>
    <t>Asphalt Paving Services</t>
  </si>
  <si>
    <t>Antonellis Construction, Inc.</t>
  </si>
  <si>
    <t>15 Lothrop Street, Newton, MA 02460</t>
  </si>
  <si>
    <t>Loreto Antonellis</t>
  </si>
  <si>
    <t>617-212-9001</t>
  </si>
  <si>
    <t>617-527-1615</t>
  </si>
  <si>
    <t>antopaves@hotmail.com</t>
  </si>
  <si>
    <t>617-642-5849</t>
  </si>
  <si>
    <t>PO-20-1080-OSD03-SRC01-16973</t>
  </si>
  <si>
    <t>Excavation Services</t>
  </si>
  <si>
    <t>PO-20-1080-OSD03-SRC01-16974</t>
  </si>
  <si>
    <t>Masonry Services</t>
  </si>
  <si>
    <t>PO-17-1080-OSD03-SRC02-11836</t>
  </si>
  <si>
    <t>Baker Mason Contractors, Inc.</t>
  </si>
  <si>
    <t>251 Hillside Road, Southwick, MA 01077</t>
  </si>
  <si>
    <t>Thomas M. Baker</t>
  </si>
  <si>
    <t>413-427-0579</t>
  </si>
  <si>
    <t>413-569-3172</t>
  </si>
  <si>
    <t>tbaker251@comcast.net</t>
  </si>
  <si>
    <t>PO-19-1080-OSD03-SRC01-16423</t>
  </si>
  <si>
    <t>Boston Chimney &amp; Tower Co., LLC</t>
  </si>
  <si>
    <t>PO Box 272, Peabody, MA 01960</t>
  </si>
  <si>
    <t>Jake Hansen</t>
  </si>
  <si>
    <t>978-531-6006</t>
  </si>
  <si>
    <t>978-532-2420</t>
  </si>
  <si>
    <t>Joh@Bostonchimney.com</t>
  </si>
  <si>
    <t xml:space="preserve">Jake Hansen </t>
  </si>
  <si>
    <t>978-531-6006; 978-390-7940</t>
  </si>
  <si>
    <t>Joh@bosotnchimney.com</t>
  </si>
  <si>
    <t>PO-17-1080-OSD03-SRC02-14090</t>
  </si>
  <si>
    <t>Carpentry Services</t>
  </si>
  <si>
    <t>PO-19-1080-OSD03-SRC01-14874</t>
  </si>
  <si>
    <t>Century Paving &amp; Construction Corp.</t>
  </si>
  <si>
    <t>167 Hyacinth Street, Fall River, MA 02720</t>
  </si>
  <si>
    <t>Daniel Silva</t>
  </si>
  <si>
    <t>508-674-2000</t>
  </si>
  <si>
    <t>508-674-5982</t>
  </si>
  <si>
    <t>centurypave96@comcast.net</t>
  </si>
  <si>
    <t>Marina Silva</t>
  </si>
  <si>
    <t>508-674-2000; 508-567-5826</t>
  </si>
  <si>
    <t>PO-19-1080-OSD03-SRC01-14875</t>
  </si>
  <si>
    <t>PO-19-1080-OSD03-SRC01-14876</t>
  </si>
  <si>
    <t>PO-19-1080-OSD03-SRC01-15430</t>
  </si>
  <si>
    <t>City Sealcoating</t>
  </si>
  <si>
    <t>800 Turnpike Street, Suite 300, North Andover, MA 01845</t>
  </si>
  <si>
    <t>Keith Chaney</t>
  </si>
  <si>
    <t>800-383-8309</t>
  </si>
  <si>
    <t>KeithCitySealcoating@gmail.com</t>
  </si>
  <si>
    <t>617-359-3675</t>
  </si>
  <si>
    <t>keith@citysealcoating.com</t>
  </si>
  <si>
    <t>PO-17-1080-OSD03-SRC02-11834</t>
  </si>
  <si>
    <t>Septic Services</t>
  </si>
  <si>
    <t>Clean Venture, Inc.</t>
  </si>
  <si>
    <t>1500 Rahway Avenue, Woodbridge Township, NJ 0700</t>
  </si>
  <si>
    <t>Taryn Bigelow</t>
  </si>
  <si>
    <t>908-355-5800</t>
  </si>
  <si>
    <t>508-875-5271</t>
  </si>
  <si>
    <t>tbigelow@acvenviro.com</t>
  </si>
  <si>
    <t>Craig Bezarro</t>
  </si>
  <si>
    <t>508-872-5000; 508-962-7838</t>
  </si>
  <si>
    <t>cbezarro@acvenviro.com</t>
  </si>
  <si>
    <t>PO-17-1080-OSD03-SRC02-13493</t>
  </si>
  <si>
    <t>Consider It Dunn, Inc.</t>
  </si>
  <si>
    <t>100 Angelica Avenue, Mattapoisett, MA 02739</t>
  </si>
  <si>
    <t>William Dunn</t>
  </si>
  <si>
    <t>508-223-4017</t>
  </si>
  <si>
    <t>consideritdunn@comcast.net</t>
  </si>
  <si>
    <t>508-294-7961</t>
  </si>
  <si>
    <t>PO-19-1080-OSD03-SRC01-14732</t>
  </si>
  <si>
    <t>PO-19-1080-OSD03-SRC01-14733</t>
  </si>
  <si>
    <t>PO-19-1080-OSD03-SRC01-14734</t>
  </si>
  <si>
    <t>PO-17-1080-OSD03-SRC02-14518</t>
  </si>
  <si>
    <t>Dankris Builders Corp.</t>
  </si>
  <si>
    <t>6 High Street, Unit 1, Plainville, MA 02762</t>
  </si>
  <si>
    <t>Luke Baril</t>
  </si>
  <si>
    <t>508-695-4066</t>
  </si>
  <si>
    <t>508-695-5866</t>
  </si>
  <si>
    <t>lbaril@dankris.com</t>
  </si>
  <si>
    <t xml:space="preserve">Luke Baril </t>
  </si>
  <si>
    <t>508-695-4066; 774-254-2557</t>
  </si>
  <si>
    <t>PO-19-1080-OSD03-SRC01-14519</t>
  </si>
  <si>
    <t>PO-19-1080-OSD03-SRC01-14520</t>
  </si>
  <si>
    <t>PO-19-1080-OSD03-SRC01-14521</t>
  </si>
  <si>
    <t>PO-19-1080-OSD03-SRC01-14522</t>
  </si>
  <si>
    <t>PO-17-1080-OSD03-SRC02-14998</t>
  </si>
  <si>
    <t>Jilliane Orwat</t>
  </si>
  <si>
    <t>jorwat@garlandconstructioncorp.com</t>
  </si>
  <si>
    <t>PO-19-1080-OSD03-SRC01-14999</t>
  </si>
  <si>
    <t>PO-19-1080-OSD03-SRC01-14345</t>
  </si>
  <si>
    <t>K S Carroll Excavating</t>
  </si>
  <si>
    <t>193 Foster Street, Littleton, MA 01460</t>
  </si>
  <si>
    <t>Keith Carroll</t>
  </si>
  <si>
    <t>978-852-5817</t>
  </si>
  <si>
    <t>kscarrollexcavating@verizon.net</t>
  </si>
  <si>
    <t>Lisa Carroll</t>
  </si>
  <si>
    <t>978-486-0837; 978-580-6968</t>
  </si>
  <si>
    <t>wilmacarroll@verizon.net</t>
  </si>
  <si>
    <t>PO-17-1080-OSD03-SRC02-11835</t>
  </si>
  <si>
    <t>413-568-0636</t>
  </si>
  <si>
    <t>office@kurtzinc.com</t>
  </si>
  <si>
    <t>PO-18-1080-OSD03-SRC02-11839</t>
  </si>
  <si>
    <t>PO-17-1080-OSD03-SRC02-11919</t>
  </si>
  <si>
    <t>L.R. Favreau Septic Service</t>
  </si>
  <si>
    <t>91 Chance Hill Road, Sterling, MA 01564</t>
  </si>
  <si>
    <t>Holly Shaw</t>
  </si>
  <si>
    <t>978-365-4300</t>
  </si>
  <si>
    <t>978-365-4302</t>
  </si>
  <si>
    <t>office@favreauseptic.com</t>
  </si>
  <si>
    <t>Lawrence Favreau</t>
  </si>
  <si>
    <t>PO-17-1080-OSD03-SRC02-12626</t>
  </si>
  <si>
    <t>Maseman Inc dba Leominster Monument Co</t>
  </si>
  <si>
    <t>339 Electric Avenue, Lunenburg, MA 01462</t>
  </si>
  <si>
    <t>Kelly Pearson</t>
  </si>
  <si>
    <t>978-490-4590</t>
  </si>
  <si>
    <t>978-424-4310</t>
  </si>
  <si>
    <t>leominstermonuments@yahoo.com</t>
  </si>
  <si>
    <t>PO-17-1080-OSD03-SRC02-14305</t>
  </si>
  <si>
    <t>Michael R Johnson dba M. Stonework</t>
  </si>
  <si>
    <t>110 Ledgestone Road, Douglas, MA 01516-2811</t>
  </si>
  <si>
    <t>Michael R Johnson</t>
  </si>
  <si>
    <t>508-479-1332</t>
  </si>
  <si>
    <t>mstoneworks@gmail.com</t>
  </si>
  <si>
    <t>PO-19-1080-OSD03-SRC01-14099</t>
  </si>
  <si>
    <t>Mid State Sewerage, Inc.</t>
  </si>
  <si>
    <t>237 Riverlin Street, Millbury, MA  01527</t>
  </si>
  <si>
    <t>Peter Stratford, President</t>
  </si>
  <si>
    <t>508-865-6989</t>
  </si>
  <si>
    <t>508-865-6668</t>
  </si>
  <si>
    <t>midstatesewerage@verizon.net</t>
  </si>
  <si>
    <t>Paula Meserve-Nocchi</t>
  </si>
  <si>
    <t>PO-17-1080-OSD03-SRC02-11837</t>
  </si>
  <si>
    <t>Murphy Specialty, Inc.</t>
  </si>
  <si>
    <t>158 Arlington Street, Boston, MA 02136</t>
  </si>
  <si>
    <t xml:space="preserve">Paul Hardiman  </t>
  </si>
  <si>
    <t>PO-17-1080-OSD03-SRC02-11833</t>
  </si>
  <si>
    <t>Sandra Pickering</t>
  </si>
  <si>
    <t>PO-18-1080-OSD03-SRC02-11840</t>
  </si>
  <si>
    <t>PO-19-1080-OSD03-SRC01-17159</t>
  </si>
  <si>
    <t>Palmer Paving Corporation</t>
  </si>
  <si>
    <t>25 Blanchard Street, Palmer, MA 01069</t>
  </si>
  <si>
    <t>Mary Lessard</t>
  </si>
  <si>
    <t>413-283-8354</t>
  </si>
  <si>
    <t>413-289-1939</t>
  </si>
  <si>
    <t>mod@palmerpaving.com</t>
  </si>
  <si>
    <t>James Toomey</t>
  </si>
  <si>
    <t>PO-20-1080-OSD03-SRC01-17349</t>
  </si>
  <si>
    <t>PAQCON</t>
  </si>
  <si>
    <t>351 Old Plymouth Road, Sagamore Beach, MA 02562</t>
  </si>
  <si>
    <t>John Paquette</t>
  </si>
  <si>
    <t>774-313-7297</t>
  </si>
  <si>
    <t>john@paqcon.com</t>
  </si>
  <si>
    <t xml:space="preserve">John Paquette </t>
  </si>
  <si>
    <t>508-789-8826</t>
  </si>
  <si>
    <t>paqinc@yahoo.com</t>
  </si>
  <si>
    <t>PO-20-1080-OSD03-SRC01-17350</t>
  </si>
  <si>
    <t>PO-20-1080-OSD03-SRC01-17351</t>
  </si>
  <si>
    <t>PO-20-1080-OSD03-SRC01-17352</t>
  </si>
  <si>
    <t>PO-17-1080-OSD03-SRC02-14497</t>
  </si>
  <si>
    <t>Megan Costa</t>
  </si>
  <si>
    <t>781-828-0821</t>
  </si>
  <si>
    <t>PO-17-1080-OSD03-SRC02-11920</t>
  </si>
  <si>
    <t>Rapid Flow Inc</t>
  </si>
  <si>
    <t>Mary Ann Zizzo</t>
  </si>
  <si>
    <t>781-289-7106</t>
  </si>
  <si>
    <t>mzizzo@rapidflowinc.com</t>
  </si>
  <si>
    <t xml:space="preserve">Anthony Silvestri </t>
  </si>
  <si>
    <t xml:space="preserve">tonyrapidflow@gmail.com
</t>
  </si>
  <si>
    <t>PO-20-1080-OSD03-SRC01-17156</t>
  </si>
  <si>
    <t>Robert M Ryan dba RM Ryan</t>
  </si>
  <si>
    <t>148 Lindsey Street, Attleboro, MA 02703</t>
  </si>
  <si>
    <t>Robert Ryan</t>
  </si>
  <si>
    <t>508-455-8787</t>
  </si>
  <si>
    <t xml:space="preserve">rmryan@rmryanearthworks.com </t>
  </si>
  <si>
    <t>PO-20-1080-OSD03-SRC01-17157</t>
  </si>
  <si>
    <t xml:space="preserve">rnryan@rnryanearthworks.com </t>
  </si>
  <si>
    <t>PO-17-1080-OSD03-SRC02-14304</t>
  </si>
  <si>
    <t>Robert B. Our Co., Inc.</t>
  </si>
  <si>
    <t>24 Great Western Road, Harwich, MA 02645</t>
  </si>
  <si>
    <t>Abigail Rose</t>
  </si>
  <si>
    <t>508-432-0530</t>
  </si>
  <si>
    <t>508-432-4385</t>
  </si>
  <si>
    <t>ajour@robertbour.com</t>
  </si>
  <si>
    <t>Robert B. Our</t>
  </si>
  <si>
    <t>508-432-0530; 508-509-4051</t>
  </si>
  <si>
    <t>PO-19-1080-OSD03-SRC01-14306</t>
  </si>
  <si>
    <t>PO-19-1080-OSD03-SRC01-14307</t>
  </si>
  <si>
    <t>PO-18-1080-OSD03-SRC01-12628</t>
  </si>
  <si>
    <t>Stockbridge Construction Co.</t>
  </si>
  <si>
    <t xml:space="preserve">chachakupfer@yahoo.com </t>
  </si>
  <si>
    <t>PO-17-1080-OSD03-SRC02-12627</t>
  </si>
  <si>
    <t>PO-17-1080-OSD03-SRC02-12048</t>
  </si>
  <si>
    <t>PO-18-1080-OSD03-SRC02-12247</t>
  </si>
  <si>
    <t>PO-18-1080-OSD03-SRC02-12248</t>
  </si>
  <si>
    <t>PO-19-1080-OSD03-SRC01-14100</t>
  </si>
  <si>
    <t>W.A.C. Contracting</t>
  </si>
  <si>
    <t>PO-19-1080-OSD03-SRC01-14101</t>
  </si>
  <si>
    <t>PO-19-1080-OSD03-SRC01-14102</t>
  </si>
  <si>
    <t>PO-20-1080-OSD03-SRC01-17735</t>
  </si>
  <si>
    <t>Wind River Environmental, LLC</t>
  </si>
  <si>
    <t>46 Lizotte Drive, Suite 100, Marlborough, MA 01752</t>
  </si>
  <si>
    <t>Brian Scharle</t>
  </si>
  <si>
    <t>978-875-1758</t>
  </si>
  <si>
    <t>bscharle@wrenvironmental.com</t>
  </si>
  <si>
    <t>bscarle@wrenvironmental.com</t>
  </si>
  <si>
    <t>PO-21-1080-OSD03-SRC01-22276</t>
  </si>
  <si>
    <t>Sealcoating Inc. dba indus</t>
  </si>
  <si>
    <t>825 Granite Street, Braintree, MA 02184</t>
  </si>
  <si>
    <t>Art Baker</t>
  </si>
  <si>
    <t>781-428-3400</t>
  </si>
  <si>
    <t>781-428-3430</t>
  </si>
  <si>
    <t xml:space="preserve">art.baker@indusinc.com </t>
  </si>
  <si>
    <t>NO</t>
  </si>
  <si>
    <t>art.baker@indusinc.com</t>
  </si>
  <si>
    <t>PO-25-1080-OSD03-SRC3-35155</t>
  </si>
  <si>
    <t>J DeMarco Inc.</t>
  </si>
  <si>
    <t>174 Washington Street, Abington, MA 02351</t>
  </si>
  <si>
    <t>John DeMarco</t>
  </si>
  <si>
    <t>781-389-2151</t>
  </si>
  <si>
    <t>jdemarcoinc21@gmail.com</t>
  </si>
  <si>
    <t xml:space="preserve">jdemarcoinc21@gmail.com </t>
  </si>
  <si>
    <t>PO-25-1080-OSD03-SRC3-35239</t>
  </si>
  <si>
    <t>PO-25-1080-OSD03-SRC3-35240</t>
  </si>
  <si>
    <t>PO-25-1080-OSD03-SRC3-35241</t>
  </si>
  <si>
    <t>PO-25-1080-OSD03-SRC3-35153</t>
  </si>
  <si>
    <t>Builders Systems Inc</t>
  </si>
  <si>
    <t>135 Southbridge Street, Auburn, MA 01501</t>
  </si>
  <si>
    <t>Matthew Hains</t>
  </si>
  <si>
    <t>508-798-8797</t>
  </si>
  <si>
    <t xml:space="preserve">mhains@builderssystemsinc.com </t>
  </si>
  <si>
    <t xml:space="preserve">mhains@builderssysytemsinc.com </t>
  </si>
  <si>
    <t>PO-25-1080-OSD03-SRC3-35223</t>
  </si>
  <si>
    <t>Kenney Masonry LLC</t>
  </si>
  <si>
    <t>10 South Main Stret, Ste 4, Belchertown, MA 01007</t>
  </si>
  <si>
    <t>Josh Kenney</t>
  </si>
  <si>
    <t>413-256-0400</t>
  </si>
  <si>
    <t xml:space="preserve">josh@kenneymasonry.com </t>
  </si>
  <si>
    <t>josh@kenneymasonry.com</t>
  </si>
  <si>
    <t>PO-24-1080-OSD03-OSD03-35160</t>
  </si>
  <si>
    <t>Royalty Construction Services LLC</t>
  </si>
  <si>
    <t>96 Maywood Street, Roxbury, MA 02119</t>
  </si>
  <si>
    <t>Christopher West</t>
  </si>
  <si>
    <t>617-652-0865</t>
  </si>
  <si>
    <t>royaltyconstructionservices@gmail.com</t>
  </si>
  <si>
    <t xml:space="preserve">royaltyconstructionservices@gmail.com </t>
  </si>
  <si>
    <t>PO-24-1080-OSD03-OSD03-35089</t>
  </si>
  <si>
    <t>Parking Lines LLC</t>
  </si>
  <si>
    <t>68 Nicoletta's Way, Unit E, Mashpee, MA 02649</t>
  </si>
  <si>
    <t>Nicole King</t>
  </si>
  <si>
    <t>508-428-7724</t>
  </si>
  <si>
    <t xml:space="preserve">nicole@parkinglines.com </t>
  </si>
  <si>
    <t>nicole@parkinglines.com</t>
  </si>
  <si>
    <t>PO-24-1080-OSD03-OSD03-35090</t>
  </si>
  <si>
    <t>New Chapter Home Improvement LLC</t>
  </si>
  <si>
    <t>168 River Street, Cambridge, MA 02139</t>
  </si>
  <si>
    <t>Vicky Gray</t>
  </si>
  <si>
    <t>617-299-2229</t>
  </si>
  <si>
    <t xml:space="preserve">info@newchapterhi.com </t>
  </si>
  <si>
    <t>info@newchapterhi.com</t>
  </si>
  <si>
    <t>SumCo Eco-Contracting LLC</t>
  </si>
  <si>
    <t>2 Centennial Drive, Ste 4D, Peabody, MA 01960</t>
  </si>
  <si>
    <t>Richard Sumner</t>
  </si>
  <si>
    <t>978-744-1515</t>
  </si>
  <si>
    <t>csumner@sumcoeco.com</t>
  </si>
  <si>
    <t>PO-25-1080-OSD03-SRC3-35093</t>
  </si>
  <si>
    <t>PO-25-1080-OSD03-SRC3-35095</t>
  </si>
  <si>
    <t>PO-24-1080-OSD03-OSD03-35154</t>
  </si>
  <si>
    <t>Elite Construction &amp; Design Inc</t>
  </si>
  <si>
    <t>61 Sawyer Passway, Fitchburg, MA 01420</t>
  </si>
  <si>
    <t>Lee Laflamme</t>
  </si>
  <si>
    <t>978-597-5071</t>
  </si>
  <si>
    <t xml:space="preserve">lee@eliteconstructiondesign.com </t>
  </si>
  <si>
    <t>774-696-3078</t>
  </si>
  <si>
    <t>PO-24-1080-OSD03-OSD03-35222</t>
  </si>
  <si>
    <t>EMPIRE Historical Restorations</t>
  </si>
  <si>
    <t>3 Podunk Road, Sturbridge, MA 01566</t>
  </si>
  <si>
    <t>Suzanne Monaco</t>
  </si>
  <si>
    <t>774-241-0705</t>
  </si>
  <si>
    <t>s.monaco@aol.com</t>
  </si>
  <si>
    <t>Mario Monaco</t>
  </si>
  <si>
    <t>508-259-3825</t>
  </si>
  <si>
    <t xml:space="preserve">mario@empirehistorical.com </t>
  </si>
  <si>
    <t>PO-24-1080-OSD03-OSD03-35224</t>
  </si>
  <si>
    <t>Rene C Lamarre Co Inc.</t>
  </si>
  <si>
    <t>23 Oakview Avenue, Salem, MA 01970</t>
  </si>
  <si>
    <t>Richard Lamarre</t>
  </si>
  <si>
    <t>978-375-7596</t>
  </si>
  <si>
    <t>RMLamarre70@gmail.com</t>
  </si>
  <si>
    <t>978-375-7536</t>
  </si>
  <si>
    <t>PO-25-1080-OSD03-SRC3-35229</t>
  </si>
  <si>
    <t>PO-25-1080-OSD03-SRC3-35230</t>
  </si>
  <si>
    <t>PO-25-1080-OSD03-SRC3-35231</t>
  </si>
  <si>
    <t>PO-25-1080-OSD03-SRC3-35232</t>
  </si>
  <si>
    <t>PO-25-1080-OSD03-OSD03-35257</t>
  </si>
  <si>
    <t>DAV Construction LLC</t>
  </si>
  <si>
    <t>1 South White Pine Lane, Mansfield, MA 02048</t>
  </si>
  <si>
    <t>Eric Kelly</t>
  </si>
  <si>
    <t>910-545-2230</t>
  </si>
  <si>
    <t xml:space="preserve">Ekelly@constructiondav.com </t>
  </si>
  <si>
    <t>PO-24-1080-OSD03-OSD03-35329</t>
  </si>
  <si>
    <t xml:space="preserve">TRD02 </t>
  </si>
  <si>
    <t>Folan Waterprooofing &amp; Construction Co., Inc.</t>
  </si>
  <si>
    <t>795 Washington Street South, Easton, MA 02375</t>
  </si>
  <si>
    <t>Patrick J Folan III</t>
  </si>
  <si>
    <t>508-400-3362</t>
  </si>
  <si>
    <t>office@folanwaterproofing.com</t>
  </si>
  <si>
    <t>John Foley</t>
  </si>
  <si>
    <t>781-603-8009</t>
  </si>
  <si>
    <t xml:space="preserve">jfoley@folanwaterproofing.com </t>
  </si>
  <si>
    <t>PO-24-1080-OSD03-OSD03-35332</t>
  </si>
  <si>
    <t>Botus Services LLC</t>
  </si>
  <si>
    <t xml:space="preserve">1452 Dorchester Avenue, 4th Floor, Dorchester, MA </t>
  </si>
  <si>
    <t>Amenata Botus</t>
  </si>
  <si>
    <t>781-516-8669</t>
  </si>
  <si>
    <t>ame@botusserv.com</t>
  </si>
  <si>
    <t>Stacy Botus</t>
  </si>
  <si>
    <t>617-388-8646</t>
  </si>
  <si>
    <t>sbotus@gmail.com</t>
  </si>
  <si>
    <t>PO-24-1080-OSD03-OSD03-35338</t>
  </si>
  <si>
    <t>Brandao Property Resolution Team</t>
  </si>
  <si>
    <t>106 River Street, Dedham, MA 02026</t>
  </si>
  <si>
    <t>Lillian Brandao</t>
  </si>
  <si>
    <t>617-903-5055</t>
  </si>
  <si>
    <t>lbrandao@servpro10837.com</t>
  </si>
  <si>
    <t>PO-24-1080-OSD03-OSD03-35337</t>
  </si>
  <si>
    <t>Service Pumping &amp; Drain Co Inc.</t>
  </si>
  <si>
    <t>5 Halleberg Park, North Reading, MA 01864</t>
  </si>
  <si>
    <t>Cheryl Welch</t>
  </si>
  <si>
    <t>978-275-0217</t>
  </si>
  <si>
    <t xml:space="preserve">cwelch@servicepumpingdrain.com </t>
  </si>
  <si>
    <t>978-876-0217</t>
  </si>
  <si>
    <t>cwelch@servicepumpingdrain.com</t>
  </si>
  <si>
    <t>PO-24-1080-OSD03-OSD03-35482</t>
  </si>
  <si>
    <t>Jpc Construction INC</t>
  </si>
  <si>
    <t>240 Pommogussett Road, Rutland, MA 01543</t>
  </si>
  <si>
    <t>Jake Pettes</t>
  </si>
  <si>
    <t>978-855-0291</t>
  </si>
  <si>
    <t>jpcseptic@gmail.com</t>
  </si>
  <si>
    <t>Jake Pettwa</t>
  </si>
  <si>
    <t>PO-24-1080-OSD03-OSD03-35483</t>
  </si>
  <si>
    <t>PO-24-1080-OSD03-OSD03-35484</t>
  </si>
  <si>
    <t>PO-24-1080-OSD03-OSD03-35503</t>
  </si>
  <si>
    <t>CHB Excavation Inc.</t>
  </si>
  <si>
    <t>197 Concord Road, Westford, MA 01886</t>
  </si>
  <si>
    <t>Calvin Brandford, Jr.</t>
  </si>
  <si>
    <t>617-719-1252</t>
  </si>
  <si>
    <t xml:space="preserve">calvin@CHBExcavating.com </t>
  </si>
  <si>
    <t>Calvin Brandford</t>
  </si>
  <si>
    <t>calvin@chbexcavating.com</t>
  </si>
  <si>
    <t>PO-24-1080-OSD03-OSD03-35505</t>
  </si>
  <si>
    <t>Fisher Contracting Corporation</t>
  </si>
  <si>
    <t>PO Box 20039, Worcester, MA 01602</t>
  </si>
  <si>
    <t>Charran Fisher</t>
  </si>
  <si>
    <t>508-400-4340</t>
  </si>
  <si>
    <t>cfisher@fishercontracting.us</t>
  </si>
  <si>
    <t>PO-24-1080-OSD03-OSD03-35504</t>
  </si>
  <si>
    <t>IMF Strategic Developments, Inc</t>
  </si>
  <si>
    <t>132 Chelsea Street, APT 48, Everett, MA 02149</t>
  </si>
  <si>
    <t>Israel Ferrer</t>
  </si>
  <si>
    <t>617-461-6760</t>
  </si>
  <si>
    <t xml:space="preserve">israel@IMFDevelopments.com </t>
  </si>
  <si>
    <t>PO-25-1080-OSD03-ORC03-35507</t>
  </si>
  <si>
    <t>PO-25-1080-OSD03-ORC03-35508</t>
  </si>
  <si>
    <t>PO-25-1080-OSD03-ORC03-35509</t>
  </si>
  <si>
    <t>G.L. Capasso, Inc</t>
  </si>
  <si>
    <t>34 Lloyd Street, New Haven, CT 06513</t>
  </si>
  <si>
    <t>Amanda Alkas</t>
  </si>
  <si>
    <t>(203) 469-2810</t>
  </si>
  <si>
    <t xml:space="preserve">amanda@glcapasso.com
</t>
  </si>
  <si>
    <t xml:space="preserve">Vincenzo Capasso
</t>
  </si>
  <si>
    <t>(203) 823-3603</t>
  </si>
  <si>
    <t xml:space="preserve">vinnie@glcapasso.com
</t>
  </si>
  <si>
    <t>PO-19-1080-OSD03-SRC01-17162</t>
  </si>
  <si>
    <t>MIranda Beaudet</t>
  </si>
  <si>
    <t>TRD03</t>
  </si>
  <si>
    <t>Fire Suppression Services</t>
  </si>
  <si>
    <t>Absolute Fire Protection, Inc.</t>
  </si>
  <si>
    <t>7 Beauview Terrace, West Springfield, MA 01089</t>
  </si>
  <si>
    <t>E. David Knapik</t>
  </si>
  <si>
    <t xml:space="preserve">413-478-2941 </t>
  </si>
  <si>
    <t>413-733-3377</t>
  </si>
  <si>
    <t>absfirepro@verizon.net</t>
  </si>
  <si>
    <t>Cheryl Knapik</t>
  </si>
  <si>
    <t>413-733-7666</t>
  </si>
  <si>
    <t>cknapik5000@aol.com</t>
  </si>
  <si>
    <t>PO-17-1080-OSD03-SRC02-14712</t>
  </si>
  <si>
    <t>Exhaust System Services</t>
  </si>
  <si>
    <t>Air Cleaning Specialists of New England, LLC</t>
  </si>
  <si>
    <t>1525 Hanover Street, Hanover, MA 02339</t>
  </si>
  <si>
    <t>Thomas Perry</t>
  </si>
  <si>
    <t>781-826-9755</t>
  </si>
  <si>
    <t>781-829-0240</t>
  </si>
  <si>
    <t>tperry@aircleaningne.com</t>
  </si>
  <si>
    <t>Christopher Roche</t>
  </si>
  <si>
    <t>781-603-9949</t>
  </si>
  <si>
    <t>croche@aircleaningne.com</t>
  </si>
  <si>
    <t>PO-19-1080-OSD03-SRC01-17163</t>
  </si>
  <si>
    <t>Fire Detection Services</t>
  </si>
  <si>
    <t>American Alarm &amp; Communications, Inc.</t>
  </si>
  <si>
    <t>297 Broadway, Arlington, MA 02747</t>
  </si>
  <si>
    <t>Wells Sampson</t>
  </si>
  <si>
    <t>781-641-2000</t>
  </si>
  <si>
    <t>781-641-2192</t>
  </si>
  <si>
    <t>Compliance@americanalarm.com</t>
  </si>
  <si>
    <t>Central Station On-Call</t>
  </si>
  <si>
    <t>centralstation@americanalarm.com</t>
  </si>
  <si>
    <t>PO-17-1080-OSD03-SRC02-14711</t>
  </si>
  <si>
    <t>American Service Company, Inc.</t>
  </si>
  <si>
    <t>35 Hanna Street, Quincy, MA 02169</t>
  </si>
  <si>
    <t>Sarah Kelly</t>
  </si>
  <si>
    <t>617-471-5953</t>
  </si>
  <si>
    <t>617-471-7475</t>
  </si>
  <si>
    <t>skelly@americanservicecompany.com</t>
  </si>
  <si>
    <t>James J. Meehan</t>
  </si>
  <si>
    <t>jmeehan@americanservicecompany.com</t>
  </si>
  <si>
    <t>PO-17-1080-OSD03-SRC02-14094</t>
  </si>
  <si>
    <t>A-Plus Fire and Hoods</t>
  </si>
  <si>
    <t>56 Union Street, Methuen, MA 01844</t>
  </si>
  <si>
    <t>Patrick McCarthy</t>
  </si>
  <si>
    <t>978-552-3207</t>
  </si>
  <si>
    <t>aplusfireandhoods@gmail.com</t>
  </si>
  <si>
    <t>Mike Duffy</t>
  </si>
  <si>
    <t>mike.aplusfire@gmail.com</t>
  </si>
  <si>
    <t>PO-19-1080-OSD03-SRC01-14103</t>
  </si>
  <si>
    <t>PO-19-1080-OSD03-SRC01-14104</t>
  </si>
  <si>
    <t>PO-19-1080-OSD03-SRC01-16493</t>
  </si>
  <si>
    <t>Elevator Services</t>
  </si>
  <si>
    <t>Associated Elevator Companies, Inc.</t>
  </si>
  <si>
    <t>583D Forest Road, South Yarmouth, MA 02664</t>
  </si>
  <si>
    <t>Jan Kelly</t>
  </si>
  <si>
    <t>508-619-3024</t>
  </si>
  <si>
    <t>508-401-6108</t>
  </si>
  <si>
    <t>jan@associatedelevator.com</t>
  </si>
  <si>
    <t xml:space="preserve">Meredith Baker </t>
  </si>
  <si>
    <t>508-619-3030</t>
  </si>
  <si>
    <t>mbaker@associatedelevator.com</t>
  </si>
  <si>
    <t>PO-17-1080-OSD03-SRC02-14871</t>
  </si>
  <si>
    <t>B.E.F. Enterprices, Inc.</t>
  </si>
  <si>
    <t>4 Makepeace Road, Westford, MA 01879</t>
  </si>
  <si>
    <t>Kathleen Flanders</t>
  </si>
  <si>
    <t>978-251-1284</t>
  </si>
  <si>
    <t>978-251-8643</t>
  </si>
  <si>
    <t>kathy@befalarms.com</t>
  </si>
  <si>
    <t>Jamie Mahoney</t>
  </si>
  <si>
    <t>jamie@befalarms.com</t>
  </si>
  <si>
    <t>PO-17-1080-OSD03-SRC02-14832</t>
  </si>
  <si>
    <t>BMCA, Inc. dba Air Duct Services</t>
  </si>
  <si>
    <t>100 Messina Drive, Suite U, Braintree, MA 02814</t>
  </si>
  <si>
    <t>John F. Evans</t>
  </si>
  <si>
    <t>Ken@airductservices.com</t>
  </si>
  <si>
    <t>PO-17-1080-OSD03-SRC02-13502</t>
  </si>
  <si>
    <t>Carlysle Engineering, Inc.</t>
  </si>
  <si>
    <t>132 Brookside Avenue, Boston, MA 02130</t>
  </si>
  <si>
    <t>Shawn Gibbons</t>
  </si>
  <si>
    <t>617-590-3006</t>
  </si>
  <si>
    <t>617-522-9021</t>
  </si>
  <si>
    <t>gibbons@carlysle.net</t>
  </si>
  <si>
    <t>617-522-6650</t>
  </si>
  <si>
    <t>PO-17-1080-OSD03-SRC02-15274</t>
  </si>
  <si>
    <t>Cebula Electronics Corp. dba Fire Detection Systems</t>
  </si>
  <si>
    <t>66 Main Street, Chicopee, MA  01020</t>
  </si>
  <si>
    <t>Joseph Cebula</t>
  </si>
  <si>
    <t>413-594-7710</t>
  </si>
  <si>
    <t>413-594-9866</t>
  </si>
  <si>
    <t>jcebula@cebula.com</t>
  </si>
  <si>
    <t>Stanley Matras</t>
  </si>
  <si>
    <t>800-675-9916</t>
  </si>
  <si>
    <t>smatras@cebula.com</t>
  </si>
  <si>
    <t>PO-19-1080-OSD03-SRC01-15434</t>
  </si>
  <si>
    <t>Cintas Fire Protection</t>
  </si>
  <si>
    <t>710 Narragansett Park Drive, Pawtucket, RI 02861</t>
  </si>
  <si>
    <t>Michael Perrone</t>
  </si>
  <si>
    <t>508-450-5086</t>
  </si>
  <si>
    <t>401-724-0879</t>
  </si>
  <si>
    <t>perronem@cintas.com</t>
  </si>
  <si>
    <t>Customer Service Representatives and Dispatchers</t>
  </si>
  <si>
    <t>401-484-6266</t>
  </si>
  <si>
    <t>PO-19-1080-OSD03-SRC01-15435</t>
  </si>
  <si>
    <t>PO-19-1080-OSD03-SRC01-15779</t>
  </si>
  <si>
    <t>Delta Beckwith Elevator Company</t>
  </si>
  <si>
    <t>115 Shawmut Road, Canton, MA 02021</t>
  </si>
  <si>
    <t>Kelsey Armani</t>
  </si>
  <si>
    <t>781-571-4290</t>
  </si>
  <si>
    <t>860-353-2805</t>
  </si>
  <si>
    <t>Kelsey.Armani@delta-beckwith.com</t>
  </si>
  <si>
    <t>Marc Langone</t>
  </si>
  <si>
    <t>781-467-8371</t>
  </si>
  <si>
    <t>marc.Langone@delta-beckwith.com</t>
  </si>
  <si>
    <t>PO-17-1080-OSD03-SRC02-14495</t>
  </si>
  <si>
    <t>Eagle Elevator Co</t>
  </si>
  <si>
    <t>176 Norfolk Avenue, Roxbury, MA 02119</t>
  </si>
  <si>
    <t>Blaine Bartlett</t>
  </si>
  <si>
    <t>617-201-8721</t>
  </si>
  <si>
    <t>617-238-0625</t>
  </si>
  <si>
    <t>bbartlett@3phaseelevator.com</t>
  </si>
  <si>
    <t xml:space="preserve">Dan Wrenn </t>
  </si>
  <si>
    <t>617-201-8687</t>
  </si>
  <si>
    <t>dan.wrenn@eagleelevator.net</t>
  </si>
  <si>
    <t>PO-17-1080-OSD03-SRC02-14782</t>
  </si>
  <si>
    <t>Easton Electronics</t>
  </si>
  <si>
    <t>80 Cedar Street, Suite 2, Canton, MA 02021</t>
  </si>
  <si>
    <t>Erin Joseph</t>
  </si>
  <si>
    <t>781-828-1955</t>
  </si>
  <si>
    <t>781-828-3719</t>
  </si>
  <si>
    <t>erin.joseph@easton-electronics.com</t>
  </si>
  <si>
    <t>Karen Diggle</t>
  </si>
  <si>
    <t xml:space="preserve">781-828-1955 x6 </t>
  </si>
  <si>
    <t>kdiggle@easton-electronics.com</t>
  </si>
  <si>
    <t>PO-19-1080-OSD03-SRC01-15780</t>
  </si>
  <si>
    <t>Alma Meta</t>
  </si>
  <si>
    <t>ameta@easton-electronics.com</t>
  </si>
  <si>
    <t>Service Dispatch</t>
  </si>
  <si>
    <t xml:space="preserve">781-828-1955 </t>
  </si>
  <si>
    <t>dispatch@easton-electronics.com</t>
  </si>
  <si>
    <t>PO-19-1080-OSD03-SRC01-17161</t>
  </si>
  <si>
    <t>Elevator Maintenance &amp; Service, Inc.</t>
  </si>
  <si>
    <t>163 Washington Street, Worcester, MA 01610</t>
  </si>
  <si>
    <t>Scott Hale</t>
  </si>
  <si>
    <t>508-756-7439</t>
  </si>
  <si>
    <t>508-756-2053</t>
  </si>
  <si>
    <t>scott@elevator-maintenance.net</t>
  </si>
  <si>
    <t>Kristina Bellows</t>
  </si>
  <si>
    <t>kris@elevator-maintenance.net</t>
  </si>
  <si>
    <t>PO-18-1080-OSD03-SRC01-13284</t>
  </si>
  <si>
    <t>Embree &amp; White, Inc. dba Embree Elevator</t>
  </si>
  <si>
    <t>227 Garfield Avenue, Woburn,  MA 01801</t>
  </si>
  <si>
    <t>Clifford F Washer</t>
  </si>
  <si>
    <t>781-937-0700</t>
  </si>
  <si>
    <t>781-937-0707</t>
  </si>
  <si>
    <t>cliff@embreeelevator.com</t>
  </si>
  <si>
    <t>Sandra Fay</t>
  </si>
  <si>
    <t>sandie@embreeelevator.com</t>
  </si>
  <si>
    <t>PO-18-1080-OSD03-SRC01-12873</t>
  </si>
  <si>
    <t>Fire Equipment, Inc.</t>
  </si>
  <si>
    <t>20 Hall Street, Medford, MA 02155</t>
  </si>
  <si>
    <t>Brian Murphy</t>
  </si>
  <si>
    <t>781-827-5125</t>
  </si>
  <si>
    <t>n/a</t>
  </si>
  <si>
    <t>bmurphy@firefire.com</t>
  </si>
  <si>
    <t>Customer Service Representatives</t>
  </si>
  <si>
    <t>888-296-1381</t>
  </si>
  <si>
    <t>brmurphy@firefire.com</t>
  </si>
  <si>
    <t>PO-17-1080-OSD03-SRC02-13503</t>
  </si>
  <si>
    <t>955 Reed Road, North Dartmouth, MA 02747</t>
  </si>
  <si>
    <t>Cheryl Barrett</t>
  </si>
  <si>
    <t>cabarrett@firesystemsinc.net</t>
  </si>
  <si>
    <t>PO-19-1080-OSD03-SRC01-15270</t>
  </si>
  <si>
    <t>Thomas Hinman</t>
  </si>
  <si>
    <t>508-999-4444 x305</t>
  </si>
  <si>
    <t>thinman@firesystemsinc.net</t>
  </si>
  <si>
    <t>PO-20-1080-OSD03-SRC01-17736</t>
  </si>
  <si>
    <t>JC Lentine Electric Service, Inc.</t>
  </si>
  <si>
    <t>54R Walter Street, #6, Hyde Park, MA 02136</t>
  </si>
  <si>
    <t>617-361-1500 x12</t>
  </si>
  <si>
    <t>617-364-2006</t>
  </si>
  <si>
    <t>617-293-5877</t>
  </si>
  <si>
    <t>PO-17-1080-OSD03-SRC02-14496</t>
  </si>
  <si>
    <t>Johnson Controls Fire Protection LP (JCI)</t>
  </si>
  <si>
    <t>Paul Lawton</t>
  </si>
  <si>
    <t>309-206-6832</t>
  </si>
  <si>
    <t>617-244-8197</t>
  </si>
  <si>
    <t>paul.lawton@jci.com</t>
  </si>
  <si>
    <t>Lauren Durand LaRoche</t>
  </si>
  <si>
    <t>508-471-8555</t>
  </si>
  <si>
    <t>lauren.durand@jci.com</t>
  </si>
  <si>
    <t>PO-19-1080-OSD03-SRC01-14523</t>
  </si>
  <si>
    <t xml:space="preserve">Paul Lawton </t>
  </si>
  <si>
    <t>PO-19-1080-OSD03-SRC01-15436</t>
  </si>
  <si>
    <t>Keane Fire &amp; Safety Equipment Co., Inc.</t>
  </si>
  <si>
    <t>1500 Main Street Waltham, MA  02451</t>
  </si>
  <si>
    <t>Beth Hayes</t>
  </si>
  <si>
    <t>781-899-6565 x113</t>
  </si>
  <si>
    <t>781-899-2848</t>
  </si>
  <si>
    <t>bhayes@keanefire.com</t>
  </si>
  <si>
    <t>Dick Monahan</t>
  </si>
  <si>
    <t>781-899-6565 x2</t>
  </si>
  <si>
    <t>dmonahan@keanefire.com</t>
  </si>
  <si>
    <t>PO-18-1080-OSD03-SRC01-13506</t>
  </si>
  <si>
    <t>KMW Hardware Inc. dba AC &amp; M Fire Equipment</t>
  </si>
  <si>
    <t>7 Cider Mill Road, Stow, MA 01775</t>
  </si>
  <si>
    <t>Kevin Whalen</t>
  </si>
  <si>
    <t>978-264-4412</t>
  </si>
  <si>
    <t>kevin@acmfireequipment.com</t>
  </si>
  <si>
    <t>kevin.whalen@comcast.net</t>
  </si>
  <si>
    <t>PO-17-1080-OSD03-SRC02-13504</t>
  </si>
  <si>
    <t>PO-17-1080-OSD03-SRC02-12592</t>
  </si>
  <si>
    <t>Signage Services</t>
  </si>
  <si>
    <t>Lane Printing Co., Inc. dba Lane printing &amp; Advertising</t>
  </si>
  <si>
    <t>210 S Franklin St Holbrook MA 02343</t>
  </si>
  <si>
    <t>Frank Lane</t>
  </si>
  <si>
    <t>781-767-4450</t>
  </si>
  <si>
    <t>781-767-4460</t>
  </si>
  <si>
    <t>frank@laneprint.com</t>
  </si>
  <si>
    <t xml:space="preserve">Frank Lane </t>
  </si>
  <si>
    <t>PO-17-1080-OSD03-SRC02-14613</t>
  </si>
  <si>
    <t xml:space="preserve">617-361-3242   </t>
  </si>
  <si>
    <t>PO-17-1080-OSD03-SRC02-12591</t>
  </si>
  <si>
    <t>Welding Services</t>
  </si>
  <si>
    <t>Gregory Moakly</t>
  </si>
  <si>
    <t>PO-17-1080-OSD03-SRC02-14093</t>
  </si>
  <si>
    <t>Norel Service Co., Inc.</t>
  </si>
  <si>
    <t>230 2nd Avenue, Waltham, MA 02451</t>
  </si>
  <si>
    <t>781-768-5500 x125</t>
  </si>
  <si>
    <t>PO-19-1080-OSD03-SRC01-14107</t>
  </si>
  <si>
    <t>PO-20-1080-OSD03-SRC01-17165</t>
  </si>
  <si>
    <t>Otis Elevator Company</t>
  </si>
  <si>
    <t>1 Carrier Place, Farmington, CT 06032</t>
  </si>
  <si>
    <t>Kelly Lombard</t>
  </si>
  <si>
    <t>774-262-6343</t>
  </si>
  <si>
    <t>Kelly.Lombard@otis.com</t>
  </si>
  <si>
    <t>Otisline</t>
  </si>
  <si>
    <t>1-800-233-6847</t>
  </si>
  <si>
    <t>PO-19-1080-OSD03-SRC01-14309</t>
  </si>
  <si>
    <t>R.B. Allen Co., Inc.</t>
  </si>
  <si>
    <t>131 Lafayette Road, North Hampton, NH 03862</t>
  </si>
  <si>
    <t>Jonathan Allen</t>
  </si>
  <si>
    <t>603-964-8140</t>
  </si>
  <si>
    <t>603-964-8885</t>
  </si>
  <si>
    <t>jonallen@rballen.com</t>
  </si>
  <si>
    <t>Jeff Allen</t>
  </si>
  <si>
    <t>jeffallen@rballen.com</t>
  </si>
  <si>
    <t>PO-18-1080-OSD03-SRC01-12599</t>
  </si>
  <si>
    <t>Sign Design, Inc.</t>
  </si>
  <si>
    <t>170 Liberty Street, Brockton, MA 02301</t>
  </si>
  <si>
    <t>Kelly Young</t>
  </si>
  <si>
    <t>508-580-0094 x214</t>
  </si>
  <si>
    <t>508-580-0096</t>
  </si>
  <si>
    <t>kelly.young@signdesign.com</t>
  </si>
  <si>
    <t>Ron Ferrigno</t>
  </si>
  <si>
    <t>508-580-0094 x203</t>
  </si>
  <si>
    <t>ron.ferrigno@signdesign.com</t>
  </si>
  <si>
    <t>PO-17-1080-OSD03-SRC02-12593</t>
  </si>
  <si>
    <t xml:space="preserve">Joseph Prendergast, </t>
  </si>
  <si>
    <t>PO-18-1080-OSD03-SRC01-12598</t>
  </si>
  <si>
    <t>PO-17-1080-OSD03-SRC02-12590</t>
  </si>
  <si>
    <t>Sunshine Sign Company Inc.</t>
  </si>
  <si>
    <t>121 Westboro Road, North Grafton, MA 01536</t>
  </si>
  <si>
    <t>Brian Glispin</t>
  </si>
  <si>
    <t>508-839-5588</t>
  </si>
  <si>
    <t>508-839-9929</t>
  </si>
  <si>
    <t>info@sunshinesign.com</t>
  </si>
  <si>
    <t>briang@sunshinesign.com</t>
  </si>
  <si>
    <t>PO-17-1080-OSD03-SRC02-14482</t>
  </si>
  <si>
    <t xml:space="preserve">United Elevator Company, Inc. </t>
  </si>
  <si>
    <t>165 Enterprise Drive, Marshfield, MA 02050</t>
  </si>
  <si>
    <t>James Walsh</t>
  </si>
  <si>
    <t>781-740-2440</t>
  </si>
  <si>
    <t>jwalsh@unitedelevatorcorp.com</t>
  </si>
  <si>
    <t xml:space="preserve">Don Partington </t>
  </si>
  <si>
    <t>781-385-1383</t>
  </si>
  <si>
    <t>dpartington@unitedelevatorcorp.com</t>
  </si>
  <si>
    <t>PO-17-1080-OSD03-SRC02-14303</t>
  </si>
  <si>
    <t>Overhead Door Services</t>
  </si>
  <si>
    <t>413-594-5085</t>
  </si>
  <si>
    <t>Monica Rybczyski</t>
  </si>
  <si>
    <t>PO-19-1080-OSD03-SRC01-14271</t>
  </si>
  <si>
    <t>Welch Welding and Truck Equipment Inc.</t>
  </si>
  <si>
    <t>164 Middlesex Street, North Chelmsford, MA 01863</t>
  </si>
  <si>
    <t>Brad Welch</t>
  </si>
  <si>
    <t>978-251-8726</t>
  </si>
  <si>
    <t>978-251-0442</t>
  </si>
  <si>
    <t>brad@welchwelding.com</t>
  </si>
  <si>
    <t>978-758-9346</t>
  </si>
  <si>
    <t>PO-24-1080-OSD03-OSD03-33702</t>
  </si>
  <si>
    <t xml:space="preserve">Fire Detection </t>
  </si>
  <si>
    <t>Aetna Fire Alarm Service Co</t>
  </si>
  <si>
    <t>13 Clover Street, Dorchester, MA 02122</t>
  </si>
  <si>
    <t>Patrick Naughton</t>
  </si>
  <si>
    <t>617.282.3888x306</t>
  </si>
  <si>
    <t>pnaughton@aetnafirealarm.com</t>
  </si>
  <si>
    <t>617.293.8028</t>
  </si>
  <si>
    <t>Fire Suppression</t>
  </si>
  <si>
    <t>PO-24-1080-OSD03-OSD03-33830</t>
  </si>
  <si>
    <t>MA Sign and Installation Corp DBA AG Signs &amp; Graphics</t>
  </si>
  <si>
    <t>184 Main St  Worcester, MA 01608</t>
  </si>
  <si>
    <t>Matthew Mantyla</t>
  </si>
  <si>
    <t>508-793-0956</t>
  </si>
  <si>
    <t>mmantyla1@alphagraphics.com</t>
  </si>
  <si>
    <t>Mike Hannigan</t>
  </si>
  <si>
    <t>(508) 283-7398</t>
  </si>
  <si>
    <t>mike@agsignsandgraphics.com</t>
  </si>
  <si>
    <t>PO-24-1080-OSD03-OSD03-33829</t>
  </si>
  <si>
    <t>BBE Corporation dba Buckley Elevator</t>
  </si>
  <si>
    <t>27 Congress Street Ste 205-5 Salem, Ma 01970</t>
  </si>
  <si>
    <t>Mike Buckley</t>
  </si>
  <si>
    <t>781-710-0015</t>
  </si>
  <si>
    <t>mbuckley@buckleyelevator.com</t>
  </si>
  <si>
    <t>Steve Reardon</t>
  </si>
  <si>
    <t>781-710-2963</t>
  </si>
  <si>
    <t>sreardon@buckleyelevator.com</t>
  </si>
  <si>
    <t>PO-24-1080-OSD03-OSD03-33835</t>
  </si>
  <si>
    <t>The Collins Electric Co Inc</t>
  </si>
  <si>
    <t>53 Second Ave., Chicopee, MA 01020</t>
  </si>
  <si>
    <t>acollins@collinselectricco.com</t>
  </si>
  <si>
    <t>PO-24-1080-OSD03-OSD03-33833</t>
  </si>
  <si>
    <t>Custom Alarm Service, Inc.</t>
  </si>
  <si>
    <t>23 Providence Street, Mendon, MA</t>
  </si>
  <si>
    <t>Eric Wilhelm</t>
  </si>
  <si>
    <t>508-473-1028</t>
  </si>
  <si>
    <t>ewilhelm@customalarm.com</t>
  </si>
  <si>
    <t>PO-24-1080-OSD03-OSD03-33834</t>
  </si>
  <si>
    <t xml:space="preserve">Dartmouth Fire Protection, LLC </t>
  </si>
  <si>
    <t>6 Canterberry Ln North, Dartmouth, MA 02747</t>
  </si>
  <si>
    <t>Shane Collins</t>
  </si>
  <si>
    <t>774-451-4175</t>
  </si>
  <si>
    <t>s.collins.dfp@gmail.com</t>
  </si>
  <si>
    <t>PO-24-1080-OSD03-OSD03-33832</t>
  </si>
  <si>
    <t>Exhaust Services</t>
  </si>
  <si>
    <t>EH Electrical and HVAC LLC</t>
  </si>
  <si>
    <t>PO-24-1080-OSD03-OSD03-33891</t>
  </si>
  <si>
    <t>Welding</t>
  </si>
  <si>
    <t xml:space="preserve">Fraser Engineering Company, Inc.   </t>
  </si>
  <si>
    <t>65 Court Street, Newton MA 02460</t>
  </si>
  <si>
    <t>Mike Fultz</t>
  </si>
  <si>
    <t>mfultz@fraserengineering.com</t>
  </si>
  <si>
    <t>PO-24-1080-OSD03-OSD03-33831</t>
  </si>
  <si>
    <t xml:space="preserve">Pine Ridge Technologies Inc.        </t>
  </si>
  <si>
    <t>217R North Main Street, North Reading MA 01864</t>
  </si>
  <si>
    <t>PO-24-1080-OSD03-OSD03-33894</t>
  </si>
  <si>
    <t>MVS Welding LLC</t>
  </si>
  <si>
    <t>27 Tennis Rd. Boston MA, 02126</t>
  </si>
  <si>
    <t>Maria Storms</t>
  </si>
  <si>
    <t>617-910-0270</t>
  </si>
  <si>
    <t>mvswelding@gmail.com</t>
  </si>
  <si>
    <t>PO-24-1080-OSD03-OSD03-33892</t>
  </si>
  <si>
    <t>J.C. Cannistraro, LLC</t>
  </si>
  <si>
    <t>201 Jones Road, Waltham, MA 02451</t>
  </si>
  <si>
    <t>Roland Oreste</t>
  </si>
  <si>
    <t>roreste@cannistraro.com</t>
  </si>
  <si>
    <t>Emergency after service on-call service</t>
  </si>
  <si>
    <t>844.509.8899</t>
  </si>
  <si>
    <t>PO-24-1080-OSD03-SRC01-31791</t>
  </si>
  <si>
    <t>Encore Fire Protection</t>
  </si>
  <si>
    <t>80 Bick Kiln Rd, Chelmsford MA 01824</t>
  </si>
  <si>
    <t>Kristen Rivera</t>
  </si>
  <si>
    <t>617-548-3148</t>
  </si>
  <si>
    <t xml:space="preserve">krivera@encorefireprotection.com </t>
  </si>
  <si>
    <t>KMW Hardware Inc. DBA AC&amp;M Fire Equipment</t>
  </si>
  <si>
    <t>7 cider Mill Road, Stow MA 01775- PO BOX 44 STOW MA 01775</t>
  </si>
  <si>
    <t>978-264-4412; cell:978-844-2335</t>
  </si>
  <si>
    <t>PO-18-1080-OSD01-OSD10-14857</t>
  </si>
  <si>
    <t>TRD04</t>
  </si>
  <si>
    <t>Cleaning and Restoration Services</t>
  </si>
  <si>
    <t>24 Restore NE LLC</t>
  </si>
  <si>
    <t>10 Church Street, South Easton, MA 02375</t>
  </si>
  <si>
    <t>Amy Benoit, Contract Manager</t>
  </si>
  <si>
    <t>508-238-3060</t>
  </si>
  <si>
    <t>508-238-4550</t>
  </si>
  <si>
    <t>jfreitas@24restorene.com</t>
  </si>
  <si>
    <t xml:space="preserve">855-280-3060 </t>
  </si>
  <si>
    <t>PO-18-1080-OSD01-OSD10-16099</t>
  </si>
  <si>
    <t>Roofing Services</t>
  </si>
  <si>
    <t>A.C. Wood Contracting, Inc.</t>
  </si>
  <si>
    <t>545 South Main Street, Suite 5, Lanesborough, MA 01237</t>
  </si>
  <si>
    <t>Charles E. Pratt III / Office Manager</t>
  </si>
  <si>
    <t>413-499-9905</t>
  </si>
  <si>
    <t xml:space="preserve">chuk@acwoodcontracting.com </t>
  </si>
  <si>
    <t>Adam C. Wood / President</t>
  </si>
  <si>
    <t>413-499-9905/413-347-6240</t>
  </si>
  <si>
    <t>Adam.acwoodcontracting@gmail.com</t>
  </si>
  <si>
    <t>PO-24-1080-OSD03-SRC02-35485</t>
  </si>
  <si>
    <t>Abide, Inc.</t>
  </si>
  <si>
    <t>POB 886, 483 Shaker Rd, East Longmeadow, MA 01028</t>
  </si>
  <si>
    <t>Chris Coopee</t>
  </si>
  <si>
    <t>413-535-5763</t>
  </si>
  <si>
    <t>chris@abideinc.com</t>
  </si>
  <si>
    <t>Farnk Tilli</t>
  </si>
  <si>
    <t>413-636-8859</t>
  </si>
  <si>
    <t>frank@abideinc.com</t>
  </si>
  <si>
    <t>PO-24-1080-OSD03-OSD03-35210</t>
  </si>
  <si>
    <t>ABOJ LLC dba Servpro of Boston</t>
  </si>
  <si>
    <t>815A Woburn Street, Wilmington, MA 01887</t>
  </si>
  <si>
    <t>Jason Cabral</t>
  </si>
  <si>
    <t>617-227-2200</t>
  </si>
  <si>
    <t xml:space="preserve">office@servproofboston.com </t>
  </si>
  <si>
    <t>Jonathan Marciniak</t>
  </si>
  <si>
    <t>office@servproboston.com</t>
  </si>
  <si>
    <t>PO-18-1080-OSD01-OSD10-15884</t>
  </si>
  <si>
    <t>A-D&amp;T Enterprise, Inc</t>
  </si>
  <si>
    <t>8 Winterberry Way, Plymouth, MA 02360</t>
  </si>
  <si>
    <t>Ted Case, VP Sales</t>
  </si>
  <si>
    <t>508-254-9859</t>
  </si>
  <si>
    <t xml:space="preserve">tcase@adntent.com </t>
  </si>
  <si>
    <t>PO-18-1080-OSD01-OSD10-14425</t>
  </si>
  <si>
    <t>Pump and Motor Services</t>
  </si>
  <si>
    <t>Anchor Electric Motor LLC</t>
  </si>
  <si>
    <t>687 Silver Street, Agawam, MA 01001</t>
  </si>
  <si>
    <t xml:space="preserve">Nicholas Johnson </t>
  </si>
  <si>
    <t>413-537-0731</t>
  </si>
  <si>
    <t xml:space="preserve">Anchor-electric@comcast.net </t>
  </si>
  <si>
    <t xml:space="preserve">Anchor Electric Motor </t>
  </si>
  <si>
    <t>413-786-6788/413-537-0731</t>
  </si>
  <si>
    <t>Anchor-electric@comcast.net</t>
  </si>
  <si>
    <t>PO-18-1080-OSD01-OSD10-13789</t>
  </si>
  <si>
    <t>Kitchen Exhaust Duct Services</t>
  </si>
  <si>
    <t xml:space="preserve">56 Union St Methuen MA 01884 </t>
  </si>
  <si>
    <t>Patrick McCarthy, Managing Partner</t>
  </si>
  <si>
    <t>Mike Duffy (Managing Partner)</t>
  </si>
  <si>
    <t>978-552-3207/978-857-8258</t>
  </si>
  <si>
    <t>Mike.aplusfire@gmail.com</t>
  </si>
  <si>
    <t>PO-18-1080-OSD01-OSD10-12915</t>
  </si>
  <si>
    <t>Applied Dynamics Corp</t>
  </si>
  <si>
    <t>38 Butternut Street, Greenfield, MA 01301</t>
  </si>
  <si>
    <t>David Cunningham – Vice President</t>
  </si>
  <si>
    <t>413-774-7268</t>
  </si>
  <si>
    <t>413-774-6640</t>
  </si>
  <si>
    <t>dave@applied-dynamics.com</t>
  </si>
  <si>
    <t>Cory Williams – Inside Sales Manager</t>
  </si>
  <si>
    <t>(413) 774-7268/(413) 834-3835</t>
  </si>
  <si>
    <t>cory@applied-dynamics.com</t>
  </si>
  <si>
    <t>PO-21-1080-OSD03-SRC01-21031</t>
  </si>
  <si>
    <t>Belfor Property Restoration</t>
  </si>
  <si>
    <t>138 Bartlett Street, Marlborough, MA 01752</t>
  </si>
  <si>
    <t>Mike Cody</t>
  </si>
  <si>
    <t>203-464-0533</t>
  </si>
  <si>
    <t>508-485-9783</t>
  </si>
  <si>
    <t>mike.cody@us.belfor.com</t>
  </si>
  <si>
    <t>TJ Hearn</t>
  </si>
  <si>
    <t>774-245-4096</t>
  </si>
  <si>
    <t xml:space="preserve">tj.hearn@us.belfor.us </t>
  </si>
  <si>
    <t>PO-18-1080-OSD01-OSD10-14308</t>
  </si>
  <si>
    <t>Belgrave Business Group, Inc. d/b/a PuroClean Certified Restoration Specialists</t>
  </si>
  <si>
    <t>482 Southbridge Street, Ste 331, Auburn, MA 01501</t>
  </si>
  <si>
    <t>Nigel Belgrave</t>
  </si>
  <si>
    <t>774-321-3232</t>
  </si>
  <si>
    <t xml:space="preserve">NBelgrave@PuroClean.com  </t>
  </si>
  <si>
    <t xml:space="preserve">NBelgrave@PuroClean.com </t>
  </si>
  <si>
    <t>PO-18-1080-OSD01-OSD10-13700</t>
  </si>
  <si>
    <t>BMCA, Inc. DBA  Air Duct Services</t>
  </si>
  <si>
    <t>100 Messina Drive, Braintree, MA 02184</t>
  </si>
  <si>
    <t>John Evan, President</t>
  </si>
  <si>
    <t xml:space="preserve">info@airductservices.com </t>
  </si>
  <si>
    <t>KEN SCHAEFER, VP OF OPERATIONS</t>
  </si>
  <si>
    <t>781-356-8244/339-927-4315</t>
  </si>
  <si>
    <t>PO-24-1080-OSD03-SRC02-31387</t>
  </si>
  <si>
    <t>Biohazard</t>
  </si>
  <si>
    <t>Brandao Property Resolution Team DBA SERVPRO of Allston Brighton Brookline</t>
  </si>
  <si>
    <t>PO-20-1080-OSD03-SRC01-17324</t>
  </si>
  <si>
    <t xml:space="preserve">Cardinal Restoration LLC </t>
  </si>
  <si>
    <t>10 E Worcester Street, Worcester, MA 01604</t>
  </si>
  <si>
    <t>Brent Arthaud</t>
  </si>
  <si>
    <t>508-889-0790</t>
  </si>
  <si>
    <t>508-831-4448</t>
  </si>
  <si>
    <t>barthaud@cardinalservices.net</t>
  </si>
  <si>
    <t>Robin Lornell, Office Manager</t>
  </si>
  <si>
    <t>508-887-2981/508-887-2981</t>
  </si>
  <si>
    <t>rlornell@rainbowsema.com</t>
  </si>
  <si>
    <t>PO-18-1080-OSD01-OSD10-14115</t>
  </si>
  <si>
    <t>Gibson Roofs, Inc.</t>
  </si>
  <si>
    <t>369 Winter Street, Hanover, MA 02339</t>
  </si>
  <si>
    <t>Kevin K. Gibson</t>
  </si>
  <si>
    <t>781-826-6344</t>
  </si>
  <si>
    <t>781-826-8063</t>
  </si>
  <si>
    <t>CAlmeida@GibsonRoofs.com</t>
  </si>
  <si>
    <t>Kevin K. Gibson, President</t>
  </si>
  <si>
    <t>781-826-6344/781-248-4701</t>
  </si>
  <si>
    <t>KGibson@GibsonRoofs.com</t>
  </si>
  <si>
    <t>PO-18-1080-OSD01-OSD10-13698</t>
  </si>
  <si>
    <t>Gilmore Brothers Inc.,  DBA ServiceMaster by Gilmore</t>
  </si>
  <si>
    <t>390 Lenox Street, Norwood, MA 02062</t>
  </si>
  <si>
    <t>Sarah LaFleur Friedman, Vice President of Strategic Marketing</t>
  </si>
  <si>
    <t>(508) 922-7549</t>
  </si>
  <si>
    <t>(508) 872-6373</t>
  </si>
  <si>
    <t xml:space="preserve">sfriedman@svmgilmore.com </t>
  </si>
  <si>
    <t>800-783-0552/508-922-7549</t>
  </si>
  <si>
    <t>sfriedman@svmgilmore.com</t>
  </si>
  <si>
    <t>PO-24-1080-OSD03-SRC02-31386</t>
  </si>
  <si>
    <t>Gilmore Brothers Inc., DBA ServiceMaster by Gilmore</t>
  </si>
  <si>
    <t>Cam Denommee</t>
  </si>
  <si>
    <t>508-282-0100</t>
  </si>
  <si>
    <t>cdenommee@svmgilmore.com</t>
  </si>
  <si>
    <t>PO-24-1080-OSD03-OSD03-35233</t>
  </si>
  <si>
    <t>Greenwood Industries</t>
  </si>
  <si>
    <t>640 Lincoln Street, Worcester, MA 01887</t>
  </si>
  <si>
    <t>Joe Jolicoeur</t>
  </si>
  <si>
    <t>508-865-4040</t>
  </si>
  <si>
    <t>jjoilicoeur@greenwood-industries.com</t>
  </si>
  <si>
    <t>Kevin LaDuke</t>
  </si>
  <si>
    <t>774-502-8934</t>
  </si>
  <si>
    <t>kladuke@greenwood-industries.com</t>
  </si>
  <si>
    <t>PO-18-1080-OSD01-OSD10-14009</t>
  </si>
  <si>
    <t>Gustavo Preston Co., Inc. (Hydroserve)</t>
  </si>
  <si>
    <t>23 Industrial Ave, Chelmsford, MA 01824</t>
  </si>
  <si>
    <t>Darlene Farren</t>
  </si>
  <si>
    <t>978-654-6935</t>
  </si>
  <si>
    <t>978-250-0187</t>
  </si>
  <si>
    <t>dfarren@gustavopreston.com</t>
  </si>
  <si>
    <t>Darlene Farren, Ops Manager</t>
  </si>
  <si>
    <t>978-654-6935/978-726-3242</t>
  </si>
  <si>
    <t>PO-18-1080-OSD01-OSD10-14661</t>
  </si>
  <si>
    <t>JD Rivet &amp; Co., Inc.</t>
  </si>
  <si>
    <t>2257 Main Street, Springfield, MA 01107</t>
  </si>
  <si>
    <t>Eric Despres</t>
  </si>
  <si>
    <t>413-543-5660</t>
  </si>
  <si>
    <t>413-543-3373</t>
  </si>
  <si>
    <t xml:space="preserve">Estimating@rivetroofing.com </t>
  </si>
  <si>
    <t>Dave Jackson</t>
  </si>
  <si>
    <t>978-230-2805</t>
  </si>
  <si>
    <t>service@rivetroofing.com</t>
  </si>
  <si>
    <t>PO-24-1080-OSD03-OSD03-35209</t>
  </si>
  <si>
    <t>JES Enterprises</t>
  </si>
  <si>
    <t>Joseph Steffano</t>
  </si>
  <si>
    <t>617-567-8918</t>
  </si>
  <si>
    <t xml:space="preserve">JES5678918@aol.com </t>
  </si>
  <si>
    <t>PO-21-1080-OSD03-SRC3-35214</t>
  </si>
  <si>
    <t>Compressor Services</t>
  </si>
  <si>
    <t>PO-21-1080-OSD03-SRC3-35215</t>
  </si>
  <si>
    <t>PO-21-1080-OSD03-SRC3-35217</t>
  </si>
  <si>
    <t>PO-19-1080-OSD03-SRC01-14013</t>
  </si>
  <si>
    <t>Joe Warren &amp; Sons</t>
  </si>
  <si>
    <t>781-551-9199x23</t>
  </si>
  <si>
    <t xml:space="preserve">cwarren@joewarren.com </t>
  </si>
  <si>
    <t xml:space="preserve">Joe Warren </t>
  </si>
  <si>
    <t>jwarren@joewarren.com or services@joewarren.com</t>
  </si>
  <si>
    <t>PO-19-1080-OSD03-SRC01-14012</t>
  </si>
  <si>
    <t>Joe Warren, President/CEO</t>
  </si>
  <si>
    <t xml:space="preserve">jwarren@joewarren.com or services@joewarren.com </t>
  </si>
  <si>
    <t>PO-18-1080-OSD01-OSD10-14011</t>
  </si>
  <si>
    <t>PO-18-1080-OSD01-OSD10-14424</t>
  </si>
  <si>
    <t>Kats Pump Service</t>
  </si>
  <si>
    <t>77 Kelly Road, Northbridge, MA 01534</t>
  </si>
  <si>
    <t>Allison Moesker</t>
  </si>
  <si>
    <t>508-234-0061</t>
  </si>
  <si>
    <t>amoesker@katspump.com</t>
  </si>
  <si>
    <t>Derek Kats</t>
  </si>
  <si>
    <t>508-277-6406</t>
  </si>
  <si>
    <t>dkats@katspump.com</t>
  </si>
  <si>
    <t>PO-18-1080-OSD01-OSD10-14662</t>
  </si>
  <si>
    <t>158 Arlington St., Boston, MA  02136</t>
  </si>
  <si>
    <t xml:space="preserve">Paul Hardiman </t>
  </si>
  <si>
    <t xml:space="preserve">info@murphyspecialty.com </t>
  </si>
  <si>
    <t>Paul Hardiman - President</t>
  </si>
  <si>
    <t>PO-18-1080-OSD01-OSD10-14798</t>
  </si>
  <si>
    <t>Gregory Moakley, Project Manager</t>
  </si>
  <si>
    <t>978-777-2085/978-265-6378</t>
  </si>
  <si>
    <t>PO-24-1080-OSD03-OSD03-35011</t>
  </si>
  <si>
    <t>NEPV LLC dba Northeast Pumps</t>
  </si>
  <si>
    <t>30 Gando Drive, New Haven, CT 06513</t>
  </si>
  <si>
    <t>Jeff Armstrong</t>
  </si>
  <si>
    <t>860-739-2200</t>
  </si>
  <si>
    <t>jarmstrong@nepv.com</t>
  </si>
  <si>
    <t>PO-18-1080-OSD03-SRC01-13706</t>
  </si>
  <si>
    <t>New England Surface Maintenance, LLP</t>
  </si>
  <si>
    <t>850 Washington Street Weymouth MA 02189</t>
  </si>
  <si>
    <t>Jim Doyle, Partner</t>
  </si>
  <si>
    <t>(781) 337-2117</t>
  </si>
  <si>
    <t>(781) 337-5690</t>
  </si>
  <si>
    <t xml:space="preserve">nesm@comcast.net </t>
  </si>
  <si>
    <t>Jim Doyle</t>
  </si>
  <si>
    <t>781-337-2117/781-254-6712</t>
  </si>
  <si>
    <t>nesm@comcast.net</t>
  </si>
  <si>
    <t>PO-18-1080-OSD01-OSD10-14010</t>
  </si>
  <si>
    <t>Rockwell Roofing, Inc.</t>
  </si>
  <si>
    <t>44 Pond St., Leominster, MA 01453</t>
  </si>
  <si>
    <t>Robert D. Barry</t>
  </si>
  <si>
    <t>978-537-7825</t>
  </si>
  <si>
    <t>978-537-4132</t>
  </si>
  <si>
    <t xml:space="preserve">bob@rockwellroofing.com </t>
  </si>
  <si>
    <t>Robert D. Barry, VP</t>
  </si>
  <si>
    <t>bob@rockwellroofing.com</t>
  </si>
  <si>
    <t>PO-18-1080-OSD01-OSD10-12918</t>
  </si>
  <si>
    <t>S.I. Services, Inc.</t>
  </si>
  <si>
    <t>163 Leland Street, Framingham, MA 01702</t>
  </si>
  <si>
    <t>Vincent Lamberti, Jr., President</t>
  </si>
  <si>
    <t>508-370-0171</t>
  </si>
  <si>
    <t>508-370-0101</t>
  </si>
  <si>
    <t>vinnie@siservicesinc.com</t>
  </si>
  <si>
    <t>Nicholas Lamberti</t>
  </si>
  <si>
    <t>617-315-5600</t>
  </si>
  <si>
    <t>secureboston@gmail.com</t>
  </si>
  <si>
    <t>PO-24-1080-OSD03-SRC02-31105</t>
  </si>
  <si>
    <t>ServiceMaster South Shore</t>
  </si>
  <si>
    <t>9 Ford Place, PO Box 399, Scituate, MA 02066</t>
  </si>
  <si>
    <t>Marlon Blanco</t>
  </si>
  <si>
    <t>781-545-2700</t>
  </si>
  <si>
    <t>mblanco@servicemastersouthshore.com</t>
  </si>
  <si>
    <t>PO-24-1080-OSD03-OSD03-35017</t>
  </si>
  <si>
    <t>Due Dorey</t>
  </si>
  <si>
    <t>781-760-0979</t>
  </si>
  <si>
    <t xml:space="preserve">sdorey@servicemastersouthshore.com </t>
  </si>
  <si>
    <t>Sue Dorey</t>
  </si>
  <si>
    <t>PO-25-1080-OSD03-SRC3-35031</t>
  </si>
  <si>
    <t>Sole Source Construction</t>
  </si>
  <si>
    <t>766 Pippin Orchard Road, Cranston, RI 02921</t>
  </si>
  <si>
    <t>Adam Sepe</t>
  </si>
  <si>
    <t>401-712-2700</t>
  </si>
  <si>
    <t xml:space="preserve">solesourceconstruction@gmail.com </t>
  </si>
  <si>
    <t>401-864-4844</t>
  </si>
  <si>
    <t>PO-24-1080-OSD03-OSD03-35030</t>
  </si>
  <si>
    <t>trd04</t>
  </si>
  <si>
    <t>PO-18-1080-OSD01-OSD10-13889</t>
  </si>
  <si>
    <t>2 Powdermill Rd., Maynard, MA 01754</t>
  </si>
  <si>
    <t>Danny Landry, General Manager</t>
  </si>
  <si>
    <t>Joseph Prendergast, President</t>
  </si>
  <si>
    <t>Jjprendy@aol.com</t>
  </si>
  <si>
    <t>PO-24-1080-OSD03-OSD03-35086</t>
  </si>
  <si>
    <t>Titan Roofing</t>
  </si>
  <si>
    <t>200 Tapley Street, Springfiled, MA 01104</t>
  </si>
  <si>
    <t>Shawna Pazamino-Brook</t>
  </si>
  <si>
    <t>413-536-1624</t>
  </si>
  <si>
    <t xml:space="preserve">mail@titanroofing.com </t>
  </si>
  <si>
    <t>PO-19-1080-OSD03-SRC01-17318</t>
  </si>
  <si>
    <t>23 Graystone Road, Stoneham, MA  02180</t>
  </si>
  <si>
    <t>William A. Contino, Owner</t>
  </si>
  <si>
    <t>781-706 5681</t>
  </si>
  <si>
    <t>781-279 3955</t>
  </si>
  <si>
    <t xml:space="preserve">waccontracting@aol.com </t>
  </si>
  <si>
    <t>William A Contino, Owner</t>
  </si>
  <si>
    <t>781 706-5681</t>
  </si>
  <si>
    <t>PO-24-1080-OSD03-OSD03-35087</t>
  </si>
  <si>
    <t>Weston &amp; Sampson CMR Inc.</t>
  </si>
  <si>
    <t>55 Walkers Brook Drive, Ste 100, Reading, MA 01867</t>
  </si>
  <si>
    <t>Andrea David</t>
  </si>
  <si>
    <t>978-532-1900</t>
  </si>
  <si>
    <t xml:space="preserve">davida@wseinc.com </t>
  </si>
  <si>
    <t>PO-18-1080-OSD01-OSD10-13699</t>
  </si>
  <si>
    <t>Williamson Electrical Co., Inc.</t>
  </si>
  <si>
    <t>25 South Street, Ste E2, Hopkinton, MA 01748</t>
  </si>
  <si>
    <t>Kristine Stump</t>
  </si>
  <si>
    <t>617-884-9200 x28</t>
  </si>
  <si>
    <t>617-884-3144</t>
  </si>
  <si>
    <t>kristines@weco-group.com</t>
  </si>
  <si>
    <t>Steven Paglia</t>
  </si>
  <si>
    <t>617-874-0959</t>
  </si>
  <si>
    <t>steven@weco-group.com</t>
  </si>
  <si>
    <t>Vendor Contact Info</t>
  </si>
  <si>
    <t>Vendor Name &amp; Contact Information</t>
  </si>
  <si>
    <t>Prompt Pay</t>
  </si>
  <si>
    <t>Statewide (Providing Services In All Counties)</t>
  </si>
  <si>
    <t>OSD Contract Manager</t>
  </si>
  <si>
    <t>Emergency Contact</t>
  </si>
  <si>
    <t>Select Trade Category</t>
  </si>
  <si>
    <t>Select County</t>
  </si>
  <si>
    <t>Richard Levesque 
Address: One Ashburton Place Room 1608 Boston, MA 02108 
Phone: 617-359-7269 | Email: richard.levesque@mass.gov</t>
  </si>
  <si>
    <t>Miranda Beaudet 
Address: One Ashburton Place Room 1608 Boston, MA 02108 
Phone: 617-359-7292 | Email: Miranda.Beaudet@mass.gov</t>
  </si>
  <si>
    <t>Updated on:</t>
  </si>
  <si>
    <r>
      <t xml:space="preserve">User dropdown menu to select coverage
</t>
    </r>
    <r>
      <rPr>
        <b/>
        <u/>
        <sz val="12"/>
        <color rgb="FF002060"/>
        <rFont val="Calibri"/>
        <family val="2"/>
        <scheme val="minor"/>
      </rPr>
      <t>COUNTY</t>
    </r>
    <r>
      <rPr>
        <b/>
        <sz val="12"/>
        <color rgb="FF002060"/>
        <rFont val="Calibri"/>
        <family val="2"/>
        <scheme val="minor"/>
      </rPr>
      <t xml:space="preserve"> </t>
    </r>
    <r>
      <rPr>
        <b/>
        <sz val="12"/>
        <color rgb="FF3F3F3F"/>
        <rFont val="Calibri"/>
        <family val="2"/>
        <scheme val="minor"/>
      </rPr>
      <t>&gt;&gt;&gt;&gt;&gt;</t>
    </r>
  </si>
  <si>
    <t>TRD01: Contract User Guide</t>
  </si>
  <si>
    <t>TRD03: Contract User Guide</t>
  </si>
  <si>
    <r>
      <t xml:space="preserve">User dropdown menu to select
</t>
    </r>
    <r>
      <rPr>
        <b/>
        <u/>
        <sz val="12"/>
        <color rgb="FF002060"/>
        <rFont val="Calibri"/>
        <family val="2"/>
        <scheme val="minor"/>
      </rPr>
      <t>TRADE CATEGORY</t>
    </r>
    <r>
      <rPr>
        <b/>
        <sz val="12"/>
        <color rgb="FF3F3F3F"/>
        <rFont val="Calibri"/>
        <family val="2"/>
        <scheme val="minor"/>
      </rPr>
      <t xml:space="preserve"> &gt;&gt;&gt;&gt;</t>
    </r>
  </si>
  <si>
    <t>TRD02: Contract User Guide</t>
  </si>
  <si>
    <t>TRD04: Contract User Guide</t>
  </si>
  <si>
    <t>Statewide Contract ID</t>
  </si>
  <si>
    <t>Vendor Name &amp; Contact</t>
  </si>
  <si>
    <t>Primary Email</t>
  </si>
  <si>
    <t>Markups</t>
  </si>
  <si>
    <t>SWC Description</t>
  </si>
  <si>
    <t>Programs (SDO and SBPP)</t>
  </si>
  <si>
    <t>MBE_Certified</t>
  </si>
  <si>
    <t>M/NPO_Certified</t>
  </si>
  <si>
    <t>WBE_Certified</t>
  </si>
  <si>
    <t>W/NPO_Certified</t>
  </si>
  <si>
    <t>SDVOBE_Certified</t>
  </si>
  <si>
    <t>VBE_Certified</t>
  </si>
  <si>
    <t>V/NPO_Certified</t>
  </si>
  <si>
    <t>DOBE_Certified</t>
  </si>
  <si>
    <t>LGBTBE_Certified</t>
  </si>
  <si>
    <t>SBPP_Status</t>
  </si>
  <si>
    <t xml:space="preserve">TRD01 - Boiler Services - Tradesperson Installation Repair and Maintenance Services </t>
  </si>
  <si>
    <t>Aalanco Service Corporation | Daniel Mahr | dmahr@aalanco.com | 5083661449</t>
  </si>
  <si>
    <t>SDO &amp; SBPP</t>
  </si>
  <si>
    <t>Fraser Engineering Company, Inc. | Ashley Melanson | estimating@fraserengineering.com | 6173323700</t>
  </si>
  <si>
    <t>SDO</t>
  </si>
  <si>
    <t>WELCH BROTHERS CO. INC. | Derek L. Lord | wblowell@comcast.net | 9784532100</t>
  </si>
  <si>
    <t>Enhanced Mechanical Contracting LLC | Kelsey Farraher | accounting@enhanced-mech.com | 9786046287</t>
  </si>
  <si>
    <t xml:space="preserve">TRD01 - Drain Services - Tradesperson Installation Repair and Maintenance Services </t>
  </si>
  <si>
    <t>Bluefrog Plumbing + Drain | Robert Couture | bob_Couture@bluefrogplumbing.net | 4133163617</t>
  </si>
  <si>
    <t>Service Pumping &amp; Drain Co., Inc. | Lara Mottolo | cwelch@servicepumpingdrain.com | 9782760217</t>
  </si>
  <si>
    <t xml:space="preserve">TRD01 - Electrician Services - Tradesperson Installation Repair and Maintenance Services </t>
  </si>
  <si>
    <t>BOSTON ELECTRIC AND TELEPHONE CORP. | MARIA PICANZI | mpicanzi@betcorp.com | 6172880700</t>
  </si>
  <si>
    <t>Integrated Electrical Systems | Karen Peckham | csidoti@integratedelectric.com | 6174712900</t>
  </si>
  <si>
    <t>W. S. Anderson, Inc | Warren Anderson | warren@wsandersoninc.com | 5085866997</t>
  </si>
  <si>
    <t>Renaud Electric &amp; Communications, Inc. | Tom Renaud | Michelleroy@Trenaudelectric.com | 5088651300</t>
  </si>
  <si>
    <t>KT&amp;T Distributors | Kevin M. Porter | Sales@kttdistributors.com | 6038096638</t>
  </si>
  <si>
    <t>EH Electrical and HVAC LLC | Edson Hilaire | Office@EHElectrical.com | 7815300650</t>
  </si>
  <si>
    <t>Aetna Fire Alarm Service Co., Inc. | Kathleen Guinee | kguinee@aetnafirealarm.com | 6172823888</t>
  </si>
  <si>
    <t>Abade Electric LLC | Collin Abade | abadeelectric@gmail.com | 7744005500</t>
  </si>
  <si>
    <t>Energen Power Group LLC | Eileen Harkins | eharkins@energenpg.com | 7816033497</t>
  </si>
  <si>
    <t>Acer Electric llc | Heather Donegan | heather@acerelectricllc.com | 7812066469</t>
  </si>
  <si>
    <t>Dagle Electrical Construction Corp | Elin Carbonneau | ecarbonneau@deccorp.com | 8003797676</t>
  </si>
  <si>
    <t>Boston Electrical Solutions, Inc. | Suzanne Sellon Foster | office@bostonelectricalsolutions.com | 6173220095</t>
  </si>
  <si>
    <t>Outkast Electrical Contractors Inc | Paul Gray | paul.g@outkastelectrical.com | 6178220244</t>
  </si>
  <si>
    <t>Mass Signal Service, LLC | Justin  Sheridan | sheridanjustin@ymail.com | 6176425301</t>
  </si>
  <si>
    <t>Patriot Light &amp; Power, LLC | Lyle Rudloff | ahuntley@plpma.us | 5088696150</t>
  </si>
  <si>
    <t>Diversified Energy Solutions, Inc. | Gustavo  Giron JR | Gustavo.giron@diversifiedenergy.net | 4138225717</t>
  </si>
  <si>
    <t>J. Roia Electrical, INC. | Jason Roia | jroia1979@gmail.com | 5089895467</t>
  </si>
  <si>
    <t xml:space="preserve">TRD01 - Fencing Services - Tradesperson Installation Repair and Maintenance Services </t>
  </si>
  <si>
    <t>Citiworks, Corp. | John Chatfield | jchatfield@citiworks.com | 5087617400</t>
  </si>
  <si>
    <t>Picket Fences Inc dba Parker Fence | Debra J Parker | parkerfence@aol.com | 9785215333</t>
  </si>
  <si>
    <t>United Fence Corporation | Kathryn DeCoste | Charlie@UnitedFence.com | 7818269655</t>
  </si>
  <si>
    <t>Brodeur-Campbell Fence Co., Inc. | Matthew Cowles | Matt@brodeurcampbellfence.com | 4137836141</t>
  </si>
  <si>
    <t>New Generation Landscaping &amp; Fence INC | ELDER Juarez | newgenerationlandscaping8@gmail.com | 7813322912</t>
  </si>
  <si>
    <t>AM DESIGN AND FABRICATION LLC | Alaina Mahoney | amdesignfabrication@gmail.com | 5082468478</t>
  </si>
  <si>
    <t xml:space="preserve">TRD01 - General Contracting Services - Tradesperson Installation Repair and Maintenance Services </t>
  </si>
  <si>
    <t>Garland Construction Corporation | Daniel Orwat | jorwat@garlandconstructioncorp.com | 4135337699</t>
  </si>
  <si>
    <t>Infrastructure Ltd. | James Doherty | jdoherty@infrastructureltd.com | 9782560770</t>
  </si>
  <si>
    <t>One Source Construction LLC | Aline Uminsky | office@onesourceconstruction.net | 5084050400</t>
  </si>
  <si>
    <t>Stutman Contracting Inc. | Jillian Baker | jstutman@stutmancontracting.com | 5089879472</t>
  </si>
  <si>
    <t>Joe Warren &amp; Sons Co., Inc.  | Joseph Warren | services@joewarren.com | 7815519199</t>
  </si>
  <si>
    <t>Petroleum Management Services, INC. | Owen Hughes | ohughes@petroman.com | 7812453305</t>
  </si>
  <si>
    <t>JAG Painting Contractors Inc. | Michael Branco | mike@jagpaintingcontractors.com | 7744240010</t>
  </si>
  <si>
    <t>Collins Construction Co., Inc. |  Ashley DaCunha | ashley@collinsconst.net | 5086785201</t>
  </si>
  <si>
    <t>DAV Construction, LLC | Eric Kelly | ekelly@constructiondav.com | 9105452230</t>
  </si>
  <si>
    <t>vintage properties | peter barsamian | vintagehk@aol.com | 7818991321</t>
  </si>
  <si>
    <t>Synergy Contracting, Inc. | Jeysi Zuniga | jeysizuniga@gmail.com | 9786061491</t>
  </si>
  <si>
    <t>Banner Environmental Services, Inc. | Lisa DeMello | ncheung@bannerenvironmental.com | 7819346873</t>
  </si>
  <si>
    <t xml:space="preserve">TRD01 - Generator/Turbine Services - Tradesperson Installation Repair and Maintenance Services </t>
  </si>
  <si>
    <t>South Shore Generator Sales &amp; Service | Bernadette Braman | bbraman@ssgen.com | 5082957336</t>
  </si>
  <si>
    <t xml:space="preserve">TRD01 - Glass/Windows/Doors Services - Tradesperson Installation Repair and Maintenance Services </t>
  </si>
  <si>
    <t>Glass &amp; Mirror Inc | Susan Nazzaro | info@glassandmirror.us | 6176233140</t>
  </si>
  <si>
    <t xml:space="preserve">TRD01 - HVAC/Sheet Metal Services - Tradesperson Installation Repair and Maintenance Services </t>
  </si>
  <si>
    <t>Advance Air &amp; Heat Co., Inc. | Karen DeSousa | karen@advanceair.net | 5087633738</t>
  </si>
  <si>
    <t>AIR DUCT SERVICES (div of) BMCA, Inc. | JACK EVANS | info@airductservices.com | 7813568244</t>
  </si>
  <si>
    <t xml:space="preserve">TRD01 - Painting Services - Tradesperson Installation Repair and Maintenance Services </t>
  </si>
  <si>
    <t>National Painting Service LLC. | Hany Mostafa | NationalPaintingPro@gmail.com | 7812024714</t>
  </si>
  <si>
    <t>New Chapter Home Improvement, LLC | Vicki Gray | info@newchapterhi.com | 8572078241</t>
  </si>
  <si>
    <t>Artemis Painting LLC | Tracy Kochanski | tracy@artemispainting.net | 4132213889</t>
  </si>
  <si>
    <t>Advance painting and contracting llc | Ali eldeeb | Advancepainting9@gmail.com | 7813339698</t>
  </si>
  <si>
    <t>ATE Painting LLC | Amrou Elkashawy | atepainting@yahoo.com | 7816293667</t>
  </si>
  <si>
    <t>CertaPro Painters of Newton | Jeffrey Chin | jchin@certapro.com | 6179927188</t>
  </si>
  <si>
    <t>Jewn Enterprise Inc | Nicole Wiggins | nwiggins@jewninc.com | 6175045090</t>
  </si>
  <si>
    <t xml:space="preserve">TRD01 - Plumbing Services - Tradesperson Installation Repair and Maintenance Services </t>
  </si>
  <si>
    <t>Minuteman Plumbing &amp; Heating | Nat Sabatt | admin@minutemanplumbing.com | 5083673326</t>
  </si>
  <si>
    <t xml:space="preserve">TRD01 - Solar Array Inspection Services - Tradesperson Installation Repair and Maintenance Services </t>
  </si>
  <si>
    <t xml:space="preserve">TRD01- Plumbing Services - Tradesperson Installation Repair and Maintenance Services </t>
  </si>
  <si>
    <t xml:space="preserve">TRD02 - Asphalt Paving Services - Tradesperson Installation Repair and Maintenance Services </t>
  </si>
  <si>
    <t>Consider It Dunn, Inc. | William  George Dunn | consideritdunn@comcast.net | 5082234017</t>
  </si>
  <si>
    <t>Antonellis Construction Inc. | Loreto Antonellis | antopaves@hotmail.com | 6175271615</t>
  </si>
  <si>
    <t>RM Ryan Earthworks | Robert Ryan | rmryan@rmryanearthworks.com | 5084558787</t>
  </si>
  <si>
    <t>Parking Lines, LLC | Nicole King | nicole@parkinglines.com | 5084287724</t>
  </si>
  <si>
    <t xml:space="preserve">TRD02 - Carpentry Services - Tradesperson Installation Repair and Maintenance Services </t>
  </si>
  <si>
    <t>Brandao Property Resolution Team DBA SERVPRO of Allston Brighton Brookline | Lillian Brandao | lbrandao@servpro10837.com | 6179035055</t>
  </si>
  <si>
    <t>J DeMarco Inc | Mia Castiglia  | jdemarcoinc21@gmail.com | 7813892151</t>
  </si>
  <si>
    <t>Royalty Construction Services L.L.C. | CHRISTOPHER WEST | Royaltyconstructionservices@gmail.com | 8502519649</t>
  </si>
  <si>
    <t>Fisher Contracting Corporation | Charran Fisher | cfisher@fishercontracting.us | 5084004340</t>
  </si>
  <si>
    <t xml:space="preserve">TRD02 - Excavation Services - Tradesperson Installation Repair and Maintenance Services </t>
  </si>
  <si>
    <t>CHB Excavating, Inc. | Calvin Brandford | Calvin@CHBExcavating.com | 9783929796</t>
  </si>
  <si>
    <t xml:space="preserve">TRD02 - Masonry Services - Tradesperson Installation Repair and Maintenance Services </t>
  </si>
  <si>
    <t>EMPIRE Historical Restorations | Suzanne Monaco | s.monaco@aol.com | 7742410705</t>
  </si>
  <si>
    <t>Kenney Masonry, LLC | Gus Domian | gus@kenneymasonry.com | 4132560400</t>
  </si>
  <si>
    <t>Folan Waterproofing &amp; Construction Co., Inc. | Aimee Foley | office@folanwaterproofing.com | 5082386550</t>
  </si>
  <si>
    <t xml:space="preserve">TRD02 - Septic Services - Tradesperson Installation Repair and Maintenance Services </t>
  </si>
  <si>
    <t xml:space="preserve">TRD03 - Elevator Services - Tradesperson Installation Repair and Maintenance Services </t>
  </si>
  <si>
    <t>BBE Corporation dba Buckley Elevator  | Stephen Reardon | sreardon@buckleyelevator.com | 9785941197</t>
  </si>
  <si>
    <t xml:space="preserve">TRD03 - Exhaust System Services - Tradesperson Installation Repair and Maintenance Services </t>
  </si>
  <si>
    <t xml:space="preserve">TRD03 - Fire Detection Services - Tradesperson Installation Repair and Maintenance Services </t>
  </si>
  <si>
    <t>CC-TEKNOLOGIES INC. | Robert Armstrong | rob@CC-TEK.NET | 7817677640</t>
  </si>
  <si>
    <t>KB-Mac Inc. | Kenell Broomstein | kbroomstein@kb-mac.com | 8572630123</t>
  </si>
  <si>
    <t xml:space="preserve">TRD03 - Fire Suppression Services - Tradesperson Installation Repair and Maintenance Services </t>
  </si>
  <si>
    <t>Fire Code Design | Ronnette Taylor-Lawrence | rt@firecodedesign.com | 6174422633</t>
  </si>
  <si>
    <t xml:space="preserve">TRD03 - Signage Services - Tradesperson Installation Repair and Maintenance Services </t>
  </si>
  <si>
    <t>Lane Printing &amp; Advertising | Frank Lane | frank@laneprint.com | 7817674450</t>
  </si>
  <si>
    <t xml:space="preserve">TRD03 - Welding Services - Tradesperson Installation Repair and Maintenance Services </t>
  </si>
  <si>
    <t>MVS Welding  | Maria Storms | mvswelding@gmail.com | 6179100270</t>
  </si>
  <si>
    <t xml:space="preserve">TRD04 - Biohazardous Site Cleaning and Restoration Services - Tradesperson Installation Repair and Maintenance Services </t>
  </si>
  <si>
    <t>Puroclean Certified Restoration Specialist | Nigel Belgrave | nbelgrave@puroclean.com | 7743213232</t>
  </si>
  <si>
    <t>ServiceMaster South Shore | Marlon Blanco | SDorey@servicemastersouthshore.com | 8885452700</t>
  </si>
  <si>
    <t>Abide Inc. | Maria Tilli | maria@abideinc.com | 4135250644</t>
  </si>
  <si>
    <t xml:space="preserve">TRD04 - Cleaning Restoration Services - Tradesperson Installation Repair and Maintenance Services </t>
  </si>
  <si>
    <t xml:space="preserve">TRD04 - Compressor Services - Tradesperson Installation Repair and Maintenance Services </t>
  </si>
  <si>
    <t xml:space="preserve">TRD04 - Kitchen Exhaust Services - Tradesperson Installation Repair and Maintenance Services </t>
  </si>
  <si>
    <t xml:space="preserve">TRD04 - Pump and Motor Services - Tradesperson Installation Repair and Maintenance Services </t>
  </si>
  <si>
    <t xml:space="preserve">TRD04 - Roofing Services - Tradesperson Installation Repair and Maintenance Services </t>
  </si>
  <si>
    <t>Titan Roofing, Inc. | Shawna Pazmino-Brook | mail@titanroofing.com | 4135361624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</si>
  <si>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</si>
  <si>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</si>
  <si>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</si>
  <si>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</si>
  <si>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</si>
  <si>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</si>
  <si>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</si>
  <si>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</si>
  <si>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</si>
  <si>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</si>
  <si>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</si>
  <si>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</si>
  <si>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</si>
  <si>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</si>
  <si>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</si>
  <si>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</si>
  <si>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</si>
  <si>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</si>
  <si>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</si>
  <si>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</si>
  <si>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</si>
  <si>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</si>
  <si>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</si>
  <si>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</si>
  <si>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</si>
  <si>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</si>
  <si>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</si>
  <si>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</si>
  <si>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</si>
  <si>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</si>
  <si>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</si>
  <si>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</si>
  <si>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</si>
  <si>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</si>
  <si>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</si>
  <si>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</si>
  <si>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</si>
  <si>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</si>
  <si>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</si>
  <si>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</si>
  <si>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</si>
  <si>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</si>
  <si>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</si>
  <si>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</si>
  <si>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</si>
  <si>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</si>
  <si>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</si>
  <si>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</si>
  <si>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</si>
  <si>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</si>
  <si>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</si>
  <si>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</si>
  <si>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</si>
  <si>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</si>
  <si>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</si>
  <si>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</si>
  <si>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</si>
  <si>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</si>
  <si>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</si>
  <si>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</si>
  <si>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</si>
  <si>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</si>
  <si>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</si>
  <si>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</si>
  <si>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</si>
  <si>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</si>
  <si>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</si>
  <si>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</si>
  <si>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</si>
  <si>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</si>
  <si>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</si>
  <si>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</si>
  <si>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</si>
  <si>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</si>
  <si>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</si>
  <si>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</si>
  <si>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</si>
  <si>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</si>
  <si>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</si>
  <si>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</si>
  <si>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</si>
  <si>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</si>
  <si>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</si>
  <si>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</si>
  <si>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</si>
  <si>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</si>
  <si>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</si>
  <si>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</si>
  <si>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</si>
  <si>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</si>
  <si>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</si>
  <si>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</si>
  <si>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</si>
  <si>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</si>
  <si>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</si>
  <si>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</si>
  <si>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</si>
  <si>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</si>
  <si>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</si>
  <si>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</si>
  <si>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</si>
  <si>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</si>
  <si>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</si>
  <si>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</si>
  <si>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</si>
  <si>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</si>
  <si>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</si>
  <si>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</si>
  <si>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</si>
  <si>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</si>
  <si>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</si>
  <si>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</si>
  <si>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</si>
  <si>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</si>
  <si>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</si>
  <si>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</si>
  <si>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</si>
  <si>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</si>
  <si>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</si>
  <si>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</si>
  <si>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</si>
  <si>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</si>
  <si>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</si>
  <si>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</si>
  <si>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</si>
  <si>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</si>
  <si>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</si>
  <si>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</si>
  <si>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</si>
  <si>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</si>
  <si>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</si>
  <si>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</si>
  <si>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</si>
  <si>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</si>
  <si>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</si>
  <si>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</si>
  <si>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</si>
  <si>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</si>
  <si>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</si>
  <si>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</si>
  <si>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</si>
  <si>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</si>
  <si>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</si>
  <si>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</si>
  <si>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</si>
  <si>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</si>
  <si>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</si>
  <si>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</si>
  <si>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</si>
  <si>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</si>
  <si>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</si>
  <si>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</si>
  <si>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</si>
  <si>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</si>
  <si>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</si>
  <si>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</si>
  <si>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</si>
  <si>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</si>
  <si>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</si>
  <si>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</si>
  <si>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</si>
  <si>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</si>
  <si>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</si>
  <si>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</si>
  <si>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</si>
  <si>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</si>
  <si>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</si>
  <si>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</si>
  <si>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</si>
  <si>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</si>
  <si>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</si>
  <si>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</si>
  <si>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</si>
  <si>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</si>
  <si>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</si>
  <si>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</si>
  <si>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</si>
  <si>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</si>
  <si>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</si>
  <si>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</si>
  <si>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</si>
  <si>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</si>
  <si>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</si>
  <si>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</si>
  <si>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</si>
  <si>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</si>
  <si>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</si>
  <si>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</si>
  <si>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</si>
  <si>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</si>
  <si>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</si>
  <si>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</si>
  <si>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</si>
  <si>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</si>
  <si>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</si>
  <si>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</si>
  <si>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</si>
  <si>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</si>
  <si>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</si>
  <si>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</si>
  <si>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</si>
  <si>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</si>
  <si>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</si>
  <si>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</si>
  <si>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</si>
  <si>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</si>
  <si>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</si>
  <si>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</si>
  <si>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</si>
  <si>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</si>
  <si>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</si>
  <si>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</si>
  <si>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</si>
  <si>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</si>
  <si>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</si>
  <si>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</si>
  <si>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</si>
  <si>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</si>
  <si>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</si>
  <si>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</si>
  <si>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</si>
  <si>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</si>
  <si>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</si>
  <si>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</si>
  <si>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</si>
  <si>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</si>
  <si>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</si>
  <si>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</si>
  <si>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</si>
  <si>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</si>
  <si>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</si>
  <si>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</si>
  <si>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</si>
  <si>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</si>
  <si>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</si>
  <si>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</si>
  <si>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</si>
  <si>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</si>
  <si>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</si>
  <si>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</si>
  <si>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</si>
  <si>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</si>
  <si>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</si>
  <si>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</si>
  <si>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</si>
  <si>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</si>
  <si>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</si>
  <si>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</si>
  <si>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</si>
  <si>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</si>
  <si>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</si>
  <si>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</si>
  <si>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</si>
  <si>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</si>
  <si>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</si>
  <si>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</si>
  <si>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</si>
  <si>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</si>
  <si>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</si>
  <si>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</si>
  <si>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</si>
  <si>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</si>
  <si>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</si>
  <si>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</si>
  <si>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</si>
  <si>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</si>
  <si>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</si>
  <si>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</si>
  <si>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</si>
  <si>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</si>
  <si>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</si>
  <si>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</si>
  <si>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</si>
  <si>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</si>
  <si>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</si>
  <si>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</si>
  <si>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</si>
  <si>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</si>
  <si>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</si>
  <si>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</si>
  <si>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</si>
  <si>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</si>
  <si>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</si>
  <si>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</si>
  <si>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</si>
  <si>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</si>
  <si>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</si>
  <si>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</si>
  <si>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</si>
  <si>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</si>
  <si>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</si>
  <si>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</si>
  <si>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</si>
  <si>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</si>
  <si>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</si>
  <si>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</si>
  <si>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</si>
  <si>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</si>
  <si>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</si>
  <si>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</si>
  <si>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</si>
  <si>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</si>
  <si>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</si>
  <si>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</si>
  <si>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</si>
  <si>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</si>
  <si>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</si>
  <si>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</si>
  <si>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</si>
  <si>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</si>
  <si>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</si>
  <si>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</si>
  <si>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</si>
  <si>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</si>
  <si>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</si>
  <si>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</si>
  <si>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</si>
  <si>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</si>
  <si>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</si>
  <si>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</si>
  <si>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</si>
  <si>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</si>
  <si>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</si>
  <si>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</si>
  <si>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</si>
  <si>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</si>
  <si>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</si>
  <si>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</si>
  <si>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</si>
  <si>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</si>
  <si>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</si>
  <si>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</si>
  <si>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</si>
  <si>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</si>
  <si>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</si>
  <si>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</si>
  <si>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</si>
  <si>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</si>
  <si>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</si>
  <si>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</si>
  <si>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</si>
  <si>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</si>
  <si>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</si>
  <si>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</si>
  <si>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</si>
  <si>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</si>
  <si>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</si>
  <si>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</si>
  <si>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</si>
  <si>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</si>
  <si>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</si>
  <si>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</si>
  <si>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</si>
  <si>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</si>
  <si>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</si>
  <si>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</si>
  <si>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</si>
  <si>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</si>
  <si>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</si>
  <si>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</si>
  <si>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</si>
  <si>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</si>
  <si>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</si>
  <si>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</si>
  <si>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</si>
  <si>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</si>
  <si>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</si>
  <si>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</si>
  <si>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</si>
  <si>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</si>
  <si>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</si>
  <si>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</si>
  <si>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</si>
  <si>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</si>
  <si>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</si>
  <si>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</si>
  <si>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</si>
  <si>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</si>
  <si>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</si>
  <si>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</si>
  <si>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</si>
  <si>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</si>
  <si>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</si>
  <si>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</si>
  <si>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</si>
  <si>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</si>
  <si>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</si>
  <si>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</si>
  <si>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</si>
  <si>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</si>
  <si>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</si>
  <si>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</si>
  <si>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</si>
  <si>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</si>
  <si>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</si>
  <si>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</si>
  <si>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</si>
  <si>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</si>
  <si>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</si>
  <si>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</si>
  <si>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</si>
  <si>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</si>
  <si>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</si>
  <si>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</si>
  <si>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</si>
  <si>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</si>
  <si>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</si>
  <si>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</si>
  <si>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</si>
  <si>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</si>
  <si>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</si>
  <si>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</si>
  <si>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</si>
  <si>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</si>
  <si>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</si>
  <si>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</si>
  <si>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</si>
  <si>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</si>
  <si>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</si>
  <si>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</si>
  <si>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</si>
  <si>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</si>
  <si>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</si>
  <si>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</si>
  <si>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</si>
  <si>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</si>
  <si>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</si>
  <si>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</si>
  <si>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</si>
  <si>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</si>
  <si>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</si>
  <si>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</si>
  <si>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</si>
  <si>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</si>
  <si>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</si>
  <si>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</si>
  <si>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</si>
  <si>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</si>
  <si>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</si>
  <si>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</si>
  <si>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</si>
  <si>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</si>
  <si>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</si>
  <si>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</si>
  <si>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</si>
  <si>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</si>
  <si>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</si>
  <si>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</si>
  <si>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</si>
  <si>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</si>
  <si>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</si>
  <si>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</si>
  <si>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</si>
  <si>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</si>
  <si>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</si>
  <si>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</si>
  <si>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</si>
  <si>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</si>
  <si>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</si>
  <si>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</si>
  <si>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</si>
  <si>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</si>
  <si>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</si>
  <si>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</si>
  <si>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</si>
  <si>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</si>
  <si>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</si>
  <si>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</si>
  <si>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</si>
  <si>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</si>
  <si>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</si>
  <si>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</si>
  <si>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</si>
  <si>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</si>
  <si>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</si>
  <si>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</si>
  <si>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</si>
  <si>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</si>
  <si>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</si>
  <si>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</si>
  <si>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</si>
  <si>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</si>
  <si>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</si>
  <si>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</si>
  <si>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</si>
  <si>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</si>
  <si>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</si>
  <si>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</si>
  <si>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</si>
  <si>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</si>
  <si>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</si>
  <si>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</si>
  <si>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</si>
  <si>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</si>
  <si>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</si>
  <si>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</si>
  <si>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</si>
  <si>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</si>
  <si>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</si>
  <si>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</si>
  <si>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</si>
  <si>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</si>
  <si>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</si>
  <si>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</si>
  <si>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</si>
  <si>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</si>
  <si>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</si>
  <si>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</si>
  <si>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</si>
  <si>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</si>
  <si>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</si>
  <si>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</si>
  <si>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</si>
  <si>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</si>
  <si>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</si>
  <si>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</si>
  <si>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</si>
  <si>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</si>
  <si>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</si>
  <si>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</si>
  <si>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</si>
  <si>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</si>
  <si>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</si>
  <si>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</si>
  <si>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</si>
  <si>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</si>
  <si>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</si>
  <si>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</si>
  <si>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</si>
  <si>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</si>
  <si>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</si>
  <si>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</si>
  <si>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</si>
  <si>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</si>
  <si>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</si>
  <si>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</si>
  <si>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</si>
  <si>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</si>
  <si>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</si>
  <si>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</si>
  <si>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</si>
  <si>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</si>
  <si>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</si>
  <si>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</si>
  <si>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</si>
  <si>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</si>
  <si>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</si>
  <si>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</si>
  <si>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</si>
  <si>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</si>
  <si>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</si>
  <si>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</si>
  <si>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</si>
  <si>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</si>
  <si>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</si>
  <si>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</si>
  <si>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</si>
  <si>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</si>
  <si>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</si>
  <si>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</si>
  <si>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</si>
  <si>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</si>
  <si>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</si>
  <si>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</si>
  <si>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</si>
  <si>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</si>
  <si>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</si>
  <si>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</si>
  <si>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</si>
  <si>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</si>
  <si>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</si>
  <si>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</si>
  <si>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</si>
  <si>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</si>
  <si>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</si>
  <si>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</si>
  <si>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</si>
  <si>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</si>
  <si>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</si>
  <si>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</si>
  <si>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</si>
  <si>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</si>
  <si>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</si>
  <si>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</si>
  <si>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</si>
  <si>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</si>
  <si>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</si>
  <si>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</si>
  <si>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</si>
  <si>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</si>
  <si>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</si>
  <si>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</si>
  <si>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</si>
  <si>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</si>
  <si>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</si>
  <si>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</si>
  <si>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</si>
  <si>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</si>
  <si>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</si>
  <si>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</si>
  <si>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</si>
  <si>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</si>
  <si>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</si>
  <si>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</si>
  <si>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</si>
  <si>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</si>
  <si>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</si>
  <si>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</si>
  <si>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</si>
  <si>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</si>
  <si>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</si>
  <si>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</si>
  <si>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</si>
  <si>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</si>
  <si>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</si>
  <si>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</si>
  <si>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</si>
  <si>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</si>
  <si>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</si>
  <si>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</si>
  <si>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</si>
  <si>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</si>
  <si>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</si>
  <si>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</si>
  <si>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</si>
  <si>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</si>
  <si>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</si>
  <si>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</si>
  <si>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</si>
  <si>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</si>
  <si>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</si>
  <si>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</si>
  <si>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</si>
  <si>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</si>
  <si>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</si>
  <si>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</si>
  <si>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</si>
  <si>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</si>
  <si>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</si>
  <si>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</si>
  <si>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</si>
  <si>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</si>
  <si>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</si>
  <si>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</si>
  <si>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</si>
  <si>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</si>
  <si>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</si>
  <si>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</si>
  <si>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</si>
  <si>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</si>
  <si>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</si>
  <si>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</si>
  <si>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</si>
  <si>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</si>
  <si>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</si>
  <si>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</si>
  <si>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</si>
  <si>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</si>
  <si>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</si>
  <si>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</si>
  <si>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</si>
  <si>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</si>
  <si>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</si>
  <si>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</si>
  <si>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</si>
  <si>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</si>
  <si>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</si>
  <si>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</si>
  <si>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</si>
  <si>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</si>
  <si>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</si>
  <si>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</si>
  <si>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</si>
  <si>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</si>
  <si>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</si>
  <si>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</si>
  <si>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</si>
  <si>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</si>
  <si>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</si>
  <si>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</si>
  <si>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</si>
  <si>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</si>
  <si>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</si>
  <si>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</si>
  <si>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</si>
  <si>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</si>
  <si>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</si>
  <si>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</si>
  <si>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</si>
  <si>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</si>
  <si>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</si>
  <si>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</si>
  <si>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</si>
  <si>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</si>
  <si>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</si>
  <si>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</si>
  <si>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</si>
  <si>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</si>
  <si>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</si>
  <si>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</si>
  <si>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</si>
  <si>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</si>
  <si>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</si>
  <si>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</si>
  <si>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</si>
  <si>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</si>
  <si>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</si>
  <si>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</si>
  <si>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</si>
  <si>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</si>
  <si>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</si>
  <si>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</si>
  <si>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</si>
  <si>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</si>
  <si>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</si>
  <si>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</si>
  <si>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</si>
  <si>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</si>
  <si>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</si>
  <si>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</si>
  <si>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</si>
  <si>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</si>
  <si>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</si>
  <si>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</si>
  <si>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</si>
  <si>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</si>
  <si>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</si>
  <si>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</si>
  <si>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</si>
  <si>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</si>
  <si>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</si>
  <si>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</si>
  <si>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</si>
  <si>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</si>
  <si>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</si>
  <si>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</si>
  <si>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</si>
  <si>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</si>
  <si>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</si>
  <si>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</si>
  <si>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</si>
  <si>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</si>
  <si>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</si>
  <si>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</si>
  <si>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</si>
  <si>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</si>
  <si>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</si>
  <si>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</si>
  <si>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</si>
  <si>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</si>
  <si>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</si>
  <si>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</si>
  <si>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</si>
  <si>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</si>
  <si>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</si>
  <si>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</si>
  <si>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</si>
  <si>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</si>
  <si>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</si>
  <si>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</si>
  <si>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</si>
  <si>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</si>
  <si>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</si>
  <si>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</si>
  <si>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</si>
  <si>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</si>
  <si>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</si>
  <si>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</si>
  <si>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</si>
  <si>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</si>
  <si>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</si>
  <si>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</si>
  <si>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</si>
  <si>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</si>
  <si>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</si>
  <si>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</si>
  <si>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</si>
  <si>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</si>
  <si>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</si>
  <si>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</si>
  <si>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</si>
  <si>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</si>
  <si>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</si>
  <si>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</si>
  <si>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</si>
  <si>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</si>
  <si>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</si>
  <si>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</si>
  <si>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</si>
  <si>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</si>
  <si>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</si>
  <si>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</si>
  <si>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</si>
  <si>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</si>
  <si>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</si>
  <si>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</si>
  <si>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</si>
  <si>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</si>
  <si>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</si>
  <si>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</si>
  <si>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</si>
  <si>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</si>
  <si>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</si>
  <si>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</si>
  <si>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</si>
  <si>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</si>
  <si>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</si>
  <si>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</si>
  <si>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</si>
  <si>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</si>
  <si>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</si>
  <si>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</si>
  <si>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</si>
  <si>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</si>
  <si>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</si>
  <si>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</si>
  <si>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</si>
  <si>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</si>
  <si>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</si>
  <si>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</si>
  <si>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</si>
  <si>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</si>
  <si>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</si>
  <si>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</si>
  <si>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</si>
  <si>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</si>
  <si>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</si>
  <si>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</si>
  <si>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</si>
  <si>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</si>
  <si>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</si>
  <si>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</si>
  <si>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</si>
  <si>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</si>
  <si>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</si>
  <si>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</si>
  <si>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</si>
  <si>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</si>
  <si>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</si>
  <si>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</si>
  <si>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</si>
  <si>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</si>
  <si>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</si>
  <si>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</si>
  <si>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</si>
  <si>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</si>
  <si>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</si>
  <si>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</si>
  <si>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</si>
  <si>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</si>
  <si>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</si>
  <si>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</si>
  <si>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</si>
  <si>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</si>
  <si>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</si>
  <si>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</si>
  <si>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</si>
  <si>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</si>
  <si>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</si>
  <si>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</si>
  <si>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</si>
  <si>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</si>
  <si>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</si>
  <si>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</si>
  <si>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</si>
  <si>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</si>
  <si>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</si>
  <si>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</si>
  <si>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</si>
  <si>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</si>
  <si>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</si>
  <si>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</si>
  <si>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</si>
  <si>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</si>
  <si>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</si>
  <si>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</si>
  <si>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</si>
  <si>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</si>
  <si>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</si>
  <si>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</si>
  <si>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</si>
  <si>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</si>
  <si>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</si>
  <si>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</si>
  <si>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</si>
  <si>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</si>
  <si>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</si>
  <si>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</si>
  <si>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</si>
  <si>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</si>
  <si>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</si>
  <si>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</si>
  <si>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</si>
  <si>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</si>
  <si>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</si>
  <si>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</si>
  <si>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</si>
  <si>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</si>
  <si>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</si>
  <si>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</si>
  <si>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</si>
  <si>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</si>
  <si>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</si>
  <si>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</si>
  <si>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</si>
  <si>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</si>
  <si>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</si>
  <si>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</si>
  <si>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</si>
  <si>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</si>
  <si>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</si>
  <si>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</si>
  <si>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</si>
  <si>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</si>
  <si>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</si>
  <si>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</si>
  <si>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</si>
  <si>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</si>
  <si>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</si>
  <si>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</si>
  <si>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</si>
  <si>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</si>
  <si>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</si>
  <si>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</si>
  <si>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</si>
  <si>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</si>
  <si>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</si>
  <si>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</si>
  <si>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</si>
  <si>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</si>
  <si>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</si>
  <si>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</si>
  <si>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</si>
  <si>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</si>
  <si>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</si>
  <si>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</si>
  <si>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</si>
  <si>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</si>
  <si>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</si>
  <si>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</si>
  <si>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</si>
  <si>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</si>
  <si>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</si>
  <si>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</si>
  <si>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</si>
  <si>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</si>
  <si>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</si>
  <si>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</si>
  <si>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</si>
  <si>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</si>
  <si>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</si>
  <si>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</si>
  <si>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</si>
  <si>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</si>
  <si>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</si>
  <si>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</si>
  <si>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</si>
  <si>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</si>
  <si>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</si>
  <si>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</si>
  <si>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</si>
  <si>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</si>
  <si>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</si>
  <si>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</si>
  <si>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</si>
  <si>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</si>
  <si>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</si>
  <si>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</si>
  <si>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</si>
  <si>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</si>
  <si>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</si>
  <si>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</si>
  <si>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</si>
  <si>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</si>
  <si>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</si>
  <si>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</si>
  <si>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</si>
  <si>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</si>
  <si>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</si>
  <si>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</si>
  <si>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</si>
  <si>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</si>
  <si>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</si>
  <si>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</si>
  <si>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</si>
  <si>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</si>
  <si>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</si>
  <si>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</si>
  <si>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</si>
  <si>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</si>
  <si>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</si>
  <si>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</si>
  <si>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</si>
  <si>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</si>
  <si>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</si>
  <si>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</si>
  <si>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</si>
  <si>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</si>
  <si>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</si>
  <si>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</si>
  <si>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</si>
  <si>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</si>
  <si>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</si>
  <si>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</si>
  <si>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</si>
  <si>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</si>
  <si>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</si>
  <si>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</si>
  <si>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</si>
  <si>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</si>
  <si>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</si>
  <si>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</si>
  <si>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</si>
  <si>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</si>
  <si>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</si>
  <si>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</si>
  <si>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</si>
  <si>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</si>
  <si>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</si>
  <si>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</si>
  <si>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</si>
  <si>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</si>
  <si>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</si>
  <si>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</si>
  <si>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</si>
  <si>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</si>
  <si>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</si>
  <si>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</si>
  <si>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</si>
  <si>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</si>
  <si>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</si>
  <si>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</si>
  <si>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</si>
  <si>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</si>
  <si>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</si>
  <si>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</si>
  <si>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</si>
  <si>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</si>
  <si>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</si>
  <si>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</si>
  <si>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</si>
  <si>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</si>
  <si>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</si>
  <si>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</si>
  <si>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</si>
  <si>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</si>
  <si>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</si>
  <si>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</si>
  <si>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</si>
  <si>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</si>
  <si>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</si>
  <si>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</si>
  <si>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</si>
  <si>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</si>
  <si>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</si>
  <si>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</si>
  <si>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</si>
  <si>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</si>
  <si>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</si>
  <si>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</si>
  <si>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</si>
  <si>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</si>
  <si>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</si>
  <si>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</si>
  <si>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</si>
  <si>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</si>
  <si>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</si>
  <si>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</si>
  <si>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</si>
  <si>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</si>
  <si>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</si>
  <si>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</si>
  <si>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</si>
  <si>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</si>
  <si>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</si>
  <si>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</si>
  <si>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</si>
  <si>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</si>
  <si>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</si>
  <si>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</si>
  <si>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</si>
  <si>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</si>
  <si>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</si>
  <si>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</si>
  <si>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</si>
  <si>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</si>
  <si>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</si>
  <si>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</si>
  <si>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</si>
  <si>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</si>
  <si>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</si>
  <si>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</si>
  <si>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</si>
  <si>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</si>
  <si>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</si>
  <si>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</si>
  <si>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</si>
  <si>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</si>
  <si>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</si>
  <si>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</si>
  <si>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</si>
  <si>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</si>
  <si>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</si>
  <si>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</si>
  <si>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</si>
  <si>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</si>
  <si>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</si>
  <si>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</si>
  <si>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</si>
  <si>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</si>
  <si>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</si>
  <si>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</si>
  <si>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</si>
  <si>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</si>
  <si>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</si>
  <si>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</si>
  <si>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</si>
  <si>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</si>
  <si>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</si>
  <si>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</si>
  <si>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</si>
  <si>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</si>
  <si>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</si>
  <si>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</si>
  <si>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</si>
  <si>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</si>
  <si>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</si>
  <si>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</si>
  <si>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</si>
  <si>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</si>
  <si>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</si>
  <si>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</si>
  <si>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</si>
  <si>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</si>
  <si>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</si>
  <si>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</si>
  <si>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</si>
  <si>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</si>
  <si>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</si>
  <si>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</si>
  <si>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</si>
  <si>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</si>
  <si>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</si>
  <si>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</si>
  <si>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</si>
  <si>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</si>
  <si>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</si>
  <si>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</si>
  <si>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</si>
  <si>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</si>
  <si>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</si>
  <si>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</si>
  <si>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</si>
  <si>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</si>
  <si>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</si>
  <si>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</si>
  <si>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</si>
  <si>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</si>
  <si>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</si>
  <si>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</si>
  <si>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</si>
  <si>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</si>
  <si>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</si>
  <si>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</si>
  <si>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</si>
  <si>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</si>
  <si>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</si>
  <si>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</si>
  <si>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</si>
  <si>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</si>
  <si>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</si>
  <si>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</si>
  <si>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</si>
  <si>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</si>
  <si>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</si>
  <si>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</si>
  <si>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</si>
  <si>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</si>
  <si>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</si>
  <si>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</si>
  <si>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</si>
  <si>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</si>
  <si>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</si>
  <si>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</si>
  <si>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</si>
  <si>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</si>
  <si>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</si>
  <si>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</si>
  <si>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</si>
  <si>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</si>
  <si>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</si>
  <si>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</si>
  <si>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</si>
  <si>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</si>
  <si>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</si>
  <si>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</si>
  <si>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</si>
  <si>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</si>
  <si>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</si>
  <si>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</si>
  <si>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</si>
  <si>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</si>
  <si>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</si>
  <si>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</si>
  <si>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</si>
  <si>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</si>
  <si>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</si>
  <si>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</si>
  <si>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</si>
  <si>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</si>
  <si>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</si>
  <si>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</si>
  <si>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</si>
  <si>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</si>
  <si>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</si>
  <si>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</si>
  <si>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</si>
  <si>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</si>
  <si>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</si>
  <si>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</si>
  <si>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</si>
  <si>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</si>
  <si>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</si>
  <si>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</si>
  <si>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</si>
  <si>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</si>
  <si>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</si>
  <si>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</si>
  <si>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</si>
  <si>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</si>
  <si>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</si>
  <si>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</si>
  <si>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</si>
  <si>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</si>
  <si>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</si>
  <si>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</si>
  <si>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</si>
  <si>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</si>
  <si>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</si>
  <si>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</si>
  <si>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</si>
  <si>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</si>
  <si>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</si>
  <si>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</si>
  <si>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</si>
  <si>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</si>
  <si>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</si>
  <si>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</si>
  <si>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</si>
  <si>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</si>
  <si>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</si>
  <si>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</si>
  <si>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</si>
  <si>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</si>
  <si>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</si>
  <si>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</si>
  <si>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</si>
  <si>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</si>
  <si>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</si>
  <si>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</si>
  <si>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</si>
  <si>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</si>
  <si>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</si>
  <si>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</si>
  <si>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</si>
  <si>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</si>
  <si>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</si>
  <si>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</si>
  <si>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</si>
  <si>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</si>
  <si>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</si>
  <si>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</si>
  <si>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</si>
  <si>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</si>
  <si>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</si>
  <si>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</si>
  <si>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</si>
  <si>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</si>
  <si>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</si>
  <si>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</si>
  <si>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</si>
  <si>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</si>
  <si>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</si>
  <si>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</si>
  <si>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</si>
  <si>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</si>
  <si>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</si>
  <si>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</si>
  <si>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</si>
  <si>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</si>
  <si>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</si>
  <si>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</si>
  <si>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</si>
  <si>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</si>
  <si>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</si>
  <si>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</si>
  <si>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</si>
  <si>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</si>
  <si>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</si>
  <si>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</si>
  <si>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</si>
  <si>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</si>
  <si>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</si>
  <si>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</si>
  <si>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</si>
  <si>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</si>
  <si>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</si>
  <si>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</si>
  <si>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</si>
  <si>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</si>
  <si>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</si>
  <si>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</si>
  <si>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</si>
  <si>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</si>
  <si>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</si>
  <si>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</si>
  <si>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</si>
  <si>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</si>
  <si>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</si>
  <si>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</si>
  <si>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</si>
  <si>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</si>
  <si>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</si>
  <si>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</si>
  <si>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</si>
  <si>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</si>
  <si>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</si>
  <si>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</si>
  <si>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</si>
  <si>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</si>
  <si>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</si>
  <si>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</si>
  <si>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</si>
  <si>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</si>
  <si>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</si>
  <si>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</si>
  <si>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</si>
  <si>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</si>
  <si>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</si>
  <si>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</si>
  <si>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</si>
  <si>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</si>
  <si>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</si>
  <si>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</si>
  <si>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</si>
  <si>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</si>
  <si>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</si>
  <si>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</si>
  <si>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</si>
  <si>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</si>
  <si>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</si>
  <si>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</si>
  <si>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</si>
  <si>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</si>
  <si>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</si>
  <si>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</si>
  <si>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</si>
  <si>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</si>
  <si>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</si>
  <si>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</si>
  <si>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</si>
  <si>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</si>
  <si>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</si>
  <si>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</si>
  <si>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</si>
  <si>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</si>
  <si>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</si>
  <si>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</si>
  <si>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</si>
  <si>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</si>
  <si>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</si>
  <si>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</si>
  <si>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</si>
  <si>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</si>
  <si>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</si>
  <si>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</si>
  <si>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</si>
  <si>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</si>
  <si>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</si>
  <si>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</si>
  <si>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</si>
  <si>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</si>
  <si>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</si>
  <si>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</si>
  <si>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</si>
  <si>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</si>
  <si>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</si>
  <si>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</si>
  <si>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</si>
  <si>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</si>
  <si>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</si>
  <si>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</si>
  <si>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</si>
  <si>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</si>
  <si>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</si>
  <si>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</si>
  <si>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</si>
  <si>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</si>
  <si>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</si>
  <si>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</si>
  <si>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</si>
  <si>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</si>
  <si>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</si>
  <si>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</si>
  <si>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</si>
  <si>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</si>
  <si>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</si>
  <si>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</si>
  <si>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</si>
  <si>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</si>
  <si>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</si>
  <si>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</si>
  <si>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</si>
  <si>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</si>
  <si>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</si>
  <si>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</si>
  <si>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</si>
  <si>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</si>
  <si>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</si>
  <si>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</si>
  <si>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</si>
  <si>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</si>
  <si>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</si>
  <si>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</si>
  <si>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</si>
  <si>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</si>
  <si>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</si>
  <si>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</si>
  <si>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</si>
  <si>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</si>
  <si>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</si>
  <si>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</si>
  <si>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</si>
  <si>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</si>
  <si>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</si>
  <si>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</si>
  <si>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</si>
  <si>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</si>
  <si>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</si>
  <si>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</si>
  <si>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</si>
  <si>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</si>
  <si>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</si>
  <si>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</si>
  <si>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</si>
  <si>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</si>
  <si>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</si>
  <si>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</si>
  <si>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</si>
  <si>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</si>
  <si>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</si>
  <si>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</si>
  <si>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</si>
  <si>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</si>
  <si>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</si>
  <si>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</si>
  <si>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</si>
  <si>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</si>
  <si>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</si>
  <si>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</si>
  <si>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</si>
  <si>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</si>
  <si>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</si>
  <si>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</si>
  <si>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</si>
  <si>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</si>
  <si>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</si>
  <si>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</si>
  <si>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</si>
  <si>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</si>
  <si>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</si>
  <si>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</si>
  <si>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</si>
  <si>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</si>
  <si>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</si>
  <si>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</si>
  <si>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</si>
  <si>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</si>
  <si>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</si>
  <si>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</si>
  <si>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</si>
  <si>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</si>
  <si>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</si>
  <si>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</si>
  <si>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</si>
  <si>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</si>
  <si>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</si>
  <si>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</si>
  <si>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</si>
  <si>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</si>
  <si>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</si>
  <si>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</si>
  <si>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</si>
  <si>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</si>
  <si>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</si>
  <si>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</si>
  <si>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</si>
  <si>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</si>
  <si>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</si>
  <si>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</si>
  <si>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</si>
  <si>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</si>
  <si>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</si>
  <si>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</si>
  <si>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</si>
  <si>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</si>
  <si>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</si>
  <si>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</si>
  <si>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</si>
  <si>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</si>
  <si>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</si>
  <si>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</si>
  <si>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</si>
  <si>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</si>
  <si>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</si>
  <si>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</si>
  <si>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</si>
  <si>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</si>
  <si>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</si>
  <si>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</si>
  <si>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</si>
  <si>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</si>
  <si>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</si>
  <si>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</si>
  <si>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</si>
  <si>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</si>
  <si>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</si>
  <si>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</si>
  <si>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</si>
  <si>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</si>
  <si>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</si>
  <si>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</si>
  <si>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</si>
  <si>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</si>
  <si>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</si>
  <si>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</si>
  <si>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</si>
  <si>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</si>
  <si>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</si>
  <si>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</si>
  <si>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</si>
  <si>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</si>
  <si>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</si>
  <si>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</si>
  <si>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</si>
  <si>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</si>
  <si>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</si>
  <si>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</si>
  <si>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</si>
  <si>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</si>
  <si>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</si>
  <si>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</si>
  <si>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</si>
  <si>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</si>
  <si>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</si>
  <si>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</si>
  <si>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</si>
  <si>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</si>
  <si>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</si>
  <si>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</si>
  <si>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</si>
  <si>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</si>
  <si>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</si>
  <si>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</si>
  <si>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</si>
  <si>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</si>
  <si>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</si>
  <si>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</si>
  <si>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</si>
  <si>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</si>
  <si>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</si>
  <si>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</si>
  <si>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</si>
  <si>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</si>
  <si>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</si>
  <si>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</si>
  <si>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</si>
  <si>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</si>
  <si>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</si>
  <si>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</si>
  <si>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</si>
  <si>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</si>
  <si>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</si>
  <si>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</si>
  <si>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</si>
  <si>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</si>
  <si>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</si>
  <si>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</si>
  <si>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</si>
  <si>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</si>
  <si>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</si>
  <si>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</si>
  <si>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</si>
  <si>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</si>
  <si>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</si>
  <si>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</si>
  <si>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</si>
  <si>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</si>
  <si>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</si>
  <si>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</si>
  <si>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</si>
  <si>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</si>
  <si>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</si>
  <si>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</si>
  <si>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</si>
  <si>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</si>
  <si>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</si>
  <si>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</si>
  <si>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</si>
  <si>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</si>
  <si>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</si>
  <si>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</si>
  <si>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</si>
  <si>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</si>
  <si>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</si>
  <si>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</si>
  <si>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</si>
  <si>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</si>
  <si>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</si>
  <si>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</si>
  <si>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</si>
  <si>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</si>
  <si>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</si>
  <si>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</si>
  <si>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</si>
  <si>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</si>
  <si>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</si>
  <si>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</si>
  <si>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</si>
  <si>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</si>
  <si>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</si>
  <si>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</si>
  <si>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</si>
  <si>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</si>
  <si>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</si>
  <si>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</si>
  <si>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</si>
  <si>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</si>
  <si>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</si>
  <si>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</si>
  <si>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</si>
  <si>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</si>
  <si>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</si>
  <si>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</si>
  <si>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</si>
  <si>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</si>
  <si>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</si>
  <si>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</si>
  <si>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</si>
  <si>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</si>
  <si>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</si>
  <si>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</si>
  <si>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</si>
  <si>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</si>
  <si>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</si>
  <si>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</si>
  <si>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</si>
  <si>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</si>
  <si>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</si>
  <si>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</si>
  <si>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</si>
  <si>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</si>
  <si>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</si>
  <si>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</si>
  <si>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</si>
  <si>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</si>
  <si>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</si>
  <si>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</si>
  <si>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</si>
  <si>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</si>
  <si>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</si>
  <si>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</si>
  <si>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</si>
  <si>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</si>
  <si>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</si>
  <si>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</si>
  <si>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</si>
  <si>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</si>
  <si>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</si>
  <si>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</si>
  <si>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</si>
  <si>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</si>
  <si>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</si>
  <si>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</si>
  <si>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</si>
  <si>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</si>
  <si>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</si>
  <si>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</si>
  <si>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</si>
  <si>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</si>
  <si>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</si>
  <si>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</si>
  <si>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</si>
  <si>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</si>
  <si>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</si>
  <si>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</si>
  <si>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</si>
  <si>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</si>
  <si>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</si>
  <si>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</si>
  <si>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</si>
  <si>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</si>
  <si>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</si>
  <si>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</si>
  <si>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</si>
  <si>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</si>
  <si>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</si>
  <si>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</si>
  <si>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</si>
  <si>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</si>
  <si>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</si>
  <si>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</si>
  <si>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</si>
  <si>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</si>
  <si>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</si>
  <si>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</si>
  <si>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</si>
  <si>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</si>
  <si>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</si>
  <si>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</si>
  <si>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</si>
  <si>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</si>
  <si>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</si>
  <si>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</si>
  <si>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</si>
  <si>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</si>
  <si>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</si>
  <si>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</si>
  <si>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</si>
  <si>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</si>
  <si>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</si>
  <si>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</si>
  <si>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</si>
  <si>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</si>
  <si>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</si>
  <si>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</si>
  <si>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</si>
  <si>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</si>
  <si>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</si>
  <si>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</si>
  <si>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</si>
  <si>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</si>
  <si>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</si>
  <si>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</si>
  <si>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</si>
  <si>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</si>
  <si>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</si>
  <si>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</si>
  <si>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</si>
  <si>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</si>
  <si>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</si>
  <si>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</si>
  <si>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</si>
  <si>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</si>
  <si>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</si>
  <si>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</si>
  <si>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</si>
  <si>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</si>
  <si>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</si>
  <si>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</si>
  <si>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</si>
  <si>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</si>
  <si>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</si>
  <si>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</si>
  <si>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</si>
  <si>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</si>
  <si>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</si>
  <si>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</si>
  <si>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</si>
  <si>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</si>
  <si>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</si>
  <si>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</si>
  <si>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</si>
  <si>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</si>
  <si>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</si>
  <si>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</si>
  <si>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</si>
  <si>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</si>
  <si>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</si>
  <si>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</si>
  <si>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</si>
  <si>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</si>
  <si>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</si>
  <si>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</si>
  <si>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</si>
  <si>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</si>
  <si>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</si>
  <si>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</si>
  <si>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</si>
  <si>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</si>
  <si>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</si>
  <si>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</si>
  <si>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</si>
  <si>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</si>
  <si>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</si>
  <si>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</si>
  <si>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</si>
  <si>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</si>
  <si>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</si>
  <si>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</si>
  <si>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</si>
  <si>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</si>
  <si>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</si>
  <si>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</si>
  <si>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</si>
  <si>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</si>
  <si>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</si>
  <si>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</si>
  <si>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</si>
  <si>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</si>
  <si>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</si>
  <si>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</si>
  <si>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</si>
  <si>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</si>
  <si>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</si>
  <si>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</si>
  <si>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</si>
  <si>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</si>
  <si>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</si>
  <si>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</si>
  <si>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</si>
  <si>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</si>
  <si>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</si>
  <si>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</si>
  <si>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</si>
  <si>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</si>
  <si>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</si>
  <si>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</si>
  <si>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</si>
  <si>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</si>
  <si>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</si>
  <si>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</si>
  <si>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</si>
  <si>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</si>
  <si>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</si>
  <si>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</si>
  <si>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</si>
  <si>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</si>
  <si>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</si>
  <si>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</si>
  <si>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</si>
  <si>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</si>
  <si>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</si>
  <si>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</si>
  <si>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</si>
  <si>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</si>
  <si>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</si>
  <si>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</si>
  <si>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</si>
  <si>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</si>
  <si>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</si>
  <si>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</si>
  <si>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</si>
  <si>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</si>
  <si>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</si>
  <si>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</si>
  <si>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</si>
  <si>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</si>
  <si>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</si>
  <si>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</si>
  <si>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</si>
  <si>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</si>
  <si>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</si>
  <si>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</si>
  <si>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</si>
  <si>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</si>
  <si>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</si>
  <si>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</si>
  <si>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</si>
  <si>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</si>
  <si>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</si>
  <si>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</si>
  <si>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</si>
  <si>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</si>
  <si>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</si>
  <si>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</si>
  <si>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</si>
  <si>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</si>
  <si>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</si>
  <si>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</si>
  <si>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</si>
  <si>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</si>
  <si>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</si>
  <si>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</si>
  <si>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</si>
  <si>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</si>
  <si>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</si>
  <si>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</si>
  <si>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</si>
  <si>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</si>
  <si>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</si>
  <si>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</si>
  <si>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</si>
  <si>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</si>
  <si>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</si>
  <si>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</si>
  <si>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</si>
  <si>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</si>
  <si>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</si>
  <si>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</si>
  <si>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</si>
  <si>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</si>
  <si>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</si>
  <si>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</si>
  <si>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</si>
  <si>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</si>
  <si>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</si>
  <si>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</si>
  <si>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</si>
  <si>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</si>
  <si>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</si>
  <si>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</si>
  <si>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</si>
  <si>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</si>
  <si>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</si>
  <si>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</si>
  <si>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</si>
  <si>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</si>
  <si>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</si>
  <si>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</si>
  <si>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</si>
  <si>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</si>
  <si>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</si>
  <si>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</si>
  <si>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</si>
  <si>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</si>
  <si>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</si>
  <si>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</si>
  <si>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</si>
  <si>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</si>
  <si>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</si>
  <si>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</si>
  <si>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</si>
  <si>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</si>
  <si>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</si>
  <si>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</si>
  <si>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</si>
  <si>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</si>
  <si>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</si>
  <si>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</si>
  <si>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</si>
  <si>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</si>
  <si>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</si>
  <si>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</si>
  <si>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</si>
  <si>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</si>
  <si>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</si>
  <si>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</si>
  <si>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</si>
  <si>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</si>
  <si>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</si>
  <si>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</si>
  <si>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</si>
  <si>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</si>
  <si>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</si>
  <si>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</si>
  <si>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</si>
  <si>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</si>
  <si>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</si>
  <si>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</si>
  <si>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</si>
  <si>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</si>
  <si>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</si>
  <si>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</si>
  <si>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</si>
  <si>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</si>
  <si>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</si>
  <si>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</si>
  <si>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</si>
  <si>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</si>
  <si>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</si>
  <si>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</si>
  <si>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</si>
  <si>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</si>
  <si>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</si>
  <si>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</si>
  <si>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</si>
  <si>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</si>
  <si>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</si>
  <si>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</si>
  <si>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</si>
  <si>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</si>
  <si>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</si>
  <si>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</si>
  <si>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</si>
  <si>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</si>
  <si>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</si>
  <si>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</si>
  <si>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</si>
  <si>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</si>
  <si>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</si>
  <si>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</si>
  <si>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</si>
  <si>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</si>
  <si>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</si>
  <si>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</si>
  <si>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</si>
  <si>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</si>
  <si>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</si>
  <si>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</si>
  <si>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</si>
  <si>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</si>
  <si>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</si>
  <si>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</si>
  <si>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</si>
  <si>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</si>
  <si>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</si>
  <si>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</si>
  <si>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</si>
  <si>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</si>
  <si>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</si>
  <si>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</si>
  <si>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</si>
  <si>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</si>
  <si>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</si>
  <si>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</si>
  <si>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</si>
  <si>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</si>
  <si>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</si>
  <si>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</si>
  <si>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</si>
  <si>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</si>
  <si>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</si>
  <si>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</si>
  <si>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</si>
  <si>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</si>
  <si>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</si>
  <si>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</si>
  <si>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</si>
  <si>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</si>
  <si>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</si>
  <si>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</si>
  <si>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</si>
  <si>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</si>
  <si>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</si>
  <si>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</si>
  <si>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</si>
  <si>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</si>
  <si>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</si>
  <si>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</si>
  <si>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</si>
  <si>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</si>
  <si>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</si>
  <si>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</si>
  <si>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</si>
  <si>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</si>
  <si>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</si>
  <si>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</si>
  <si>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</si>
  <si>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</si>
  <si>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</si>
  <si>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</si>
  <si>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</si>
  <si>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</si>
  <si>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</si>
  <si>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</si>
  <si>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</si>
  <si>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</si>
  <si>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</si>
  <si>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</si>
  <si>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</si>
  <si>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</si>
  <si>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</si>
  <si>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</si>
  <si>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</si>
  <si>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</si>
  <si>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</si>
  <si>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</si>
  <si>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</si>
  <si>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</si>
  <si>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</si>
  <si>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</si>
  <si>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</si>
  <si>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</si>
  <si>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</si>
  <si>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</si>
  <si>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</si>
  <si>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</si>
  <si>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</si>
  <si>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</si>
  <si>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</si>
  <si>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</si>
  <si>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</si>
  <si>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</si>
  <si>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</si>
  <si>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</si>
  <si>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</si>
  <si>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</si>
  <si>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</si>
  <si>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</si>
  <si>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</si>
  <si>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</si>
  <si>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</si>
  <si>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</si>
  <si>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</si>
  <si>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</si>
  <si>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</si>
  <si>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</si>
  <si>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</si>
  <si>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</si>
  <si>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</si>
  <si>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</si>
  <si>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</si>
  <si>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</si>
  <si>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</si>
  <si>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</si>
  <si>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</si>
  <si>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</si>
  <si>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</si>
  <si>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</si>
  <si>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</si>
  <si>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</si>
  <si>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</si>
  <si>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</si>
  <si>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</si>
  <si>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</si>
  <si>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</si>
  <si>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</si>
  <si>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</si>
  <si>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</si>
  <si>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</si>
  <si>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</si>
  <si>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</si>
  <si>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</si>
  <si>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</si>
  <si>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</si>
  <si>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</si>
  <si>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</si>
  <si>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</si>
  <si>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</si>
  <si>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</si>
  <si>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</si>
  <si>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</si>
  <si>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</si>
  <si>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</si>
  <si>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</si>
  <si>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</si>
  <si>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</si>
  <si>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</si>
  <si>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</si>
  <si>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</si>
  <si>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</si>
  <si>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</si>
  <si>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</si>
  <si>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</si>
  <si>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</si>
  <si>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</si>
  <si>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</si>
  <si>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</si>
  <si>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</si>
  <si>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</si>
  <si>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</si>
  <si>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</si>
  <si>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</si>
  <si>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</si>
  <si>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</si>
  <si>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</si>
  <si>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</si>
  <si>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</si>
  <si>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</si>
  <si>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</si>
  <si>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</si>
  <si>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</si>
  <si>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</si>
  <si>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</si>
  <si>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</si>
  <si>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</si>
  <si>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</si>
  <si>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</si>
  <si>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</si>
  <si>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</si>
  <si>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</si>
  <si>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</si>
  <si>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</si>
  <si>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</si>
  <si>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</si>
  <si>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</si>
  <si>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</si>
  <si>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</si>
  <si>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</si>
  <si>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</si>
  <si>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</si>
  <si>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</si>
  <si>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</si>
  <si>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</si>
  <si>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</si>
  <si>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</si>
  <si>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</si>
  <si>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</si>
  <si>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</si>
  <si>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</si>
  <si>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</si>
  <si>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</si>
  <si>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</si>
  <si>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</si>
  <si>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</si>
  <si>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</si>
  <si>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</si>
  <si>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</si>
  <si>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</si>
  <si>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</si>
  <si>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</si>
  <si>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</si>
  <si>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</si>
  <si>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</si>
  <si>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</si>
  <si>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</si>
  <si>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</si>
  <si>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</si>
  <si>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</si>
  <si>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</si>
  <si>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</si>
  <si>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</si>
  <si>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</si>
  <si>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</si>
  <si>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</si>
  <si>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</si>
  <si>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</si>
  <si>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</si>
  <si>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</si>
  <si>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</si>
  <si>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</si>
  <si>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</si>
  <si>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</si>
  <si>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</si>
  <si>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</si>
  <si>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</si>
  <si>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</si>
  <si>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</si>
  <si>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</si>
  <si>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</si>
  <si>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</si>
  <si>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</si>
  <si>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</si>
  <si>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</si>
  <si>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</si>
  <si>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</si>
  <si>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</si>
  <si>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</si>
  <si>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</si>
  <si>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</si>
  <si>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</si>
  <si>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</si>
  <si>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</si>
  <si>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</si>
  <si>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</si>
  <si>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</si>
  <si>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</si>
  <si>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</si>
  <si>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</si>
  <si>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</si>
  <si>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</si>
  <si>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</si>
  <si>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</si>
  <si>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</si>
  <si>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</si>
  <si>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</si>
  <si>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</si>
  <si>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</si>
  <si>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</si>
  <si>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</si>
  <si>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</si>
  <si>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</si>
  <si>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</si>
  <si>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</si>
  <si>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</si>
  <si>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</si>
  <si>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</si>
  <si>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</si>
  <si>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</si>
  <si>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</si>
  <si>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</si>
  <si>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</si>
  <si>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</si>
  <si>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</si>
  <si>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</si>
  <si>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</si>
  <si>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</si>
  <si>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</si>
  <si>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</si>
  <si>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</si>
  <si>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</si>
  <si>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</si>
  <si>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</si>
  <si>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</si>
  <si>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</si>
  <si>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</si>
  <si>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</si>
  <si>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</si>
  <si>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</si>
  <si>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</si>
  <si>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</si>
  <si>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</si>
  <si>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</si>
  <si>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</si>
  <si>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</si>
  <si>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</si>
  <si>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</si>
  <si>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</si>
  <si>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</si>
  <si>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</si>
  <si>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</si>
  <si>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</si>
  <si>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</si>
  <si>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</si>
  <si>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</si>
  <si>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</si>
  <si>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</si>
  <si>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</si>
  <si>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</si>
  <si>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</si>
  <si>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</si>
  <si>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</si>
  <si>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</si>
  <si>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</si>
  <si>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</si>
  <si>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</si>
  <si>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</si>
  <si>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</si>
  <si>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</si>
  <si>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</si>
  <si>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</si>
  <si>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</si>
  <si>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</si>
  <si>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</si>
  <si>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</si>
  <si>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</si>
  <si>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</si>
  <si>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</si>
  <si>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</si>
  <si>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</si>
  <si>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</si>
  <si>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</si>
  <si>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</si>
  <si>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</si>
  <si>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</si>
  <si>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</si>
  <si>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</si>
  <si>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</si>
  <si>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</si>
  <si>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</si>
  <si>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</si>
  <si>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</si>
  <si>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</si>
  <si>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</si>
  <si>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</si>
  <si>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</si>
  <si>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</si>
  <si>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</si>
  <si>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</si>
  <si>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</si>
  <si>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</si>
  <si>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</si>
  <si>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</si>
  <si>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</si>
  <si>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</si>
  <si>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</si>
  <si>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</si>
  <si>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</si>
  <si>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</si>
  <si>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</si>
  <si>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</si>
  <si>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</si>
  <si>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</si>
  <si>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</si>
  <si>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</si>
  <si>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</si>
  <si>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</si>
  <si>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</si>
  <si>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</si>
  <si>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</si>
  <si>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</si>
  <si>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</si>
  <si>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</si>
  <si>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</si>
  <si>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</si>
  <si>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</si>
  <si>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</si>
  <si>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</si>
  <si>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</si>
  <si>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</si>
  <si>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</si>
  <si>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</si>
  <si>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</si>
  <si>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</si>
  <si>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</si>
  <si>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</si>
  <si>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</si>
  <si>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</si>
  <si>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</si>
  <si>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</si>
  <si>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</si>
  <si>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</si>
  <si>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</si>
  <si>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</si>
  <si>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</si>
  <si>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</si>
  <si>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</si>
  <si>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</si>
  <si>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</si>
  <si>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</si>
  <si>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</si>
  <si>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</si>
  <si>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</si>
  <si>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</si>
  <si>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</si>
  <si>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</si>
  <si>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</si>
  <si>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</si>
  <si>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</si>
  <si>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</si>
  <si>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</si>
  <si>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</si>
  <si>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</si>
  <si>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</si>
  <si>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</si>
  <si>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</si>
  <si>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</si>
  <si>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</si>
  <si>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</si>
  <si>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</si>
  <si>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</si>
  <si>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</si>
  <si>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</si>
  <si>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</si>
  <si>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</si>
  <si>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</si>
  <si>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</si>
  <si>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</si>
  <si>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</si>
  <si>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</si>
  <si>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</si>
  <si>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</si>
  <si>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</si>
  <si>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</si>
  <si>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</si>
  <si>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</si>
  <si>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</si>
  <si>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</si>
  <si>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</si>
  <si>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</si>
  <si>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</si>
  <si>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</si>
  <si>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</si>
  <si>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</si>
  <si>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</si>
  <si>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</si>
  <si>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</si>
  <si>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</si>
  <si>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</si>
  <si>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</si>
  <si>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</si>
  <si>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</si>
  <si>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</si>
  <si>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</si>
  <si>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</si>
  <si>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</si>
  <si>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</si>
  <si>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</si>
  <si>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</si>
  <si>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</si>
  <si>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</si>
  <si>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</si>
  <si>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</si>
  <si>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</si>
  <si>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</si>
  <si>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</si>
  <si>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</si>
  <si>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</si>
  <si>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</si>
  <si>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</si>
  <si>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</si>
  <si>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</si>
  <si>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</si>
  <si>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</si>
  <si>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</si>
  <si>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</si>
  <si>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</si>
  <si>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</si>
  <si>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</si>
  <si>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</si>
  <si>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</si>
  <si>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</si>
  <si>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</si>
  <si>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</si>
  <si>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</si>
  <si>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</si>
  <si>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</si>
  <si>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</si>
  <si>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</si>
  <si>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</si>
  <si>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</si>
  <si>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</si>
  <si>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</si>
  <si>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</si>
  <si>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</si>
  <si>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</si>
  <si>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</si>
  <si>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</si>
  <si>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</si>
  <si>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</si>
  <si>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</si>
  <si>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</si>
  <si>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</si>
  <si>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</si>
  <si>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</si>
  <si>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</si>
  <si>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</si>
  <si>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</si>
  <si>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</si>
  <si>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</si>
  <si>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</si>
  <si>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</si>
  <si>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</si>
  <si>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</si>
  <si>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</si>
  <si>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</si>
  <si>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</si>
  <si>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</si>
  <si>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</si>
  <si>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</si>
  <si>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</si>
  <si>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</si>
  <si>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</si>
  <si>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</si>
  <si>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</si>
  <si>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</si>
  <si>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</si>
  <si>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</si>
  <si>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</si>
  <si>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</si>
  <si>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</si>
  <si>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</si>
  <si>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</si>
  <si>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</si>
  <si>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</si>
  <si>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</si>
  <si>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</si>
  <si>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</si>
  <si>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</si>
  <si>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</si>
  <si>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</si>
  <si>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</si>
  <si>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</si>
  <si>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</si>
  <si>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</si>
  <si>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</si>
  <si>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</si>
  <si>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</si>
  <si>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</si>
  <si>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</si>
  <si>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</si>
  <si>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</si>
  <si>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</si>
  <si>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</si>
  <si>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</si>
  <si>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</si>
  <si>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</si>
  <si>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</si>
  <si>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</si>
  <si>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</si>
  <si>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</si>
  <si>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</si>
  <si>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</si>
  <si>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</si>
  <si>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</si>
  <si>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</si>
  <si>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</si>
  <si>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</si>
  <si>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</si>
  <si>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</si>
  <si>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</si>
  <si>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</si>
  <si>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</si>
  <si>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</si>
  <si>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</si>
  <si>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</si>
  <si>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</si>
  <si>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</si>
  <si>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</si>
  <si>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</si>
  <si>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</si>
  <si>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</si>
  <si>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</si>
  <si>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</si>
  <si>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</si>
  <si>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</si>
  <si>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</si>
  <si>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</si>
  <si>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</si>
  <si>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</si>
  <si>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</si>
  <si>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</si>
  <si>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</si>
  <si>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</si>
  <si>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</si>
  <si>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</si>
  <si>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</si>
  <si>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</si>
  <si>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</si>
  <si>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</si>
  <si>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</si>
  <si>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</si>
  <si>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</si>
  <si>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</si>
  <si>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</si>
  <si>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</si>
  <si>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</si>
  <si>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</si>
  <si>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</si>
  <si>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</si>
  <si>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</si>
  <si>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</si>
  <si>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</si>
  <si>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</si>
  <si>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</si>
  <si>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</si>
  <si>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</si>
  <si>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</si>
  <si>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</si>
  <si>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</si>
  <si>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</si>
  <si>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</si>
  <si>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</si>
  <si>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</si>
  <si>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</si>
  <si>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</si>
  <si>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</si>
  <si>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</si>
  <si>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</si>
  <si>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</si>
  <si>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</si>
  <si>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</si>
  <si>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</si>
  <si>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</si>
  <si>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</si>
  <si>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</si>
  <si>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</si>
  <si>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</si>
  <si>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</si>
  <si>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</si>
  <si>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</si>
  <si>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</si>
  <si>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</si>
  <si>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</si>
  <si>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</si>
  <si>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</si>
  <si>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</si>
  <si>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</si>
  <si>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</si>
  <si>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</si>
  <si>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</si>
  <si>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</si>
  <si>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</si>
  <si>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</si>
  <si>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</si>
  <si>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</si>
  <si>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</si>
  <si>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</si>
  <si>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</si>
  <si>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</si>
  <si>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</si>
  <si>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</si>
  <si>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</si>
  <si>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</si>
  <si>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</si>
  <si>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</si>
  <si>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</si>
  <si>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</si>
  <si>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</si>
  <si>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</si>
  <si>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</si>
  <si>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</si>
  <si>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</si>
  <si>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</si>
  <si>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</si>
  <si>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</si>
  <si>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</si>
  <si>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</si>
  <si>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</si>
  <si>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</si>
  <si>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</si>
  <si>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</si>
  <si>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</si>
  <si>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</si>
  <si>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</si>
  <si>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</si>
  <si>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</si>
  <si>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</si>
  <si>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</si>
  <si>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</si>
  <si>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</si>
  <si>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</si>
  <si>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</si>
  <si>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</si>
  <si>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</si>
  <si>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</si>
  <si>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</si>
  <si>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</si>
  <si>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</si>
  <si>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</si>
  <si>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</si>
  <si>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</si>
  <si>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</si>
  <si>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</si>
  <si>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</si>
  <si>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</si>
  <si>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</si>
  <si>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</si>
  <si>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</si>
  <si>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</si>
  <si>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</si>
  <si>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</si>
  <si>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</si>
  <si>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</si>
  <si>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</si>
  <si>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</si>
  <si>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</si>
  <si>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</si>
  <si>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</si>
  <si>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</si>
  <si>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</si>
  <si>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</si>
  <si>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</si>
  <si>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</si>
  <si>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</si>
  <si>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</si>
  <si>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</si>
  <si>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</si>
  <si>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</si>
  <si>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</si>
  <si>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</si>
  <si>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</si>
  <si>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</si>
  <si>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</si>
  <si>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</si>
  <si>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</si>
  <si>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</si>
  <si>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</si>
  <si>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</si>
  <si>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</si>
  <si>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</si>
  <si>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</si>
  <si>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</si>
  <si>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</si>
  <si>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</si>
  <si>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</si>
  <si>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</si>
  <si>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</si>
  <si>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</si>
  <si>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</si>
  <si>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</si>
  <si>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</si>
  <si>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</si>
  <si>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</si>
  <si>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</si>
  <si>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</si>
  <si>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</si>
  <si>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</si>
  <si>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</si>
  <si>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</si>
  <si>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</si>
  <si>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</si>
  <si>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</si>
  <si>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</si>
  <si>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</si>
  <si>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</si>
  <si>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</si>
  <si>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</si>
  <si>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</si>
  <si>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</si>
  <si>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</si>
  <si>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</si>
  <si>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</si>
  <si>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</si>
  <si>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</si>
  <si>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</si>
  <si>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</si>
  <si>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</si>
  <si>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</si>
  <si>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</si>
  <si>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</si>
  <si>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</si>
  <si>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</si>
  <si>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</si>
  <si>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</si>
  <si>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</si>
  <si>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</si>
  <si>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</si>
  <si>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</si>
  <si>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</si>
  <si>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</si>
  <si>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</si>
  <si>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</si>
  <si>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</si>
  <si>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</si>
  <si>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</si>
  <si>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</si>
  <si>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</si>
  <si>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</si>
  <si>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</si>
  <si>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</si>
  <si>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</si>
  <si>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</si>
  <si>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</si>
  <si>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</si>
  <si>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</si>
  <si>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</si>
  <si>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</si>
  <si>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</si>
  <si>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</si>
  <si>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</si>
  <si>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</si>
  <si>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</si>
  <si>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</si>
  <si>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</si>
  <si>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</si>
  <si>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</si>
  <si>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</si>
  <si>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</si>
  <si>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</si>
  <si>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</si>
  <si>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</si>
  <si>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</si>
  <si>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</si>
  <si>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</si>
  <si>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</si>
  <si>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</si>
  <si>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</si>
  <si>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</si>
  <si>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</si>
  <si>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</si>
  <si>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</si>
  <si>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</si>
  <si>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</si>
  <si>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</si>
  <si>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</si>
  <si>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</si>
  <si>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</si>
  <si>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</si>
  <si>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</si>
  <si>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</si>
  <si>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</si>
  <si>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</si>
  <si>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</si>
  <si>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</si>
  <si>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</si>
  <si>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</si>
  <si>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</si>
  <si>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</si>
  <si>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</si>
  <si>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</si>
  <si>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</si>
  <si>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</si>
  <si>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</si>
  <si>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</si>
  <si>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</si>
  <si>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</si>
  <si>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</si>
  <si>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</si>
  <si>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</si>
  <si>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</si>
  <si>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</si>
  <si>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</si>
  <si>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</si>
  <si>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</si>
  <si>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</si>
  <si>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</si>
  <si>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</si>
  <si>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</si>
  <si>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</si>
  <si>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</si>
  <si>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</si>
  <si>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</si>
  <si>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</si>
  <si>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</si>
  <si>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</si>
  <si>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</si>
  <si>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</si>
  <si>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</si>
  <si>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</si>
  <si>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</si>
  <si>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</si>
  <si>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</si>
  <si>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</si>
  <si>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</si>
  <si>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</si>
  <si>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</si>
  <si>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</si>
  <si>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</si>
  <si>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</si>
  <si>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</si>
  <si>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</si>
  <si>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</si>
  <si>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</si>
  <si>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</si>
  <si>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</si>
  <si>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</si>
  <si>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</si>
  <si>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</si>
  <si>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</si>
  <si>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</si>
  <si>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</si>
  <si>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</si>
  <si>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</si>
  <si>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</si>
  <si>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</si>
  <si>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</si>
  <si>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</si>
  <si>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</si>
  <si>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</si>
  <si>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</si>
  <si>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</si>
  <si>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</si>
  <si>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</si>
  <si>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</si>
  <si>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</si>
  <si>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</si>
  <si>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</si>
  <si>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</si>
  <si>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</si>
  <si>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</si>
  <si>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</si>
  <si>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</si>
  <si>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</si>
  <si>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</si>
  <si>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</si>
  <si>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</si>
  <si>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</si>
  <si>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</si>
  <si>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</si>
  <si>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</si>
  <si>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</si>
  <si>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</si>
  <si>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</si>
  <si>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</si>
  <si>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</si>
  <si>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</si>
  <si>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</si>
  <si>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</si>
  <si>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</si>
  <si>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</si>
  <si>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</si>
  <si>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</si>
  <si>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</si>
  <si>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</si>
  <si>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</si>
  <si>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</si>
  <si>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</si>
  <si>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</si>
  <si>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</si>
  <si>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</si>
  <si>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</si>
  <si>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</si>
  <si>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</si>
  <si>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</si>
  <si>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</si>
  <si>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</si>
  <si>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</si>
  <si>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</si>
  <si>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</si>
  <si>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</si>
  <si>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</si>
  <si>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</si>
  <si>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</si>
  <si>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</si>
  <si>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</si>
  <si>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</si>
  <si>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</si>
  <si>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</si>
  <si>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</si>
  <si>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</si>
  <si>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</si>
  <si>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</si>
  <si>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</si>
  <si>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</si>
  <si>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</si>
  <si>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</si>
  <si>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</si>
  <si>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</si>
  <si>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</si>
  <si>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</si>
  <si>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</si>
  <si>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</si>
  <si>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</si>
  <si>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</si>
  <si>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</si>
  <si>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</si>
  <si>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</si>
  <si>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</si>
  <si>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</si>
  <si>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</si>
  <si>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</si>
  <si>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</si>
  <si>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</si>
  <si>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</si>
  <si>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</si>
  <si>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</si>
  <si>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</si>
  <si>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</si>
  <si>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</si>
  <si>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</si>
  <si>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</si>
  <si>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</si>
  <si>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</si>
  <si>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</si>
  <si>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</si>
  <si>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</si>
  <si>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</si>
  <si>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</si>
  <si>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</si>
  <si>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</si>
  <si>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</si>
  <si>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</si>
  <si>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</si>
  <si>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</si>
  <si>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</si>
  <si>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</si>
  <si>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</si>
  <si>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</si>
  <si>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</si>
  <si>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</si>
  <si>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</si>
  <si>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</si>
  <si>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</si>
  <si>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</si>
  <si>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</si>
  <si>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</si>
  <si>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</si>
  <si>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</si>
  <si>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</si>
  <si>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</si>
  <si>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</si>
  <si>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</si>
  <si>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</si>
  <si>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</si>
  <si>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</si>
  <si>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</si>
  <si>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</si>
  <si>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</si>
  <si>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</si>
  <si>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</si>
  <si>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</si>
  <si>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</si>
  <si>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</si>
  <si>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</si>
  <si>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</si>
  <si>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</si>
  <si>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</si>
  <si>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</si>
  <si>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</si>
  <si>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</si>
  <si>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</si>
  <si>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</si>
  <si>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</si>
  <si>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</si>
  <si>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</si>
  <si>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</si>
  <si>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</si>
  <si>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</si>
  <si>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</si>
  <si>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</si>
  <si>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</si>
  <si>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</si>
  <si>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</si>
  <si>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</si>
  <si>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</si>
  <si>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</si>
  <si>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</si>
  <si>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</si>
  <si>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</si>
  <si>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</si>
  <si>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</si>
  <si>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</si>
  <si>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</si>
  <si>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</si>
  <si>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</si>
  <si>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</si>
  <si>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</si>
  <si>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</si>
  <si>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</si>
  <si>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</si>
  <si>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</si>
  <si>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</si>
  <si>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</si>
  <si>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</si>
  <si>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</si>
  <si>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</si>
  <si>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</si>
  <si>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</si>
  <si>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</si>
  <si>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</si>
  <si>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</si>
  <si>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</si>
  <si>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</si>
  <si>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</si>
  <si>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</si>
  <si>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</si>
  <si>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</si>
  <si>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</si>
  <si>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</si>
  <si>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</si>
  <si>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</si>
  <si>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</si>
  <si>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</si>
  <si>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</si>
  <si>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</si>
  <si>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</si>
  <si>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</si>
  <si>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</si>
  <si>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</si>
  <si>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</si>
  <si>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</si>
  <si>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</si>
  <si>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</si>
  <si>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</si>
  <si>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</si>
  <si>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</si>
  <si>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</si>
  <si>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</si>
  <si>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</si>
  <si>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</si>
  <si>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</si>
  <si>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</si>
  <si>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</si>
  <si>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</si>
  <si>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</si>
  <si>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</si>
  <si>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</si>
  <si>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</si>
  <si>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</si>
  <si>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</si>
  <si>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</si>
  <si>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</si>
  <si>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</si>
  <si>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</si>
  <si>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</si>
  <si>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</si>
  <si>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</si>
  <si>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</si>
  <si>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</si>
  <si>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</si>
  <si>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</si>
  <si>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</si>
  <si>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</si>
  <si>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</si>
  <si>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</si>
  <si>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</si>
  <si>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</si>
  <si>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</si>
  <si>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</si>
  <si>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</si>
  <si>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</si>
  <si>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</si>
  <si>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</si>
  <si>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</si>
  <si>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</si>
  <si>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</si>
  <si>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</si>
  <si>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</si>
  <si>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</si>
  <si>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</si>
  <si>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</si>
  <si>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</si>
  <si>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</si>
  <si>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</si>
  <si>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</si>
  <si>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</si>
  <si>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</si>
  <si>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</si>
  <si>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</si>
  <si>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</si>
  <si>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</si>
  <si>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</si>
  <si>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</si>
  <si>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</si>
  <si>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</si>
  <si>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</si>
  <si>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</si>
  <si>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</si>
  <si>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</si>
  <si>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</si>
  <si>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</si>
  <si>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</si>
  <si>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</si>
  <si>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</si>
  <si>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</si>
  <si>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</si>
  <si>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</si>
  <si>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</si>
  <si>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</si>
  <si>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</si>
  <si>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</si>
  <si>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</si>
  <si>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</si>
  <si>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</si>
  <si>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</si>
  <si>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</si>
  <si>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</si>
  <si>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</si>
  <si>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</si>
  <si>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</si>
  <si>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</si>
  <si>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</si>
  <si>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</si>
  <si>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</si>
  <si>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</si>
  <si>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</si>
  <si>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</si>
  <si>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</si>
  <si>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</si>
  <si>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</si>
  <si>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</si>
  <si>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</si>
  <si>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</si>
  <si>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</si>
  <si>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</si>
  <si>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</si>
  <si>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</si>
  <si>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</si>
  <si>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</si>
  <si>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</si>
  <si>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</si>
  <si>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</si>
  <si>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</si>
  <si>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</si>
  <si>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</si>
  <si>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</si>
  <si>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</si>
  <si>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</si>
  <si>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</si>
  <si>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</si>
  <si>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</si>
  <si>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</si>
  <si>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</si>
  <si>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</si>
  <si>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</si>
  <si>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</si>
  <si>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</si>
  <si>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</si>
  <si>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</si>
  <si>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</si>
  <si>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</si>
  <si>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</si>
  <si>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</si>
  <si>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</si>
  <si>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</si>
  <si>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</si>
  <si>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</si>
  <si>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</si>
  <si>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</si>
  <si>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</si>
  <si>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</si>
  <si>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</si>
  <si>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</si>
  <si>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</si>
  <si>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</si>
  <si>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</si>
  <si>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</si>
  <si>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</si>
  <si>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</si>
  <si>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</si>
  <si>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</si>
  <si>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</si>
  <si>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</si>
  <si>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</si>
  <si>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</si>
  <si>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</si>
  <si>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</si>
  <si>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</si>
  <si>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</si>
  <si>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</si>
  <si>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</si>
  <si>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</si>
  <si>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</si>
  <si>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</si>
  <si>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</si>
  <si>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</si>
  <si>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</si>
  <si>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</si>
  <si>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</si>
  <si>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</si>
  <si>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</si>
  <si>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</si>
  <si>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</si>
  <si>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</si>
  <si>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</si>
  <si>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</si>
  <si>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</si>
  <si>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</si>
  <si>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</si>
  <si>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</si>
  <si>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</si>
  <si>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</si>
  <si>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</si>
  <si>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</si>
  <si>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</si>
  <si>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</si>
  <si>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</si>
  <si>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</si>
  <si>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</si>
  <si>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</si>
  <si>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</si>
  <si>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</si>
  <si>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</si>
  <si>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</si>
  <si>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</si>
  <si>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</si>
  <si>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</si>
  <si>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</si>
  <si>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</si>
  <si>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</si>
  <si>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</si>
  <si>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</si>
  <si>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</si>
  <si>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</si>
  <si>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</si>
  <si>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</si>
  <si>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</si>
  <si>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</si>
  <si>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</si>
  <si>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</si>
  <si>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</si>
  <si>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</si>
  <si>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</si>
  <si>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</si>
  <si>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</si>
  <si>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</si>
  <si>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</si>
  <si>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</si>
  <si>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</si>
  <si>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</si>
  <si>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</si>
  <si>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</si>
  <si>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</si>
  <si>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</si>
  <si>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</si>
  <si>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</si>
  <si>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</si>
  <si>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</si>
  <si>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</si>
  <si>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</si>
  <si>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</si>
  <si>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</si>
  <si>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</si>
  <si>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</si>
  <si>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</si>
  <si>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</si>
  <si>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</si>
  <si>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</si>
  <si>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</si>
  <si>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</si>
  <si>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</si>
  <si>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</si>
  <si>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</si>
  <si>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</si>
  <si>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</si>
  <si>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</si>
  <si>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</si>
  <si>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</si>
  <si>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</si>
  <si>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</si>
  <si>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</si>
  <si>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</si>
  <si>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</si>
  <si>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</si>
  <si>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</si>
  <si>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</si>
  <si>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</si>
  <si>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</si>
  <si>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</si>
  <si>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</si>
  <si>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</si>
  <si>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</si>
  <si>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</si>
  <si>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</si>
  <si>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</si>
  <si>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</si>
  <si>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</si>
  <si>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</si>
  <si>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</si>
  <si>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</si>
  <si>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</si>
  <si>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</si>
  <si>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</si>
  <si>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</si>
  <si>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</si>
  <si>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</si>
  <si>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</si>
  <si>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</si>
  <si>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</si>
  <si>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</si>
  <si>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</si>
  <si>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</si>
  <si>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</si>
  <si>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</si>
  <si>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</si>
  <si>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</si>
  <si>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</si>
  <si>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</si>
  <si>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</si>
  <si>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</si>
  <si>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</si>
  <si>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</si>
  <si>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</si>
  <si>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</si>
  <si>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</si>
  <si>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</si>
  <si>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</si>
  <si>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</si>
  <si>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</si>
  <si>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</si>
  <si>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</si>
  <si>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</si>
  <si>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</si>
  <si>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</si>
  <si>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</si>
  <si>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</si>
  <si>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</si>
  <si>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</si>
  <si>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</si>
  <si>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</si>
  <si>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</si>
  <si>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</si>
  <si>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</si>
  <si>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</si>
  <si>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</si>
  <si>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</si>
  <si>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</si>
  <si>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</si>
  <si>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</si>
  <si>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</si>
  <si>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</si>
  <si>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</si>
  <si>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</si>
  <si>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</si>
  <si>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</si>
  <si>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</si>
  <si>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</si>
  <si>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</si>
  <si>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</si>
  <si>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</si>
  <si>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</si>
  <si>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</si>
  <si>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</si>
  <si>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</si>
  <si>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</si>
  <si>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</si>
  <si>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</si>
  <si>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</si>
  <si>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</si>
  <si>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</si>
  <si>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</si>
  <si>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</si>
  <si>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</si>
  <si>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</si>
  <si>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</si>
  <si>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</si>
  <si>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</si>
  <si>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</si>
  <si>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</si>
  <si>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</si>
  <si>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</si>
  <si>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</si>
  <si>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</si>
  <si>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</si>
  <si>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</si>
  <si>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</si>
  <si>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</si>
  <si>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</si>
  <si>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</si>
  <si>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</si>
  <si>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</si>
  <si>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</si>
  <si>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</si>
  <si>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</si>
  <si>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</si>
  <si>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</si>
  <si>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</si>
  <si>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</si>
  <si>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</si>
  <si>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</si>
  <si>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</si>
  <si>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</si>
  <si>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</si>
  <si>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</si>
  <si>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</si>
  <si>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</si>
  <si>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</si>
  <si>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</si>
  <si>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</si>
  <si>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</si>
  <si>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</si>
  <si>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</si>
  <si>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</si>
  <si>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</si>
  <si>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</si>
  <si>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</si>
  <si>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</si>
  <si>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</si>
  <si>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</si>
  <si>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</si>
  <si>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</si>
  <si>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</si>
  <si>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</si>
  <si>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</si>
  <si>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</si>
  <si>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</si>
  <si>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</si>
  <si>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</si>
  <si>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</si>
  <si>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</si>
  <si>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</si>
  <si>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</si>
  <si>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</si>
  <si>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</si>
  <si>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</si>
  <si>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</si>
  <si>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</si>
  <si>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</si>
  <si>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</si>
  <si>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</si>
  <si>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</si>
  <si>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</si>
  <si>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</si>
  <si>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</si>
  <si>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</si>
  <si>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</si>
  <si>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</si>
  <si>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</si>
  <si>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</si>
  <si>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</si>
  <si>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</si>
  <si>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</si>
  <si>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</si>
  <si>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</si>
  <si>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</si>
  <si>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</si>
  <si>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</si>
  <si>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</si>
  <si>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</si>
  <si>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</si>
  <si>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</si>
  <si>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</si>
  <si>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</si>
  <si>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</si>
  <si>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</si>
  <si>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</si>
  <si>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</si>
  <si>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</si>
  <si>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</si>
  <si>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</si>
  <si>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</si>
  <si>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</si>
  <si>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</si>
  <si>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</si>
  <si>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</si>
  <si>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</si>
  <si>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</si>
  <si>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</si>
  <si>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</si>
  <si>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</si>
  <si>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</si>
  <si>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</si>
  <si>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</si>
  <si>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</si>
  <si>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</si>
  <si>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</si>
  <si>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</si>
  <si>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</si>
  <si>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</si>
  <si>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</si>
  <si>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</si>
  <si>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</si>
  <si>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</si>
  <si>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</si>
  <si>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</si>
  <si>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</si>
  <si>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</si>
  <si>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</si>
  <si>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</si>
  <si>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</si>
  <si>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</si>
  <si>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</si>
  <si>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</si>
  <si>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</si>
  <si>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</si>
  <si>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</si>
  <si>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</si>
  <si>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</si>
  <si>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</si>
  <si>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</si>
  <si>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</si>
  <si>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</si>
  <si>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</si>
  <si>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</si>
  <si>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</si>
  <si>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</si>
  <si>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</si>
  <si>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</si>
  <si>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</si>
  <si>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</si>
  <si>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</si>
  <si>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</si>
  <si>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</si>
  <si>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</si>
  <si>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</si>
  <si>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</si>
  <si>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</si>
  <si>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</si>
  <si>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</si>
  <si>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</si>
  <si>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</si>
  <si>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</si>
  <si>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</si>
  <si>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</si>
  <si>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</si>
  <si>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</si>
  <si>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</si>
  <si>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</si>
  <si>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</si>
  <si>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</si>
  <si>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</si>
  <si>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</si>
  <si>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</si>
  <si>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</si>
  <si>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</si>
  <si>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</si>
  <si>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</si>
  <si>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</si>
  <si>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</si>
  <si>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</si>
  <si>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</si>
  <si>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</si>
  <si>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</si>
  <si>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</si>
  <si>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</si>
  <si>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</si>
  <si>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</si>
  <si>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</si>
  <si>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</si>
  <si>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</si>
  <si>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</si>
  <si>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</si>
  <si>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</si>
  <si>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</si>
  <si>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</si>
  <si>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</si>
  <si>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</si>
  <si>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</si>
  <si>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</si>
  <si>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</si>
  <si>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</si>
  <si>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</si>
  <si>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</si>
  <si>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</si>
  <si>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</si>
  <si>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</si>
  <si>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</si>
  <si>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</si>
  <si>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</si>
  <si>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</si>
  <si>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</si>
  <si>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</si>
  <si>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</si>
  <si>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</si>
  <si>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</si>
  <si>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</si>
  <si>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</si>
  <si>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</si>
  <si>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</si>
  <si>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</si>
  <si>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</si>
  <si>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</si>
  <si>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</si>
  <si>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</si>
  <si>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</si>
  <si>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</si>
  <si>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</si>
  <si>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</si>
  <si>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</si>
  <si>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</si>
  <si>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</si>
  <si>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</si>
  <si>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</si>
  <si>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</si>
  <si>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</si>
  <si>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</si>
  <si>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</si>
  <si>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</si>
  <si>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</si>
  <si>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</si>
  <si>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</si>
  <si>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</si>
  <si>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</si>
  <si>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</si>
  <si>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</si>
  <si>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</si>
  <si>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</si>
  <si>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</si>
  <si>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</si>
  <si>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</si>
  <si>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</si>
  <si>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</si>
  <si>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</si>
  <si>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</si>
  <si>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</si>
  <si>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</si>
  <si>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</si>
  <si>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</si>
  <si>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</si>
  <si>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</si>
  <si>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</si>
  <si>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</si>
  <si>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</si>
  <si>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</si>
  <si>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</si>
  <si>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</si>
  <si>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</si>
  <si>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</si>
  <si>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</si>
  <si>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</si>
  <si>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</si>
  <si>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</si>
  <si>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</si>
  <si>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</si>
  <si>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</si>
  <si>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</si>
  <si>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</si>
  <si>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</si>
  <si>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</si>
  <si>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</si>
  <si>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</si>
  <si>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</si>
  <si>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</si>
  <si>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</si>
  <si>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</si>
  <si>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</si>
  <si>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</si>
  <si>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</si>
  <si>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</si>
  <si>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</si>
  <si>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</si>
  <si>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</si>
  <si>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</si>
  <si>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</si>
  <si>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</si>
  <si>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</si>
  <si>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</si>
  <si>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</si>
  <si>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</si>
  <si>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</si>
  <si>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</si>
  <si>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</si>
  <si>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</si>
  <si>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</si>
  <si>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</si>
  <si>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</si>
  <si>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</si>
  <si>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</si>
  <si>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</si>
  <si>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</si>
  <si>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</si>
  <si>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</si>
  <si>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</si>
  <si>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</si>
  <si>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</si>
  <si>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</si>
  <si>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</si>
  <si>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</si>
  <si>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</si>
  <si>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</si>
  <si>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</si>
  <si>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</si>
  <si>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</si>
  <si>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</si>
  <si>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</si>
  <si>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</si>
  <si>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</si>
  <si>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</si>
  <si>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</si>
  <si>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</si>
  <si>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</si>
  <si>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</si>
  <si>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</si>
  <si>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</si>
  <si>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</si>
  <si>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</si>
  <si>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</si>
  <si>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</si>
  <si>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</si>
  <si>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</si>
  <si>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</si>
  <si>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</si>
  <si>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</si>
  <si>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</si>
  <si>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</si>
  <si>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</si>
  <si>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</si>
  <si>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</si>
  <si>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</si>
  <si>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</si>
  <si>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</si>
  <si>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</si>
  <si>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</si>
  <si>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</si>
  <si>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</si>
  <si>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</si>
  <si>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</si>
  <si>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</si>
  <si>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</si>
  <si>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</si>
  <si>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</si>
  <si>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</si>
  <si>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</si>
  <si>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</si>
  <si>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</si>
  <si>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</si>
  <si>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</si>
  <si>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</si>
  <si>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</si>
  <si>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</si>
  <si>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</si>
  <si>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</si>
  <si>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</si>
  <si>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</si>
  <si>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</si>
  <si>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</si>
  <si>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</si>
  <si>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</si>
  <si>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</si>
  <si>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</si>
  <si>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</si>
  <si>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</si>
  <si>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</si>
  <si>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</si>
  <si>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</si>
  <si>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</si>
  <si>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</si>
  <si>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</si>
  <si>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</si>
  <si>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</si>
  <si>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</si>
  <si>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</si>
  <si>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</si>
  <si>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</si>
  <si>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</si>
  <si>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</si>
  <si>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</si>
  <si>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</si>
  <si>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</si>
  <si>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</si>
  <si>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</si>
  <si>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</si>
  <si>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</si>
  <si>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</si>
  <si>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</si>
  <si>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</si>
  <si>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</si>
  <si>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</si>
  <si>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</si>
  <si>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</si>
  <si>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</si>
  <si>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</si>
  <si>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</si>
  <si>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</si>
  <si>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</si>
  <si>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</si>
  <si>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</si>
  <si>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</si>
  <si>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</si>
  <si>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</si>
  <si>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</si>
  <si>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</si>
  <si>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</si>
  <si>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</si>
  <si>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</si>
  <si>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</si>
  <si>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</si>
  <si>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</si>
  <si>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</si>
  <si>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</si>
  <si>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</si>
  <si>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</si>
  <si>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</si>
  <si>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</si>
  <si>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</si>
  <si>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</si>
  <si>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</si>
  <si>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</si>
  <si>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</si>
  <si>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</si>
  <si>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</si>
  <si>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</si>
  <si>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</si>
  <si>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</si>
  <si>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</si>
  <si>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</si>
  <si>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</si>
  <si>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</si>
  <si>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</si>
  <si>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</si>
  <si>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</si>
  <si>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</si>
  <si>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</si>
  <si>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</si>
  <si>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</si>
  <si>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</si>
  <si>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</si>
  <si>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</si>
  <si>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</si>
  <si>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</si>
  <si>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</si>
  <si>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</si>
  <si>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</si>
  <si>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</si>
  <si>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</si>
  <si>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</si>
  <si>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</si>
  <si>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</si>
  <si>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</si>
  <si>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</si>
  <si>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</si>
  <si>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</si>
  <si>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</si>
  <si>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</si>
  <si>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</si>
  <si>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</si>
  <si>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</si>
  <si>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</si>
  <si>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</si>
  <si>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</si>
  <si>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</si>
  <si>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</si>
  <si>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</si>
  <si>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</si>
  <si>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</si>
  <si>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</si>
  <si>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</si>
  <si>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</si>
  <si>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</si>
  <si>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</si>
  <si>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</si>
  <si>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</si>
  <si>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</si>
  <si>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</si>
  <si>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</si>
  <si>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</si>
  <si>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</si>
  <si>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</si>
  <si>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</si>
  <si>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</si>
  <si>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</si>
  <si>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</si>
  <si>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</si>
  <si>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</si>
  <si>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</si>
  <si>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</si>
  <si>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</si>
  <si>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</si>
  <si>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</si>
  <si>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</si>
  <si>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</si>
  <si>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</si>
  <si>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</si>
  <si>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</si>
  <si>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</si>
  <si>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</si>
  <si>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</si>
  <si>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</si>
  <si>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</si>
  <si>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</si>
  <si>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</si>
  <si>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</si>
  <si>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</si>
  <si>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</si>
  <si>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</si>
  <si>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</si>
  <si>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</si>
  <si>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</si>
  <si>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</si>
  <si>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</si>
  <si>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</si>
  <si>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</si>
  <si>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</si>
  <si>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</si>
  <si>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</si>
  <si>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</si>
  <si>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</si>
  <si>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</si>
  <si>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</si>
  <si>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</si>
  <si>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</si>
  <si>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</si>
  <si>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</si>
  <si>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</si>
  <si>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</si>
  <si>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</si>
  <si>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</si>
  <si>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</si>
  <si>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</si>
  <si>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</si>
  <si>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</si>
  <si>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</si>
  <si>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</si>
  <si>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</si>
  <si>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</si>
  <si>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</si>
  <si>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</si>
  <si>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</si>
  <si>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</si>
  <si>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</si>
  <si>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</si>
  <si>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</si>
  <si>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</si>
  <si>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</si>
  <si>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</si>
  <si>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</si>
  <si>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</si>
  <si>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</si>
  <si>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</si>
  <si>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</si>
  <si>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</si>
  <si>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</si>
  <si>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</si>
  <si>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</si>
  <si>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</si>
  <si>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</si>
  <si>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</si>
  <si>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</si>
  <si>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</si>
  <si>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</si>
  <si>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</si>
  <si>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</si>
  <si>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</si>
  <si>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</si>
  <si>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</si>
  <si>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</si>
  <si>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</si>
  <si>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</si>
  <si>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</si>
  <si>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</si>
  <si>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</si>
  <si>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</si>
  <si>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</si>
  <si>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</si>
  <si>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</si>
  <si>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</si>
  <si>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</si>
  <si>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</si>
  <si>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</si>
  <si>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</si>
  <si>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</si>
  <si>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</si>
  <si>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</si>
  <si>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</si>
  <si>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</si>
  <si>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</si>
  <si>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</si>
  <si>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</si>
  <si>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</si>
  <si>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</si>
  <si>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</si>
  <si>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</si>
  <si>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</si>
  <si>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</si>
  <si>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</si>
  <si>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</si>
  <si>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</si>
  <si>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</si>
  <si>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</si>
  <si>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</si>
  <si>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</si>
  <si>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</si>
  <si>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</si>
  <si>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</si>
  <si>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</si>
  <si>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</si>
  <si>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</si>
  <si>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</si>
  <si>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</si>
  <si>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</si>
  <si>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</si>
  <si>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</si>
  <si>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</si>
  <si>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</si>
  <si>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</si>
  <si>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</si>
  <si>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</si>
  <si>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</si>
  <si>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</si>
  <si>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</si>
  <si>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</si>
  <si>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</si>
  <si>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</si>
  <si>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</si>
  <si>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</si>
  <si>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</si>
  <si>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</si>
  <si>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</si>
  <si>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</si>
  <si>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</si>
  <si>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</si>
  <si>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</si>
  <si>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</si>
  <si>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</si>
  <si>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</si>
  <si>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</si>
  <si>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</si>
  <si>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</si>
  <si>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</si>
  <si>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</si>
  <si>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</si>
  <si>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</si>
  <si>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</si>
  <si>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</si>
  <si>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</si>
  <si>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</si>
  <si>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</si>
  <si>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</si>
  <si>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</si>
  <si>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</si>
  <si>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</si>
  <si>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</si>
  <si>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</si>
  <si>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</si>
  <si>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</si>
  <si>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</si>
  <si>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</si>
  <si>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</si>
  <si>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</si>
  <si>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</si>
  <si>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</si>
  <si>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</si>
  <si>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</si>
  <si>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</si>
  <si>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</si>
  <si>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</si>
  <si>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</si>
  <si>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</si>
  <si>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</si>
  <si>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</si>
  <si>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</si>
  <si>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</si>
  <si>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</si>
  <si>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</si>
  <si>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</si>
  <si>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</si>
  <si>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</si>
  <si>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</si>
  <si>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</si>
  <si>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</si>
  <si>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</si>
  <si>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</si>
  <si>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</si>
  <si>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</si>
  <si>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</si>
  <si>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</si>
  <si>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</si>
  <si>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</si>
  <si>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</si>
  <si>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</si>
  <si>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</si>
  <si>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</si>
  <si>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</si>
  <si>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</si>
  <si>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</si>
  <si>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</si>
  <si>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</si>
  <si>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</si>
  <si>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</si>
  <si>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</si>
  <si>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</si>
  <si>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</si>
  <si>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</si>
  <si>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</si>
  <si>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</si>
  <si>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</si>
  <si>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</si>
  <si>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</si>
  <si>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</si>
  <si>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</si>
  <si>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</si>
  <si>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</si>
  <si>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</si>
  <si>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</si>
  <si>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</si>
  <si>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</si>
  <si>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</si>
  <si>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</si>
  <si>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</si>
  <si>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</si>
  <si>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</si>
  <si>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</si>
  <si>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</si>
  <si>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</si>
  <si>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</si>
  <si>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</si>
  <si>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</si>
  <si>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</si>
  <si>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</si>
  <si>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</si>
  <si>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</si>
  <si>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</si>
  <si>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</si>
  <si>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</si>
  <si>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</si>
  <si>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</si>
  <si>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</si>
  <si>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</si>
  <si>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</si>
  <si>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</si>
  <si>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</si>
  <si>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</si>
  <si>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</si>
  <si>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</si>
  <si>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</si>
  <si>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</si>
  <si>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</si>
  <si>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</si>
  <si>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</si>
  <si>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</si>
  <si>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</si>
  <si>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</si>
  <si>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</si>
  <si>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</si>
  <si>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</si>
  <si>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</si>
  <si>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</si>
  <si>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</si>
  <si>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</si>
  <si>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</si>
  <si>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</si>
  <si>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</si>
  <si>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</si>
  <si>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</si>
  <si>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</si>
  <si>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</si>
  <si>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</si>
  <si>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</si>
  <si>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</si>
  <si>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</si>
  <si>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</si>
  <si>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</si>
  <si>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</si>
  <si>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</si>
  <si>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</si>
  <si>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</si>
  <si>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</si>
  <si>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</si>
  <si>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</si>
  <si>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</si>
  <si>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</si>
  <si>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</si>
  <si>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</si>
  <si>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</si>
  <si>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</si>
  <si>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</si>
  <si>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</si>
  <si>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</si>
  <si>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</si>
  <si>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</si>
  <si>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</si>
  <si>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</si>
  <si>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</si>
  <si>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</si>
  <si>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</si>
  <si>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</si>
  <si>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</si>
  <si>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</si>
  <si>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</si>
  <si>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</si>
  <si>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</si>
  <si>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</si>
  <si>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</si>
  <si>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</si>
  <si>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</si>
  <si>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</si>
  <si>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</si>
  <si>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</si>
  <si>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</si>
  <si>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</si>
  <si>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</si>
  <si>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</si>
  <si>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</si>
  <si>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</si>
  <si>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</si>
  <si>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</si>
  <si>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</si>
  <si>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</si>
  <si>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</si>
  <si>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</si>
  <si>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</si>
  <si>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</si>
  <si>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</si>
  <si>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</si>
  <si>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</si>
  <si>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</si>
  <si>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</si>
  <si>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</si>
  <si>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</si>
  <si>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</si>
  <si>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</si>
  <si>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</si>
  <si>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</si>
  <si>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</si>
  <si>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</si>
  <si>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</si>
  <si>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</si>
  <si>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</si>
  <si>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</si>
  <si>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</si>
  <si>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</si>
  <si>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</si>
  <si>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</si>
  <si>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</si>
  <si>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</si>
  <si>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</si>
  <si>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</si>
  <si>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</si>
  <si>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</si>
  <si>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</si>
  <si>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</si>
  <si>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</si>
  <si>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</si>
  <si>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</si>
  <si>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</si>
  <si>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</si>
  <si>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</si>
  <si>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</si>
  <si>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</si>
  <si>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</si>
  <si>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</si>
  <si>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</si>
  <si>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</si>
  <si>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</si>
  <si>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</si>
  <si>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</si>
  <si>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</si>
  <si>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</si>
  <si>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</si>
  <si>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</si>
  <si>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</si>
  <si>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</si>
  <si>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</si>
  <si>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</si>
  <si>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</si>
  <si>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</si>
  <si>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</si>
  <si>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</si>
  <si>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</si>
  <si>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</si>
  <si>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</si>
  <si>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</si>
  <si>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</si>
  <si>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</si>
  <si>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</si>
  <si>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</si>
  <si>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</si>
  <si>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</si>
  <si>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</si>
  <si>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</si>
  <si>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</si>
  <si>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</si>
  <si>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</si>
  <si>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</si>
  <si>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</si>
  <si>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</si>
  <si>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</si>
  <si>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</si>
  <si>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</si>
  <si>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</si>
  <si>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</si>
  <si>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</si>
  <si>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</si>
  <si>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</si>
  <si>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</si>
  <si>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</si>
  <si>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</si>
  <si>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</si>
  <si>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</si>
  <si>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</si>
  <si>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</si>
  <si>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</si>
  <si>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</si>
  <si>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</si>
  <si>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</si>
  <si>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</si>
  <si>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</si>
  <si>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</si>
  <si>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</si>
  <si>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</si>
  <si>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</si>
  <si>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</si>
  <si>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</si>
  <si>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</si>
  <si>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</si>
  <si>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</si>
  <si>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</si>
  <si>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</si>
  <si>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</si>
  <si>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</si>
  <si>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</si>
  <si>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</si>
  <si>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</si>
  <si>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</si>
  <si>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</si>
  <si>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</si>
  <si>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</si>
  <si>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</si>
  <si>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</si>
  <si>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</si>
  <si>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</si>
  <si>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</si>
  <si>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</si>
  <si>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</si>
  <si>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</si>
  <si>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</si>
  <si>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</si>
  <si>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</si>
  <si>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</si>
  <si>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</si>
  <si>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</si>
  <si>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</si>
  <si>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</si>
  <si>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</si>
  <si>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</si>
  <si>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</si>
  <si>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</si>
  <si>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</si>
  <si>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</si>
  <si>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</si>
  <si>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</si>
  <si>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</si>
  <si>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</si>
  <si>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</si>
  <si>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</si>
  <si>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</si>
  <si>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</si>
  <si>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</si>
  <si>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</si>
  <si>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</si>
  <si>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</si>
  <si>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</si>
  <si>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</si>
  <si>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</si>
  <si>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</si>
  <si>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</si>
  <si>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</si>
  <si>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</si>
  <si>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</si>
  <si>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</si>
  <si>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</si>
  <si>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</si>
  <si>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</si>
  <si>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</si>
  <si>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</si>
  <si>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</si>
  <si>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</si>
  <si>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</si>
  <si>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</si>
  <si>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</si>
  <si>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</si>
  <si>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</si>
  <si>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</si>
  <si>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</si>
  <si>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</si>
  <si>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</si>
  <si>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</si>
  <si>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</si>
  <si>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</si>
  <si>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</si>
  <si>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</si>
  <si>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</si>
  <si>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</si>
  <si>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</si>
  <si>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</si>
  <si>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</si>
  <si>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</si>
  <si>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</si>
  <si>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</si>
  <si>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</si>
  <si>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</si>
  <si>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</si>
  <si>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</si>
  <si>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</si>
  <si>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</si>
  <si>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</si>
  <si>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</si>
  <si>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</si>
  <si>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</si>
  <si>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</si>
  <si>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</si>
  <si>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</si>
  <si>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</si>
  <si>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</si>
  <si>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</si>
  <si>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</si>
  <si>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</si>
  <si>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</si>
  <si>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</si>
  <si>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</si>
  <si>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</si>
  <si>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</si>
  <si>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</si>
  <si>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</si>
  <si>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</si>
  <si>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</si>
  <si>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</si>
  <si>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</si>
  <si>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</si>
  <si>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</si>
  <si>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</si>
  <si>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</si>
  <si>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</si>
  <si>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</si>
  <si>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</si>
  <si>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</si>
  <si>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</si>
  <si>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</si>
  <si>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</si>
  <si>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</si>
  <si>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</si>
  <si>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</si>
  <si>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</si>
  <si>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</si>
  <si>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</si>
  <si>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</si>
  <si>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</si>
  <si>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</si>
  <si>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</si>
  <si>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</si>
  <si>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</si>
  <si>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</si>
  <si>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</si>
  <si>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</si>
  <si>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</si>
  <si>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</si>
  <si>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</si>
  <si>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</si>
  <si>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</si>
  <si>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</si>
  <si>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</si>
  <si>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</si>
  <si>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</si>
  <si>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</si>
  <si>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</si>
  <si>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</si>
  <si>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</si>
  <si>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</si>
  <si>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</si>
  <si>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</si>
  <si>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</si>
  <si>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</si>
  <si>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</si>
  <si>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</si>
  <si>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</si>
  <si>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</si>
  <si>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</si>
  <si>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</si>
  <si>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</si>
  <si>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</si>
  <si>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</si>
  <si>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</si>
  <si>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</si>
  <si>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</si>
  <si>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</si>
  <si>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</si>
  <si>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</si>
  <si>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</si>
  <si>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</si>
  <si>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</si>
  <si>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</si>
  <si>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</si>
  <si>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</si>
  <si>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</si>
  <si>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</si>
  <si>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</si>
  <si>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</si>
  <si>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</si>
  <si>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</si>
  <si>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</si>
  <si>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</si>
  <si>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</si>
  <si>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</si>
  <si>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</si>
  <si>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</si>
  <si>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</si>
  <si>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</si>
  <si>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</si>
  <si>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</si>
  <si>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</si>
  <si>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</si>
  <si>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</si>
  <si>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</si>
  <si>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</si>
  <si>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</si>
  <si>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</si>
  <si>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</si>
  <si>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</si>
  <si>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</si>
  <si>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</si>
  <si>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</si>
  <si>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</si>
  <si>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</si>
  <si>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</si>
  <si>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</si>
  <si>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</si>
  <si>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</si>
  <si>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</si>
  <si>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</si>
  <si>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</si>
  <si>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</si>
  <si>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</si>
  <si>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</si>
  <si>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</si>
  <si>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</si>
  <si>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</si>
  <si>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</si>
  <si>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</si>
  <si>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</si>
  <si>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</si>
  <si>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</si>
  <si>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</si>
  <si>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</si>
  <si>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</si>
  <si>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</si>
  <si>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</si>
  <si>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</si>
  <si>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</si>
  <si>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</si>
  <si>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</si>
  <si>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</si>
  <si>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</si>
  <si>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</si>
  <si>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</si>
  <si>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</si>
  <si>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</si>
  <si>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</si>
  <si>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</si>
  <si>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</si>
  <si>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</si>
  <si>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</si>
  <si>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</si>
  <si>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</si>
  <si>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</si>
  <si>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</si>
  <si>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</si>
  <si>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</si>
  <si>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</si>
  <si>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</si>
  <si>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</si>
  <si>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</si>
  <si>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</si>
  <si>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</si>
  <si>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</si>
  <si>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</si>
  <si>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</si>
  <si>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</si>
  <si>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</si>
  <si>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</si>
  <si>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</si>
  <si>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</si>
  <si>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</si>
  <si>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</si>
  <si>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</si>
  <si>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</si>
  <si>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</si>
  <si>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</si>
  <si>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</si>
  <si>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</si>
  <si>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</si>
  <si>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</si>
  <si>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</si>
  <si>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</si>
  <si>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</si>
  <si>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</si>
  <si>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</si>
  <si>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</si>
  <si>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</si>
  <si>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</si>
  <si>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</si>
  <si>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</si>
  <si>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</si>
  <si>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</si>
  <si>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</si>
  <si>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</si>
  <si>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</si>
  <si>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</si>
  <si>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</si>
  <si>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</si>
  <si>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</si>
  <si>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</si>
  <si>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</si>
  <si>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</si>
  <si>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</si>
  <si>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</si>
  <si>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</si>
  <si>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</si>
  <si>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</si>
  <si>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</si>
  <si>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</si>
  <si>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</si>
  <si>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</si>
  <si>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</si>
  <si>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</si>
  <si>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</si>
  <si>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</si>
  <si>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</si>
  <si>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</si>
  <si>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</si>
  <si>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</si>
  <si>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</si>
  <si>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</si>
  <si>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</si>
  <si>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</si>
  <si>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</si>
  <si>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</si>
  <si>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</si>
  <si>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</si>
  <si>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</si>
  <si>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</si>
  <si>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</si>
  <si>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</si>
  <si>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</si>
  <si>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</si>
  <si>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</si>
  <si>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</si>
  <si>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</si>
  <si>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</si>
  <si>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</si>
  <si>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</si>
  <si>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</si>
  <si>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</si>
  <si>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</si>
  <si>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</si>
  <si>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</si>
  <si>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</si>
  <si>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</si>
  <si>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</si>
  <si>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</si>
  <si>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</si>
  <si>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</si>
  <si>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</si>
  <si>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</si>
  <si>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</si>
  <si>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</si>
  <si>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</si>
  <si>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</si>
  <si>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</si>
  <si>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</si>
  <si>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</si>
  <si>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</si>
  <si>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</si>
  <si>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</si>
  <si>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</si>
  <si>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</si>
  <si>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</si>
  <si>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</si>
  <si>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</si>
  <si>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</si>
  <si>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</si>
  <si>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</si>
  <si>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</si>
  <si>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</si>
  <si>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</si>
  <si>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</si>
  <si>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</si>
  <si>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</si>
  <si>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</si>
  <si>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</si>
  <si>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</si>
  <si>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</si>
  <si>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</si>
  <si>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</si>
  <si>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</si>
  <si>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</si>
  <si>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</si>
  <si>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</si>
  <si>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</si>
  <si>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</si>
  <si>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</si>
  <si>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</si>
  <si>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</si>
  <si>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</si>
  <si>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</si>
  <si>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</si>
  <si>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</si>
  <si>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</si>
  <si>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</si>
  <si>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</si>
  <si>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</si>
  <si>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</si>
  <si>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</si>
  <si>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</si>
  <si>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</si>
  <si>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</si>
  <si>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</si>
  <si>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</si>
  <si>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</si>
  <si>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</si>
  <si>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</si>
  <si>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</si>
  <si>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</si>
  <si>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</si>
  <si>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</si>
  <si>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</si>
  <si>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</si>
  <si>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</si>
  <si>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</si>
  <si>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</si>
  <si>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</si>
  <si>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</si>
  <si>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</si>
  <si>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</si>
  <si>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</si>
  <si>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</si>
  <si>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</si>
  <si>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</si>
  <si>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</si>
  <si>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</si>
  <si>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</si>
  <si>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</si>
  <si>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</si>
  <si>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</si>
  <si>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</si>
  <si>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</si>
  <si>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</si>
  <si>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</si>
  <si>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</si>
  <si>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</si>
  <si>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</si>
  <si>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</si>
  <si>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</si>
  <si>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</si>
  <si>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</si>
  <si>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</si>
  <si>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</si>
  <si>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</si>
  <si>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</si>
  <si>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</si>
  <si>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</si>
  <si>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</si>
  <si>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</si>
  <si>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</si>
  <si>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</si>
  <si>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</si>
  <si>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</si>
  <si>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</si>
  <si>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</si>
  <si>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</si>
  <si>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</si>
  <si>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</si>
  <si>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</si>
  <si>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</si>
  <si>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</si>
  <si>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</si>
  <si>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</si>
  <si>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</si>
  <si>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</si>
  <si>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</si>
  <si>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</si>
  <si>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</si>
  <si>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</si>
  <si>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</si>
  <si>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</si>
  <si>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</si>
  <si>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</si>
  <si>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</si>
  <si>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</si>
  <si>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</si>
  <si>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</si>
  <si>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</si>
  <si>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</si>
  <si>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</si>
  <si>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</si>
  <si>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</si>
  <si>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</si>
  <si>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</si>
  <si>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</si>
  <si>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</si>
  <si>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</si>
  <si>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</si>
  <si>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</si>
  <si>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</si>
  <si>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</si>
  <si>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</si>
  <si>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</si>
  <si>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</si>
  <si>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</si>
  <si>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</si>
  <si>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</si>
  <si>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</si>
  <si>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</si>
  <si>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</si>
  <si>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</si>
  <si>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</si>
  <si>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</si>
  <si>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</si>
  <si>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</si>
  <si>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</si>
  <si>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</si>
  <si>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</si>
  <si>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</si>
  <si>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</si>
  <si>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</si>
  <si>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</si>
  <si>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</si>
  <si>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</si>
  <si>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</si>
  <si>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</si>
  <si>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</si>
  <si>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</si>
  <si>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</si>
  <si>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</si>
  <si>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</si>
  <si>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</si>
  <si>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</si>
  <si>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</si>
  <si>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</si>
  <si>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</si>
  <si>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</si>
  <si>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</si>
  <si>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</si>
  <si>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</si>
  <si>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</si>
  <si>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</si>
  <si>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</si>
  <si>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</si>
  <si>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</si>
  <si>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</si>
  <si>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</si>
  <si>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</si>
  <si>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</si>
  <si>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</si>
  <si>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</si>
  <si>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</si>
  <si>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</si>
  <si>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</si>
  <si>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</si>
  <si>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</si>
  <si>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</si>
  <si>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</si>
  <si>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</si>
  <si>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</si>
  <si>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</si>
  <si>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</si>
  <si>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</si>
  <si>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</si>
  <si>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</si>
  <si>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</si>
  <si>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</si>
  <si>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</si>
  <si>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</si>
  <si>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</si>
  <si>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</si>
  <si>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</si>
  <si>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</si>
  <si>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</si>
  <si>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</si>
  <si>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</si>
  <si>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</si>
  <si>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</si>
  <si>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</si>
  <si>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</si>
  <si>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</si>
  <si>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</si>
  <si>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</si>
  <si>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</si>
  <si>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</si>
  <si>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</si>
  <si>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</si>
  <si>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</si>
  <si>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</si>
  <si>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</si>
  <si>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</si>
  <si>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</si>
  <si>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</si>
  <si>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</si>
  <si>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</si>
  <si>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</si>
  <si>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</si>
  <si>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</si>
  <si>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</si>
  <si>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</si>
  <si>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</si>
  <si>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</si>
  <si>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</si>
  <si>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</si>
  <si>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</si>
  <si>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</si>
  <si>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</si>
  <si>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</si>
  <si>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</si>
  <si>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</si>
  <si>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</si>
  <si>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</si>
  <si>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</si>
  <si>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</si>
  <si>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</si>
  <si>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</si>
  <si>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</si>
  <si>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</si>
  <si>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</si>
  <si>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</si>
  <si>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</si>
  <si>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</si>
  <si>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</si>
  <si>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</si>
  <si>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</si>
  <si>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</si>
  <si>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</si>
  <si>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</si>
  <si>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</si>
  <si>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</si>
  <si>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</si>
  <si>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</si>
  <si>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</si>
  <si>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</si>
  <si>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</si>
  <si>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</si>
  <si>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</si>
  <si>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</si>
  <si>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</si>
  <si>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</si>
  <si>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</si>
  <si>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</si>
  <si>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</si>
  <si>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</si>
  <si>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</si>
  <si>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</si>
  <si>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</si>
  <si>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</si>
  <si>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</si>
  <si>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</si>
  <si>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</si>
  <si>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</si>
  <si>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</si>
  <si>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</si>
  <si>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</si>
  <si>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</si>
  <si>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</si>
  <si>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</si>
  <si>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</si>
  <si>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</si>
  <si>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</si>
  <si>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</si>
  <si>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</si>
  <si>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</si>
  <si>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</si>
  <si>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</si>
  <si>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</si>
  <si>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</si>
  <si>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</si>
  <si>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</si>
  <si>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</si>
  <si>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</si>
  <si>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</si>
  <si>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</si>
  <si>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</si>
  <si>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</si>
  <si>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</si>
  <si>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</si>
  <si>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</si>
  <si>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</si>
  <si>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</si>
  <si>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</si>
  <si>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</si>
  <si>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</si>
  <si>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</si>
  <si>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</si>
  <si>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</si>
  <si>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</si>
  <si>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</si>
  <si>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</si>
  <si>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</si>
  <si>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</si>
  <si>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</si>
  <si>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</si>
  <si>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</si>
  <si>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</si>
  <si>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</si>
  <si>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</si>
  <si>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</si>
  <si>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</si>
  <si>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</si>
  <si>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</si>
  <si>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</si>
  <si>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</si>
  <si>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</si>
  <si>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</si>
  <si>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</si>
  <si>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</si>
  <si>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</si>
  <si>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</si>
  <si>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</si>
  <si>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</si>
  <si>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</si>
  <si>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</si>
  <si>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</si>
  <si>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</si>
  <si>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</si>
  <si>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</si>
  <si>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</si>
  <si>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</si>
  <si>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</si>
  <si>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</si>
  <si>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</si>
  <si>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</si>
  <si>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</si>
  <si>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</si>
  <si>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</si>
  <si>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</si>
  <si>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</si>
  <si>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</si>
  <si>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</si>
  <si>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</si>
  <si>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</si>
  <si>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</si>
  <si>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</si>
  <si>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</si>
  <si>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</si>
  <si>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</si>
  <si>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</si>
  <si>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</si>
  <si>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</si>
  <si>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</si>
  <si>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</si>
  <si>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</si>
  <si>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</si>
  <si>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</si>
  <si>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</si>
  <si>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</si>
  <si>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</si>
  <si>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</si>
  <si>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</si>
  <si>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</si>
  <si>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</si>
  <si>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</si>
  <si>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</si>
  <si>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</si>
  <si>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</si>
  <si>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</si>
  <si>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</si>
  <si>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</si>
  <si>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</si>
  <si>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</si>
  <si>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</si>
  <si>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</si>
  <si>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</si>
  <si>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</si>
  <si>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</si>
  <si>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</si>
  <si>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</si>
  <si>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</si>
  <si>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</si>
  <si>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</si>
  <si>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</si>
  <si>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</si>
  <si>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</si>
  <si>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</si>
  <si>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</si>
  <si>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</si>
  <si>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</si>
  <si>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</si>
  <si>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</si>
  <si>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</si>
  <si>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</si>
  <si>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</si>
  <si>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</si>
  <si>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</si>
  <si>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</si>
  <si>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</si>
  <si>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</si>
  <si>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</si>
  <si>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</si>
  <si>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</si>
  <si>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</si>
  <si>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</si>
  <si>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</si>
  <si>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</si>
  <si>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</si>
  <si>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</si>
  <si>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</si>
  <si>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</si>
  <si>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</si>
  <si>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</si>
  <si>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</si>
  <si>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</si>
  <si>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</si>
  <si>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</si>
  <si>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</si>
  <si>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</si>
  <si>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</si>
  <si>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</si>
  <si>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</si>
  <si>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</si>
  <si>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</si>
  <si>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</si>
  <si>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</si>
  <si>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</si>
  <si>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</si>
  <si>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</si>
  <si>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</si>
  <si>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</si>
  <si>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</si>
  <si>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</si>
  <si>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</si>
  <si>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</si>
  <si>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</si>
  <si>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</si>
  <si>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</si>
  <si>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</si>
  <si>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</si>
  <si>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</si>
  <si>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</si>
  <si>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</si>
  <si>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</si>
  <si>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</si>
  <si>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</si>
  <si>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</si>
  <si>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</si>
  <si>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</si>
  <si>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</si>
  <si>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</si>
  <si>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</si>
  <si>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</si>
  <si>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</si>
  <si>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</si>
  <si>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</si>
  <si>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</si>
  <si>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</si>
  <si>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</si>
  <si>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</si>
  <si>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</si>
  <si>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</si>
  <si>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</si>
  <si>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</si>
  <si>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</si>
  <si>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</si>
  <si>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</si>
  <si>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</si>
  <si>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</si>
  <si>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</si>
  <si>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</si>
  <si>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</si>
  <si>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</si>
  <si>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</si>
  <si>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</si>
  <si>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</si>
  <si>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</si>
  <si>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</si>
  <si>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</si>
  <si>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</si>
  <si>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</si>
  <si>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</si>
  <si>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</si>
  <si>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</si>
  <si>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</si>
  <si>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</si>
  <si>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</si>
  <si>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</si>
  <si>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</si>
  <si>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</si>
  <si>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</si>
  <si>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</si>
  <si>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</si>
  <si>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</si>
  <si>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</si>
  <si>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</si>
  <si>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</si>
  <si>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</si>
  <si>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</si>
  <si>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</si>
  <si>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</si>
  <si>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</si>
  <si>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</si>
  <si>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</si>
  <si>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</si>
  <si>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</si>
  <si>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</si>
  <si>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</si>
  <si>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</si>
  <si>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</si>
  <si>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</si>
  <si>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</si>
  <si>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</si>
  <si>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</si>
  <si>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</si>
  <si>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</si>
  <si>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</si>
  <si>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</si>
  <si>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</si>
  <si>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</si>
  <si>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</si>
  <si>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</si>
  <si>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</si>
  <si>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</si>
  <si>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</si>
  <si>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</si>
  <si>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</si>
  <si>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</si>
  <si>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</si>
  <si>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</si>
  <si>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</si>
  <si>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</si>
  <si>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</si>
  <si>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</si>
  <si>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</si>
  <si>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</si>
  <si>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</si>
  <si>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</si>
  <si>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</si>
  <si>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</si>
  <si>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</si>
  <si>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</si>
  <si>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</si>
  <si>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</si>
  <si>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</si>
  <si>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</si>
  <si>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</si>
  <si>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</si>
  <si>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</si>
  <si>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</si>
  <si>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</si>
  <si>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</si>
  <si>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</si>
  <si>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</si>
  <si>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</si>
  <si>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</si>
  <si>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</si>
  <si>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</si>
  <si>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</si>
  <si>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</si>
  <si>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</si>
  <si>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</si>
  <si>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</si>
  <si>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</si>
  <si>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</si>
  <si>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</si>
  <si>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</si>
  <si>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</si>
  <si>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</si>
  <si>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</si>
  <si>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</si>
  <si>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</si>
  <si>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</si>
  <si>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</si>
  <si>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</si>
  <si>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</si>
  <si>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</si>
  <si>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</si>
  <si>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</si>
  <si>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</si>
  <si>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</si>
  <si>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</si>
  <si>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</si>
  <si>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</si>
  <si>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</si>
  <si>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</si>
  <si>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</si>
  <si>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</si>
  <si>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</si>
  <si>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</si>
  <si>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</si>
  <si>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</si>
  <si>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</si>
  <si>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</si>
  <si>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</si>
  <si>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</si>
  <si>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</si>
  <si>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</si>
  <si>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</si>
  <si>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</si>
  <si>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</si>
  <si>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</si>
  <si>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</si>
  <si>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</si>
  <si>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</si>
  <si>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</si>
  <si>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</si>
  <si>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</si>
  <si>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</si>
  <si>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</si>
  <si>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</si>
  <si>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</si>
  <si>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</si>
  <si>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</si>
  <si>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</si>
  <si>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</si>
  <si>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</si>
  <si>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</si>
  <si>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</si>
  <si>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</si>
  <si>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</si>
  <si>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</si>
  <si>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</si>
  <si>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</si>
  <si>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</si>
  <si>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</si>
  <si>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</si>
  <si>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</si>
  <si>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</si>
  <si>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</si>
  <si>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</si>
  <si>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</si>
  <si>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</si>
  <si>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</si>
  <si>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</si>
  <si>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</si>
  <si>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</si>
  <si>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</si>
  <si>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</si>
  <si>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</si>
  <si>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</si>
  <si>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</si>
  <si>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</si>
  <si>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</si>
  <si>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</si>
  <si>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</si>
  <si>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</si>
  <si>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</si>
  <si>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</si>
  <si>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</si>
  <si>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</si>
  <si>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</si>
  <si>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</si>
  <si>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</si>
  <si>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</si>
  <si>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</si>
  <si>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</si>
  <si>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</si>
  <si>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</si>
  <si>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</si>
  <si>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</si>
  <si>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</si>
  <si>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</si>
  <si>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</si>
  <si>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</si>
  <si>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</si>
  <si>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</si>
  <si>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</si>
  <si>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</si>
  <si>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</si>
  <si>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</si>
  <si>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</si>
  <si>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</si>
  <si>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</si>
  <si>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</si>
  <si>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</si>
  <si>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</si>
  <si>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</si>
  <si>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</si>
  <si>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</si>
  <si>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</si>
  <si>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</si>
  <si>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</si>
  <si>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</si>
  <si>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</si>
  <si>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</si>
  <si>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</si>
  <si>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</si>
  <si>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</si>
  <si>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</si>
  <si>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</si>
  <si>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</si>
  <si>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</si>
  <si>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</si>
  <si>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</si>
  <si>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</si>
  <si>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</si>
  <si>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</si>
  <si>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</si>
  <si>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</si>
  <si>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</si>
  <si>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</si>
  <si>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</si>
  <si>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</si>
  <si>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</si>
  <si>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</si>
  <si>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</si>
  <si>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</si>
  <si>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</si>
  <si>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</si>
  <si>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</si>
  <si>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</si>
  <si>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</si>
  <si>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</si>
  <si>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</si>
  <si>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</si>
  <si>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</si>
  <si>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</si>
  <si>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</si>
  <si>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</si>
  <si>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</si>
  <si>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</si>
  <si>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</si>
  <si>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</si>
  <si>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</si>
  <si>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</si>
  <si>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</si>
  <si>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</si>
  <si>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</si>
  <si>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</si>
  <si>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</si>
  <si>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</si>
  <si>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</si>
  <si>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</si>
  <si>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</si>
  <si>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</si>
  <si>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</si>
  <si>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</si>
  <si>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</si>
  <si>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</si>
  <si>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</si>
  <si>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</si>
  <si>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</si>
  <si>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</si>
  <si>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</si>
  <si>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</si>
  <si>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</si>
  <si>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</si>
  <si>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</si>
  <si>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</si>
  <si>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</si>
  <si>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</si>
  <si>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</si>
  <si>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</si>
  <si>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</si>
  <si>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</si>
  <si>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</si>
  <si>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</si>
  <si>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</si>
  <si>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</si>
  <si>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</si>
  <si>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</si>
  <si>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</si>
  <si>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</si>
  <si>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</si>
  <si>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</si>
  <si>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</si>
  <si>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</si>
  <si>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</si>
  <si>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</si>
  <si>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</si>
  <si>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</si>
  <si>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</si>
  <si>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</si>
  <si>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</si>
  <si>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</si>
  <si>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</si>
  <si>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</si>
  <si>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</si>
  <si>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</si>
  <si>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</si>
  <si>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</si>
  <si>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</si>
  <si>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</si>
  <si>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</si>
  <si>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</si>
  <si>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</si>
  <si>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</si>
  <si>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</si>
  <si>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</si>
  <si>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</si>
  <si>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</si>
  <si>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</si>
  <si>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</si>
  <si>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</si>
  <si>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</si>
  <si>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</si>
  <si>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</si>
  <si>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</si>
  <si>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</si>
  <si>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</si>
  <si>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</si>
  <si>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</si>
  <si>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</si>
  <si>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</si>
  <si>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</si>
  <si>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</si>
  <si>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</si>
  <si>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</si>
  <si>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</si>
  <si>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</si>
  <si>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</si>
  <si>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</si>
  <si>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</si>
  <si>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</si>
  <si>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</si>
  <si>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</si>
  <si>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</si>
  <si>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</si>
  <si>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</si>
  <si>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</si>
  <si>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</si>
  <si>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</si>
  <si>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</si>
  <si>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</si>
  <si>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</si>
  <si>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</si>
  <si>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</si>
  <si>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</si>
  <si>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</si>
  <si>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</si>
  <si>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</si>
  <si>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</si>
  <si>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</si>
  <si>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</si>
  <si>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</si>
  <si>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</si>
  <si>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</si>
  <si>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</si>
  <si>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</si>
  <si>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</si>
  <si>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</si>
  <si>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</si>
  <si>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</si>
  <si>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</si>
  <si>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</si>
  <si>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</si>
  <si>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</si>
  <si>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</si>
  <si>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</si>
  <si>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</si>
  <si>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</si>
  <si>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</si>
  <si>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</si>
  <si>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</si>
  <si>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</si>
  <si>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</si>
  <si>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</si>
  <si>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</si>
  <si>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</si>
  <si>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</si>
  <si>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</si>
  <si>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</si>
  <si>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</si>
  <si>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</si>
  <si>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</si>
  <si>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</si>
  <si>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</si>
  <si>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</si>
  <si>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</si>
  <si>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</si>
  <si>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</si>
  <si>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</si>
  <si>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</si>
  <si>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</si>
  <si>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</si>
  <si>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</si>
  <si>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</si>
  <si>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</si>
  <si>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</si>
  <si>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</si>
  <si>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</si>
  <si>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</si>
  <si>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</si>
  <si>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</si>
  <si>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</si>
  <si>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</si>
  <si>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</si>
  <si>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</si>
  <si>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</si>
  <si>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</si>
  <si>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</si>
  <si>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</si>
  <si>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</si>
  <si>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</si>
  <si>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</si>
  <si>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</si>
  <si>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</si>
  <si>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</si>
  <si>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</si>
  <si>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</si>
  <si>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</si>
  <si>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</si>
  <si>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</si>
  <si>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</si>
  <si>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</si>
  <si>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</si>
  <si>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</si>
  <si>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</si>
  <si>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</si>
  <si>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</si>
  <si>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</si>
  <si>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</si>
  <si>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</si>
  <si>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</si>
  <si>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</si>
  <si>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</si>
  <si>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</si>
  <si>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</si>
  <si>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</si>
  <si>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</si>
  <si>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</si>
  <si>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</si>
  <si>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</si>
  <si>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</si>
  <si>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</si>
  <si>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</si>
  <si>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</si>
  <si>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</si>
  <si>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</si>
  <si>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</si>
  <si>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</si>
  <si>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</si>
  <si>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</si>
  <si>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</si>
  <si>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</si>
  <si>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</si>
  <si>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</si>
  <si>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</si>
  <si>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</si>
  <si>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</si>
  <si>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</si>
  <si>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</si>
  <si>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</si>
  <si>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</si>
  <si>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</si>
  <si>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</si>
  <si>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</si>
  <si>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</si>
  <si>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</si>
  <si>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</si>
  <si>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</si>
  <si>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</si>
  <si>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</si>
  <si>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</si>
  <si>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</si>
  <si>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</si>
  <si>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</si>
  <si>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</si>
  <si>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</si>
  <si>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</si>
  <si>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</si>
  <si>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</si>
  <si>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</si>
  <si>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</si>
  <si>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</si>
  <si>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</si>
  <si>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</si>
  <si>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</si>
  <si>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</si>
  <si>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</si>
  <si>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</si>
  <si>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</si>
  <si>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</si>
  <si>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</si>
  <si>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</si>
  <si>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</si>
  <si>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</si>
  <si>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</si>
  <si>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</si>
  <si>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</si>
  <si>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</si>
  <si>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</si>
  <si>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</si>
  <si>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</si>
  <si>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</si>
  <si>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</si>
  <si>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</si>
  <si>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</si>
  <si>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</si>
  <si>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</si>
  <si>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</si>
  <si>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</si>
  <si>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</si>
  <si>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</si>
  <si>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</si>
  <si>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</si>
  <si>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</si>
  <si>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</si>
  <si>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</si>
  <si>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</si>
  <si>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</si>
  <si>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</si>
  <si>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</si>
  <si>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</si>
  <si>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</si>
  <si>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</si>
  <si>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</si>
  <si>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</si>
  <si>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</si>
  <si>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</si>
  <si>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</si>
  <si>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</si>
  <si>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</si>
  <si>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</si>
  <si>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</si>
  <si>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</si>
  <si>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</si>
  <si>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</si>
  <si>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</si>
  <si>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</si>
  <si>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</si>
  <si>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</si>
  <si>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</si>
  <si>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</si>
  <si>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</si>
  <si>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</si>
  <si>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</si>
  <si>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</si>
  <si>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</si>
  <si>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</si>
  <si>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</si>
  <si>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</si>
  <si>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</si>
  <si>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</si>
  <si>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</si>
  <si>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</si>
  <si>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</si>
  <si>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</si>
  <si>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</si>
  <si>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</si>
  <si>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</si>
  <si>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</si>
  <si>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</si>
  <si>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</si>
  <si>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</si>
  <si>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</si>
  <si>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</si>
  <si>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</si>
  <si>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</si>
  <si>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</si>
  <si>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</si>
  <si>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</si>
  <si>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</si>
  <si>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</si>
  <si>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</si>
  <si>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</si>
  <si>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</si>
  <si>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</si>
  <si>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</si>
  <si>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</si>
  <si>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</si>
  <si>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</si>
  <si>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</si>
  <si>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</si>
  <si>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</si>
  <si>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</si>
  <si>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</si>
  <si>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</si>
  <si>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</si>
  <si>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</si>
  <si>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</si>
  <si>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</si>
  <si>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</si>
  <si>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</si>
  <si>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</si>
  <si>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</si>
  <si>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</si>
  <si>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</si>
  <si>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</si>
  <si>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</si>
  <si>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</si>
  <si>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</si>
  <si>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</si>
  <si>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</si>
  <si>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</si>
  <si>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</si>
  <si>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</si>
  <si>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</si>
  <si>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</si>
  <si>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</si>
  <si>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</si>
  <si>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</si>
  <si>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</si>
  <si>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</si>
  <si>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</si>
  <si>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</si>
  <si>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</si>
  <si>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</si>
  <si>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</si>
  <si>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</si>
  <si>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</si>
  <si>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</si>
  <si>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</si>
  <si>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</si>
  <si>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</si>
  <si>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</si>
  <si>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</si>
  <si>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</si>
  <si>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</si>
  <si>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</si>
  <si>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</si>
  <si>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</si>
  <si>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</si>
  <si>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</si>
  <si>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</si>
  <si>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</si>
  <si>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</si>
  <si>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</si>
  <si>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</si>
  <si>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</si>
  <si>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</si>
  <si>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</si>
  <si>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</si>
  <si>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</si>
  <si>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</si>
  <si>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</si>
  <si>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</si>
  <si>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</si>
  <si>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</si>
  <si>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</si>
  <si>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</si>
  <si>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</si>
  <si>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</si>
  <si>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</si>
  <si>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</si>
  <si>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</si>
  <si>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</si>
  <si>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</si>
  <si>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</si>
  <si>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</si>
  <si>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</si>
  <si>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</si>
  <si>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</si>
  <si>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</si>
  <si>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</si>
  <si>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</si>
  <si>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</si>
  <si>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</si>
  <si>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</si>
  <si>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</si>
  <si>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</si>
  <si>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</si>
  <si>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</si>
  <si>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</si>
  <si>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</si>
  <si>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</si>
  <si>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</si>
  <si>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</si>
  <si>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</si>
  <si>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</si>
  <si>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</si>
  <si>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</si>
  <si>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</si>
  <si>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</si>
  <si>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</si>
  <si>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</si>
  <si>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</si>
  <si>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</si>
  <si>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</si>
  <si>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</si>
  <si>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</si>
  <si>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</si>
  <si>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</si>
  <si>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</si>
  <si>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</si>
  <si>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</si>
  <si>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</si>
  <si>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</si>
  <si>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</si>
  <si>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</si>
  <si>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</si>
  <si>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</si>
  <si>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</si>
  <si>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</si>
  <si>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</si>
  <si>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</si>
  <si>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</si>
  <si>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</si>
  <si>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</si>
  <si>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</si>
  <si>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</si>
  <si>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</si>
  <si>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</si>
  <si>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</si>
  <si>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</si>
  <si>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</si>
  <si>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</si>
  <si>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</si>
  <si>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</si>
  <si>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</si>
  <si>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</si>
  <si>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</si>
  <si>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</si>
  <si>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</si>
  <si>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</si>
  <si>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</si>
  <si>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</si>
  <si>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</si>
  <si>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</si>
  <si>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</si>
  <si>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</si>
  <si>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</si>
  <si>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</si>
  <si>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</si>
  <si>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</si>
  <si>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</si>
  <si>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</si>
  <si>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</si>
  <si>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</si>
  <si>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</si>
  <si>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</si>
  <si>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</si>
  <si>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</si>
  <si>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</si>
  <si>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</si>
  <si>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</si>
  <si>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</si>
  <si>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</si>
  <si>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</si>
  <si>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</si>
  <si>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</si>
  <si>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</si>
  <si>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</si>
  <si>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</si>
  <si>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</si>
  <si>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</si>
  <si>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</si>
  <si>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</si>
  <si>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</si>
  <si>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</si>
  <si>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</si>
  <si>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</si>
  <si>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</si>
  <si>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</si>
  <si>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</si>
  <si>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</si>
  <si>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</si>
  <si>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</si>
  <si>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</si>
  <si>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</si>
  <si>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</si>
  <si>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</si>
  <si>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</si>
  <si>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</si>
  <si>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</si>
  <si>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</si>
  <si>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</si>
  <si>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</si>
  <si>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</si>
  <si>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</si>
  <si>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</si>
  <si>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</si>
  <si>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</si>
  <si>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</si>
  <si>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</si>
  <si>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</si>
  <si>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</si>
  <si>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</si>
  <si>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</si>
  <si>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</si>
  <si>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</si>
  <si>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</si>
  <si>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</si>
  <si>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</si>
  <si>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</si>
  <si>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</si>
  <si>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</si>
  <si>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</si>
  <si>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</si>
  <si>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</si>
  <si>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</si>
  <si>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</si>
  <si>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</si>
  <si>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</si>
  <si>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</si>
  <si>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</si>
  <si>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</si>
  <si>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</si>
  <si>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</si>
  <si>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</si>
  <si>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</si>
  <si>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</si>
  <si>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</si>
  <si>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</si>
  <si>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</si>
  <si>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</si>
  <si>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</si>
  <si>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</si>
  <si>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</si>
  <si>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</si>
  <si>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</si>
  <si>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</si>
  <si>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</si>
  <si>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</si>
  <si>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</si>
  <si>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</si>
  <si>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</si>
  <si>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</si>
  <si>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</si>
  <si>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</si>
  <si>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</si>
  <si>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</si>
  <si>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</si>
  <si>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</si>
  <si>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</si>
  <si>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</si>
  <si>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</si>
  <si>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</si>
  <si>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</si>
  <si>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</si>
  <si>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</si>
  <si>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</si>
  <si>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</si>
  <si>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</si>
  <si>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</si>
  <si>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</si>
  <si>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</si>
  <si>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</si>
  <si>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</si>
  <si>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</si>
  <si>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</si>
  <si>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</si>
  <si>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</si>
  <si>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</si>
  <si>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</si>
  <si>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</si>
  <si>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</si>
  <si>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</si>
  <si>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</si>
  <si>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</si>
  <si>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</si>
  <si>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</si>
  <si>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</si>
  <si>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</si>
  <si>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</si>
  <si>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</si>
  <si>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</si>
  <si>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</si>
  <si>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</si>
  <si>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</si>
  <si>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</si>
  <si>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</si>
  <si>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</si>
  <si>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</si>
  <si>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</si>
  <si>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</si>
  <si>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</si>
  <si>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</si>
  <si>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</si>
  <si>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</si>
  <si>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</si>
  <si>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</si>
  <si>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</si>
  <si>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</si>
  <si>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</si>
  <si>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</si>
  <si>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</si>
  <si>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</si>
  <si>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</si>
  <si>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</si>
  <si>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</si>
  <si>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</si>
  <si>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</si>
  <si>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</si>
  <si>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</si>
  <si>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</si>
  <si>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</si>
  <si>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</si>
  <si>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</si>
  <si>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</si>
  <si>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</si>
  <si>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</si>
  <si>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</si>
  <si>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</si>
  <si>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</si>
  <si>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</si>
  <si>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</si>
  <si>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</si>
  <si>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</si>
  <si>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</si>
  <si>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</si>
  <si>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</si>
  <si>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</si>
  <si>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</si>
  <si>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</si>
  <si>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</si>
  <si>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</si>
  <si>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</si>
  <si>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</si>
  <si>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</si>
  <si>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</si>
  <si>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</si>
  <si>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</si>
  <si>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</si>
  <si>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</si>
  <si>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</si>
  <si>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</si>
  <si>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</si>
  <si>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</si>
  <si>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</si>
  <si>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</si>
  <si>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</si>
  <si>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</si>
  <si>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</si>
  <si>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</si>
  <si>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</si>
  <si>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</si>
  <si>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</si>
  <si>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</si>
  <si>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</si>
  <si>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</si>
  <si>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</si>
  <si>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</si>
  <si>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</si>
  <si>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</si>
  <si>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</si>
  <si>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</si>
  <si>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</si>
  <si>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</si>
  <si>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</si>
  <si>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</si>
  <si>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</si>
  <si>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</si>
  <si>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</si>
  <si>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</si>
  <si>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</si>
  <si>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</si>
  <si>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</si>
  <si>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</si>
  <si>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</si>
  <si>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</si>
  <si>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</si>
  <si>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</si>
  <si>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</si>
  <si>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</si>
  <si>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</si>
  <si>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</si>
  <si>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</si>
  <si>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</si>
  <si>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</si>
  <si>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</si>
  <si>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</si>
  <si>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</si>
  <si>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</si>
  <si>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</si>
  <si>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</si>
  <si>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</si>
  <si>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</si>
  <si>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</si>
  <si>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</si>
  <si>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</si>
  <si>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</si>
  <si>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</si>
  <si>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</si>
  <si>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</si>
  <si>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</si>
  <si>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</si>
  <si>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</si>
  <si>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</si>
  <si>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</si>
  <si>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</si>
  <si>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</si>
  <si>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</si>
  <si>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</si>
  <si>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</si>
  <si>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</si>
  <si>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</si>
  <si>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</si>
  <si>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</si>
  <si>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</si>
  <si>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</si>
  <si>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</si>
  <si>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</si>
  <si>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</si>
  <si>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</si>
  <si>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</si>
  <si>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</si>
  <si>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</si>
  <si>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</si>
  <si>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</si>
  <si>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</si>
  <si>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</si>
  <si>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</si>
  <si>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</si>
  <si>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</si>
  <si>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</si>
  <si>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</si>
  <si>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</si>
  <si>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</si>
  <si>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</si>
  <si>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</si>
  <si>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</si>
  <si>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</si>
  <si>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</si>
  <si>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</si>
  <si>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</si>
  <si>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</si>
  <si>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</si>
  <si>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</si>
  <si>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</si>
  <si>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</si>
  <si>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</si>
  <si>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</si>
  <si>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</si>
  <si>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</si>
  <si>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</si>
  <si>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</si>
  <si>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</si>
  <si>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</si>
  <si>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</si>
  <si>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</si>
  <si>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</si>
  <si>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</si>
  <si>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</si>
  <si>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</si>
  <si>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</si>
  <si>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</si>
  <si>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</si>
  <si>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</si>
  <si>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</si>
  <si>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</si>
  <si>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</si>
  <si>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</si>
  <si>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</si>
  <si>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</si>
  <si>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</si>
  <si>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</si>
  <si>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</si>
  <si>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</si>
  <si>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</si>
  <si>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</si>
  <si>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</si>
  <si>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</si>
  <si>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</si>
  <si>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</si>
  <si>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</si>
  <si>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</si>
  <si>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</si>
  <si>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</si>
  <si>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</si>
  <si>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</si>
  <si>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</si>
  <si>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</si>
  <si>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</si>
  <si>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</si>
  <si>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</si>
  <si>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</si>
  <si>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</si>
  <si>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</si>
  <si>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</si>
  <si>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</si>
  <si>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</si>
  <si>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</si>
  <si>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</si>
  <si>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</si>
  <si>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</si>
  <si>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</si>
  <si>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</si>
  <si>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</si>
  <si>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</si>
  <si>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</si>
  <si>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</si>
  <si>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</si>
  <si>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</si>
  <si>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</si>
  <si>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</si>
  <si>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</si>
  <si>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</si>
  <si>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</si>
  <si>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</si>
  <si>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</si>
  <si>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</si>
  <si>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</si>
  <si>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</si>
  <si>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</si>
  <si>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</si>
  <si>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</si>
  <si>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</si>
  <si>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</si>
  <si>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</si>
  <si>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</si>
  <si>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</si>
  <si>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</si>
  <si>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</si>
  <si>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</si>
  <si>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</si>
  <si>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</si>
  <si>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</si>
  <si>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</si>
  <si>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</si>
  <si>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</si>
  <si>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</si>
  <si>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</si>
  <si>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</si>
  <si>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</si>
  <si>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</si>
  <si>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</si>
  <si>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</si>
  <si>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</si>
  <si>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</si>
  <si>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</si>
  <si>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</si>
  <si>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</si>
  <si>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</si>
  <si>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</si>
  <si>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</si>
  <si>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</si>
  <si>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</si>
  <si>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</si>
  <si>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</si>
  <si>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</si>
  <si>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</si>
  <si>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</si>
  <si>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</si>
  <si>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</si>
  <si>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</si>
  <si>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</si>
  <si>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</si>
  <si>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</si>
  <si>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</si>
  <si>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</si>
  <si>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</si>
  <si>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</si>
  <si>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</si>
  <si>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</si>
  <si>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</si>
  <si>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</si>
  <si>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</si>
  <si>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</si>
  <si>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</si>
  <si>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</si>
  <si>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</si>
  <si>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</si>
  <si>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</si>
  <si>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</si>
  <si>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</si>
  <si>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</si>
  <si>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</si>
  <si>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</si>
  <si>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</si>
  <si>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</si>
  <si>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</si>
  <si>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</si>
  <si>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</si>
  <si>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</si>
  <si>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</si>
  <si>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</si>
  <si>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</si>
  <si>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</si>
  <si>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</si>
  <si>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</si>
  <si>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</si>
  <si>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</si>
  <si>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</si>
  <si>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</si>
  <si>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</si>
  <si>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</si>
  <si>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</si>
  <si>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</si>
  <si>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</si>
  <si>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</si>
  <si>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</si>
  <si>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</si>
  <si>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</si>
  <si>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</si>
  <si>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</si>
  <si>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</si>
  <si>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</si>
  <si>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</si>
  <si>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</si>
  <si>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</si>
  <si>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</si>
  <si>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</si>
  <si>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</si>
  <si>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</si>
  <si>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</si>
  <si>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</si>
  <si>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</si>
  <si>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</si>
  <si>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</si>
  <si>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</si>
  <si>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</si>
  <si>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</si>
  <si>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</si>
  <si>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</si>
  <si>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</si>
  <si>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</si>
  <si>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</si>
  <si>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</si>
  <si>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</si>
  <si>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</si>
  <si>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</si>
  <si>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</si>
  <si>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</si>
  <si>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</si>
  <si>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</si>
  <si>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</si>
  <si>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</si>
  <si>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</si>
  <si>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</si>
  <si>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</si>
  <si>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</si>
  <si>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</si>
  <si>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</si>
  <si>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</si>
  <si>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</si>
  <si>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</si>
  <si>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</si>
  <si>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</si>
  <si>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</si>
  <si>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</si>
  <si>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</si>
  <si>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</si>
  <si>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</si>
  <si>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</si>
  <si>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</si>
  <si>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</si>
  <si>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</si>
  <si>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</si>
  <si>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</si>
  <si>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</si>
  <si>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</si>
  <si>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</si>
  <si>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</si>
  <si>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</si>
  <si>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</si>
  <si>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</si>
  <si>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</si>
  <si>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</si>
  <si>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</si>
  <si>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</si>
  <si>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</si>
  <si>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</si>
  <si>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</si>
  <si>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</si>
  <si>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</si>
  <si>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</si>
  <si>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</si>
  <si>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</si>
  <si>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</si>
  <si>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</si>
  <si>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</si>
  <si>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</si>
  <si>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</si>
  <si>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</si>
  <si>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</si>
  <si>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</si>
  <si>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</si>
  <si>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</si>
  <si>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</si>
  <si>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</si>
  <si>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</si>
  <si>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</si>
  <si>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</si>
  <si>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</si>
  <si>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</si>
  <si>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</si>
  <si>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</si>
  <si>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</si>
  <si>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</si>
  <si>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</si>
  <si>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</si>
  <si>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</si>
  <si>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</si>
  <si>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</si>
  <si>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</si>
  <si>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</si>
  <si>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</si>
  <si>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</si>
  <si>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</si>
  <si>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</si>
  <si>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</si>
  <si>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</si>
  <si>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</si>
  <si>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</si>
  <si>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</si>
  <si>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</si>
  <si>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</si>
  <si>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</si>
  <si>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</si>
  <si>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</si>
  <si>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</si>
  <si>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</si>
  <si>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</si>
  <si>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</si>
  <si>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</si>
  <si>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</si>
  <si>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</si>
  <si>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</si>
  <si>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</si>
  <si>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</si>
  <si>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</si>
  <si>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</si>
  <si>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</si>
  <si>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</si>
  <si>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</si>
  <si>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</si>
  <si>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</si>
  <si>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</si>
  <si>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</si>
  <si>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</si>
  <si>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</si>
  <si>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</si>
  <si>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</si>
  <si>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</si>
  <si>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</si>
  <si>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</si>
  <si>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</si>
  <si>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</si>
  <si>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</si>
  <si>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</si>
  <si>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</si>
  <si>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</si>
  <si>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</si>
  <si>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</si>
  <si>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</si>
  <si>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</si>
  <si>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</si>
  <si>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</si>
  <si>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</si>
  <si>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</si>
  <si>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</si>
  <si>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</si>
  <si>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</si>
  <si>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</si>
  <si>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</si>
  <si>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</si>
  <si>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</si>
  <si>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</si>
  <si>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</si>
  <si>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</si>
  <si>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</si>
  <si>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</si>
  <si>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</si>
  <si>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</si>
  <si>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</si>
  <si>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</si>
  <si>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</si>
  <si>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</si>
  <si>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</si>
  <si>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</si>
  <si>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</si>
  <si>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</si>
  <si>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</si>
  <si>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</si>
  <si>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</si>
  <si>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</si>
  <si>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</si>
  <si>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</si>
  <si>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</si>
  <si>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</si>
  <si>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</si>
  <si>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</si>
  <si>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</si>
  <si>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</si>
  <si>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</si>
  <si>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</si>
  <si>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</si>
  <si>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</si>
  <si>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</si>
  <si>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</si>
  <si>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</si>
  <si>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</si>
  <si>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</si>
  <si>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</si>
  <si>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</si>
  <si>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</si>
  <si>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</si>
  <si>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</si>
  <si>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</si>
  <si>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</si>
  <si>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</si>
  <si>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</si>
  <si>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</si>
  <si>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</si>
  <si>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</si>
  <si>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</si>
  <si>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</si>
  <si>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</si>
  <si>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</si>
  <si>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</si>
  <si>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</si>
  <si>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</si>
  <si>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</si>
  <si>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</si>
  <si>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</si>
  <si>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</si>
  <si>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</si>
  <si>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</si>
  <si>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</si>
  <si>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</si>
  <si>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</si>
  <si>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</si>
  <si>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</si>
  <si>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</si>
  <si>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</si>
  <si>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</si>
  <si>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</si>
  <si>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</si>
  <si>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</si>
  <si>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</si>
  <si>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</si>
  <si>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</si>
  <si>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</si>
  <si>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</si>
  <si>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</si>
  <si>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</si>
  <si>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</si>
  <si>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</si>
  <si>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</si>
  <si>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</si>
  <si>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</si>
  <si>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</si>
  <si>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</si>
  <si>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</si>
  <si>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</si>
  <si>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</si>
  <si>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</si>
  <si>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</si>
  <si>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</si>
  <si>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</si>
  <si>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</si>
  <si>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</si>
  <si>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</si>
  <si>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</si>
  <si>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</si>
  <si>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</si>
  <si>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</si>
  <si>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</si>
  <si>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</si>
  <si>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</si>
  <si>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</si>
  <si>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</si>
  <si>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</si>
  <si>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</si>
  <si>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</si>
  <si>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</si>
  <si>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</si>
  <si>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</si>
  <si>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</si>
  <si>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</si>
  <si>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</si>
  <si>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</si>
  <si>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</si>
  <si>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</si>
  <si>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</si>
  <si>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</si>
  <si>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</si>
  <si>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</si>
  <si>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</si>
  <si>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</si>
  <si>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</si>
  <si>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</si>
  <si>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</si>
  <si>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</si>
  <si>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</si>
  <si>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</si>
  <si>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</si>
  <si>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</si>
  <si>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</si>
  <si>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</si>
  <si>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</si>
  <si>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</si>
  <si>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</si>
  <si>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</si>
  <si>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</si>
  <si>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</si>
  <si>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</si>
  <si>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</si>
  <si>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</si>
  <si>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</si>
  <si>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</si>
  <si>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</si>
  <si>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</si>
  <si>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</si>
  <si>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</si>
  <si>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</si>
  <si>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</si>
  <si>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</si>
  <si>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</si>
  <si>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</si>
  <si>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</si>
  <si>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</si>
  <si>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</si>
  <si>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</si>
  <si>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</si>
  <si>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</si>
  <si>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</si>
  <si>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</si>
  <si>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</si>
  <si>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</si>
  <si>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</si>
  <si>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</si>
  <si>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</si>
  <si>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</si>
  <si>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</si>
  <si>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</si>
  <si>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</si>
  <si>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</si>
  <si>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</si>
  <si>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</si>
  <si>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</si>
  <si>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</si>
  <si>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</si>
  <si>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</si>
  <si>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</si>
  <si>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</si>
  <si>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</si>
  <si>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</si>
  <si>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</si>
  <si>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</si>
  <si>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</si>
  <si>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</si>
  <si>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</si>
  <si>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</si>
  <si>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</si>
  <si>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</si>
  <si>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</si>
  <si>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</si>
  <si>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</si>
  <si>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</si>
  <si>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</si>
  <si>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</si>
  <si>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</si>
  <si>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</si>
  <si>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</si>
  <si>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</si>
  <si>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</si>
  <si>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</si>
  <si>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</si>
  <si>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</si>
  <si>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</si>
  <si>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</si>
  <si>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</si>
  <si>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</si>
  <si>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</si>
  <si>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</si>
  <si>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</si>
  <si>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</si>
  <si>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</si>
  <si>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</si>
  <si>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</si>
  <si>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</si>
  <si>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</si>
  <si>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</si>
  <si>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</si>
  <si>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</si>
  <si>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</si>
  <si>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</si>
  <si>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</si>
  <si>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</si>
  <si>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</si>
  <si>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</si>
  <si>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</si>
  <si>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</si>
  <si>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</si>
  <si>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</si>
  <si>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</si>
  <si>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</si>
  <si>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</si>
  <si>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</si>
  <si>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</si>
  <si>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</si>
  <si>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</si>
  <si>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</si>
  <si>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</si>
  <si>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</si>
  <si>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</si>
  <si>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</si>
  <si>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</si>
  <si>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</si>
  <si>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</si>
  <si>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</si>
  <si>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</si>
  <si>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</si>
  <si>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</si>
  <si>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</si>
  <si>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</si>
  <si>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</si>
  <si>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</si>
  <si>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</si>
  <si>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</si>
  <si>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</si>
  <si>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</si>
  <si>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</si>
  <si>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</si>
  <si>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</si>
  <si>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</si>
  <si>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</si>
  <si>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</si>
  <si>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</si>
  <si>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</si>
  <si>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</si>
  <si>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</si>
  <si>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</si>
  <si>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</si>
  <si>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</si>
  <si>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</si>
  <si>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</si>
  <si>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</si>
  <si>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</si>
  <si>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</si>
  <si>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</si>
  <si>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</si>
  <si>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</si>
  <si>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</si>
  <si>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</si>
  <si>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</si>
  <si>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</si>
  <si>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</si>
  <si>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</si>
  <si>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</si>
  <si>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</si>
  <si>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</si>
  <si>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</si>
  <si>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</si>
  <si>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</si>
  <si>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</si>
  <si>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</si>
  <si>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</si>
  <si>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</si>
  <si>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</si>
  <si>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</si>
  <si>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</si>
  <si>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</si>
  <si>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</si>
  <si>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</si>
  <si>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</si>
  <si>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</si>
  <si>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</si>
  <si>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</si>
  <si>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</si>
  <si>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</si>
  <si>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</si>
  <si>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</si>
  <si>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</si>
  <si>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</si>
  <si>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</si>
  <si>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</si>
  <si>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</si>
  <si>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</si>
  <si>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</si>
  <si>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</si>
  <si>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</si>
  <si>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</si>
  <si>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</si>
  <si>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</si>
  <si>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</si>
  <si>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</si>
  <si>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</si>
  <si>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</si>
  <si>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</si>
  <si>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</si>
  <si>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</si>
  <si>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</si>
  <si>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</si>
  <si>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</si>
  <si>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</si>
  <si>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</si>
  <si>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</si>
  <si>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</si>
  <si>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</si>
  <si>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</si>
  <si>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</si>
  <si>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</si>
  <si>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</si>
  <si>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</si>
  <si>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</si>
  <si>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</si>
  <si>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</si>
  <si>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</si>
  <si>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</si>
  <si>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</si>
  <si>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</si>
  <si>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</si>
  <si>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</si>
  <si>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</si>
  <si>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</si>
  <si>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</si>
  <si>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</si>
  <si>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</si>
  <si>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</si>
  <si>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</si>
  <si>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</si>
  <si>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</si>
  <si>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</si>
  <si>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</si>
  <si>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</si>
  <si>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</si>
  <si>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</si>
  <si>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</si>
  <si>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</si>
  <si>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</si>
  <si>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</si>
  <si>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</si>
  <si>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</si>
  <si>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</si>
  <si>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</si>
  <si>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</si>
  <si>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</si>
  <si>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</si>
  <si>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</si>
  <si>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</si>
  <si>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</si>
  <si>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</si>
  <si>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</si>
  <si>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</si>
  <si>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</si>
  <si>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</si>
  <si>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</si>
  <si>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</si>
  <si>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</si>
  <si>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</si>
  <si>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</si>
  <si>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</si>
  <si>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</si>
  <si>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</si>
  <si>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</si>
  <si>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</si>
  <si>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</si>
  <si>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</si>
  <si>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</si>
  <si>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</si>
  <si>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</si>
  <si>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</si>
  <si>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</si>
  <si>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</si>
  <si>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</si>
  <si>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</si>
  <si>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</si>
  <si>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</si>
  <si>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</si>
  <si>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</si>
  <si>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</si>
  <si>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</si>
  <si>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</si>
  <si>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</si>
  <si>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</si>
  <si>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</si>
  <si>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</si>
  <si>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</si>
  <si>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</si>
  <si>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</si>
  <si>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</si>
  <si>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</si>
  <si>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</si>
  <si>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</si>
  <si>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</si>
  <si>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</si>
  <si>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</si>
  <si>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</si>
  <si>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</si>
  <si>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</si>
  <si>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</si>
  <si>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</si>
  <si>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</si>
  <si>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</si>
  <si>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</si>
  <si>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</si>
  <si>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</si>
  <si>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</si>
  <si>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</si>
  <si>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</si>
  <si>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</si>
  <si>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</si>
  <si>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</si>
  <si>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</si>
  <si>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</si>
  <si>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</si>
  <si>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</si>
  <si>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</si>
  <si>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</si>
  <si>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</si>
  <si>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</si>
  <si>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</si>
  <si>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</si>
  <si>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</si>
  <si>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</si>
  <si>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</si>
  <si>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</si>
  <si>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</si>
  <si>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</si>
  <si>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</si>
  <si>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</si>
  <si>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</si>
  <si>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</si>
  <si>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</si>
  <si>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</si>
  <si>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</si>
  <si>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</si>
  <si>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</si>
  <si>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</si>
  <si>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</si>
  <si>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</si>
  <si>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</si>
  <si>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</si>
  <si>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</si>
  <si>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</si>
  <si>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</si>
  <si>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</si>
  <si>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</si>
  <si>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</si>
  <si>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</si>
  <si>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</si>
  <si>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</si>
  <si>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</si>
  <si>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</si>
  <si>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</si>
  <si>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</si>
  <si>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</si>
  <si>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</si>
  <si>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</si>
  <si>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</si>
  <si>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</si>
  <si>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</si>
  <si>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</si>
  <si>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</si>
  <si>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</si>
  <si>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</si>
  <si>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</si>
  <si>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</si>
  <si>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</si>
  <si>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</si>
  <si>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</si>
  <si>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</si>
  <si>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</si>
  <si>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</si>
  <si>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</si>
  <si>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</si>
  <si>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</si>
  <si>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</si>
  <si>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</si>
  <si>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</si>
  <si>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</si>
  <si>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</si>
  <si>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</si>
  <si>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</si>
  <si>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</si>
  <si>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</si>
  <si>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</si>
  <si>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</si>
  <si>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</si>
  <si>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</si>
  <si>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</si>
  <si>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</si>
  <si>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</si>
  <si>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</si>
  <si>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</si>
  <si>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</si>
  <si>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</si>
  <si>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</si>
  <si>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</si>
  <si>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</si>
  <si>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</si>
  <si>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</si>
  <si>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</si>
  <si>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</si>
  <si>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</si>
  <si>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</si>
  <si>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</si>
  <si>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</si>
  <si>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</si>
  <si>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</si>
  <si>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</si>
  <si>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</si>
  <si>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</si>
  <si>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</si>
  <si>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</si>
  <si>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</si>
  <si>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</si>
  <si>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</si>
  <si>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</si>
  <si>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</si>
  <si>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</si>
  <si>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</si>
  <si>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</si>
  <si>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</si>
  <si>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</si>
  <si>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</si>
  <si>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</si>
  <si>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</si>
  <si>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</si>
  <si>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</si>
  <si>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</si>
  <si>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</si>
  <si>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</si>
  <si>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</si>
  <si>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</si>
  <si>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</si>
  <si>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</si>
  <si>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</si>
  <si>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</si>
  <si>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</si>
  <si>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</si>
  <si>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</si>
  <si>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</si>
  <si>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</si>
  <si>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</si>
  <si>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</si>
  <si>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</si>
  <si>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</si>
  <si>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</si>
  <si>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</si>
  <si>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</si>
  <si>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</si>
  <si>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</si>
  <si>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</si>
  <si>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</si>
  <si>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</si>
  <si>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</si>
  <si>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</si>
  <si>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</si>
  <si>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</si>
  <si>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</si>
  <si>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</si>
  <si>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</si>
  <si>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</si>
  <si>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</si>
  <si>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</si>
  <si>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</si>
  <si>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</si>
  <si>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</si>
  <si>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</si>
  <si>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</si>
  <si>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</si>
  <si>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</si>
  <si>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</si>
  <si>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</si>
  <si>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</si>
  <si>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</si>
  <si>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</si>
  <si>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</si>
  <si>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</si>
  <si>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</si>
  <si>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</si>
  <si>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</si>
  <si>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</si>
  <si>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</si>
  <si>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</si>
  <si>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</si>
  <si>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</si>
  <si>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</si>
  <si>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</si>
  <si>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</si>
  <si>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</si>
  <si>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</si>
  <si>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</si>
  <si>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</si>
  <si>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</si>
  <si>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</si>
  <si>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</si>
  <si>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</si>
  <si>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</si>
  <si>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</si>
  <si>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</si>
  <si>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</si>
  <si>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</si>
  <si>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</si>
  <si>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</si>
  <si>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</si>
  <si>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</si>
  <si>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</si>
  <si>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</si>
  <si>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</si>
  <si>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</si>
  <si>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</si>
  <si>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</si>
  <si>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</si>
  <si>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</si>
  <si>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</si>
  <si>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</si>
  <si>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</si>
  <si>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</si>
  <si>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</si>
  <si>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</si>
  <si>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</si>
  <si>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</si>
  <si>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</si>
  <si>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</si>
  <si>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</si>
  <si>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</si>
  <si>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</si>
  <si>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</si>
  <si>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</si>
  <si>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</si>
  <si>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</si>
  <si>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</si>
  <si>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</si>
  <si>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</si>
  <si>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</si>
  <si>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</si>
  <si>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</si>
  <si>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</si>
  <si>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</si>
  <si>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</si>
  <si>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</si>
  <si>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</si>
  <si>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</si>
  <si>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</si>
  <si>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</si>
  <si>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</si>
  <si>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</si>
  <si>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</si>
  <si>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</si>
  <si>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</si>
  <si>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</si>
  <si>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</si>
  <si>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</si>
  <si>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</si>
  <si>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</si>
  <si>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</si>
  <si>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</si>
  <si>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</si>
  <si>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</si>
  <si>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</si>
  <si>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</si>
  <si>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</si>
  <si>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</si>
  <si>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</si>
  <si>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</si>
  <si>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</si>
  <si>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</si>
  <si>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</si>
  <si>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</si>
  <si>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</si>
  <si>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</si>
  <si>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</si>
  <si>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</si>
  <si>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</si>
  <si>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</si>
  <si>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</si>
  <si>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</si>
  <si>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</si>
  <si>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</si>
  <si>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</si>
  <si>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</si>
  <si>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</si>
  <si>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</si>
  <si>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</si>
  <si>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</si>
  <si>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</si>
  <si>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</si>
  <si>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</si>
  <si>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</si>
  <si>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</si>
  <si>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</si>
  <si>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</si>
  <si>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</si>
  <si>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</si>
  <si>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</si>
  <si>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</si>
  <si>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</si>
  <si>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</si>
  <si>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</si>
  <si>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</si>
  <si>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</si>
  <si>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</si>
  <si>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</si>
  <si>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</si>
  <si>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</si>
  <si>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</si>
  <si>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</si>
  <si>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</si>
  <si>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</si>
  <si>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</si>
  <si>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</si>
  <si>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</si>
  <si>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</si>
  <si>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</si>
  <si>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</si>
  <si>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</si>
  <si>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</si>
  <si>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</si>
  <si>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</si>
  <si>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</si>
  <si>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</si>
  <si>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</si>
  <si>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</si>
  <si>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</si>
  <si>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</si>
  <si>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</si>
  <si>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</si>
  <si>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</si>
  <si>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</si>
  <si>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</si>
  <si>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</si>
  <si>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</si>
  <si>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</si>
  <si>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</si>
  <si>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</si>
  <si>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</si>
  <si>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</si>
  <si>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</si>
  <si>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</si>
  <si>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</si>
  <si>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</si>
  <si>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</si>
  <si>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</si>
  <si>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</si>
  <si>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</si>
  <si>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</si>
  <si>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</si>
  <si>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</si>
  <si>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</si>
  <si>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</si>
  <si>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</si>
  <si>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</si>
  <si>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</si>
  <si>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</si>
  <si>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</si>
  <si>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</si>
  <si>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</si>
  <si>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</si>
  <si>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</si>
  <si>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</si>
  <si>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</si>
  <si>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</si>
  <si>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</si>
  <si>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</si>
  <si>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</si>
  <si>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</si>
  <si>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</si>
  <si>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</si>
  <si>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</si>
  <si>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</si>
  <si>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</si>
  <si>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</si>
  <si>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</si>
  <si>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</si>
  <si>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</si>
  <si>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</si>
  <si>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</si>
  <si>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</si>
  <si>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</si>
  <si>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</si>
  <si>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</si>
  <si>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</si>
  <si>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</si>
  <si>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</si>
  <si>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</si>
  <si>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</si>
  <si>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</si>
  <si>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</si>
  <si>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</si>
  <si>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</si>
  <si>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</si>
  <si>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</si>
  <si>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</si>
  <si>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</si>
  <si>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</si>
  <si>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</si>
  <si>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</si>
  <si>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</si>
  <si>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</si>
  <si>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</si>
  <si>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</si>
  <si>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</si>
  <si>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</si>
  <si>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</si>
  <si>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</si>
  <si>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</si>
  <si>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</si>
  <si>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</si>
  <si>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</si>
  <si>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</si>
  <si>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</si>
  <si>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</si>
  <si>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</si>
  <si>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</si>
  <si>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</si>
  <si>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</si>
  <si>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</si>
  <si>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</si>
  <si>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</si>
  <si>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</si>
  <si>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</si>
  <si>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</si>
  <si>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</si>
  <si>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</si>
  <si>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</si>
  <si>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</si>
  <si>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</si>
  <si>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</si>
  <si>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</si>
  <si>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</si>
  <si>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</si>
  <si>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</si>
  <si>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</si>
  <si>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</si>
  <si>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</si>
  <si>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</si>
  <si>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</si>
  <si>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</si>
  <si>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</si>
  <si>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</si>
  <si>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</si>
  <si>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</si>
  <si>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</si>
  <si>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</si>
  <si>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</si>
  <si>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</si>
  <si>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</si>
  <si>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</si>
  <si>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</si>
  <si>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</si>
  <si>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</si>
  <si>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</si>
  <si>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</si>
  <si>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</si>
  <si>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</si>
  <si>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</si>
  <si>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</si>
  <si>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</si>
  <si>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</si>
  <si>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</si>
  <si>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</si>
  <si>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</si>
  <si>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</si>
  <si>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</si>
  <si>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</si>
  <si>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</si>
  <si>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</si>
  <si>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</si>
  <si>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</si>
  <si>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</si>
  <si>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</si>
  <si>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</si>
  <si>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</si>
  <si>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</si>
  <si>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</si>
  <si>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</si>
  <si>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</si>
  <si>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</si>
  <si>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</si>
  <si>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</si>
  <si>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</si>
  <si>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</si>
  <si>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</si>
  <si>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</si>
  <si>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</si>
  <si>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</si>
  <si>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</si>
  <si>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</si>
  <si>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</si>
  <si>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</si>
  <si>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</si>
  <si>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</si>
  <si>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</si>
  <si>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</si>
  <si>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</si>
  <si>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</si>
  <si>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</si>
  <si>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</si>
  <si>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</si>
  <si>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</si>
  <si>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</si>
  <si>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</si>
  <si>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</si>
  <si>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</si>
  <si>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</si>
  <si>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</si>
  <si>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</si>
  <si>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</si>
  <si>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</si>
  <si>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</si>
  <si>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</si>
  <si>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</si>
  <si>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</si>
  <si>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</si>
  <si>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</si>
  <si>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</si>
  <si>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</si>
  <si>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</si>
  <si>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</si>
  <si>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</si>
  <si>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</si>
  <si>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</si>
  <si>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</si>
  <si>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</si>
  <si>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</si>
  <si>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</si>
  <si>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</si>
  <si>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</si>
  <si>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</si>
  <si>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</si>
  <si>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</si>
  <si>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</si>
  <si>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</si>
  <si>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</si>
  <si>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</si>
  <si>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</si>
  <si>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</si>
  <si>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</si>
  <si>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</si>
  <si>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</si>
  <si>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</si>
  <si>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</si>
  <si>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</si>
  <si>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</si>
  <si>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</si>
  <si>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</si>
  <si>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</si>
  <si>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</si>
  <si>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</si>
  <si>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</si>
  <si>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</si>
  <si>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</si>
  <si>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</si>
  <si>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</si>
  <si>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</si>
  <si>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</si>
  <si>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</si>
  <si>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</si>
  <si>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</si>
  <si>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</si>
  <si>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</si>
  <si>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</si>
  <si>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</si>
  <si>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</si>
  <si>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</si>
  <si>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</si>
  <si>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</si>
  <si>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</si>
  <si>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</si>
  <si>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</si>
  <si>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</si>
  <si>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</si>
  <si>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</si>
  <si>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</si>
  <si>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</si>
  <si>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</si>
  <si>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</si>
  <si>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</si>
  <si>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</si>
  <si>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</si>
  <si>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</si>
  <si>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</si>
  <si>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</si>
  <si>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</si>
  <si>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</si>
  <si>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</si>
  <si>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</si>
  <si>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</si>
  <si>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</si>
  <si>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</si>
  <si>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</si>
  <si>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</si>
  <si>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</si>
  <si>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</si>
  <si>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</si>
  <si>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</si>
  <si>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</si>
  <si>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</si>
  <si>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</si>
  <si>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</si>
  <si>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</si>
  <si>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</si>
  <si>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</si>
  <si>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</si>
  <si>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</si>
  <si>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</si>
  <si>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</si>
  <si>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</si>
  <si>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</si>
  <si>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</si>
  <si>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</si>
  <si>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</si>
  <si>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</si>
  <si>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</si>
  <si>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</si>
  <si>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</si>
  <si>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</si>
  <si>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</si>
  <si>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</si>
  <si>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</si>
  <si>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</si>
  <si>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</si>
  <si>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</si>
  <si>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</si>
  <si>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</si>
  <si>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</si>
  <si>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</si>
  <si>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</si>
  <si>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</si>
  <si>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</si>
  <si>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</si>
  <si>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</si>
  <si>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</si>
  <si>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</si>
  <si>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</si>
  <si>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</si>
  <si>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</si>
  <si>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</si>
  <si>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</si>
  <si>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</si>
  <si>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</si>
  <si>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</si>
  <si>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</si>
  <si>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</si>
  <si>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</si>
  <si>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</si>
  <si>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</si>
  <si>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</si>
  <si>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</si>
  <si>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</si>
  <si>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</si>
  <si>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</si>
  <si>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</si>
  <si>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</si>
  <si>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</si>
  <si>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</si>
  <si>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</si>
  <si>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</si>
  <si>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</si>
  <si>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</si>
  <si>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</si>
  <si>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</si>
  <si>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</si>
  <si>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</si>
  <si>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</si>
  <si>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</si>
  <si>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</si>
  <si>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</si>
  <si>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</si>
  <si>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</si>
  <si>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</si>
  <si>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</si>
  <si>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</si>
  <si>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</si>
  <si>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</si>
  <si>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</si>
  <si>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</si>
  <si>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</si>
  <si>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</si>
  <si>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</si>
  <si>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</si>
  <si>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</si>
  <si>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</si>
  <si>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</si>
  <si>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</si>
  <si>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</si>
  <si>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</si>
  <si>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</si>
  <si>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</si>
  <si>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</si>
  <si>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</si>
  <si>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</si>
  <si>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</si>
  <si>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</si>
  <si>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</si>
  <si>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</si>
  <si>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</si>
  <si>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</si>
  <si>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</si>
  <si>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</si>
  <si>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</si>
  <si>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</si>
  <si>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</si>
  <si>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</si>
  <si>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</si>
  <si>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</si>
  <si>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</si>
  <si>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</si>
  <si>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</si>
  <si>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</si>
  <si>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</si>
  <si>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</si>
  <si>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</si>
  <si>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</si>
  <si>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</si>
  <si>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</si>
  <si>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</si>
  <si>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</si>
  <si>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</si>
  <si>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</si>
  <si>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</si>
  <si>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</si>
  <si>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</si>
  <si>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</si>
  <si>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</si>
  <si>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</si>
  <si>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</si>
  <si>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</si>
  <si>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</si>
  <si>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</si>
  <si>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</si>
  <si>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</si>
  <si>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</si>
  <si>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</si>
  <si>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</si>
  <si>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</si>
  <si>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</si>
  <si>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</si>
  <si>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</si>
  <si>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</si>
  <si>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</si>
  <si>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</si>
  <si>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</si>
  <si>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</si>
  <si>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</si>
  <si>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</si>
  <si>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</si>
  <si>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</si>
  <si>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</si>
  <si>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</si>
  <si>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</si>
  <si>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</si>
  <si>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</si>
  <si>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</si>
  <si>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</si>
  <si>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</si>
  <si>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</si>
  <si>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</si>
  <si>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</si>
  <si>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</si>
  <si>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</si>
  <si>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</si>
  <si>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</si>
  <si>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</si>
  <si>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</si>
  <si>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</si>
  <si>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</si>
  <si>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</si>
  <si>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</si>
  <si>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</si>
  <si>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</si>
  <si>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</si>
  <si>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</si>
  <si>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</si>
  <si>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</si>
  <si>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</si>
  <si>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</si>
  <si>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</si>
  <si>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</si>
  <si>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</si>
  <si>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</si>
  <si>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</si>
  <si>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</si>
  <si>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</si>
  <si>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</si>
  <si>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</si>
  <si>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</si>
  <si>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</si>
  <si>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</si>
  <si>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</si>
  <si>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</si>
  <si>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</si>
  <si>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</si>
  <si>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</si>
  <si>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</si>
  <si>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</si>
  <si>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</si>
  <si>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</si>
  <si>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</si>
  <si>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</si>
  <si>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</si>
  <si>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</si>
  <si>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</si>
  <si>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</si>
  <si>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</si>
  <si>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</si>
  <si>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</si>
  <si>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</si>
  <si>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</si>
  <si>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</si>
  <si>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</si>
  <si>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</si>
  <si>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</si>
  <si>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</si>
  <si>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</si>
  <si>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</si>
  <si>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</si>
  <si>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</si>
  <si>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</si>
  <si>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</si>
  <si>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</si>
  <si>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</si>
  <si>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</si>
  <si>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</si>
  <si>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</si>
  <si>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</si>
  <si>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</si>
  <si>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</si>
  <si>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</si>
  <si>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</si>
  <si>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</si>
  <si>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</si>
  <si>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</si>
  <si>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</si>
  <si>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</si>
  <si>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</si>
  <si>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</si>
  <si>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</si>
  <si>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</si>
  <si>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</si>
  <si>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</si>
  <si>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</si>
  <si>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</si>
  <si>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</si>
  <si>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</si>
  <si>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</si>
  <si>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</si>
  <si>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</si>
  <si>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</si>
  <si>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</si>
  <si>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</si>
  <si>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</si>
  <si>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</si>
  <si>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</si>
  <si>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</si>
  <si>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</si>
  <si>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</si>
  <si>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</si>
  <si>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</si>
  <si>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</si>
  <si>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</si>
  <si>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</si>
  <si>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</si>
  <si>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</si>
  <si>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</si>
  <si>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</si>
  <si>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</si>
  <si>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</si>
  <si>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</si>
  <si>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</si>
  <si>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</si>
  <si>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</si>
  <si>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</si>
  <si>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</si>
  <si>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</si>
  <si>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</si>
  <si>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</si>
  <si>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</si>
  <si>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</si>
  <si>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</si>
  <si>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</si>
  <si>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</si>
  <si>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</si>
  <si>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</si>
  <si>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</si>
  <si>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</si>
  <si>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</si>
  <si>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</si>
  <si>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</si>
  <si>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</si>
  <si>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</si>
  <si>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</si>
  <si>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</si>
  <si>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</si>
  <si>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</si>
  <si>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</si>
  <si>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</si>
  <si>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</si>
  <si>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</si>
  <si>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</si>
  <si>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</si>
  <si>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</si>
  <si>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</si>
  <si>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</si>
  <si>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</si>
  <si>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</si>
  <si>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</si>
  <si>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</si>
  <si>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</si>
  <si>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</si>
  <si>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</si>
  <si>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</si>
  <si>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</si>
  <si>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</si>
  <si>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</si>
  <si>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</si>
  <si>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</si>
  <si>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</si>
  <si>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</si>
  <si>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</si>
  <si>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</si>
  <si>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</si>
  <si>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</si>
  <si>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</si>
  <si>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</si>
  <si>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</si>
  <si>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</si>
  <si>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</si>
  <si>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</si>
  <si>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</si>
  <si>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</si>
  <si>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</si>
  <si>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</si>
  <si>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</si>
  <si>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</si>
  <si>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</si>
  <si>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</si>
  <si>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</si>
  <si>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</si>
  <si>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</si>
  <si>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</si>
  <si>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</si>
  <si>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</si>
  <si>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</si>
  <si>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</si>
  <si>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</si>
  <si>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</si>
  <si>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</si>
  <si>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</si>
  <si>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</si>
  <si>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</si>
  <si>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</si>
  <si>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</si>
  <si>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</si>
  <si>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</si>
  <si>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</si>
  <si>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</si>
  <si>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</si>
  <si>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</si>
  <si>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</si>
  <si>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</si>
  <si>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</si>
  <si>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</si>
  <si>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</si>
  <si>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</si>
  <si>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</si>
  <si>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</si>
  <si>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</si>
  <si>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</si>
  <si>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</si>
  <si>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</si>
  <si>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</si>
  <si>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</si>
  <si>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</si>
  <si>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</si>
  <si>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</si>
  <si>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</si>
  <si>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</si>
  <si>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</si>
  <si>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</si>
  <si>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</si>
  <si>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</si>
  <si>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</si>
  <si>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</si>
  <si>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</si>
  <si>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</si>
  <si>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</si>
  <si>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</si>
  <si>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</si>
  <si>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</si>
  <si>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</si>
  <si>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</si>
  <si>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</si>
  <si>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</si>
  <si>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</si>
  <si>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</si>
  <si>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</si>
  <si>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</si>
  <si>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</si>
  <si>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</si>
  <si>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</si>
  <si>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</si>
  <si>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</si>
  <si>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</si>
  <si>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</si>
  <si>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</si>
  <si>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</si>
  <si>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</si>
  <si>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</si>
  <si>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</si>
  <si>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</si>
  <si>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</si>
  <si>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</si>
  <si>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</si>
  <si>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</si>
  <si>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</si>
  <si>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</si>
  <si>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</si>
  <si>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</si>
  <si>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</si>
  <si>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</si>
  <si>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</si>
  <si>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</si>
  <si>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</si>
  <si>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</si>
  <si>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</si>
  <si>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</si>
  <si>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</si>
  <si>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</si>
  <si>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</si>
  <si>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</si>
  <si>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</si>
  <si>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</si>
  <si>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</si>
  <si>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</si>
  <si>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</si>
  <si>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</si>
  <si>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</si>
  <si>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</si>
  <si>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</si>
  <si>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</si>
  <si>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</si>
  <si>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</si>
  <si>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</si>
  <si>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</si>
  <si>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</si>
  <si>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</si>
  <si>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</si>
  <si>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</si>
  <si>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</si>
  <si>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</si>
  <si>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</si>
  <si>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</si>
  <si>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</si>
  <si>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</si>
  <si>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</si>
  <si>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</si>
  <si>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</si>
  <si>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</si>
  <si>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</si>
  <si>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</si>
  <si>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</si>
  <si>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</si>
  <si>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</si>
  <si>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</si>
  <si>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</si>
  <si>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</si>
  <si>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</si>
  <si>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</si>
  <si>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</si>
  <si>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</si>
  <si>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</si>
  <si>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</si>
  <si>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</si>
  <si>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</si>
  <si>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</si>
  <si>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</si>
  <si>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</si>
  <si>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</si>
  <si>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</si>
  <si>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</si>
  <si>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</si>
  <si>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</si>
  <si>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</si>
  <si>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</si>
  <si>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</si>
  <si>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</si>
  <si>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</si>
  <si>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</si>
  <si>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</si>
  <si>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</si>
  <si>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</si>
  <si>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</si>
  <si>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</si>
  <si>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</si>
  <si>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</si>
  <si>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</si>
  <si>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</si>
  <si>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</si>
  <si>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</si>
  <si>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</si>
  <si>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</si>
  <si>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</si>
  <si>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</si>
  <si>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</si>
  <si>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</si>
  <si>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</si>
  <si>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</si>
  <si>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</si>
  <si>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</si>
  <si>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</si>
  <si>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</si>
  <si>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</si>
  <si>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</si>
  <si>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</si>
  <si>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</si>
  <si>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</si>
  <si>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</si>
  <si>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</si>
  <si>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</si>
  <si>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</si>
  <si>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</si>
  <si>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</si>
  <si>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</si>
  <si>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</si>
  <si>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</si>
  <si>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</si>
  <si>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</si>
  <si>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</si>
  <si>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</si>
  <si>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</si>
  <si>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</si>
  <si>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</si>
  <si>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</si>
  <si>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</si>
  <si>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</si>
  <si>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</si>
  <si>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</si>
  <si>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</si>
  <si>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</si>
  <si>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</si>
  <si>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</si>
  <si>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</si>
  <si>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</si>
  <si>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</si>
  <si>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</si>
  <si>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</si>
  <si>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</si>
  <si>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</si>
  <si>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</si>
  <si>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</si>
  <si>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</si>
  <si>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</si>
  <si>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</si>
  <si>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</si>
  <si>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</si>
  <si>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</si>
  <si>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</si>
  <si>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</si>
  <si>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</si>
  <si>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</si>
  <si>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</si>
  <si>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</si>
  <si>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</si>
  <si>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</si>
  <si>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</si>
  <si>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</si>
  <si>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</si>
  <si>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</si>
  <si>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</si>
  <si>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</si>
  <si>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</si>
  <si>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</si>
  <si>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</si>
  <si>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</si>
  <si>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</si>
  <si>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</si>
  <si>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</si>
  <si>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</si>
  <si>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</si>
  <si>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</si>
  <si>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</si>
  <si>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</si>
  <si>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</si>
  <si>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</si>
  <si>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</si>
  <si>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</si>
  <si>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</si>
  <si>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</si>
  <si>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</si>
  <si>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</si>
  <si>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</si>
  <si>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</si>
  <si>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</si>
  <si>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</si>
  <si>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</si>
  <si>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</si>
  <si>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</si>
  <si>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</si>
  <si>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</si>
  <si>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</si>
  <si>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</si>
  <si>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</si>
  <si>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</si>
  <si>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</si>
  <si>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</si>
  <si>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</si>
  <si>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</si>
  <si>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</si>
  <si>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</si>
  <si>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</si>
  <si>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</si>
  <si>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</si>
  <si>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</si>
  <si>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</si>
  <si>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</si>
  <si>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</si>
  <si>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</si>
  <si>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</si>
  <si>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</si>
  <si>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</si>
  <si>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</si>
  <si>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</si>
  <si>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</si>
  <si>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</si>
  <si>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</si>
  <si>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</si>
  <si>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</si>
  <si>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</si>
  <si>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</si>
  <si>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</si>
  <si>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</si>
  <si>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</si>
  <si>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</si>
  <si>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</si>
  <si>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</si>
  <si>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</si>
  <si>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</si>
  <si>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</si>
  <si>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</si>
  <si>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</si>
  <si>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</si>
  <si>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</si>
  <si>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</si>
  <si>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</si>
  <si>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</si>
  <si>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</si>
  <si>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</si>
  <si>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</si>
  <si>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</si>
  <si>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</si>
  <si>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</si>
  <si>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</si>
  <si>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</si>
  <si>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</si>
  <si>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</si>
  <si>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</si>
  <si>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</si>
  <si>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</si>
  <si>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</si>
  <si>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</si>
  <si>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</si>
  <si>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</si>
  <si>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</si>
  <si>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</si>
  <si>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</si>
  <si>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</si>
  <si>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</si>
  <si>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</si>
  <si>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</si>
  <si>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</si>
  <si>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</si>
  <si>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</si>
  <si>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</si>
  <si>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</si>
  <si>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</si>
  <si>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</si>
  <si>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</si>
  <si>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</si>
  <si>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</si>
  <si>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</si>
  <si>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</si>
  <si>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</si>
  <si>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</si>
  <si>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</si>
  <si>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</si>
  <si>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</si>
  <si>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</si>
  <si>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</si>
  <si>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</si>
  <si>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</si>
  <si>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</si>
  <si>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</si>
  <si>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</si>
  <si>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</si>
  <si>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</si>
  <si>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</si>
  <si>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</si>
  <si>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</si>
  <si>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</si>
  <si>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</si>
  <si>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</si>
  <si>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</si>
  <si>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</si>
  <si>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</si>
  <si>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</si>
  <si>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</si>
  <si>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</si>
  <si>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</si>
  <si>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</si>
  <si>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</si>
  <si>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</si>
  <si>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</si>
  <si>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</si>
  <si>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</si>
  <si>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</si>
  <si>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</si>
  <si>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</si>
  <si>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</si>
  <si>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</si>
  <si>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</si>
  <si>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</si>
  <si>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</si>
  <si>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</si>
  <si>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</si>
  <si>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</si>
  <si>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</si>
  <si>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</si>
  <si>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</si>
  <si>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</si>
  <si>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</si>
  <si>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</si>
  <si>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</si>
  <si>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</si>
  <si>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</si>
  <si>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</si>
  <si>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</si>
  <si>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</si>
  <si>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</si>
  <si>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</si>
  <si>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</si>
  <si>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</si>
  <si>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</si>
  <si>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</si>
  <si>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</si>
  <si>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</si>
  <si>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</si>
  <si>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</si>
  <si>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</si>
  <si>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</si>
  <si>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</si>
  <si>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</si>
  <si>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</si>
  <si>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</si>
  <si>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</si>
  <si>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</si>
  <si>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</si>
  <si>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</si>
  <si>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</si>
  <si>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</si>
  <si>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</si>
  <si>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</si>
  <si>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</si>
  <si>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</si>
  <si>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</si>
  <si>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</si>
  <si>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</si>
  <si>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</si>
  <si>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</si>
  <si>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</si>
  <si>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</si>
  <si>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</si>
  <si>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</si>
  <si>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</si>
  <si>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</si>
  <si>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</si>
  <si>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</si>
  <si>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</si>
  <si>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</si>
  <si>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</si>
  <si>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</si>
  <si>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</si>
  <si>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</si>
  <si>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</si>
  <si>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</si>
  <si>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</si>
  <si>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</si>
  <si>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</si>
  <si>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</si>
  <si>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</si>
  <si>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</si>
  <si>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</si>
  <si>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</si>
  <si>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</si>
  <si>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</si>
  <si>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</si>
  <si>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</si>
  <si>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</si>
  <si>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</si>
  <si>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</si>
  <si>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</si>
  <si>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</si>
  <si>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</si>
  <si>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</si>
  <si>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</si>
  <si>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</si>
  <si>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</si>
  <si>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</si>
  <si>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</si>
  <si>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</si>
  <si>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</si>
  <si>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</si>
  <si>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</si>
  <si>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</si>
  <si>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</si>
  <si>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</si>
  <si>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</si>
  <si>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</si>
  <si>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</si>
  <si>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</si>
  <si>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</si>
  <si>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</si>
  <si>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</si>
  <si>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</si>
  <si>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</si>
  <si>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</si>
  <si>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</si>
  <si>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</si>
  <si>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</si>
  <si>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</si>
  <si>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</si>
  <si>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</si>
  <si>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</si>
  <si>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</si>
  <si>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</si>
  <si>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</si>
  <si>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</si>
  <si>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</si>
  <si>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</si>
  <si>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</si>
  <si>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</si>
  <si>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</si>
  <si>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</si>
  <si>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</si>
  <si>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</si>
  <si>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</si>
  <si>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</si>
  <si>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</si>
  <si>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</si>
  <si>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</si>
  <si>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</si>
  <si>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</si>
  <si>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</si>
  <si>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</si>
  <si>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</si>
  <si>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</si>
  <si>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</si>
  <si>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</si>
  <si>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</si>
  <si>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</si>
  <si>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</si>
  <si>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</si>
  <si>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</si>
  <si>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</si>
  <si>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</si>
  <si>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</si>
  <si>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</si>
  <si>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</si>
  <si>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</si>
  <si>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</si>
  <si>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</si>
  <si>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</si>
  <si>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</si>
  <si>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</si>
  <si>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</si>
  <si>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</si>
  <si>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</si>
  <si>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</si>
  <si>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</si>
  <si>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</si>
  <si>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</si>
  <si>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</si>
  <si>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</si>
  <si>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</si>
  <si>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</si>
  <si>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</si>
  <si>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</si>
  <si>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</si>
  <si>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</si>
  <si>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</si>
  <si>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</si>
  <si>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</si>
  <si>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</si>
  <si>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</si>
  <si>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</si>
  <si>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</si>
  <si>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</si>
  <si>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</si>
  <si>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</si>
  <si>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</si>
  <si>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</si>
  <si>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</si>
  <si>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</si>
  <si>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</si>
  <si>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</si>
  <si>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</si>
  <si>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</si>
  <si>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</si>
  <si>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</si>
  <si>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</si>
  <si>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</si>
  <si>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</si>
  <si>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</si>
  <si>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</si>
  <si>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</si>
  <si>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</si>
  <si>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</si>
  <si>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</si>
  <si>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</si>
  <si>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</si>
  <si>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</si>
  <si>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</si>
  <si>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</si>
  <si>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</si>
  <si>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</si>
  <si>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</si>
  <si>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</si>
  <si>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</si>
  <si>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</si>
  <si>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</si>
  <si>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</si>
  <si>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</si>
  <si>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</si>
  <si>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</si>
  <si>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</si>
  <si>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</si>
  <si>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</si>
  <si>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</si>
  <si>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</si>
  <si>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</si>
  <si>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</si>
  <si>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</si>
  <si>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</si>
  <si>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</si>
  <si>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</si>
  <si>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</si>
  <si>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</si>
  <si>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</si>
  <si>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</si>
  <si>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</si>
  <si>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</si>
  <si>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</si>
  <si>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</si>
  <si>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</si>
  <si>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</si>
  <si>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</si>
  <si>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</si>
  <si>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</si>
  <si>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</si>
  <si>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</si>
  <si>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</si>
  <si>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</si>
  <si>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</si>
  <si>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</si>
  <si>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</si>
  <si>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</si>
  <si>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</si>
  <si>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</si>
  <si>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</si>
  <si>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</si>
  <si>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</si>
  <si>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</si>
  <si>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</si>
  <si>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</si>
  <si>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</si>
  <si>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</si>
  <si>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</si>
  <si>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</si>
  <si>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</si>
  <si>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</si>
  <si>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</si>
  <si>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</si>
  <si>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</si>
  <si>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</si>
  <si>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</si>
  <si>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</si>
  <si>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</si>
  <si>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</si>
  <si>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</si>
  <si>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</si>
  <si>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</si>
  <si>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</si>
  <si>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</si>
  <si>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</si>
  <si>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</si>
  <si>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</si>
  <si>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</si>
  <si>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</si>
  <si>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</si>
  <si>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</si>
  <si>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</si>
  <si>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</si>
  <si>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</si>
  <si>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</si>
  <si>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</si>
  <si>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</si>
  <si>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</si>
  <si>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</si>
  <si>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</si>
  <si>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</si>
  <si>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</si>
  <si>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</si>
  <si>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</si>
  <si>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</si>
  <si>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</si>
  <si>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</si>
  <si>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</si>
  <si>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</si>
  <si>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</si>
  <si>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</si>
  <si>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</si>
  <si>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</si>
  <si>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</si>
  <si>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</si>
  <si>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</si>
  <si>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</si>
  <si>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</si>
  <si>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</si>
  <si>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</si>
  <si>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</si>
  <si>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</si>
  <si>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</si>
  <si>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</si>
  <si>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</si>
  <si>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</si>
  <si>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</si>
  <si>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</si>
  <si>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</si>
  <si>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</si>
  <si>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</si>
  <si>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</si>
  <si>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</si>
  <si>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</si>
  <si>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</si>
  <si>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</si>
  <si>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</si>
  <si>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</si>
  <si>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</si>
  <si>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</si>
  <si>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</si>
  <si>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</si>
  <si>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</si>
  <si>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</si>
  <si>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</si>
  <si>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</si>
  <si>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</si>
  <si>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</si>
  <si>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</si>
  <si>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</si>
  <si>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</si>
  <si>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</si>
  <si>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</si>
  <si>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</si>
  <si>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</si>
  <si>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</si>
  <si>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</si>
  <si>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</si>
  <si>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</si>
  <si>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</si>
  <si>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</si>
  <si>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</si>
  <si>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</si>
  <si>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</si>
  <si>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</si>
  <si>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</si>
  <si>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</si>
  <si>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</si>
  <si>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</si>
  <si>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</si>
  <si>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</si>
  <si>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</si>
  <si>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</si>
  <si>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</si>
  <si>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</si>
  <si>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</si>
  <si>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</si>
  <si>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</si>
  <si>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</si>
  <si>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</si>
  <si>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</si>
  <si>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</si>
  <si>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</si>
  <si>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</si>
  <si>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</si>
  <si>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</si>
  <si>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</si>
  <si>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</si>
  <si>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</si>
  <si>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</si>
  <si>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</si>
  <si>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</si>
  <si>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</si>
  <si>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</si>
  <si>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</si>
  <si>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</si>
  <si>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</si>
  <si>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</si>
  <si>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</si>
  <si>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</si>
  <si>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</si>
  <si>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</si>
  <si>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</si>
  <si>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</si>
  <si>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</si>
  <si>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</si>
  <si>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</si>
  <si>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</si>
  <si>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</si>
  <si>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</si>
  <si>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</si>
  <si>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</si>
  <si>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</si>
  <si>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</si>
  <si>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</si>
  <si>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</si>
  <si>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</si>
  <si>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</si>
  <si>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</si>
  <si>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</si>
  <si>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</si>
  <si>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</si>
  <si>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</si>
  <si>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</si>
  <si>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</si>
  <si>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</si>
  <si>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</si>
  <si>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</si>
  <si>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</si>
  <si>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</si>
  <si>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</si>
  <si>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</si>
  <si>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</si>
  <si>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</si>
  <si>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</si>
  <si>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</si>
  <si>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</si>
  <si>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</si>
  <si>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</si>
  <si>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</si>
  <si>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</si>
  <si>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</si>
  <si>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</si>
  <si>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</si>
  <si>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</si>
  <si>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</si>
  <si>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</si>
  <si>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</si>
  <si>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</si>
  <si>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</si>
  <si>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</si>
  <si>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</si>
  <si>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</si>
  <si>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</si>
  <si>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</si>
  <si>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</si>
  <si>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</si>
  <si>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</si>
  <si>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</si>
  <si>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</si>
  <si>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</si>
  <si>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</si>
  <si>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</si>
  <si>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</si>
  <si>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</si>
  <si>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</si>
  <si>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</si>
  <si>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</si>
  <si>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</si>
  <si>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</si>
  <si>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</si>
  <si>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</si>
  <si>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</si>
  <si>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</si>
  <si>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</si>
  <si>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</si>
  <si>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</si>
  <si>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</si>
  <si>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</si>
  <si>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</si>
  <si>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</si>
  <si>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</si>
  <si>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</si>
  <si>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</si>
  <si>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</si>
  <si>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</si>
  <si>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</si>
  <si>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</si>
  <si>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</si>
  <si>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</si>
  <si>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</si>
  <si>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</si>
  <si>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</si>
  <si>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</si>
  <si>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</si>
  <si>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</si>
  <si>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</si>
  <si>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</si>
  <si>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</si>
  <si>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</si>
  <si>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</si>
  <si>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</si>
  <si>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</si>
  <si>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</si>
  <si>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</si>
  <si>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</si>
  <si>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</si>
  <si>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</si>
  <si>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</si>
  <si>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</si>
  <si>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</si>
  <si>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</si>
  <si>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</si>
  <si>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</si>
  <si>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</si>
  <si>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</si>
  <si>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</si>
  <si>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</si>
  <si>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</si>
  <si>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</si>
  <si>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</si>
  <si>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</si>
  <si>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</si>
  <si>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</si>
  <si>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</si>
  <si>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</si>
  <si>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</si>
  <si>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</si>
  <si>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</si>
  <si>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</si>
  <si>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</si>
  <si>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</si>
  <si>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</si>
  <si>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</si>
  <si>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</si>
  <si>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</si>
  <si>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</si>
  <si>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</si>
  <si>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</si>
  <si>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</si>
  <si>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</si>
  <si>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</si>
  <si>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</si>
  <si>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</si>
  <si>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</si>
  <si>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</si>
  <si>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</si>
  <si>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</si>
  <si>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</si>
  <si>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</si>
  <si>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</si>
  <si>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</si>
  <si>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</si>
  <si>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</si>
  <si>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</si>
  <si>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</si>
  <si>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</si>
  <si>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</si>
  <si>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</si>
  <si>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</si>
  <si>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</si>
  <si>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</si>
  <si>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</si>
  <si>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</si>
  <si>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</si>
  <si>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</si>
  <si>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</si>
  <si>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</si>
  <si>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</si>
  <si>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</si>
  <si>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</si>
  <si>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</si>
  <si>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</si>
  <si>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</si>
  <si>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</si>
  <si>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</si>
  <si>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</si>
  <si>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</si>
  <si>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</si>
  <si>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</si>
  <si>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</si>
  <si>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</si>
  <si>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</si>
  <si>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</si>
  <si>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</si>
  <si>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</si>
  <si>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</si>
  <si>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</si>
  <si>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</si>
  <si>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</si>
  <si>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</si>
  <si>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</si>
  <si>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</si>
  <si>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</si>
  <si>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</si>
  <si>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</si>
  <si>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</si>
  <si>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</si>
  <si>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</si>
  <si>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</si>
  <si>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</si>
  <si>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</si>
  <si>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</si>
  <si>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</si>
  <si>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</si>
  <si>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</si>
  <si>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</si>
  <si>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</si>
  <si>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</si>
  <si>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</si>
  <si>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</si>
  <si>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</si>
  <si>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</si>
  <si>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</si>
  <si>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</si>
  <si>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</si>
  <si>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</si>
  <si>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</si>
  <si>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</si>
  <si>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</si>
  <si>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</si>
  <si>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</si>
  <si>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</si>
  <si>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</si>
  <si>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</si>
  <si>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</si>
  <si>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</si>
  <si>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</si>
  <si>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</si>
  <si>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</si>
  <si>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</si>
  <si>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</si>
  <si>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</si>
  <si>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</si>
  <si>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</si>
  <si>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</si>
  <si>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</si>
  <si>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</si>
  <si>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</si>
  <si>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</si>
  <si>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</si>
  <si>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</si>
  <si>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</si>
  <si>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</si>
  <si>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</si>
  <si>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</si>
  <si>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</si>
  <si>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</si>
  <si>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</si>
  <si>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</si>
  <si>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</si>
  <si>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</si>
  <si>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</si>
  <si>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</si>
  <si>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</si>
  <si>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</si>
  <si>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</si>
  <si>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</si>
  <si>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</si>
  <si>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</si>
  <si>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</si>
  <si>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</si>
  <si>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</si>
  <si>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</si>
  <si>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</si>
  <si>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</si>
  <si>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</si>
  <si>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</si>
  <si>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</si>
  <si>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</si>
  <si>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</si>
  <si>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</si>
  <si>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</si>
  <si>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</si>
  <si>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</si>
  <si>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</si>
  <si>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</si>
  <si>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</si>
  <si>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</si>
  <si>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</si>
  <si>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</si>
  <si>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</si>
  <si>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</si>
  <si>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</si>
  <si>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</si>
  <si>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</si>
  <si>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</si>
  <si>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</si>
  <si>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</si>
  <si>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</si>
  <si>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</si>
  <si>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</si>
  <si>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</si>
  <si>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</si>
  <si>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</si>
  <si>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</si>
  <si>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</si>
  <si>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</si>
  <si>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</si>
  <si>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</si>
  <si>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</si>
  <si>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</si>
  <si>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</si>
  <si>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</si>
  <si>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</si>
  <si>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</si>
  <si>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</si>
  <si>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</si>
  <si>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</si>
  <si>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</si>
  <si>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</si>
  <si>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</si>
  <si>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</si>
  <si>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</si>
  <si>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</si>
  <si>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</si>
  <si>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</si>
  <si>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</si>
  <si>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</si>
  <si>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</si>
  <si>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</si>
  <si>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</si>
  <si>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</si>
  <si>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</si>
  <si>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</si>
  <si>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</si>
  <si>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</si>
  <si>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</si>
  <si>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</si>
  <si>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</si>
  <si>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</si>
  <si>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</si>
  <si>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</si>
  <si>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</si>
  <si>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</si>
  <si>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</si>
  <si>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</si>
  <si>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</si>
  <si>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</si>
  <si>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</si>
  <si>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</si>
  <si>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</si>
  <si>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</si>
  <si>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</si>
  <si>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</si>
  <si>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</si>
  <si>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</si>
  <si>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</si>
  <si>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</si>
  <si>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</si>
  <si>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</si>
  <si>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</si>
  <si>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</si>
  <si>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</si>
  <si>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</si>
  <si>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</si>
  <si>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</si>
  <si>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</si>
  <si>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</si>
  <si>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</si>
  <si>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</si>
  <si>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</si>
  <si>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</si>
  <si>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</si>
  <si>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</si>
  <si>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</si>
  <si>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</si>
  <si>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</si>
  <si>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</si>
  <si>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</si>
  <si>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</si>
  <si>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</si>
  <si>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</si>
  <si>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</si>
  <si>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</si>
  <si>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</si>
  <si>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</si>
  <si>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</si>
  <si>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</si>
  <si>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</si>
  <si>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</si>
  <si>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</si>
  <si>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</si>
  <si>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</si>
  <si>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</si>
  <si>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</si>
  <si>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</si>
  <si>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</si>
  <si>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</si>
  <si>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</si>
  <si>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</si>
  <si>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</si>
  <si>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</si>
  <si>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</si>
  <si>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</si>
  <si>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</si>
  <si>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</si>
  <si>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</si>
  <si>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</si>
  <si>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</si>
  <si>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</si>
  <si>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</si>
  <si>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</si>
  <si>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</si>
  <si>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</si>
  <si>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</si>
  <si>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</si>
  <si>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</si>
  <si>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</si>
  <si>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</si>
  <si>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</si>
  <si>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</si>
  <si>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</si>
  <si>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</si>
  <si>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</si>
  <si>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</si>
  <si>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</si>
  <si>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</si>
  <si>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</si>
  <si>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</si>
  <si>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</si>
  <si>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</si>
  <si>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</si>
  <si>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</si>
  <si>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</si>
  <si>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</si>
  <si>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</si>
  <si>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</si>
  <si>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</si>
  <si>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</si>
  <si>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</si>
  <si>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</si>
  <si>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</si>
  <si>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</si>
  <si>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</si>
  <si>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</si>
  <si>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</si>
  <si>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</si>
  <si>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</si>
  <si>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</si>
  <si>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</si>
  <si>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</si>
  <si>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</si>
  <si>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</si>
  <si>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</si>
  <si>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</si>
  <si>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</si>
  <si>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</si>
  <si>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</si>
  <si>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</si>
  <si>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</si>
  <si>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</si>
  <si>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</si>
  <si>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</si>
  <si>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</si>
  <si>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</si>
  <si>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</si>
  <si>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</si>
  <si>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</si>
  <si>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</si>
  <si>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</si>
  <si>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</si>
  <si>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</si>
  <si>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</si>
  <si>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</si>
  <si>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</si>
  <si>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</si>
  <si>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</si>
  <si>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</si>
  <si>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</si>
  <si>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</si>
  <si>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</si>
  <si>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</si>
  <si>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</si>
  <si>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</si>
  <si>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</si>
  <si>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</si>
  <si>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</si>
  <si>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</si>
  <si>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</si>
  <si>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</si>
  <si>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</si>
  <si>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</si>
  <si>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</si>
  <si>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</si>
  <si>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</si>
  <si>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</si>
  <si>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</si>
  <si>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</si>
  <si>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</si>
  <si>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</si>
  <si>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</si>
  <si>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</si>
  <si>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</si>
  <si>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</si>
  <si>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</si>
  <si>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</si>
  <si>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</si>
  <si>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</si>
  <si>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</si>
  <si>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</si>
  <si>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</si>
  <si>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</si>
  <si>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</si>
  <si>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</si>
  <si>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</si>
  <si>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</si>
  <si>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</si>
  <si>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</si>
  <si>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</si>
  <si>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</si>
  <si>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</si>
  <si>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</si>
  <si>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</si>
  <si>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</si>
  <si>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</si>
  <si>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</si>
  <si>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</si>
  <si>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</si>
  <si>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</si>
  <si>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</si>
  <si>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</si>
  <si>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</si>
  <si>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</si>
  <si>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</si>
  <si>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</si>
  <si>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</si>
  <si>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</si>
  <si>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</si>
  <si>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</si>
  <si>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</si>
  <si>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</si>
  <si>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</si>
  <si>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</si>
  <si>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</si>
  <si>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</si>
  <si>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</si>
  <si>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</si>
  <si>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</si>
  <si>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</si>
  <si>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</si>
  <si>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</si>
  <si>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</si>
  <si>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</si>
  <si>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</si>
  <si>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</si>
  <si>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</si>
  <si>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</si>
  <si>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</si>
  <si>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</si>
  <si>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</si>
  <si>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</si>
  <si>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</si>
  <si>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</si>
  <si>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</si>
  <si>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</si>
  <si>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</si>
  <si>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</si>
  <si>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</si>
  <si>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</si>
  <si>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</si>
  <si>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</si>
  <si>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</si>
  <si>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</si>
  <si>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</si>
  <si>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</si>
  <si>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</si>
  <si>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</si>
  <si>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</si>
  <si>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</si>
  <si>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</si>
  <si>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</si>
  <si>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</si>
  <si>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</si>
  <si>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</si>
  <si>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</si>
  <si>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</si>
  <si>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</si>
  <si>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</si>
  <si>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</si>
  <si>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</si>
  <si>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</si>
  <si>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</si>
  <si>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</si>
  <si>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</si>
  <si>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</si>
  <si>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</si>
  <si>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</si>
  <si>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</si>
  <si>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</si>
  <si>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</si>
  <si>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</si>
  <si>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</si>
  <si>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</si>
  <si>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</si>
  <si>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</si>
  <si>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</si>
  <si>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</si>
  <si>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</si>
  <si>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</si>
  <si>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</si>
  <si>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</si>
  <si>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</si>
  <si>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</si>
  <si>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</si>
  <si>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</si>
  <si>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</si>
  <si>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</si>
  <si>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</si>
  <si>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</si>
  <si>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</si>
  <si>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</si>
  <si>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</si>
  <si>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</si>
  <si>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</si>
  <si>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</si>
  <si>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</si>
  <si>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</si>
  <si>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</si>
  <si>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</si>
  <si>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</si>
  <si>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</si>
  <si>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</si>
  <si>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</si>
  <si>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</si>
  <si>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</si>
  <si>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</si>
  <si>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</si>
  <si>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</si>
  <si>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</si>
  <si>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</si>
  <si>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</si>
  <si>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</si>
  <si>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</si>
  <si>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</si>
  <si>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</si>
  <si>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</si>
  <si>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</si>
  <si>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</si>
  <si>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</si>
  <si>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</si>
  <si>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</si>
  <si>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</si>
  <si>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</si>
  <si>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</si>
  <si>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</si>
  <si>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</si>
  <si>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</si>
  <si>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</si>
  <si>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</si>
  <si>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</si>
  <si>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</si>
  <si>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</si>
  <si>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</si>
  <si>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</si>
  <si>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</si>
  <si>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</si>
  <si>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</si>
  <si>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</si>
  <si>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</si>
  <si>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</si>
  <si>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</si>
  <si>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</si>
  <si>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</si>
  <si>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</si>
  <si>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</si>
  <si>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</si>
  <si>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</si>
  <si>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</si>
  <si>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</si>
  <si>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</si>
  <si>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</si>
  <si>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</si>
  <si>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</si>
  <si>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</si>
  <si>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</si>
  <si>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</si>
  <si>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</si>
  <si>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</si>
  <si>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</si>
  <si>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</si>
  <si>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</si>
  <si>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</si>
  <si>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</si>
  <si>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</si>
  <si>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</si>
  <si>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</si>
  <si>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</si>
  <si>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</si>
  <si>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</si>
  <si>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</si>
  <si>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</si>
  <si>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</si>
  <si>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</si>
  <si>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</si>
  <si>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</si>
  <si>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</si>
  <si>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</si>
  <si>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</si>
  <si>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</si>
  <si>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</si>
  <si>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</si>
  <si>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</si>
  <si>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</si>
  <si>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</si>
  <si>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</si>
  <si>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</si>
  <si>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</si>
  <si>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</si>
  <si>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</si>
  <si>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</si>
  <si>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</si>
  <si>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</si>
  <si>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</si>
  <si>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</si>
  <si>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</si>
  <si>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</si>
  <si>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</si>
  <si>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</si>
  <si>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</si>
  <si>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</si>
  <si>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</si>
  <si>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</si>
  <si>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</si>
  <si>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</si>
  <si>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</si>
  <si>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</si>
  <si>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</si>
  <si>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</si>
  <si>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</si>
  <si>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</si>
  <si>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</si>
  <si>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</si>
  <si>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</si>
  <si>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</si>
  <si>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</si>
  <si>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</si>
  <si>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</si>
  <si>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</si>
  <si>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</si>
  <si>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</si>
  <si>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</si>
  <si>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</si>
  <si>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</si>
  <si>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</si>
  <si>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</si>
  <si>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</si>
  <si>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</si>
  <si>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</si>
  <si>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</si>
  <si>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</si>
  <si>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</si>
  <si>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</si>
  <si>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</si>
  <si>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</si>
  <si>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</si>
  <si>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</si>
  <si>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</si>
  <si>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</si>
  <si>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</si>
  <si>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</si>
  <si>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</si>
  <si>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</si>
  <si>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</si>
  <si>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</si>
  <si>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</si>
  <si>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</si>
  <si>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</si>
  <si>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</si>
  <si>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</si>
  <si>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</si>
  <si>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</si>
  <si>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</si>
  <si>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</si>
  <si>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</si>
  <si>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</si>
  <si>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</si>
  <si>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</si>
  <si>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</si>
  <si>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</si>
  <si>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</si>
  <si>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</si>
  <si>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</si>
  <si>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</si>
  <si>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</si>
  <si>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</si>
  <si>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</si>
  <si>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</si>
  <si>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</si>
  <si>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</si>
  <si>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</si>
  <si>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</si>
  <si>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</si>
  <si>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</si>
  <si>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</si>
  <si>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</si>
  <si>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</si>
  <si>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</si>
  <si>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</si>
  <si>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</si>
  <si>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</si>
  <si>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</si>
  <si>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</si>
  <si>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</si>
  <si>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</si>
  <si>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</si>
  <si>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</si>
  <si>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</si>
  <si>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</si>
  <si>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</si>
  <si>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</si>
  <si>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</si>
  <si>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</si>
  <si>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</si>
  <si>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</si>
  <si>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</si>
  <si>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</si>
  <si>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</si>
  <si>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</si>
  <si>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</si>
  <si>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</si>
  <si>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</si>
  <si>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</si>
  <si>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</si>
  <si>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</si>
  <si>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</si>
  <si>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</si>
  <si>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</si>
  <si>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</si>
  <si>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</si>
  <si>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</si>
  <si>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</si>
  <si>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</si>
  <si>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</si>
  <si>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</si>
  <si>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</si>
  <si>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</si>
  <si>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</si>
  <si>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</si>
  <si>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</si>
  <si>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</si>
  <si>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</si>
  <si>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</si>
  <si>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</si>
  <si>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</si>
  <si>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</si>
  <si>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</si>
  <si>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</si>
  <si>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</si>
  <si>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</si>
  <si>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</si>
  <si>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</si>
  <si>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</si>
  <si>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</si>
  <si>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</si>
  <si>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</si>
  <si>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</si>
  <si>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</si>
  <si>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</si>
  <si>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</si>
  <si>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</si>
  <si>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</si>
  <si>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</si>
  <si>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</si>
  <si>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</si>
  <si>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</si>
  <si>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</si>
  <si>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</si>
  <si>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</si>
  <si>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</si>
  <si>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</si>
  <si>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</si>
  <si>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</si>
  <si>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</si>
  <si>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</si>
  <si>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</si>
  <si>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</si>
  <si>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</si>
  <si>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</si>
  <si>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</si>
  <si>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</si>
  <si>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</si>
  <si>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</si>
  <si>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</si>
  <si>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</si>
  <si>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</si>
  <si>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</si>
  <si>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</si>
  <si>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</si>
  <si>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</si>
  <si>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</si>
  <si>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</si>
  <si>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</si>
  <si>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</si>
  <si>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</si>
  <si>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</si>
  <si>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</si>
  <si>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</si>
  <si>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</si>
  <si>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</si>
  <si>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</si>
  <si>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</si>
  <si>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</si>
  <si>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</si>
  <si>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</si>
  <si>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</si>
  <si>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</si>
  <si>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</si>
  <si>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</si>
  <si>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</si>
  <si>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</si>
  <si>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</si>
  <si>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</si>
  <si>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</si>
  <si>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</si>
  <si>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</si>
  <si>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</si>
  <si>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</si>
  <si>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</si>
  <si>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</si>
  <si>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</si>
  <si>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</si>
  <si>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</si>
  <si>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</si>
  <si>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</si>
  <si>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</si>
  <si>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</si>
  <si>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</si>
  <si>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</si>
  <si>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</si>
  <si>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</si>
  <si>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</si>
  <si>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</si>
  <si>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</si>
  <si>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</si>
  <si>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</si>
  <si>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</si>
  <si>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</si>
  <si>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</si>
  <si>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</si>
  <si>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</si>
  <si>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</si>
  <si>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</si>
  <si>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</si>
  <si>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</si>
  <si>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</si>
  <si>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</si>
  <si>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</si>
  <si>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</si>
  <si>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</si>
  <si>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</si>
  <si>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</si>
  <si>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</si>
  <si>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</si>
  <si>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</si>
  <si>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</si>
  <si>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</si>
  <si>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</si>
  <si>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</si>
  <si>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</si>
  <si>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</si>
  <si>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</si>
  <si>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</si>
  <si>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</si>
  <si>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</si>
  <si>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</si>
  <si>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</si>
  <si>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</si>
  <si>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</si>
  <si>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</si>
  <si>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</si>
  <si>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</si>
  <si>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</si>
  <si>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</si>
  <si>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</si>
  <si>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</si>
  <si>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</si>
  <si>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</si>
  <si>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</si>
  <si>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</si>
  <si>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</si>
  <si>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</si>
  <si>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</si>
  <si>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</si>
  <si>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</si>
  <si>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</si>
  <si>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</si>
  <si>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</si>
  <si>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</si>
  <si>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</si>
  <si>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</si>
  <si>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</si>
  <si>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</si>
  <si>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</si>
  <si>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</si>
  <si>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</si>
  <si>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</si>
  <si>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</si>
  <si>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</si>
  <si>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</si>
  <si>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</si>
  <si>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</si>
  <si>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</si>
  <si>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</si>
  <si>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</si>
  <si>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</si>
  <si>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</si>
  <si>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</si>
  <si>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</si>
  <si>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</si>
  <si>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</si>
  <si>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</si>
  <si>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</si>
  <si>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</si>
  <si>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</si>
  <si>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</si>
  <si>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</si>
  <si>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</si>
  <si>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</si>
  <si>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</si>
  <si>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</si>
  <si>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</si>
  <si>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</si>
  <si>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</si>
  <si>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</si>
  <si>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</si>
  <si>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</si>
  <si>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</si>
  <si>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</si>
  <si>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</si>
  <si>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</si>
  <si>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</si>
  <si>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</si>
  <si>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</si>
  <si>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</si>
  <si>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</si>
  <si>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</si>
  <si>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</si>
  <si>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</si>
  <si>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</si>
  <si>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</si>
  <si>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</si>
  <si>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</si>
  <si>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</si>
  <si>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</si>
  <si>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</si>
  <si>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</si>
  <si>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</si>
  <si>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</si>
  <si>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</si>
  <si>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</si>
  <si>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</si>
  <si>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</si>
  <si>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</si>
  <si>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</si>
  <si>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</si>
  <si>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</si>
  <si>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</si>
  <si>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</si>
  <si>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</si>
  <si>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</si>
  <si>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</si>
  <si>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</si>
  <si>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</si>
  <si>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</si>
  <si>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</si>
  <si>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</si>
  <si>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</si>
  <si>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</si>
  <si>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</si>
  <si>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</si>
  <si>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</si>
  <si>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</si>
  <si>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</si>
  <si>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</si>
  <si>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</si>
  <si>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</si>
  <si>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</si>
  <si>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</si>
  <si>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</si>
  <si>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</si>
  <si>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</si>
  <si>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</si>
  <si>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</si>
  <si>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</si>
  <si>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</si>
  <si>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</si>
  <si>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</si>
  <si>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</si>
  <si>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</si>
  <si>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</si>
  <si>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</si>
  <si>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</si>
  <si>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</si>
  <si>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</si>
  <si>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</si>
  <si>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</si>
  <si>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</si>
  <si>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</si>
  <si>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</si>
  <si>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</si>
  <si>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</si>
  <si>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</si>
  <si>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</si>
  <si>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</si>
  <si>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</si>
  <si>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</si>
  <si>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</si>
  <si>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</si>
  <si>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</si>
  <si>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</si>
  <si>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</si>
  <si>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</si>
  <si>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</si>
  <si>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</si>
  <si>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</si>
  <si>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</si>
  <si>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</si>
  <si>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</si>
  <si>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</si>
  <si>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</si>
  <si>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</si>
  <si>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</si>
  <si>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</si>
  <si>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</si>
  <si>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</si>
  <si>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</si>
  <si>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</si>
  <si>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</si>
  <si>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</si>
  <si>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</si>
  <si>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</si>
  <si>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</si>
  <si>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</si>
  <si>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</si>
  <si>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</si>
  <si>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</si>
  <si>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</si>
  <si>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</si>
  <si>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</si>
  <si>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</si>
  <si>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</si>
  <si>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</si>
  <si>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</si>
  <si>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</si>
  <si>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</si>
  <si>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</si>
  <si>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</si>
  <si>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</si>
  <si>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</si>
  <si>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</si>
  <si>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</si>
  <si>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</si>
  <si>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</si>
  <si>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</si>
  <si>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</si>
  <si>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</si>
  <si>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</si>
  <si>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</si>
  <si>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</si>
  <si>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</si>
  <si>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</si>
  <si>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</si>
  <si>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</si>
  <si>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</si>
  <si>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</si>
  <si>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</si>
  <si>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</si>
  <si>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</si>
  <si>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</si>
  <si>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</si>
  <si>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</si>
  <si>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</si>
  <si>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</si>
  <si>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</si>
  <si>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</si>
  <si>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</si>
  <si>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</si>
  <si>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</si>
  <si>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</si>
  <si>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</si>
  <si>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</si>
  <si>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</si>
  <si>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</si>
  <si>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</si>
  <si>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</si>
  <si>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</si>
  <si>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</si>
  <si>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</si>
  <si>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</si>
  <si>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</si>
  <si>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</si>
  <si>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</si>
  <si>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</si>
  <si>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</si>
  <si>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</si>
  <si>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</si>
  <si>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</si>
  <si>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</si>
  <si>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</si>
  <si>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</si>
  <si>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</si>
  <si>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</si>
  <si>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</si>
  <si>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</si>
  <si>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</si>
  <si>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</si>
  <si>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</si>
  <si>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</si>
  <si>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</si>
  <si>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</si>
  <si>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</si>
  <si>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</si>
  <si>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</si>
  <si>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</si>
  <si>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</si>
  <si>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</si>
  <si>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</si>
  <si>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</si>
  <si>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</si>
  <si>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</si>
  <si>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</si>
  <si>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</si>
  <si>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</si>
  <si>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</si>
  <si>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</si>
  <si>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</si>
  <si>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</si>
  <si>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</si>
  <si>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</si>
  <si>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</si>
  <si>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</si>
  <si>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</si>
  <si>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</si>
  <si>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</si>
  <si>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</si>
  <si>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</si>
  <si>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</si>
  <si>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</si>
  <si>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</si>
  <si>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</si>
  <si>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</si>
  <si>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</si>
  <si>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</si>
  <si>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</si>
  <si>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</si>
  <si>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</si>
  <si>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</si>
  <si>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</si>
  <si>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</si>
  <si>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</si>
  <si>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</si>
  <si>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</si>
  <si>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</si>
  <si>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</si>
  <si>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</si>
  <si>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</si>
  <si>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</si>
  <si>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</si>
  <si>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</si>
  <si>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</si>
  <si>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</si>
  <si>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</si>
  <si>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</si>
  <si>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</si>
  <si>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</si>
  <si>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</si>
  <si>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</si>
  <si>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</si>
  <si>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</si>
  <si>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</si>
  <si>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</si>
  <si>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</si>
  <si>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</si>
  <si>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</si>
  <si>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</si>
  <si>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</si>
  <si>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</si>
  <si>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</si>
  <si>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</si>
  <si>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</si>
  <si>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</si>
  <si>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</si>
  <si>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</si>
  <si>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</si>
  <si>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</si>
  <si>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</si>
  <si>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</si>
  <si>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</si>
  <si>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</si>
  <si>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</si>
  <si>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</si>
  <si>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</si>
  <si>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</si>
  <si>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</si>
  <si>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</si>
  <si>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</si>
  <si>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</si>
  <si>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</si>
  <si>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</si>
  <si>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</si>
  <si>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</si>
  <si>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</si>
  <si>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</si>
  <si>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</si>
  <si>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</si>
  <si>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</si>
  <si>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</si>
  <si>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</si>
  <si>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</si>
  <si>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</si>
  <si>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</si>
  <si>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</si>
  <si>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</si>
  <si>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</si>
  <si>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</si>
  <si>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</si>
  <si>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</si>
  <si>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</si>
  <si>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</si>
  <si>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</si>
  <si>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</si>
  <si>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</si>
  <si>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</si>
  <si>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</si>
  <si>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</si>
  <si>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</si>
  <si>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</si>
  <si>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</si>
  <si>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</si>
  <si>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</si>
  <si>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</si>
  <si>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</si>
  <si>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</si>
  <si>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</si>
  <si>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</si>
  <si>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</si>
  <si>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</si>
  <si>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</si>
  <si>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</si>
  <si>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</si>
  <si>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</si>
  <si>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</si>
  <si>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</si>
  <si>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</si>
  <si>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</si>
  <si>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</si>
  <si>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</si>
  <si>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</si>
  <si>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</si>
  <si>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</si>
  <si>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</si>
  <si>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</si>
  <si>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</si>
  <si>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</si>
  <si>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</si>
  <si>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</si>
  <si>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</si>
  <si>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</si>
  <si>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</si>
  <si>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</si>
  <si>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</si>
  <si>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</si>
  <si>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</si>
  <si>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</si>
  <si>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</si>
  <si>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</si>
  <si>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</si>
  <si>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</si>
  <si>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</si>
  <si>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</si>
  <si>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</si>
  <si>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</si>
  <si>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</si>
  <si>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</si>
  <si>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</si>
  <si>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</si>
  <si>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</si>
  <si>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</si>
  <si>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</si>
  <si>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</si>
  <si>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</si>
  <si>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</si>
  <si>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</si>
  <si>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</si>
  <si>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</si>
  <si>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</si>
  <si>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</si>
  <si>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</si>
  <si>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</si>
  <si>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</si>
  <si>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</si>
  <si>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</si>
  <si>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</si>
  <si>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</si>
  <si>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</si>
  <si>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</si>
  <si>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</si>
  <si>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</si>
  <si>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</si>
  <si>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</si>
  <si>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</si>
  <si>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</si>
  <si>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</si>
  <si>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</si>
  <si>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</si>
  <si>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</si>
  <si>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</si>
  <si>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</si>
  <si>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</si>
  <si>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</si>
  <si>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</si>
  <si>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</si>
  <si>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</si>
  <si>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</si>
  <si>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</si>
  <si>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</si>
  <si>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</si>
  <si>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</si>
  <si>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</si>
  <si>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</si>
  <si>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</si>
  <si>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</si>
  <si>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</si>
  <si>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</si>
  <si>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</si>
  <si>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</si>
  <si>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</si>
  <si>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</si>
  <si>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</si>
  <si>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</si>
  <si>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</si>
  <si>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</si>
  <si>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</si>
  <si>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</si>
  <si>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</si>
  <si>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</si>
  <si>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</si>
  <si>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</si>
  <si>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</si>
  <si>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</si>
  <si>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</si>
  <si>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</si>
  <si>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</si>
  <si>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</si>
  <si>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</si>
  <si>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</si>
  <si>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</si>
  <si>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</si>
  <si>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</si>
  <si>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</si>
  <si>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</si>
  <si>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</si>
  <si>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</si>
  <si>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</si>
  <si>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</si>
  <si>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</si>
  <si>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</si>
  <si>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</si>
  <si>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</si>
  <si>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</si>
  <si>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</si>
  <si>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</si>
  <si>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</si>
  <si>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</si>
  <si>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</si>
  <si>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</si>
  <si>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</si>
  <si>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</si>
  <si>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</si>
  <si>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</si>
  <si>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</si>
  <si>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</si>
  <si>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</si>
  <si>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</si>
  <si>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</si>
  <si>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</si>
  <si>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</si>
  <si>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</si>
  <si>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</si>
  <si>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</si>
  <si>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</si>
  <si>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</si>
  <si>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</si>
  <si>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</si>
  <si>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</si>
  <si>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</si>
  <si>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</si>
  <si>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</si>
  <si>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</si>
  <si>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</si>
  <si>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</si>
  <si>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</si>
  <si>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</si>
  <si>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</si>
  <si>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</si>
  <si>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</si>
  <si>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</si>
  <si>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</si>
  <si>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</si>
  <si>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</si>
  <si>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</si>
  <si>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</si>
  <si>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</si>
  <si>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</si>
  <si>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</si>
  <si>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</si>
  <si>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</si>
  <si>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</si>
  <si>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</si>
  <si>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</si>
  <si>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</si>
  <si>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</si>
  <si>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</si>
  <si>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</si>
  <si>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</si>
  <si>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</si>
  <si>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</si>
  <si>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</si>
  <si>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</si>
  <si>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</si>
  <si>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</si>
  <si>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</si>
  <si>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</si>
  <si>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</si>
  <si>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</si>
  <si>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</si>
  <si>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</si>
  <si>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</si>
  <si>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</si>
  <si>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</si>
  <si>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</si>
  <si>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</si>
  <si>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</si>
  <si>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</si>
  <si>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</si>
  <si>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</si>
  <si>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</si>
  <si>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</si>
  <si>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</si>
  <si>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</si>
  <si>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</si>
  <si>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</si>
  <si>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</si>
  <si>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</si>
  <si>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</si>
  <si>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</si>
  <si>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</si>
  <si>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</si>
  <si>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</si>
  <si>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</si>
  <si>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</si>
  <si>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</si>
  <si>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</si>
  <si>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</si>
  <si>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</si>
  <si>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</si>
  <si>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</si>
  <si>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</si>
  <si>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</si>
  <si>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</si>
  <si>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</si>
  <si>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</si>
  <si>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</si>
  <si>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</si>
  <si>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</si>
  <si>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</si>
  <si>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</si>
  <si>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</si>
  <si>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</si>
  <si>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</si>
  <si>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</si>
  <si>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</si>
  <si>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</si>
  <si>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</si>
  <si>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</si>
  <si>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</si>
  <si>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</si>
  <si>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</si>
  <si>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</si>
  <si>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</si>
  <si>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</si>
  <si>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</si>
  <si>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</si>
  <si>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</si>
  <si>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</si>
  <si>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</si>
  <si>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</si>
  <si>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</si>
  <si>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</si>
  <si>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</si>
  <si>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</si>
  <si>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</si>
  <si>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</si>
  <si>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</si>
  <si>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</si>
  <si>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</si>
  <si>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</si>
  <si>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</si>
  <si>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</si>
  <si>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</si>
  <si>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</si>
  <si>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</si>
  <si>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</si>
  <si>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</si>
  <si>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</si>
  <si>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</si>
  <si>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</si>
  <si>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</si>
  <si>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</si>
  <si>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</si>
  <si>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</si>
  <si>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</si>
  <si>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</si>
  <si>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</si>
  <si>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</si>
  <si>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</si>
  <si>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</si>
  <si>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</si>
  <si>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</si>
  <si>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</si>
  <si>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</si>
  <si>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</si>
  <si>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</si>
  <si>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</si>
  <si>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</si>
  <si>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</si>
  <si>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</si>
  <si>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</si>
  <si>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</si>
  <si>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</si>
  <si>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</si>
  <si>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</si>
  <si>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</si>
  <si>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</si>
  <si>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</si>
  <si>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</si>
  <si>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</si>
  <si>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</si>
  <si>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</si>
  <si>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</si>
  <si>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</si>
  <si>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</si>
  <si>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</si>
  <si>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</si>
  <si>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</si>
  <si>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</si>
  <si>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</si>
  <si>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</si>
  <si>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</si>
  <si>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</si>
  <si>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</si>
  <si>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</si>
  <si>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</si>
  <si>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</si>
  <si>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</si>
  <si>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</si>
  <si>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</si>
  <si>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</si>
  <si>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</si>
  <si>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</si>
  <si>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</si>
  <si>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</si>
  <si>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</si>
  <si>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</si>
  <si>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</si>
  <si>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</si>
  <si>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</si>
  <si>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</si>
  <si>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</si>
  <si>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</si>
  <si>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</si>
  <si>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</si>
  <si>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</si>
  <si>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</si>
  <si>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</si>
  <si>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</si>
  <si>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</si>
  <si>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</si>
  <si>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</si>
  <si>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</si>
  <si>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</si>
  <si>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</si>
  <si>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</si>
  <si>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</si>
  <si>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</si>
  <si>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</si>
  <si>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</si>
  <si>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</si>
  <si>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</si>
  <si>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</si>
  <si>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</si>
  <si>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</si>
  <si>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</si>
  <si>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</si>
  <si>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</si>
  <si>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</si>
  <si>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</si>
  <si>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</si>
  <si>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</si>
  <si>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</si>
  <si>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</si>
  <si>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</si>
  <si>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</si>
  <si>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</si>
  <si>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</si>
  <si>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</si>
  <si>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</si>
  <si>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</si>
  <si>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</si>
  <si>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</si>
  <si>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</si>
  <si>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</si>
  <si>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</si>
  <si>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</si>
  <si>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</si>
  <si>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</si>
  <si>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</si>
  <si>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</si>
  <si>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</si>
  <si>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</si>
  <si>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</si>
  <si>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</si>
  <si>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</si>
  <si>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</si>
  <si>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</si>
  <si>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</si>
  <si>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</si>
  <si>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</si>
  <si>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</si>
  <si>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</si>
  <si>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</si>
  <si>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</si>
  <si>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</si>
  <si>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</si>
  <si>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</si>
  <si>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</si>
  <si>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</si>
  <si>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</si>
  <si>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</si>
  <si>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</si>
  <si>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</si>
  <si>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</si>
  <si>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</si>
  <si>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</si>
  <si>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</si>
  <si>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</si>
  <si>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</si>
  <si>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</si>
  <si>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</si>
  <si>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</si>
  <si>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</si>
  <si>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</si>
  <si>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</si>
  <si>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</si>
  <si>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</si>
  <si>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</si>
  <si>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</si>
  <si>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</si>
  <si>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</si>
  <si>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</si>
  <si>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</si>
  <si>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</si>
  <si>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</si>
  <si>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</si>
  <si>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</si>
  <si>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</si>
  <si>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</si>
  <si>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</si>
  <si>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</si>
  <si>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</si>
  <si>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</si>
  <si>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</si>
  <si>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</si>
  <si>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</si>
  <si>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</si>
  <si>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</si>
  <si>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</si>
  <si>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</si>
  <si>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</si>
  <si>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</si>
  <si>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</si>
  <si>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</si>
  <si>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</si>
  <si>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</si>
  <si>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</si>
  <si>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</si>
  <si>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</si>
  <si>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</si>
  <si>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</si>
  <si>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</si>
  <si>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</si>
  <si>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</si>
  <si>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</si>
  <si>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</si>
  <si>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</si>
  <si>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</si>
  <si>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</si>
  <si>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</si>
  <si>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</si>
  <si>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</si>
  <si>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</si>
  <si>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</si>
  <si>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</si>
  <si>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</si>
  <si>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</si>
  <si>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</si>
  <si>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</si>
  <si>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</si>
  <si>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</si>
  <si>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</si>
  <si>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</si>
  <si>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</si>
  <si>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</si>
  <si>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</si>
  <si>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</si>
  <si>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</si>
  <si>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</si>
  <si>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</si>
  <si>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</si>
  <si>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</si>
  <si>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</si>
  <si>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</si>
  <si>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</si>
  <si>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</si>
  <si>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</si>
  <si>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</si>
  <si>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</si>
  <si>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</si>
  <si>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</si>
  <si>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</si>
  <si>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</si>
  <si>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</si>
  <si>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</si>
  <si>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</si>
  <si>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</si>
  <si>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</si>
  <si>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</si>
  <si>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</si>
  <si>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</si>
  <si>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</si>
  <si>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</si>
  <si>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</si>
  <si>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</si>
  <si>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</si>
  <si>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</si>
  <si>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</si>
  <si>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</si>
  <si>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</si>
  <si>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</si>
  <si>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</si>
  <si>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</si>
  <si>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</si>
  <si>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</si>
  <si>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</si>
  <si>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</si>
  <si>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</si>
  <si>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</si>
  <si>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</si>
  <si>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</si>
  <si>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</si>
  <si>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</si>
  <si>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</si>
  <si>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</si>
  <si>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</si>
  <si>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</si>
  <si>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</si>
  <si>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</si>
  <si>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</si>
  <si>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</si>
  <si>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</si>
  <si>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</si>
  <si>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</si>
  <si>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</si>
  <si>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</si>
  <si>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</si>
  <si>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</si>
  <si>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</si>
  <si>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</si>
  <si>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</si>
  <si>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</si>
  <si>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</si>
  <si>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</si>
  <si>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</si>
  <si>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</si>
  <si>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</si>
  <si>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</si>
  <si>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</si>
  <si>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</si>
  <si>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</si>
  <si>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</si>
  <si>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</si>
  <si>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</si>
  <si>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</si>
  <si>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</si>
  <si>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</si>
  <si>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</si>
  <si>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</si>
  <si>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</si>
  <si>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</si>
  <si>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</si>
  <si>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</si>
  <si>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</si>
  <si>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</si>
  <si>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</si>
  <si>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</si>
  <si>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</si>
  <si>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</si>
  <si>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</si>
  <si>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</si>
  <si>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</si>
  <si>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</si>
  <si>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</si>
  <si>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</si>
  <si>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</si>
  <si>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</si>
  <si>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</si>
  <si>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</si>
  <si>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</si>
  <si>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</si>
  <si>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</si>
  <si>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</si>
  <si>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</si>
  <si>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</si>
  <si>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</si>
  <si>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</si>
  <si>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</si>
  <si>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</si>
  <si>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</si>
  <si>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</si>
  <si>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</si>
  <si>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</si>
  <si>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</si>
  <si>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</si>
  <si>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</si>
  <si>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</si>
  <si>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</si>
  <si>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</si>
  <si>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</si>
  <si>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</si>
  <si>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</si>
  <si>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</si>
  <si>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</si>
  <si>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</si>
  <si>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</si>
  <si>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</si>
  <si>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</si>
  <si>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</si>
  <si>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</si>
  <si>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</si>
  <si>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</si>
  <si>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</si>
  <si>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</si>
  <si>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</si>
  <si>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</si>
  <si>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</si>
  <si>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</si>
  <si>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</si>
  <si>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</si>
  <si>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</si>
  <si>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</si>
  <si>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</si>
  <si>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</si>
  <si>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</si>
  <si>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</si>
  <si>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</si>
  <si>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</si>
  <si>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</si>
  <si>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</si>
  <si>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</si>
  <si>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</si>
  <si>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</si>
  <si>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</si>
  <si>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</si>
  <si>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</si>
  <si>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</si>
  <si>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</si>
  <si>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</si>
  <si>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</si>
  <si>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</si>
  <si>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</si>
  <si>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</si>
  <si>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</si>
  <si>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</si>
  <si>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</si>
  <si>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</si>
  <si>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</si>
  <si>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</si>
  <si>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</si>
  <si>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</si>
  <si>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</si>
  <si>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</si>
  <si>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</si>
  <si>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</si>
  <si>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</si>
  <si>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</si>
  <si>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</si>
  <si>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</si>
  <si>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</si>
  <si>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</si>
  <si>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</si>
  <si>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</si>
  <si>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</si>
  <si>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</si>
  <si>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</si>
  <si>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</si>
  <si>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</si>
  <si>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</si>
  <si>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</si>
  <si>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</si>
  <si>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</si>
  <si>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</si>
  <si>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</si>
  <si>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</si>
  <si>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</si>
  <si>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</si>
  <si>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</si>
  <si>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</si>
  <si>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</si>
  <si>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</si>
  <si>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</si>
  <si>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</si>
  <si>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</si>
  <si>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</si>
  <si>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</si>
  <si>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</si>
  <si>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</si>
  <si>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</si>
  <si>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</si>
  <si>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</si>
  <si>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</si>
  <si>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</si>
  <si>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</si>
  <si>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</si>
  <si>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</si>
  <si>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</si>
  <si>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</si>
  <si>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</si>
  <si>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</si>
  <si>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</si>
  <si>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</si>
  <si>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</si>
  <si>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</si>
  <si>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</si>
  <si>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</si>
  <si>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</si>
  <si>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</si>
  <si>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</si>
  <si>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</si>
  <si>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</si>
  <si>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</si>
  <si>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</si>
  <si>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</si>
  <si>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</si>
  <si>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</si>
  <si>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</si>
  <si>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</si>
  <si>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</si>
  <si>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</si>
  <si>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</si>
  <si>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</si>
  <si>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</si>
  <si>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</si>
  <si>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</si>
  <si>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</si>
  <si>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</si>
  <si>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</si>
  <si>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</si>
  <si>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</si>
  <si>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</si>
  <si>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</si>
  <si>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</si>
  <si>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</si>
  <si>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</si>
  <si>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</si>
  <si>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</si>
  <si>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</si>
  <si>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</si>
  <si>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</si>
  <si>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</si>
  <si>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</si>
  <si>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</si>
  <si>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</si>
  <si>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</si>
  <si>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</si>
  <si>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</si>
  <si>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</si>
  <si>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</si>
  <si>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</si>
  <si>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</si>
  <si>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</si>
  <si>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</si>
  <si>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</si>
  <si>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</si>
  <si>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</si>
  <si>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</si>
  <si>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</si>
  <si>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</si>
  <si>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</si>
  <si>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</si>
  <si>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</si>
  <si>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</si>
  <si>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</si>
  <si>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</si>
  <si>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</si>
  <si>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</si>
  <si>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</si>
  <si>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</si>
  <si>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</si>
  <si>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</si>
  <si>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</si>
  <si>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</si>
  <si>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</si>
  <si>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</si>
  <si>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</si>
  <si>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</si>
  <si>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</si>
  <si>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</si>
  <si>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</si>
  <si>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</si>
  <si>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</si>
  <si>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</si>
  <si>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</si>
  <si>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</si>
  <si>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</si>
  <si>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</si>
  <si>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</si>
  <si>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</si>
  <si>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</si>
  <si>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</si>
  <si>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</si>
  <si>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</si>
  <si>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</si>
  <si>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</si>
  <si>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</si>
  <si>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</si>
  <si>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</si>
  <si>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</si>
  <si>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</si>
  <si>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</si>
  <si>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</si>
  <si>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</si>
  <si>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</si>
  <si>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</si>
  <si>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</si>
  <si>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</si>
  <si>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</si>
  <si>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</si>
  <si>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</si>
  <si>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</si>
  <si>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</si>
  <si>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</si>
  <si>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</si>
  <si>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</si>
  <si>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</si>
  <si>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</si>
  <si>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</si>
  <si>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</si>
  <si>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</si>
  <si>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</si>
  <si>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</si>
  <si>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</si>
  <si>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</si>
  <si>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</si>
  <si>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</si>
  <si>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</si>
  <si>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</si>
  <si>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</si>
  <si>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</si>
  <si>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</si>
  <si>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</si>
  <si>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</si>
  <si>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</si>
  <si>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</si>
  <si>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</si>
  <si>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</si>
  <si>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</si>
  <si>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</si>
  <si>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</si>
  <si>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</si>
  <si>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</si>
  <si>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</si>
  <si>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</si>
  <si>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</si>
  <si>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</si>
  <si>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</si>
  <si>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</si>
  <si>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</si>
  <si>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</si>
  <si>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</si>
  <si>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</si>
  <si>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</si>
  <si>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</si>
  <si>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</si>
  <si>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</si>
  <si>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</si>
  <si>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</si>
  <si>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</si>
  <si>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</si>
  <si>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</si>
  <si>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</si>
  <si>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</si>
  <si>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</si>
  <si>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</si>
  <si>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</si>
  <si>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</si>
  <si>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</si>
  <si>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</si>
  <si>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</si>
  <si>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</si>
  <si>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</si>
  <si>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</si>
  <si>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</si>
  <si>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</si>
  <si>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</si>
  <si>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</si>
  <si>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</si>
  <si>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</si>
  <si>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</si>
  <si>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</si>
  <si>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</si>
  <si>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</si>
  <si>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</si>
  <si>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</si>
  <si>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</si>
  <si>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</si>
  <si>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</si>
  <si>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</si>
  <si>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</si>
  <si>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</si>
  <si>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</si>
  <si>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</si>
  <si>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</si>
  <si>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</si>
  <si>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</si>
  <si>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</si>
  <si>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</si>
  <si>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</si>
  <si>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</si>
  <si>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</si>
  <si>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</si>
  <si>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</si>
  <si>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</si>
  <si>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</si>
  <si>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</si>
  <si>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</si>
  <si>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</si>
  <si>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</si>
  <si>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</si>
  <si>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</si>
  <si>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</si>
  <si>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</si>
  <si>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</si>
  <si>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</si>
  <si>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</si>
  <si>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</si>
  <si>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</si>
  <si>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</si>
  <si>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</si>
  <si>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</si>
  <si>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</si>
  <si>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</si>
  <si>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</si>
  <si>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</si>
  <si>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</si>
  <si>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</si>
  <si>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</si>
  <si>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</si>
  <si>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</si>
  <si>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</si>
  <si>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</si>
  <si>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</si>
  <si>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</si>
  <si>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</si>
  <si>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</si>
  <si>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</si>
  <si>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</si>
  <si>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</si>
  <si>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</si>
  <si>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</si>
  <si>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</si>
  <si>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</si>
  <si>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</si>
  <si>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</si>
  <si>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</si>
  <si>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</si>
  <si>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</si>
  <si>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</si>
  <si>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</si>
  <si>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</si>
  <si>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</si>
  <si>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</si>
  <si>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</si>
  <si>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</si>
  <si>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</si>
  <si>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</si>
  <si>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</si>
  <si>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</si>
  <si>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</si>
  <si>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</si>
  <si>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</si>
  <si>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</si>
  <si>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</si>
  <si>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</si>
  <si>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</si>
  <si>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</si>
  <si>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</si>
  <si>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</si>
  <si>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</si>
  <si>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</si>
  <si>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</si>
  <si>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</si>
  <si>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</si>
  <si>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</si>
  <si>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</si>
  <si>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</si>
  <si>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</si>
  <si>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</si>
  <si>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</si>
  <si>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</si>
  <si>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</si>
  <si>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</si>
  <si>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</si>
  <si>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</si>
  <si>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</si>
  <si>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</si>
  <si>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</si>
  <si>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</si>
  <si>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</si>
  <si>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</si>
  <si>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</si>
  <si>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</si>
  <si>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</si>
  <si>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</si>
  <si>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</si>
  <si>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</si>
  <si>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</si>
  <si>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</si>
  <si>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</si>
  <si>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</si>
  <si>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</si>
  <si>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</si>
  <si>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</si>
  <si>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</si>
  <si>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</si>
  <si>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</si>
  <si>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</si>
  <si>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</si>
  <si>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</si>
  <si>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</si>
  <si>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</si>
  <si>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</si>
  <si>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</si>
  <si>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</si>
  <si>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</si>
  <si>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</si>
  <si>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</si>
  <si>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</si>
  <si>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</si>
  <si>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</si>
  <si>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</si>
  <si>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</si>
  <si>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</si>
  <si>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</si>
  <si>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</si>
  <si>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</si>
  <si>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</si>
  <si>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</si>
  <si>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</si>
  <si>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</si>
  <si>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</si>
  <si>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</si>
  <si>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</si>
  <si>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</si>
  <si>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</si>
  <si>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</si>
  <si>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</si>
  <si>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</si>
  <si>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</si>
  <si>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</si>
  <si>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</si>
  <si>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</si>
  <si>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</si>
  <si>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</si>
  <si>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</si>
  <si>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</si>
  <si>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</si>
  <si>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</si>
  <si>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</si>
  <si>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</si>
  <si>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</si>
  <si>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</si>
  <si>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</si>
  <si>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</si>
  <si>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</si>
  <si>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</si>
  <si>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</si>
  <si>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</si>
  <si>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</si>
  <si>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</si>
  <si>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</si>
  <si>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</si>
  <si>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</si>
  <si>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</si>
  <si>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</si>
  <si>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</si>
  <si>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</si>
  <si>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</si>
  <si>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</si>
  <si>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</si>
  <si>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</si>
  <si>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</si>
  <si>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</si>
  <si>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</si>
  <si>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</si>
  <si>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</si>
  <si>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</si>
  <si>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</si>
  <si>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</si>
  <si>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</si>
  <si>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</si>
  <si>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</si>
  <si>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</si>
  <si>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</si>
  <si>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</si>
  <si>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</si>
  <si>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</si>
  <si>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</si>
  <si>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</si>
  <si>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</si>
  <si>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</si>
  <si>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</si>
  <si>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</si>
  <si>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</si>
  <si>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</si>
  <si>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</si>
  <si>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</si>
  <si>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</si>
  <si>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</si>
  <si>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</si>
  <si>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</si>
  <si>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</si>
  <si>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</si>
  <si>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</si>
  <si>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</si>
  <si>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</si>
  <si>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</si>
  <si>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</si>
  <si>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</si>
  <si>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</si>
  <si>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</si>
  <si>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</si>
  <si>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</si>
  <si>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</si>
  <si>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</si>
  <si>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</si>
  <si>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</si>
  <si>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</si>
  <si>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</si>
  <si>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</si>
  <si>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</si>
  <si>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</si>
  <si>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</si>
  <si>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</si>
  <si>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</si>
  <si>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</si>
  <si>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</si>
  <si>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</si>
  <si>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</si>
  <si>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</si>
  <si>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</si>
  <si>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</si>
  <si>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</si>
  <si>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</si>
  <si>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</si>
  <si>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</si>
  <si>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</si>
  <si>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</si>
  <si>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</si>
  <si>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</si>
  <si>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</si>
  <si>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</si>
  <si>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</si>
  <si>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</si>
  <si>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</si>
  <si>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</si>
  <si>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</si>
  <si>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</si>
  <si>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</si>
  <si>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</si>
  <si>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</si>
  <si>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</si>
  <si>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</si>
  <si>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</si>
  <si>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</si>
  <si>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</si>
  <si>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</si>
  <si>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</si>
  <si>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</si>
  <si>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</si>
  <si>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</si>
  <si>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</si>
  <si>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</si>
  <si>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</si>
  <si>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</si>
  <si>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</si>
  <si>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</si>
  <si>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</si>
  <si>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</si>
  <si>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</si>
  <si>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</si>
  <si>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</si>
  <si>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</si>
  <si>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</si>
  <si>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</si>
  <si>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</si>
  <si>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</si>
  <si>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</si>
  <si>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</si>
  <si>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</si>
  <si>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</si>
  <si>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</si>
  <si>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</si>
  <si>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</si>
  <si>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</si>
  <si>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</si>
  <si>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</si>
  <si>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</si>
  <si>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</si>
  <si>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</si>
  <si>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</si>
  <si>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</si>
  <si>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</si>
  <si>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</si>
  <si>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</si>
  <si>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</si>
  <si>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</si>
  <si>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</si>
  <si>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</si>
  <si>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</si>
  <si>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</si>
  <si>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</si>
  <si>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</si>
  <si>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</si>
  <si>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</si>
  <si>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</si>
  <si>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</si>
  <si>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</si>
  <si>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</si>
  <si>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</si>
  <si>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</si>
  <si>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</si>
  <si>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</si>
  <si>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</si>
  <si>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</si>
  <si>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</si>
  <si>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</si>
  <si>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</si>
  <si>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</si>
  <si>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</si>
  <si>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</si>
  <si>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</si>
  <si>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</si>
  <si>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</si>
  <si>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</si>
  <si>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</si>
  <si>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</si>
  <si>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</si>
  <si>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</si>
  <si>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</si>
  <si>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</si>
  <si>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</si>
  <si>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</si>
  <si>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</si>
  <si>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</si>
  <si>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</si>
  <si>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</si>
  <si>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</si>
  <si>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</si>
  <si>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</si>
  <si>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</si>
  <si>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</si>
  <si>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</si>
  <si>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</si>
  <si>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</si>
  <si>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</si>
  <si>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</si>
  <si>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</si>
  <si>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</si>
  <si>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</si>
  <si>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</si>
  <si>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</si>
  <si>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</si>
  <si>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</si>
  <si>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</si>
  <si>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</si>
  <si>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</si>
  <si>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</si>
  <si>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</si>
  <si>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</si>
  <si>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</si>
  <si>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</si>
  <si>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</si>
  <si>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</si>
  <si>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</si>
  <si>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</si>
  <si>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</si>
  <si>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</si>
  <si>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</si>
  <si>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</si>
  <si>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</si>
  <si>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</si>
  <si>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</si>
  <si>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</si>
  <si>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</si>
  <si>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</si>
  <si>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</si>
  <si>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</si>
  <si>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</si>
  <si>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</si>
  <si>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</si>
  <si>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</si>
  <si>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</si>
  <si>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</si>
  <si>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</si>
  <si>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</si>
  <si>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</si>
  <si>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</si>
  <si>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</si>
  <si>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</si>
  <si>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</si>
  <si>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</si>
  <si>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</si>
  <si>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</si>
  <si>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</si>
  <si>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</si>
  <si>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</si>
  <si>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</si>
  <si>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</si>
  <si>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</si>
  <si>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</si>
  <si>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</si>
  <si>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</si>
  <si>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</si>
  <si>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</si>
  <si>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</si>
  <si>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</si>
  <si>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</si>
  <si>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</si>
  <si>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</si>
  <si>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</si>
  <si>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</si>
  <si>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</si>
  <si>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</si>
  <si>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</si>
  <si>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</si>
  <si>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</si>
  <si>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</si>
  <si>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</si>
  <si>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</si>
  <si>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</si>
  <si>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</si>
  <si>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</si>
  <si>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</si>
  <si>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</si>
  <si>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</si>
  <si>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</si>
  <si>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</si>
  <si>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</si>
  <si>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</si>
  <si>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</si>
  <si>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</si>
  <si>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</si>
  <si>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</si>
  <si>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</si>
  <si>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</si>
  <si>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</si>
  <si>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</si>
  <si>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</si>
  <si>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</si>
  <si>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</si>
  <si>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</si>
  <si>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</si>
  <si>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</si>
  <si>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</si>
  <si>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</si>
  <si>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</si>
  <si>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</si>
  <si>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</si>
  <si>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</si>
  <si>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</si>
  <si>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</si>
  <si>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</si>
  <si>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</si>
  <si>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</si>
  <si>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</si>
  <si>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</si>
  <si>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</si>
  <si>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</si>
  <si>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</si>
  <si>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</si>
  <si>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</si>
  <si>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</si>
  <si>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</si>
  <si>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</si>
  <si>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</si>
  <si>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</si>
  <si>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</si>
  <si>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</si>
  <si>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</si>
  <si>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</si>
  <si>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</si>
  <si>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</si>
  <si>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</si>
  <si>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</si>
  <si>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</si>
  <si>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</si>
  <si>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</si>
  <si>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</si>
  <si>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</si>
  <si>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</si>
  <si>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</si>
  <si>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</si>
  <si>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</si>
  <si>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</si>
  <si>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</si>
  <si>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</si>
  <si>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</si>
  <si>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</si>
  <si>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</si>
  <si>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</si>
  <si>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</si>
  <si>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</si>
  <si>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</si>
  <si>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</si>
  <si>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</si>
  <si>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</si>
  <si>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</si>
  <si>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</si>
  <si>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</si>
  <si>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</si>
  <si>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</si>
  <si>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</si>
  <si>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</si>
  <si>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</si>
  <si>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</si>
  <si>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</si>
  <si>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</si>
  <si>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</si>
  <si>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</si>
  <si>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</si>
  <si>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</si>
  <si>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</si>
  <si>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</si>
  <si>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</si>
  <si>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</si>
  <si>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</si>
  <si>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</si>
  <si>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</si>
  <si>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</si>
  <si>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</si>
  <si>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</si>
  <si>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</si>
  <si>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</si>
  <si>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</si>
  <si>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</si>
  <si>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</si>
  <si>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</si>
  <si>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</si>
  <si>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</si>
  <si>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</si>
  <si>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</si>
  <si>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</si>
  <si>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</si>
  <si>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</si>
  <si>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</si>
  <si>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</si>
  <si>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</si>
  <si>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</si>
  <si>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</si>
  <si>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</si>
  <si>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</si>
  <si>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</si>
  <si>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</si>
  <si>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</si>
  <si>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</si>
  <si>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</si>
  <si>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</si>
  <si>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</si>
  <si>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</si>
  <si>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</si>
  <si>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</si>
  <si>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</si>
  <si>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</si>
  <si>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</si>
  <si>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</si>
  <si>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</si>
  <si>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</si>
  <si>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</si>
  <si>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</si>
  <si>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</si>
  <si>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</si>
  <si>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</si>
  <si>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</si>
  <si>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</si>
  <si>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</si>
  <si>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</si>
  <si>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</si>
  <si>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</si>
  <si>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</si>
  <si>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</si>
  <si>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</si>
  <si>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</si>
  <si>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</si>
  <si>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</si>
  <si>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</si>
  <si>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</si>
  <si>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</si>
  <si>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</si>
  <si>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</si>
  <si>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</si>
  <si>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</si>
  <si>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</si>
  <si>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</si>
  <si>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</si>
  <si>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</si>
  <si>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</si>
  <si>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</si>
  <si>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</si>
  <si>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</si>
  <si>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</si>
  <si>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</si>
  <si>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</si>
  <si>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</si>
  <si>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</si>
  <si>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</si>
  <si>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</si>
  <si>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</si>
  <si>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</si>
  <si>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</si>
  <si>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</si>
  <si>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</si>
  <si>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</si>
  <si>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</si>
  <si>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</si>
  <si>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</si>
  <si>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</si>
  <si>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</si>
  <si>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</si>
  <si>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</si>
  <si>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</si>
  <si>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</si>
  <si>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</si>
  <si>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</si>
  <si>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</si>
  <si>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</si>
  <si>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</si>
  <si>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</si>
  <si>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</si>
  <si>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</si>
  <si>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</si>
  <si>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</si>
  <si>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</si>
  <si>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</si>
  <si>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</si>
  <si>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</si>
  <si>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</si>
  <si>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</si>
  <si>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</si>
  <si>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</si>
  <si>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</si>
  <si>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</si>
  <si>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</si>
  <si>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</si>
  <si>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</si>
  <si>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</si>
  <si>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</si>
  <si>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</si>
  <si>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</si>
  <si>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</si>
  <si>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</si>
  <si>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</si>
  <si>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</si>
  <si>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</si>
  <si>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</si>
  <si>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</si>
  <si>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</si>
  <si>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</si>
  <si>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</si>
  <si>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</si>
  <si>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</si>
  <si>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</si>
  <si>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</si>
  <si>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</si>
  <si>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</si>
  <si>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</si>
  <si>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</si>
  <si>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</si>
  <si>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</si>
  <si>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</si>
  <si>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</si>
  <si>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</si>
  <si>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</si>
  <si>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</si>
  <si>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</si>
  <si>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</si>
  <si>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</si>
  <si>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</si>
  <si>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</si>
  <si>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</si>
  <si>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</si>
  <si>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</si>
  <si>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</si>
  <si>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</si>
  <si>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</si>
  <si>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</si>
  <si>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</si>
  <si>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</si>
  <si>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</si>
  <si>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</si>
  <si>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</si>
  <si>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</si>
  <si>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</si>
  <si>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</si>
  <si>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</si>
  <si>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</si>
  <si>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</si>
  <si>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</si>
  <si>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</si>
  <si>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</si>
  <si>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</si>
  <si>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</si>
  <si>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</si>
  <si>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</si>
  <si>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</si>
  <si>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</si>
  <si>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</si>
  <si>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</si>
  <si>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</si>
  <si>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</si>
  <si>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</si>
  <si>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</si>
  <si>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</si>
  <si>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</si>
  <si>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</si>
  <si>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</si>
  <si>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</si>
  <si>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</si>
  <si>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</si>
  <si>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</si>
  <si>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</si>
  <si>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</si>
  <si>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</si>
  <si>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</si>
  <si>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</si>
  <si>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</si>
  <si>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</si>
  <si>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</si>
  <si>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</si>
  <si>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</si>
  <si>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</si>
  <si>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</si>
  <si>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</si>
  <si>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</si>
  <si>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</si>
  <si>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</si>
  <si>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</si>
  <si>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</si>
  <si>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</si>
  <si>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</si>
  <si>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</si>
  <si>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</si>
  <si>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</si>
  <si>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</si>
  <si>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</si>
  <si>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</si>
  <si>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</si>
  <si>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</si>
  <si>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</si>
  <si>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</si>
  <si>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</si>
  <si>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</si>
  <si>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</si>
  <si>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</si>
  <si>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</si>
  <si>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</si>
  <si>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</si>
  <si>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</si>
  <si>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</si>
  <si>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</si>
  <si>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</si>
  <si>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</si>
  <si>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</si>
  <si>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</si>
  <si>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</si>
  <si>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</si>
  <si>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</si>
  <si>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</si>
  <si>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</si>
  <si>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</si>
  <si>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</si>
  <si>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</si>
  <si>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</si>
  <si>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</si>
  <si>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</si>
  <si>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</si>
  <si>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</si>
  <si>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</si>
  <si>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</si>
  <si>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</si>
  <si>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</si>
  <si>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</si>
  <si>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</si>
  <si>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</si>
  <si>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</si>
  <si>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</si>
  <si>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</si>
  <si>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</si>
  <si>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</si>
  <si>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</si>
  <si>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</si>
  <si>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</si>
  <si>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</si>
  <si>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</si>
  <si>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</si>
  <si>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</si>
  <si>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</si>
  <si>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</si>
  <si>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</si>
  <si>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</si>
  <si>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</si>
  <si>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</si>
  <si>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</si>
  <si>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</si>
  <si>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</si>
  <si>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</si>
  <si>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</si>
  <si>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</si>
  <si>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</si>
  <si>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</si>
  <si>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</si>
  <si>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</si>
  <si>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</si>
  <si>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</si>
  <si>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</si>
  <si>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</si>
  <si>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</si>
  <si>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</si>
  <si>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</si>
  <si>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</si>
  <si>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</si>
  <si>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</si>
  <si>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</si>
  <si>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</si>
  <si>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</si>
  <si>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</si>
  <si>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</si>
  <si>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</si>
  <si>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</si>
  <si>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</si>
  <si>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</si>
  <si>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</si>
  <si>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</si>
  <si>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</si>
  <si>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</si>
  <si>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</si>
  <si>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</si>
  <si>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</si>
  <si>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</si>
  <si>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</si>
  <si>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</si>
  <si>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</si>
  <si>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</si>
  <si>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</si>
  <si>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</si>
  <si>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</si>
  <si>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</si>
  <si>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</si>
  <si>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</si>
  <si>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</si>
  <si>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</si>
  <si>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</si>
  <si>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</si>
  <si>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</si>
  <si>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</si>
  <si>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</si>
  <si>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</si>
  <si>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</si>
  <si>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</si>
  <si>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</si>
  <si>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</si>
  <si>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</si>
  <si>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</si>
  <si>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</si>
  <si>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</si>
  <si>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</si>
  <si>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</si>
  <si>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</si>
  <si>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</si>
  <si>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</si>
  <si>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</si>
  <si>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</si>
  <si>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</si>
  <si>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</si>
  <si>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</si>
  <si>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</si>
  <si>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</si>
  <si>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</si>
  <si>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</si>
  <si>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</si>
  <si>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</si>
  <si>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</si>
  <si>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</si>
  <si>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</si>
  <si>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</si>
  <si>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</si>
  <si>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</si>
  <si>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</si>
  <si>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</si>
  <si>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</si>
  <si>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</si>
  <si>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</si>
  <si>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</si>
  <si>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</si>
  <si>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</si>
  <si>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</si>
  <si>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</si>
  <si>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</si>
  <si>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</si>
  <si>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</si>
  <si>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</si>
  <si>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</si>
  <si>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</si>
  <si>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</si>
  <si>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</si>
  <si>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</si>
  <si>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</si>
  <si>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</si>
  <si>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</si>
  <si>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</si>
  <si>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</si>
  <si>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</si>
  <si>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</si>
  <si>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</si>
  <si>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</si>
  <si>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</si>
  <si>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</si>
  <si>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</si>
  <si>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</si>
  <si>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</si>
  <si>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</si>
  <si>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</si>
  <si>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</si>
  <si>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</si>
  <si>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</si>
  <si>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</si>
  <si>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</si>
  <si>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</si>
  <si>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</si>
  <si>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</si>
  <si>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</si>
  <si>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</si>
  <si>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</si>
  <si>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</si>
  <si>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</si>
  <si>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</si>
  <si>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</si>
  <si>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</si>
  <si>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</si>
  <si>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</si>
  <si>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</si>
  <si>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</si>
  <si>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</si>
  <si>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</si>
  <si>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</si>
  <si>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</si>
  <si>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</si>
  <si>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</si>
  <si>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</si>
  <si>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</si>
  <si>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</si>
  <si>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</si>
  <si>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</si>
  <si>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</si>
  <si>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</si>
  <si>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</si>
  <si>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</si>
  <si>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</si>
  <si>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</si>
  <si>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</si>
  <si>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</si>
  <si>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</si>
  <si>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</si>
  <si>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</si>
  <si>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</si>
  <si>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</si>
  <si>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</si>
  <si>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</si>
  <si>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</si>
  <si>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</si>
  <si>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</si>
  <si>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</si>
  <si>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</si>
  <si>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</si>
  <si>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</si>
  <si>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</si>
  <si>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</si>
  <si>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</si>
  <si>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</si>
  <si>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</si>
  <si>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</si>
  <si>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</si>
  <si>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</si>
  <si>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</si>
  <si>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</si>
  <si>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</si>
  <si>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</si>
  <si>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</si>
  <si>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</si>
  <si>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</si>
  <si>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</si>
  <si>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</si>
  <si>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</si>
  <si>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</si>
  <si>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</si>
  <si>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</si>
  <si>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</si>
  <si>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</si>
  <si>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</si>
  <si>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</si>
  <si>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</si>
  <si>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</si>
  <si>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</si>
  <si>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</si>
  <si>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</si>
  <si>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</si>
  <si>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</si>
  <si>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</si>
  <si>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</si>
  <si>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</si>
  <si>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</si>
  <si>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</si>
  <si>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</si>
  <si>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</si>
  <si>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</si>
  <si>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</si>
  <si>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</si>
  <si>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</si>
  <si>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</si>
  <si>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</si>
  <si>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</si>
  <si>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</si>
  <si>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</si>
  <si>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</si>
  <si>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</si>
  <si>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</si>
  <si>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</si>
  <si>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</si>
  <si>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</si>
  <si>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</si>
  <si>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</si>
  <si>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</si>
  <si>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</si>
  <si>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</si>
  <si>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</si>
  <si>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</si>
  <si>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</si>
  <si>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</si>
  <si>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</si>
  <si>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</si>
  <si>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</si>
  <si>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</si>
  <si>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</si>
  <si>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</si>
  <si>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</si>
  <si>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</si>
  <si>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</si>
  <si>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</si>
  <si>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</si>
  <si>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</si>
  <si>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</si>
  <si>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</si>
  <si>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</si>
  <si>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</si>
  <si>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</si>
  <si>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</si>
  <si>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</si>
  <si>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</si>
  <si>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</si>
  <si>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</si>
  <si>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</si>
  <si>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</si>
  <si>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</si>
  <si>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</si>
  <si>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</si>
  <si>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</si>
  <si>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</si>
  <si>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</si>
  <si>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</si>
  <si>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</si>
  <si>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</si>
  <si>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</si>
  <si>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</si>
  <si>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</si>
  <si>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</si>
  <si>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</si>
  <si>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</si>
  <si>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</si>
  <si>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</si>
  <si>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</si>
  <si>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</si>
  <si>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</si>
  <si>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</si>
  <si>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</si>
  <si>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</si>
  <si>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</si>
  <si>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</si>
  <si>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</si>
  <si>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</si>
  <si>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</si>
  <si>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</si>
  <si>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</si>
  <si>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</si>
  <si>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</si>
  <si>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</si>
  <si>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</si>
  <si>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</si>
  <si>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</si>
  <si>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</si>
  <si>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</si>
  <si>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</si>
  <si>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</si>
  <si>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</si>
  <si>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</si>
  <si>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</si>
  <si>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</si>
  <si>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</si>
  <si>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</si>
  <si>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</si>
  <si>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</si>
  <si>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</si>
  <si>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</si>
  <si>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</si>
  <si>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</si>
  <si>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</si>
  <si>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</si>
  <si>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</si>
  <si>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</si>
  <si>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</si>
  <si>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</si>
  <si>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</si>
  <si>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</si>
  <si>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</si>
  <si>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</si>
  <si>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</si>
  <si>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</si>
  <si>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</si>
  <si>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</si>
  <si>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</si>
  <si>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</si>
  <si>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</si>
  <si>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</si>
  <si>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</si>
  <si>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</si>
  <si>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</si>
  <si>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</si>
  <si>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</si>
  <si>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</si>
  <si>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</si>
  <si>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</si>
  <si>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</si>
  <si>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</si>
  <si>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</si>
  <si>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</si>
  <si>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</si>
  <si>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</si>
  <si>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</si>
  <si>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</si>
  <si>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</si>
  <si>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</si>
  <si>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</si>
  <si>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</si>
  <si>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</si>
  <si>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</si>
  <si>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</si>
  <si>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</si>
  <si>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</si>
  <si>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</si>
  <si>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</si>
  <si>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</si>
  <si>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</si>
  <si>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</si>
  <si>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</si>
  <si>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</si>
  <si>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</si>
  <si>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</si>
  <si>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</si>
  <si>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</si>
  <si>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</si>
  <si>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</si>
  <si>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</si>
  <si>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</si>
  <si>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</si>
  <si>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</si>
  <si>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</si>
  <si>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</si>
  <si>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</si>
  <si>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</si>
  <si>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</si>
  <si>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</si>
  <si>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</si>
  <si>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</si>
  <si>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</si>
  <si>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</si>
  <si>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</si>
  <si>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</si>
  <si>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</si>
  <si>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</si>
  <si>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</si>
  <si>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</si>
  <si>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</si>
  <si>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</si>
  <si>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</si>
  <si>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</si>
  <si>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</si>
  <si>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</si>
  <si>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</si>
  <si>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</si>
  <si>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</si>
  <si>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</si>
  <si>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</si>
  <si>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</si>
  <si>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</si>
  <si>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</si>
  <si>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</si>
  <si>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</si>
  <si>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</si>
  <si>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</si>
  <si>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</si>
  <si>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</si>
  <si>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</si>
  <si>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</si>
  <si>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</si>
  <si>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</si>
  <si>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</si>
  <si>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</si>
  <si>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</si>
  <si>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</si>
  <si>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</si>
  <si>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</si>
  <si>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</si>
  <si>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</si>
  <si>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</si>
  <si>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</si>
  <si>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</si>
  <si>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</si>
  <si>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</si>
  <si>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</si>
  <si>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</si>
  <si>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</si>
  <si>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</si>
  <si>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</si>
  <si>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</si>
  <si>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</si>
  <si>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</si>
  <si>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</si>
  <si>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</si>
  <si>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</si>
  <si>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</si>
  <si>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</si>
  <si>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</si>
  <si>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</si>
  <si>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</si>
  <si>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</si>
  <si>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</si>
  <si>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</si>
  <si>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</si>
  <si>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</si>
  <si>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</si>
  <si>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</si>
  <si>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</si>
  <si>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</si>
  <si>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</si>
  <si>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</si>
  <si>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</si>
  <si>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</si>
  <si>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</si>
  <si>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</si>
  <si>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</si>
  <si>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</si>
  <si>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</si>
  <si>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</si>
  <si>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</si>
  <si>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</si>
  <si>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</si>
  <si>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</si>
  <si>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</si>
  <si>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</si>
  <si>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</si>
  <si>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</si>
  <si>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</si>
  <si>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</si>
  <si>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</si>
  <si>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</si>
  <si>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</si>
  <si>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</si>
  <si>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</si>
  <si>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</si>
  <si>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</si>
  <si>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</si>
  <si>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</si>
  <si>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</si>
  <si>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</si>
  <si>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</si>
  <si>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</si>
  <si>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</si>
  <si>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</si>
  <si>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</si>
  <si>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</si>
  <si>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</si>
  <si>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</si>
  <si>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</si>
  <si>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</si>
  <si>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</si>
  <si>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</si>
  <si>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</si>
  <si>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</si>
  <si>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</si>
  <si>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</si>
  <si>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</si>
  <si>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</si>
  <si>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</si>
  <si>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</si>
  <si>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</si>
  <si>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</si>
  <si>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</si>
  <si>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</si>
  <si>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</si>
  <si>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</si>
  <si>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</si>
  <si>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</si>
  <si>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</si>
  <si>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</si>
  <si>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</si>
  <si>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</si>
  <si>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</si>
  <si>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</si>
  <si>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</si>
  <si>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</si>
  <si>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</si>
  <si>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</si>
  <si>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</si>
  <si>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</si>
  <si>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</si>
  <si>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</si>
  <si>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</si>
  <si>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</si>
  <si>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</si>
  <si>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</si>
  <si>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</si>
  <si>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</si>
  <si>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</si>
  <si>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</si>
  <si>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</si>
  <si>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</si>
  <si>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</si>
  <si>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</si>
  <si>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</si>
  <si>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</si>
  <si>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</si>
  <si>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</si>
  <si>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</si>
  <si>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</si>
  <si>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</si>
  <si>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</si>
  <si>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</si>
  <si>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</si>
  <si>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</si>
  <si>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</si>
  <si>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</si>
  <si>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</si>
  <si>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</si>
  <si>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</si>
  <si>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</si>
  <si>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</si>
  <si>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</si>
  <si>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</si>
  <si>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</si>
  <si>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</si>
  <si>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</si>
  <si>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</si>
  <si>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</si>
  <si>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</si>
  <si>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</si>
  <si>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</si>
  <si>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</si>
  <si>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</si>
  <si>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</si>
  <si>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</si>
  <si>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</si>
  <si>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</si>
  <si>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</si>
  <si>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</si>
  <si>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</si>
  <si>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</si>
  <si>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</si>
  <si>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</si>
  <si>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</si>
  <si>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</si>
  <si>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</si>
  <si>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</si>
  <si>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</si>
  <si>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</si>
  <si>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</si>
  <si>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</si>
  <si>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</si>
  <si>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</si>
  <si>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</si>
  <si>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</si>
  <si>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</si>
  <si>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</si>
  <si>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</si>
  <si>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</si>
  <si>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</si>
  <si>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</si>
  <si>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</si>
  <si>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</si>
  <si>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</si>
  <si>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</si>
  <si>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</si>
  <si>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</si>
  <si>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</si>
  <si>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</si>
  <si>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</si>
  <si>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</si>
  <si>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</si>
  <si>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</si>
  <si>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</si>
  <si>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</si>
  <si>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</si>
  <si>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</si>
  <si>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</si>
  <si>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</si>
  <si>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</si>
  <si>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</si>
  <si>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</si>
  <si>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</si>
  <si>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</si>
  <si>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</si>
  <si>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</si>
  <si>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</si>
  <si>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</si>
  <si>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</si>
  <si>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</si>
  <si>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</si>
  <si>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</si>
  <si>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</si>
  <si>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</si>
  <si>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</si>
  <si>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</si>
  <si>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</si>
  <si>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</si>
  <si>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</si>
  <si>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</si>
  <si>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</si>
  <si>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</si>
  <si>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</si>
  <si>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</si>
  <si>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</si>
  <si>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</si>
  <si>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</si>
  <si>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</si>
  <si>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</si>
  <si>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</si>
  <si>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</si>
  <si>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</si>
  <si>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</si>
  <si>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</si>
  <si>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</si>
  <si>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</si>
  <si>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</si>
  <si>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</si>
  <si>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</si>
  <si>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</si>
  <si>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</si>
  <si>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</si>
  <si>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</si>
  <si>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</si>
  <si>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</si>
  <si>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</si>
  <si>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</si>
  <si>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</si>
  <si>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</si>
  <si>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</si>
  <si>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</si>
  <si>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</si>
  <si>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</si>
  <si>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</si>
  <si>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</si>
  <si>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</si>
  <si>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</si>
  <si>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</si>
  <si>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</si>
  <si>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</si>
  <si>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</si>
  <si>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</si>
  <si>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</si>
  <si>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</si>
  <si>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</si>
  <si>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</si>
  <si>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</si>
  <si>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</si>
  <si>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</si>
  <si>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</si>
  <si>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</si>
  <si>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</si>
  <si>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</si>
  <si>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</si>
  <si>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</si>
  <si>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</si>
  <si>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</si>
  <si>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</si>
  <si>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</si>
  <si>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</si>
  <si>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</si>
  <si>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</si>
  <si>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</si>
  <si>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</si>
  <si>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</si>
  <si>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</si>
  <si>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</si>
  <si>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</si>
  <si>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</si>
  <si>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</si>
  <si>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</si>
  <si>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</si>
  <si>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</si>
  <si>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</si>
  <si>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</si>
  <si>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</si>
  <si>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</si>
  <si>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</si>
  <si>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</si>
  <si>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</si>
  <si>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</si>
  <si>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</si>
  <si>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</si>
  <si>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</si>
  <si>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</si>
  <si>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</si>
  <si>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</si>
  <si>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</si>
  <si>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</si>
  <si>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</si>
  <si>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</si>
  <si>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</si>
  <si>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</si>
  <si>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</si>
  <si>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</si>
  <si>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</si>
  <si>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</si>
  <si>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</si>
  <si>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</si>
  <si>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</si>
  <si>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</si>
  <si>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</si>
  <si>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</si>
  <si>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</si>
  <si>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</si>
  <si>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</si>
  <si>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</si>
  <si>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</si>
  <si>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</si>
  <si>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</si>
  <si>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</si>
  <si>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</si>
  <si>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</si>
  <si>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</si>
  <si>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</si>
  <si>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</si>
  <si>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</si>
  <si>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</si>
  <si>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</si>
  <si>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</si>
  <si>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</si>
  <si>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</si>
  <si>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</si>
  <si>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</si>
  <si>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</si>
  <si>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</si>
  <si>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</si>
  <si>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</si>
  <si>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</si>
  <si>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</si>
  <si>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</si>
  <si>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</si>
  <si>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</si>
  <si>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</si>
  <si>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</si>
  <si>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</si>
  <si>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</si>
  <si>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</si>
  <si>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</si>
  <si>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</si>
  <si>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</si>
  <si>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</si>
  <si>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</si>
  <si>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</si>
  <si>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</si>
  <si>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</si>
  <si>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</si>
  <si>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</si>
  <si>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</si>
  <si>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</si>
  <si>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</si>
  <si>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</si>
  <si>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</si>
  <si>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</si>
  <si>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</si>
  <si>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</si>
  <si>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</si>
  <si>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</si>
  <si>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</si>
  <si>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</si>
  <si>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</si>
  <si>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</si>
  <si>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</si>
  <si>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</si>
  <si>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</si>
  <si>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</si>
  <si>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</si>
  <si>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</si>
  <si>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</si>
  <si>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</si>
  <si>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</si>
  <si>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</si>
  <si>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</si>
  <si>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</si>
  <si>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</si>
  <si>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</si>
  <si>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</si>
  <si>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</si>
  <si>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</si>
  <si>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</si>
  <si>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</si>
  <si>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</si>
  <si>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</si>
  <si>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</si>
  <si>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</si>
  <si>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</si>
  <si>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</si>
  <si>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</si>
  <si>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</si>
  <si>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</si>
  <si>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</si>
  <si>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</si>
  <si>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</si>
  <si>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</si>
  <si>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</si>
  <si>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</si>
  <si>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</si>
  <si>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</si>
  <si>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</si>
  <si>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</si>
  <si>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</si>
  <si>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</si>
  <si>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</si>
  <si>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</si>
  <si>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</si>
  <si>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</si>
  <si>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</si>
  <si>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</si>
  <si>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</si>
  <si>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</si>
  <si>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</si>
  <si>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</si>
  <si>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</si>
  <si>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</si>
  <si>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</si>
  <si>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</si>
  <si>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</si>
  <si>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</si>
  <si>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</si>
  <si>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</si>
  <si>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</si>
  <si>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</si>
  <si>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</si>
  <si>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</si>
  <si>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</si>
  <si>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</si>
  <si>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</si>
  <si>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</si>
  <si>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</si>
  <si>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</si>
  <si>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</si>
  <si>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</si>
  <si>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</si>
  <si>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</si>
  <si>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</si>
  <si>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</si>
  <si>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</si>
  <si>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</si>
  <si>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</si>
  <si>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</si>
  <si>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</si>
  <si>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</si>
  <si>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</si>
  <si>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</si>
  <si>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</si>
  <si>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</si>
  <si>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</si>
  <si>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</si>
  <si>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</si>
  <si>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</si>
  <si>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</si>
  <si>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</si>
  <si>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</si>
  <si>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</si>
  <si>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</si>
  <si>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</si>
  <si>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</si>
  <si>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</si>
  <si>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</si>
  <si>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</si>
  <si>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</si>
  <si>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</si>
  <si>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</si>
  <si>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</si>
  <si>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</si>
  <si>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</si>
  <si>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</si>
  <si>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</si>
  <si>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</si>
  <si>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</si>
  <si>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</si>
  <si>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</si>
  <si>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</si>
  <si>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</si>
  <si>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</si>
  <si>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</si>
  <si>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</si>
  <si>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</si>
  <si>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</si>
  <si>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</si>
  <si>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</si>
  <si>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</si>
  <si>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</si>
  <si>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</si>
  <si>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</si>
  <si>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</si>
  <si>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</si>
  <si>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</si>
  <si>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</si>
  <si>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</si>
  <si>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</si>
  <si>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</si>
  <si>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</si>
  <si>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</si>
  <si>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</si>
  <si>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</si>
  <si>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</si>
  <si>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</si>
  <si>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</si>
  <si>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</si>
  <si>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</si>
  <si>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</si>
  <si>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</si>
  <si>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</si>
  <si>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</si>
  <si>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</si>
  <si>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</si>
  <si>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</si>
  <si>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</si>
  <si>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</si>
  <si>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</si>
  <si>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</si>
  <si>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</si>
  <si>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</si>
  <si>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</si>
  <si>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</si>
  <si>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</si>
  <si>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</si>
  <si>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</si>
  <si>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</si>
  <si>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</si>
  <si>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</si>
  <si>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</si>
  <si>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</si>
  <si>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</si>
  <si>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</si>
  <si>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</si>
  <si>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</si>
  <si>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</si>
  <si>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</si>
  <si>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</si>
  <si>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</si>
  <si>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</si>
  <si>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</si>
  <si>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</si>
  <si>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</si>
  <si>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</si>
  <si>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</si>
  <si>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</si>
  <si>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</si>
  <si>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</si>
  <si>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</si>
  <si>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</si>
  <si>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</si>
  <si>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</si>
  <si>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</si>
  <si>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</si>
  <si>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</si>
  <si>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</si>
  <si>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</si>
  <si>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</si>
  <si>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</si>
  <si>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</si>
  <si>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</si>
  <si>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</si>
  <si>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</si>
  <si>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</si>
  <si>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</si>
  <si>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</si>
  <si>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</si>
  <si>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</si>
  <si>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</si>
  <si>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</si>
  <si>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</si>
  <si>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</si>
  <si>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</si>
  <si>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</si>
  <si>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</si>
  <si>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</si>
  <si>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</si>
  <si>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</si>
  <si>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</si>
  <si>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</si>
  <si>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</si>
  <si>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</si>
  <si>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</si>
  <si>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</si>
  <si>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</si>
  <si>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</si>
  <si>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</si>
  <si>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</si>
  <si>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</si>
  <si>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</si>
  <si>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</si>
  <si>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</si>
  <si>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</si>
  <si>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</si>
  <si>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</si>
  <si>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</si>
  <si>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</si>
  <si>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</si>
  <si>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</si>
  <si>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</si>
  <si>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</si>
  <si>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</si>
  <si>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</si>
  <si>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</si>
  <si>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</si>
  <si>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</si>
  <si>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</si>
  <si>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</si>
  <si>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</si>
  <si>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</si>
  <si>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</si>
  <si>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</si>
  <si>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</si>
  <si>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</si>
  <si>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</si>
  <si>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</si>
  <si>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</si>
  <si>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</si>
  <si>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</si>
  <si>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</si>
  <si>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</si>
  <si>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</si>
  <si>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</si>
  <si>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</si>
  <si>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</si>
  <si>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</si>
  <si>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</si>
  <si>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</si>
  <si>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</si>
  <si>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</si>
  <si>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</si>
  <si>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</si>
  <si>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</si>
  <si>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</si>
  <si>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</si>
  <si>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</si>
  <si>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</si>
  <si>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</si>
  <si>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</si>
  <si>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</si>
  <si>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</si>
  <si>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</si>
  <si>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</si>
  <si>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</si>
  <si>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</si>
  <si>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</si>
  <si>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</si>
  <si>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</si>
  <si>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</si>
  <si>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</si>
  <si>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</si>
  <si>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</si>
  <si>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</si>
  <si>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</si>
  <si>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</si>
  <si>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</si>
  <si>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</si>
  <si>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</si>
  <si>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</si>
  <si>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</si>
  <si>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</si>
  <si>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</si>
  <si>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</si>
  <si>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</si>
  <si>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</si>
  <si>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</si>
  <si>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</si>
  <si>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</si>
  <si>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</si>
  <si>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</si>
  <si>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</si>
  <si>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</si>
  <si>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</si>
  <si>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</si>
  <si>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</si>
  <si>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</si>
  <si>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</si>
  <si>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</si>
  <si>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</si>
  <si>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</si>
  <si>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</si>
  <si>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</si>
  <si>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</si>
  <si>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</si>
  <si>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</si>
  <si>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</si>
  <si>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</si>
  <si>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</si>
  <si>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</si>
  <si>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</si>
  <si>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</si>
  <si>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</si>
  <si>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</si>
  <si>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</si>
  <si>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</si>
  <si>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</si>
  <si>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</si>
  <si>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</si>
  <si>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</si>
  <si>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</si>
  <si>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</si>
  <si>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</si>
  <si>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</si>
  <si>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</si>
  <si>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</si>
  <si>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</si>
  <si>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</si>
  <si>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</si>
  <si>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</si>
  <si>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</si>
  <si>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</si>
  <si>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</si>
  <si>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</si>
  <si>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</si>
  <si>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</si>
  <si>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</si>
  <si>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</si>
  <si>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</si>
  <si>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</si>
  <si>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</si>
  <si>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</si>
  <si>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</si>
  <si>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</si>
  <si>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</si>
  <si>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</si>
  <si>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</si>
  <si>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</si>
  <si>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</si>
  <si>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</si>
  <si>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</si>
  <si>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</si>
  <si>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</si>
  <si>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</si>
  <si>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</si>
  <si>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</si>
  <si>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</si>
  <si>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</si>
  <si>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</si>
  <si>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</si>
  <si>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</si>
  <si>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</si>
  <si>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</si>
  <si>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</si>
  <si>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</si>
  <si>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</si>
  <si>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</si>
  <si>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</si>
  <si>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</si>
  <si>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</si>
  <si>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</si>
  <si>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</si>
  <si>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</si>
  <si>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</si>
  <si>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</si>
  <si>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</si>
  <si>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</si>
  <si>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</si>
  <si>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</si>
  <si>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</si>
  <si>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</si>
  <si>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</si>
  <si>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</si>
  <si>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</si>
  <si>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</si>
  <si>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</si>
  <si>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</si>
  <si>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</si>
  <si>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</si>
  <si>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</si>
  <si>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</si>
  <si>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</si>
  <si>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</si>
  <si>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</si>
  <si>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</si>
  <si>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</si>
  <si>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</si>
  <si>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</si>
  <si>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</si>
  <si>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</si>
  <si>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</si>
  <si>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</si>
  <si>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</si>
  <si>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</si>
  <si>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</si>
  <si>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</si>
  <si>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</si>
  <si>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</si>
  <si>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</si>
  <si>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</si>
  <si>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</si>
  <si>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</si>
  <si>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</si>
  <si>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</si>
  <si>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</si>
  <si>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</si>
  <si>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</si>
  <si>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</si>
  <si>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</si>
  <si>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</si>
  <si>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</si>
  <si>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</si>
  <si>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</si>
  <si>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</si>
  <si>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</si>
  <si>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</si>
  <si>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</si>
  <si>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</si>
  <si>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</si>
  <si>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</si>
  <si>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</si>
  <si>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</si>
  <si>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</si>
  <si>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</si>
  <si>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</si>
  <si>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</si>
  <si>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</si>
  <si>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</si>
  <si>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</si>
  <si>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</si>
  <si>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</si>
  <si>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</si>
  <si>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</si>
  <si>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</si>
  <si>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</si>
  <si>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</si>
  <si>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</si>
  <si>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</si>
  <si>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</si>
  <si>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</si>
  <si>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</si>
  <si>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</si>
  <si>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</si>
  <si>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</si>
  <si>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</si>
  <si>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</si>
  <si>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</si>
  <si>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</si>
  <si>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</si>
  <si>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</si>
  <si>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</si>
  <si>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</si>
  <si>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</si>
  <si>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</si>
  <si>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</si>
  <si>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</si>
  <si>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</si>
  <si>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</si>
  <si>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</si>
  <si>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</si>
  <si>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</si>
  <si>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</si>
  <si>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</si>
  <si>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</si>
  <si>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</si>
  <si>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</si>
  <si>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</si>
  <si>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</si>
  <si>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</si>
  <si>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</si>
  <si>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</si>
  <si>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</si>
  <si>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</si>
  <si>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</si>
  <si>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</si>
  <si>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</si>
  <si>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</si>
  <si>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</si>
  <si>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</si>
  <si>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</si>
  <si>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</si>
  <si>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</si>
  <si>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</si>
  <si>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</si>
  <si>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</si>
  <si>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</si>
  <si>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</si>
  <si>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</si>
  <si>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</si>
  <si>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</si>
  <si>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</si>
  <si>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</si>
  <si>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</si>
  <si>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</si>
  <si>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</si>
  <si>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</si>
  <si>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</si>
  <si>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</si>
  <si>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</si>
  <si>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</si>
  <si>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</si>
  <si>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</si>
  <si>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</si>
  <si>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</si>
  <si>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</si>
  <si>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</si>
  <si>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</si>
  <si>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</si>
  <si>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</si>
  <si>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</si>
  <si>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</si>
  <si>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</si>
  <si>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</si>
  <si>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</si>
  <si>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</si>
  <si>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</si>
  <si>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</si>
  <si>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</si>
  <si>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</si>
  <si>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</si>
  <si>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</si>
  <si>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</si>
  <si>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</si>
  <si>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</si>
  <si>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</si>
  <si>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</si>
  <si>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</si>
  <si>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</si>
  <si>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</si>
  <si>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</si>
  <si>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</si>
  <si>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</si>
  <si>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</si>
  <si>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</si>
  <si>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</si>
  <si>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</si>
  <si>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</si>
  <si>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</si>
  <si>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</si>
  <si>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</si>
  <si>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</si>
  <si>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</si>
  <si>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</si>
  <si>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</si>
  <si>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</si>
  <si>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</si>
  <si>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</si>
  <si>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</si>
  <si>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</si>
  <si>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</si>
  <si>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</si>
  <si>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</si>
  <si>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</si>
  <si>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</si>
  <si>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</si>
  <si>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</si>
  <si>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</si>
  <si>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</si>
  <si>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</si>
  <si>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</si>
  <si>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</si>
  <si>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</si>
  <si>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</si>
  <si>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</si>
  <si>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</si>
  <si>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</si>
  <si>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</si>
  <si>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</si>
  <si>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</si>
  <si>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</si>
  <si>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</si>
  <si>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</si>
  <si>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</si>
  <si>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</si>
  <si>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</si>
  <si>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</si>
  <si>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</si>
  <si>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</si>
  <si>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</si>
  <si>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</si>
  <si>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</si>
  <si>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</si>
  <si>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</si>
  <si>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</si>
  <si>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</si>
  <si>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</si>
  <si>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</si>
  <si>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</si>
  <si>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</si>
  <si>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</si>
  <si>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</si>
  <si>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</si>
  <si>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</si>
  <si>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</si>
  <si>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</si>
  <si>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</si>
  <si>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</si>
  <si>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</si>
  <si>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</si>
  <si>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</si>
  <si>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</si>
  <si>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</si>
  <si>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</si>
  <si>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</si>
  <si>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</si>
  <si>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</si>
  <si>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</si>
  <si>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</si>
  <si>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</si>
  <si>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</si>
  <si>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</si>
  <si>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</si>
  <si>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</si>
  <si>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</si>
  <si>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</si>
  <si>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</si>
  <si>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</si>
  <si>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</si>
  <si>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</si>
  <si>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</si>
  <si>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</si>
  <si>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</si>
  <si>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</si>
  <si>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</si>
  <si>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</si>
  <si>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</si>
  <si>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</si>
  <si>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</si>
  <si>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</si>
  <si>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</si>
  <si>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</si>
  <si>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</si>
  <si>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</si>
  <si>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</si>
  <si>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</si>
  <si>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</si>
  <si>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</si>
  <si>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</si>
  <si>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</si>
  <si>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</si>
  <si>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</si>
  <si>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</si>
  <si>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</si>
  <si>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</si>
  <si>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</si>
  <si>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</si>
  <si>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</si>
  <si>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</si>
  <si>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</si>
  <si>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</si>
  <si>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</si>
  <si>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</si>
  <si>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</si>
  <si>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</si>
  <si>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</si>
  <si>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</si>
  <si>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</si>
  <si>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</si>
  <si>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</si>
  <si>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</si>
  <si>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</si>
  <si>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</si>
  <si>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</si>
  <si>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</si>
  <si>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</si>
  <si>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</si>
  <si>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</si>
  <si>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</si>
  <si>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</si>
  <si>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</si>
  <si>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</si>
  <si>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</si>
  <si>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</si>
  <si>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</si>
  <si>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</si>
  <si>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</si>
  <si>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</si>
  <si>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</si>
  <si>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</si>
  <si>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</si>
  <si>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</si>
  <si>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</si>
  <si>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</si>
  <si>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</si>
  <si>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</si>
  <si>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</si>
  <si>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</si>
  <si>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</si>
  <si>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</si>
  <si>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</si>
  <si>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</si>
  <si>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</si>
  <si>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</si>
  <si>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</si>
  <si>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</si>
  <si>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</si>
  <si>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</si>
  <si>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</si>
  <si>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</si>
  <si>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</si>
  <si>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</si>
  <si>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</si>
  <si>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</si>
  <si>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</si>
  <si>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</si>
  <si>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</si>
  <si>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</si>
  <si>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</si>
  <si>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</si>
  <si>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</si>
  <si>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</si>
  <si>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</si>
  <si>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</si>
  <si>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</si>
  <si>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</si>
  <si>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</si>
  <si>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</si>
  <si>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</si>
  <si>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</si>
  <si>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</si>
  <si>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</si>
  <si>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</si>
  <si>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</si>
  <si>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</si>
  <si>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</si>
  <si>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</si>
  <si>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</si>
  <si>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</si>
  <si>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</si>
  <si>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</si>
  <si>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</si>
  <si>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</si>
  <si>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</si>
  <si>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</si>
  <si>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</si>
  <si>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</si>
  <si>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</si>
  <si>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</si>
  <si>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</si>
  <si>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</si>
  <si>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</si>
  <si>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</si>
  <si>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</si>
  <si>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</si>
  <si>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</si>
  <si>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</si>
  <si>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</si>
  <si>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</si>
  <si>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</si>
  <si>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</si>
  <si>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</si>
  <si>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</si>
  <si>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</si>
  <si>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</si>
  <si>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</si>
  <si>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</si>
  <si>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</si>
  <si>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</si>
  <si>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</si>
  <si>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</si>
  <si>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</si>
  <si>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</si>
  <si>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</si>
  <si>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</si>
  <si>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</si>
  <si>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</si>
  <si>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</si>
  <si>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</si>
  <si>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</si>
  <si>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</si>
  <si>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</si>
  <si>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</si>
  <si>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</si>
  <si>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</si>
  <si>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</si>
  <si>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</si>
  <si>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</si>
  <si>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</si>
  <si>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</si>
  <si>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</si>
  <si>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</si>
  <si>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</si>
  <si>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</si>
  <si>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</si>
  <si>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</si>
  <si>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</si>
  <si>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</si>
  <si>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</si>
  <si>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</si>
  <si>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</si>
  <si>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</si>
  <si>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</si>
  <si>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</si>
  <si>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</si>
  <si>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</si>
  <si>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</si>
  <si>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</si>
  <si>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</si>
  <si>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</si>
  <si>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</si>
  <si>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</si>
  <si>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</si>
  <si>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</si>
  <si>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</si>
  <si>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</si>
  <si>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</si>
  <si>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</si>
  <si>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</si>
  <si>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</si>
  <si>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</si>
  <si>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</si>
  <si>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</si>
  <si>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</si>
  <si>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</si>
  <si>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</si>
  <si>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</si>
  <si>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</si>
  <si>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</si>
  <si>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</si>
  <si>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</si>
  <si>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</si>
  <si>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</si>
  <si>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</si>
  <si>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</si>
  <si>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</si>
  <si>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</si>
  <si>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</si>
  <si>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</si>
  <si>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</si>
  <si>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</si>
  <si>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</si>
  <si>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</si>
  <si>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</si>
  <si>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</si>
  <si>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</si>
  <si>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</si>
  <si>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</si>
  <si>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</si>
  <si>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</si>
  <si>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</si>
  <si>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</si>
  <si>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</si>
  <si>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</si>
  <si>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</si>
  <si>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</si>
  <si>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</si>
  <si>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</si>
  <si>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</si>
  <si>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</si>
  <si>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</si>
  <si>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</si>
  <si>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</si>
  <si>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</si>
  <si>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</si>
  <si>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</si>
  <si>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</si>
  <si>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</si>
  <si>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</si>
  <si>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</si>
  <si>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</si>
  <si>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</si>
  <si>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</si>
  <si>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</si>
  <si>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</si>
  <si>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</si>
  <si>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</si>
  <si>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</si>
  <si>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</si>
  <si>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</si>
  <si>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</si>
  <si>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</si>
  <si>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</si>
  <si>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</si>
  <si>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</si>
  <si>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</si>
  <si>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</si>
  <si>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</si>
  <si>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</si>
  <si>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</si>
  <si>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</si>
  <si>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</si>
  <si>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</si>
  <si>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</si>
  <si>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</si>
  <si>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</si>
  <si>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</si>
  <si>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</si>
  <si>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</si>
  <si>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</si>
  <si>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</si>
  <si>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</si>
  <si>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</si>
  <si>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</si>
  <si>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</si>
  <si>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</si>
  <si>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</si>
  <si>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</si>
  <si>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</si>
  <si>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</si>
  <si>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</si>
  <si>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</si>
  <si>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</si>
  <si>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</si>
  <si>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</si>
  <si>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</si>
  <si>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</si>
  <si>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</si>
  <si>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</si>
  <si>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</si>
  <si>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</si>
  <si>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</si>
  <si>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</si>
  <si>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</si>
  <si>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</si>
  <si>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</si>
  <si>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</si>
  <si>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</si>
  <si>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</si>
  <si>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</si>
  <si>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</si>
  <si>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</si>
  <si>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</si>
  <si>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</si>
  <si>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</si>
  <si>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</si>
  <si>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</si>
  <si>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</si>
  <si>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</si>
  <si>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</si>
  <si>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</si>
  <si>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</si>
  <si>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</si>
  <si>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</si>
  <si>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</si>
  <si>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</si>
  <si>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</si>
  <si>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</si>
  <si>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</si>
  <si>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</si>
  <si>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</si>
  <si>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</si>
  <si>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</si>
  <si>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</si>
  <si>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</si>
  <si>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</si>
  <si>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</si>
  <si>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</si>
  <si>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</si>
  <si>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</si>
  <si>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</si>
  <si>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</si>
  <si>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</si>
  <si>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</si>
  <si>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</si>
  <si>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</si>
  <si>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</si>
  <si>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</si>
  <si>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</si>
  <si>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</si>
  <si>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</si>
  <si>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</si>
  <si>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</si>
  <si>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</si>
  <si>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</si>
  <si>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</si>
  <si>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</si>
  <si>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</si>
  <si>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</si>
  <si>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</si>
  <si>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</si>
  <si>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</si>
  <si>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</si>
  <si>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</si>
  <si>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</si>
  <si>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</si>
  <si>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</si>
  <si>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</si>
  <si>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</si>
  <si>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</si>
  <si>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</si>
  <si>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</si>
  <si>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</si>
  <si>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</si>
  <si>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</si>
  <si>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</si>
  <si>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</si>
  <si>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</si>
  <si>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</si>
  <si>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</si>
  <si>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</si>
  <si>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</si>
  <si>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</si>
  <si>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</si>
  <si>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</si>
  <si>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</si>
  <si>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</si>
  <si>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</si>
  <si>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</si>
  <si>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</si>
  <si>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</si>
  <si>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</si>
  <si>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</si>
  <si>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</si>
  <si>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</si>
  <si>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</si>
  <si>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</si>
  <si>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</si>
  <si>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</si>
  <si>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</si>
  <si>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</si>
  <si>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</si>
  <si>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</si>
  <si>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</si>
  <si>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</si>
  <si>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</si>
  <si>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</si>
  <si>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</si>
  <si>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</si>
  <si>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</si>
  <si>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</si>
  <si>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</si>
  <si>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</si>
  <si>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</si>
  <si>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</si>
  <si>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</si>
  <si>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</si>
  <si>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</si>
  <si>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</si>
  <si>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</si>
  <si>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</si>
  <si>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</si>
  <si>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</si>
  <si>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</si>
  <si>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</si>
  <si>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</si>
  <si>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</si>
  <si>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</si>
  <si>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</si>
  <si>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</si>
  <si>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</si>
  <si>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</si>
  <si>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</si>
  <si>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</si>
  <si>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</si>
  <si>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</si>
  <si>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</si>
  <si>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</si>
  <si>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</si>
  <si>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</si>
  <si>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</si>
  <si>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</si>
  <si>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</si>
  <si>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</si>
  <si>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</si>
  <si>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</si>
  <si>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</si>
  <si>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</si>
  <si>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</si>
  <si>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</si>
  <si>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</si>
  <si>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</si>
  <si>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</si>
  <si>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</si>
  <si>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</si>
  <si>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</si>
  <si>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</si>
  <si>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</si>
  <si>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</si>
  <si>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</si>
  <si>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</si>
  <si>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</si>
  <si>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</si>
  <si>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</si>
  <si>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</si>
  <si>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</si>
  <si>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</si>
  <si>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</si>
  <si>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</si>
  <si>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</si>
  <si>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</si>
  <si>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</si>
  <si>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</si>
  <si>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</si>
  <si>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</si>
  <si>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</si>
  <si>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</si>
  <si>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</si>
  <si>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</si>
  <si>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</si>
  <si>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</si>
  <si>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</si>
  <si>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</si>
  <si>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</si>
  <si>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</si>
  <si>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</si>
  <si>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</si>
  <si>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</si>
  <si>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</si>
  <si>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</si>
  <si>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</si>
  <si>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</si>
  <si>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</si>
  <si>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</si>
  <si>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</si>
  <si>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</si>
  <si>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</si>
  <si>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</si>
  <si>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</si>
  <si>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</si>
  <si>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</si>
  <si>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</si>
  <si>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</si>
  <si>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</si>
  <si>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</si>
  <si>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</si>
  <si>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</si>
  <si>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</si>
  <si>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</si>
  <si>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</si>
  <si>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</si>
  <si>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</si>
  <si>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</si>
  <si>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</si>
  <si>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</si>
  <si>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</si>
  <si>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</si>
  <si>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</si>
  <si>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</si>
  <si>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</si>
  <si>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</si>
  <si>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</si>
  <si>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</si>
  <si>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</si>
  <si>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</si>
  <si>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</si>
  <si>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</si>
  <si>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</si>
  <si>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</si>
  <si>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</si>
  <si>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</si>
  <si>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</si>
  <si>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</si>
  <si>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</si>
  <si>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</si>
  <si>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</si>
  <si>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</si>
  <si>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</si>
  <si>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</si>
  <si>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</si>
  <si>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</si>
  <si>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</si>
  <si>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</si>
  <si>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</si>
  <si>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</si>
  <si>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</si>
  <si>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</si>
  <si>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</si>
  <si>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</si>
  <si>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</si>
  <si>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</si>
  <si>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</si>
  <si>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</si>
  <si>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</si>
  <si>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</si>
  <si>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</si>
  <si>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</si>
  <si>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</si>
  <si>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</si>
  <si>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</si>
  <si>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</si>
  <si>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</si>
  <si>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</si>
  <si>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</si>
  <si>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</si>
  <si>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</si>
  <si>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</si>
  <si>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</si>
  <si>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</si>
  <si>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</si>
  <si>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</si>
  <si>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</si>
  <si>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</si>
  <si>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</si>
  <si>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</si>
  <si>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</si>
  <si>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</si>
  <si>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</si>
  <si>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</si>
  <si>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</si>
  <si>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</si>
  <si>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</si>
  <si>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</si>
  <si>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</si>
  <si>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</si>
  <si>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</si>
  <si>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</si>
  <si>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</si>
  <si>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</si>
  <si>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</si>
  <si>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</si>
  <si>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</si>
  <si>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</si>
  <si>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</si>
  <si>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</si>
  <si>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</si>
  <si>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</si>
  <si>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</si>
  <si>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</si>
  <si>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</si>
  <si>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</si>
  <si>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</si>
  <si>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</si>
  <si>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</si>
  <si>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</si>
  <si>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</si>
  <si>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</si>
  <si>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</si>
  <si>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</si>
  <si>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</si>
  <si>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</si>
  <si>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</si>
  <si>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</si>
  <si>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</si>
  <si>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</si>
  <si>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</si>
  <si>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</si>
  <si>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</si>
  <si>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</si>
  <si>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</si>
  <si>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</si>
  <si>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</si>
  <si>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</si>
  <si>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</si>
  <si>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</si>
  <si>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</si>
  <si>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</si>
  <si>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</si>
  <si>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</si>
  <si>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</si>
  <si>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</si>
  <si>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</si>
  <si>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</si>
  <si>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</si>
  <si>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</si>
  <si>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</si>
  <si>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</si>
  <si>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</si>
  <si>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</si>
  <si>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</si>
  <si>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</si>
  <si>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</si>
  <si>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</si>
  <si>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</si>
  <si>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</si>
  <si>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</si>
  <si>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</si>
  <si>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</si>
  <si>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</si>
  <si>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</si>
  <si>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</si>
  <si>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</si>
  <si>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</si>
  <si>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</si>
  <si>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</si>
  <si>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</si>
  <si>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</si>
  <si>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</si>
  <si>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</si>
  <si>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</si>
  <si>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</si>
  <si>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</si>
  <si>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</si>
  <si>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</si>
  <si>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</si>
  <si>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</si>
  <si>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</si>
  <si>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</si>
  <si>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</si>
  <si>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</si>
  <si>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</si>
  <si>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</si>
  <si>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</si>
  <si>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</si>
  <si>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</si>
  <si>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</si>
  <si>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</si>
  <si>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</si>
  <si>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</si>
  <si>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</si>
  <si>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</si>
  <si>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</si>
  <si>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</si>
  <si>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</si>
  <si>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</si>
  <si>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</si>
  <si>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</si>
  <si>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</si>
  <si>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</si>
  <si>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</si>
  <si>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</si>
  <si>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</si>
  <si>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</si>
  <si>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</si>
  <si>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</si>
  <si>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</si>
  <si>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</si>
  <si>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</si>
  <si>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</si>
  <si>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</si>
  <si>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</si>
  <si>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</si>
  <si>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</si>
  <si>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</si>
  <si>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</si>
  <si>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</si>
  <si>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</si>
  <si>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</si>
  <si>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</si>
  <si>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</si>
  <si>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</si>
  <si>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</si>
  <si>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</si>
  <si>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</si>
  <si>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</si>
  <si>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</si>
  <si>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</si>
  <si>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</si>
  <si>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</si>
  <si>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</si>
  <si>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</si>
  <si>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</si>
  <si>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</si>
  <si>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</si>
  <si>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</si>
  <si>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</si>
  <si>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</si>
  <si>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</si>
  <si>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</si>
  <si>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</si>
  <si>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</si>
  <si>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</si>
  <si>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</si>
  <si>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</si>
  <si>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</si>
  <si>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</si>
  <si>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</si>
  <si>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</si>
  <si>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</si>
  <si>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</si>
  <si>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</si>
  <si>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</si>
  <si>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</si>
  <si>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</si>
  <si>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</si>
  <si>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</si>
  <si>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</si>
  <si>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</si>
  <si>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</si>
  <si>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</si>
  <si>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</si>
  <si>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</si>
  <si>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</si>
  <si>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</si>
  <si>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</si>
  <si>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</si>
  <si>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</si>
  <si>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</si>
  <si>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</si>
  <si>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</si>
  <si>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</si>
  <si>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</si>
  <si>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</si>
  <si>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</si>
  <si>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</si>
  <si>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</si>
  <si>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</si>
  <si>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</si>
  <si>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</si>
  <si>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</si>
  <si>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</si>
  <si>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</si>
  <si>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</si>
  <si>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</si>
  <si>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</si>
  <si>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</si>
  <si>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</si>
  <si>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</si>
  <si>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</si>
  <si>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</si>
  <si>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</si>
  <si>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</si>
  <si>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</si>
  <si>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</si>
  <si>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</si>
  <si>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</si>
  <si>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</si>
  <si>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</si>
  <si>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</si>
  <si>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</si>
  <si>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</si>
  <si>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</si>
  <si>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</si>
  <si>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</si>
  <si>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</si>
  <si>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</si>
  <si>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</si>
  <si>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</si>
  <si>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</si>
  <si>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</si>
  <si>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</si>
  <si>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</si>
  <si>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</si>
  <si>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</si>
  <si>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</si>
  <si>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</si>
  <si>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</si>
  <si>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</si>
  <si>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</si>
  <si>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</si>
  <si>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</si>
  <si>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</si>
  <si>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</si>
  <si>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</si>
  <si>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</si>
  <si>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</si>
  <si>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</si>
  <si>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</si>
  <si>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</si>
  <si>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</si>
  <si>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</si>
  <si>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</si>
  <si>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</si>
  <si>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</si>
  <si>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</si>
  <si>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</si>
  <si>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</si>
  <si>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</si>
  <si>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</si>
  <si>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</si>
  <si>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</si>
  <si>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</si>
  <si>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</si>
  <si>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</si>
  <si>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</si>
  <si>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</si>
  <si>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</si>
  <si>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</si>
  <si>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</si>
  <si>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</si>
  <si>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</si>
  <si>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</si>
  <si>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</si>
  <si>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</si>
  <si>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</si>
  <si>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</si>
  <si>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</si>
  <si>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</si>
  <si>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</si>
  <si>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</si>
  <si>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</si>
  <si>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</si>
  <si>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</si>
  <si>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</si>
  <si>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</si>
  <si>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</si>
  <si>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</si>
  <si>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</si>
  <si>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</si>
  <si>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</si>
  <si>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</si>
  <si>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</si>
  <si>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</si>
  <si>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</si>
  <si>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</si>
  <si>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</si>
  <si>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</si>
  <si>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</si>
  <si>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</si>
  <si>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</si>
  <si>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</si>
  <si>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</si>
  <si>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</si>
  <si>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</si>
  <si>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</si>
  <si>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</si>
  <si>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</si>
  <si>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</si>
  <si>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</si>
  <si>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</si>
  <si>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</si>
  <si>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</si>
  <si>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</si>
  <si>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</si>
  <si>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</si>
  <si>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</si>
  <si>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</si>
  <si>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</si>
  <si>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</si>
  <si>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</si>
  <si>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</si>
  <si>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</si>
  <si>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</si>
  <si>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</si>
  <si>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</si>
  <si>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</si>
  <si>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</si>
  <si>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</si>
  <si>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</si>
  <si>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</si>
  <si>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</si>
  <si>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</si>
  <si>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</si>
  <si>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</si>
  <si>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</si>
  <si>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</si>
  <si>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</si>
  <si>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</si>
  <si>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</si>
  <si>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</si>
  <si>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</si>
  <si>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</si>
  <si>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</si>
  <si>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</si>
  <si>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</si>
  <si>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</si>
  <si>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</si>
  <si>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</si>
  <si>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</si>
  <si>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</si>
  <si>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</si>
  <si>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</si>
  <si>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</si>
  <si>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</si>
  <si>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</si>
  <si>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</si>
  <si>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</si>
  <si>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</si>
  <si>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</si>
  <si>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</si>
  <si>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</si>
  <si>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</si>
  <si>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</si>
  <si>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</si>
  <si>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</si>
  <si>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</si>
  <si>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</si>
  <si>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</si>
  <si>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</si>
  <si>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</si>
  <si>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</si>
  <si>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</si>
  <si>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</si>
  <si>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</si>
  <si>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</si>
  <si>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</si>
  <si>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</si>
  <si>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</si>
  <si>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</si>
  <si>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</si>
  <si>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</si>
  <si>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</si>
  <si>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</si>
  <si>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</si>
  <si>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</si>
  <si>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</si>
  <si>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</si>
  <si>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</si>
  <si>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</si>
  <si>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</si>
  <si>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</si>
  <si>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</si>
  <si>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</si>
  <si>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</si>
  <si>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</si>
  <si>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</si>
  <si>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</si>
  <si>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</si>
  <si>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</si>
  <si>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</si>
  <si>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</si>
  <si>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</si>
  <si>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</si>
  <si>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</si>
  <si>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</si>
  <si>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</si>
  <si>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</si>
  <si>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</si>
  <si>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</si>
  <si>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</si>
  <si>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</si>
  <si>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</si>
  <si>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</si>
  <si>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</si>
  <si>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</si>
  <si>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</si>
  <si>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</si>
  <si>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</si>
  <si>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</si>
  <si>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</si>
  <si>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</si>
  <si>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</si>
  <si>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</si>
  <si>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</si>
  <si>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</si>
  <si>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</si>
  <si>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</si>
  <si>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</si>
  <si>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</si>
  <si>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</si>
  <si>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</si>
  <si>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</si>
  <si>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</si>
  <si>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</si>
  <si>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</si>
  <si>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</si>
  <si>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</si>
  <si>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</si>
  <si>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</si>
  <si>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</si>
  <si>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</si>
  <si>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</si>
  <si>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</si>
  <si>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</si>
  <si>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</si>
  <si>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</si>
  <si>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</si>
  <si>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</si>
  <si>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</si>
  <si>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</si>
  <si>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</si>
  <si>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</si>
  <si>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</si>
  <si>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</si>
  <si>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</si>
  <si>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</si>
  <si>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</si>
  <si>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</si>
  <si>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</si>
  <si>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</si>
  <si>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</si>
  <si>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</si>
  <si>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</si>
  <si>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</si>
  <si>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</si>
  <si>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</si>
  <si>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</si>
  <si>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</si>
  <si>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</si>
  <si>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</si>
  <si>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</si>
  <si>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</si>
  <si>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</si>
  <si>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</si>
  <si>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</si>
  <si>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</si>
  <si>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</si>
  <si>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</si>
  <si>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</si>
  <si>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</si>
  <si>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</si>
  <si>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</si>
  <si>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</si>
  <si>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</si>
  <si>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</si>
  <si>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</si>
  <si>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</si>
  <si>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</si>
  <si>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</si>
  <si>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</si>
  <si>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</si>
  <si>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</si>
  <si>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</si>
  <si>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</si>
  <si>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</si>
  <si>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</si>
  <si>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</si>
  <si>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</si>
  <si>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</si>
  <si>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</si>
  <si>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</si>
  <si>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</si>
  <si>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</si>
  <si>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</si>
  <si>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</si>
  <si>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</si>
  <si>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</si>
  <si>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</si>
  <si>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</si>
  <si>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</si>
  <si>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</si>
  <si>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</si>
  <si>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</si>
  <si>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</si>
  <si>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</si>
  <si>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</si>
  <si>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</si>
  <si>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</si>
  <si>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</si>
  <si>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</si>
  <si>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</si>
  <si>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</si>
  <si>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</si>
  <si>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</si>
  <si>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</si>
  <si>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</si>
  <si>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</si>
  <si>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</si>
  <si>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</si>
  <si>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</si>
  <si>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</si>
  <si>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</si>
  <si>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</si>
  <si>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</si>
  <si>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</si>
  <si>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</si>
  <si>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</si>
  <si>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</si>
  <si>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</si>
  <si>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</si>
  <si>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</si>
  <si>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</si>
  <si>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</si>
  <si>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</si>
  <si>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</si>
  <si>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</si>
  <si>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</si>
  <si>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</si>
  <si>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</si>
  <si>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</si>
  <si>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</si>
  <si>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</si>
  <si>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</si>
  <si>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</si>
  <si>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</si>
  <si>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</si>
  <si>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</si>
  <si>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</si>
  <si>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</si>
  <si>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</si>
  <si>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</si>
  <si>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</si>
  <si>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</si>
  <si>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</si>
  <si>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</si>
  <si>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</si>
  <si>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</si>
  <si>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</si>
  <si>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</si>
  <si>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</si>
  <si>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</si>
  <si>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</si>
  <si>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</si>
  <si>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</si>
  <si>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</si>
  <si>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</si>
  <si>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</si>
  <si>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</si>
  <si>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</si>
  <si>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</si>
  <si>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</si>
  <si>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</si>
  <si>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</si>
  <si>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</si>
  <si>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</si>
  <si>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</si>
  <si>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</si>
  <si>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</si>
  <si>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</si>
  <si>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</si>
  <si>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</si>
  <si>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</si>
  <si>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</si>
  <si>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</si>
  <si>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</si>
  <si>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</si>
  <si>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</si>
  <si>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</si>
  <si>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</si>
  <si>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</si>
  <si>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</si>
  <si>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</si>
  <si>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</si>
  <si>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</si>
  <si>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</si>
  <si>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</si>
  <si>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</si>
  <si>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</si>
  <si>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</si>
  <si>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</si>
  <si>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</si>
  <si>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</si>
  <si>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</si>
  <si>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</si>
  <si>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</si>
  <si>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</si>
  <si>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</si>
  <si>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</si>
  <si>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</si>
  <si>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</si>
  <si>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</si>
  <si>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</si>
  <si>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</si>
  <si>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</si>
  <si>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</si>
  <si>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</si>
  <si>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</si>
  <si>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</si>
  <si>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</si>
  <si>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</si>
  <si>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</si>
  <si>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</si>
  <si>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</si>
  <si>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</si>
  <si>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</si>
  <si>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</si>
  <si>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</si>
  <si>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</si>
  <si>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</si>
  <si>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</si>
  <si>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</si>
  <si>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</si>
  <si>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</si>
  <si>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</si>
  <si>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</si>
  <si>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</si>
  <si>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</si>
  <si>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</si>
  <si>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</si>
  <si>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</si>
  <si>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</si>
  <si>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</si>
  <si>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</si>
  <si>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</si>
  <si>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</si>
  <si>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</si>
  <si>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</si>
  <si>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</si>
  <si>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</si>
  <si>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</si>
  <si>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</si>
  <si>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</si>
  <si>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</si>
  <si>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</si>
  <si>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</si>
  <si>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</si>
  <si>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</si>
  <si>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</si>
  <si>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</si>
  <si>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</si>
  <si>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</si>
  <si>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</si>
  <si>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</si>
  <si>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</si>
  <si>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</si>
  <si>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</si>
  <si>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</si>
  <si>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</si>
  <si>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</si>
  <si>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</si>
  <si>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</si>
  <si>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</si>
  <si>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</si>
  <si>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</si>
  <si>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</si>
  <si>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</si>
  <si>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</si>
  <si>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</si>
  <si>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</si>
  <si>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</si>
  <si>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</si>
  <si>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</si>
  <si>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</si>
  <si>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</si>
  <si>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</si>
  <si>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</si>
  <si>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</si>
  <si>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</si>
  <si>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</si>
  <si>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</si>
  <si>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</si>
  <si>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</si>
  <si>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</si>
  <si>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</si>
  <si>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</si>
  <si>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</si>
  <si>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</si>
  <si>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</si>
  <si>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</si>
  <si>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</si>
  <si>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</si>
  <si>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</si>
  <si>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</si>
  <si>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</si>
  <si>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</si>
  <si>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</si>
  <si>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</si>
  <si>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</si>
  <si>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</si>
  <si>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</si>
  <si>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</si>
  <si>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</si>
  <si>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</si>
  <si>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</si>
  <si>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</si>
  <si>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</si>
  <si>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</si>
  <si>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</si>
  <si>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</si>
  <si>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</si>
  <si>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</si>
  <si>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</si>
  <si>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</si>
  <si>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</si>
  <si>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</si>
  <si>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</si>
  <si>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</si>
  <si>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</si>
  <si>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</si>
  <si>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</si>
  <si>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</si>
  <si>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</si>
  <si>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</si>
  <si>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</si>
  <si>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</si>
  <si>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</si>
  <si>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</si>
  <si>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</si>
  <si>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</si>
  <si>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</si>
  <si>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</si>
  <si>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</si>
  <si>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</si>
  <si>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</si>
  <si>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</si>
  <si>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</si>
  <si>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</si>
  <si>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</si>
  <si>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</si>
  <si>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</si>
  <si>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</si>
  <si>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</si>
  <si>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</si>
  <si>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</si>
  <si>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</si>
  <si>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</si>
  <si>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</si>
  <si>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</si>
  <si>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</si>
  <si>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</si>
  <si>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</si>
  <si>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</si>
  <si>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</si>
  <si>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</si>
  <si>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</si>
  <si>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</si>
  <si>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</si>
  <si>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</si>
  <si>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</si>
  <si>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</si>
  <si>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</si>
  <si>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</si>
  <si>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</si>
  <si>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</si>
  <si>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</si>
  <si>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</si>
  <si>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</si>
  <si>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</si>
  <si>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</si>
  <si>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</si>
  <si>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</si>
  <si>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</si>
  <si>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</si>
  <si>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</si>
  <si>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</si>
  <si>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</si>
  <si>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</si>
  <si>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</si>
  <si>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</si>
  <si>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</si>
  <si>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</si>
  <si>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</si>
  <si>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</si>
  <si>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</si>
  <si>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</si>
  <si>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</si>
  <si>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</si>
  <si>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</si>
  <si>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</si>
  <si>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</si>
  <si>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</si>
  <si>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</si>
  <si>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</si>
  <si>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</si>
  <si>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</si>
  <si>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</si>
  <si>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</si>
  <si>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</si>
  <si>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</si>
  <si>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</si>
  <si>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</si>
  <si>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</si>
  <si>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</si>
  <si>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</si>
  <si>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</si>
  <si>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</si>
  <si>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</si>
  <si>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</si>
  <si>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</si>
  <si>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</si>
  <si>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</si>
  <si>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</si>
  <si>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</si>
  <si>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</si>
  <si>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</si>
  <si>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</si>
  <si>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</si>
  <si>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</si>
  <si>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</si>
  <si>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</si>
  <si>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</si>
  <si>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</si>
  <si>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</si>
  <si>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</si>
  <si>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</si>
  <si>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</si>
  <si>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</si>
  <si>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</si>
  <si>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</si>
  <si>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</si>
  <si>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</si>
  <si>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</si>
  <si>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</si>
  <si>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</si>
  <si>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</si>
  <si>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</si>
  <si>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</si>
  <si>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</si>
  <si>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</si>
  <si>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</si>
  <si>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</si>
  <si>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</si>
  <si>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</si>
  <si>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</si>
  <si>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</si>
  <si>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</si>
  <si>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</si>
  <si>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</si>
  <si>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</si>
  <si>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</si>
  <si>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</si>
  <si>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</si>
  <si>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</si>
  <si>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</si>
  <si>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</si>
  <si>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</si>
  <si>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</si>
  <si>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</si>
  <si>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</si>
  <si>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</si>
  <si>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</si>
  <si>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</si>
  <si>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</si>
  <si>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</si>
  <si>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</si>
  <si>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</si>
  <si>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</si>
  <si>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</si>
  <si>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</si>
  <si>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</si>
  <si>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</si>
  <si>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</si>
  <si>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</si>
  <si>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</si>
  <si>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</si>
  <si>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</si>
  <si>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</si>
  <si>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</si>
  <si>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</si>
  <si>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</si>
  <si>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</si>
  <si>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</si>
  <si>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</si>
  <si>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</si>
  <si>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</si>
  <si>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</si>
  <si>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</si>
  <si>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</si>
  <si>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</si>
  <si>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</si>
  <si>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</si>
  <si>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</si>
  <si>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</si>
  <si>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</si>
  <si>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</si>
  <si>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</si>
  <si>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</si>
  <si>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</si>
  <si>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</si>
  <si>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</si>
  <si>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</si>
  <si>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</si>
  <si>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</si>
  <si>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</si>
  <si>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</si>
  <si>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</si>
  <si>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</si>
  <si>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</si>
  <si>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</si>
  <si>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</si>
  <si>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</si>
  <si>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</si>
  <si>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</si>
  <si>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</si>
  <si>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</si>
  <si>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</si>
  <si>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</si>
  <si>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</si>
  <si>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</si>
  <si>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</si>
  <si>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</si>
  <si>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</si>
  <si>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</si>
  <si>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</si>
  <si>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</si>
  <si>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</si>
  <si>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</si>
  <si>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</si>
  <si>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</si>
  <si>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</si>
  <si>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</si>
  <si>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</si>
  <si>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</si>
  <si>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</si>
  <si>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</si>
  <si>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</si>
  <si>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</si>
  <si>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</si>
  <si>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</si>
  <si>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</si>
  <si>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</si>
  <si>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</si>
  <si>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</si>
  <si>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</si>
  <si>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</si>
  <si>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</si>
  <si>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</si>
  <si>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</si>
  <si>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</si>
  <si>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</si>
  <si>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</si>
  <si>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</si>
  <si>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</si>
  <si>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</si>
  <si>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</si>
  <si>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</si>
  <si>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</si>
  <si>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</si>
  <si>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</si>
  <si>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</si>
  <si>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</si>
  <si>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</si>
  <si>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</si>
  <si>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</si>
  <si>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</si>
  <si>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</si>
  <si>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</si>
  <si>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</si>
  <si>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</si>
  <si>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</si>
  <si>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</si>
  <si>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</si>
  <si>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</si>
  <si>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</si>
  <si>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</si>
  <si>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</si>
  <si>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</si>
  <si>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</si>
  <si>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</si>
  <si>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</si>
  <si>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</si>
  <si>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</si>
  <si>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</si>
  <si>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</si>
  <si>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</si>
  <si>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</si>
  <si>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</si>
  <si>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</si>
  <si>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</si>
  <si>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</si>
  <si>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</si>
  <si>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</si>
  <si>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</si>
  <si>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</si>
  <si>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</si>
  <si>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</si>
  <si>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</si>
  <si>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</si>
  <si>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</si>
  <si>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</si>
  <si>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</si>
  <si>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</si>
  <si>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</si>
  <si>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</si>
  <si>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</si>
  <si>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</si>
  <si>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</si>
  <si>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</si>
  <si>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</si>
  <si>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</si>
  <si>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</si>
  <si>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</si>
  <si>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</si>
  <si>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</si>
  <si>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</si>
  <si>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</si>
  <si>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</si>
  <si>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</si>
  <si>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</si>
  <si>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</si>
  <si>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</si>
  <si>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</si>
  <si>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</si>
  <si>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</si>
  <si>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</si>
  <si>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</si>
  <si>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</si>
  <si>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</si>
  <si>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</si>
  <si>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</si>
  <si>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</si>
  <si>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</si>
  <si>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</si>
  <si>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</si>
  <si>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</si>
  <si>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</si>
  <si>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</si>
  <si>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</si>
  <si>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</si>
  <si>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</si>
  <si>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</si>
  <si>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</si>
  <si>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</si>
  <si>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</si>
  <si>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</si>
  <si>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</si>
  <si>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</si>
  <si>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</si>
  <si>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</si>
  <si>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</si>
  <si>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</si>
  <si>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</si>
  <si>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</si>
  <si>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</si>
  <si>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</si>
  <si>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</si>
  <si>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</si>
  <si>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</si>
  <si>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</si>
  <si>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</si>
  <si>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</si>
  <si>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</si>
  <si>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</si>
  <si>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</si>
  <si>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</si>
  <si>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</si>
  <si>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</si>
  <si>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</si>
  <si>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</si>
  <si>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</si>
  <si>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</si>
  <si>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</si>
  <si>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</si>
  <si>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</si>
  <si>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</si>
  <si>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</si>
  <si>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</si>
  <si>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</si>
  <si>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</si>
  <si>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</si>
  <si>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</si>
  <si>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</si>
  <si>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</si>
  <si>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</si>
  <si>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</si>
  <si>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</si>
  <si>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</si>
  <si>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</si>
  <si>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</si>
  <si>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</si>
  <si>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</si>
  <si>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</si>
  <si>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</si>
  <si>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</si>
  <si>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</si>
  <si>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</si>
  <si>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</si>
  <si>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</si>
  <si>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</si>
  <si>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</si>
  <si>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</si>
  <si>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</si>
  <si>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</si>
  <si>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</si>
  <si>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</si>
  <si>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</si>
  <si>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</si>
  <si>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</si>
  <si>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</si>
  <si>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</si>
  <si>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</si>
  <si>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</si>
  <si>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</si>
  <si>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</si>
  <si>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</si>
  <si>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</si>
  <si>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</si>
  <si>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</si>
  <si>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</si>
  <si>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</si>
  <si>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</si>
  <si>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</si>
  <si>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</si>
  <si>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</si>
  <si>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</si>
  <si>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</si>
  <si>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</si>
  <si>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</si>
  <si>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</si>
  <si>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</si>
  <si>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</si>
  <si>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</si>
  <si>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</si>
  <si>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</si>
  <si>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</si>
  <si>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</si>
  <si>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</si>
  <si>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</si>
  <si>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</si>
  <si>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</si>
  <si>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</si>
  <si>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</si>
  <si>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</si>
  <si>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</si>
  <si>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</si>
  <si>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</si>
  <si>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</si>
  <si>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</si>
  <si>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</si>
  <si>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</si>
  <si>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</si>
  <si>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</si>
  <si>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</si>
  <si>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</si>
  <si>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</si>
  <si>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</si>
  <si>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</si>
  <si>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</si>
  <si>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</si>
  <si>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</si>
  <si>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</si>
  <si>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</si>
  <si>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</si>
  <si>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</si>
  <si>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</si>
  <si>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</si>
  <si>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</si>
  <si>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</si>
  <si>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</si>
  <si>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</si>
  <si>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</si>
  <si>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</si>
  <si>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</si>
  <si>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</si>
  <si>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</si>
  <si>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</si>
  <si>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</si>
  <si>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</si>
  <si>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</si>
  <si>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</si>
  <si>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</si>
  <si>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</si>
  <si>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</si>
  <si>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</si>
  <si>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</si>
  <si>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</si>
  <si>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</si>
  <si>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</si>
  <si>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</si>
  <si>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</si>
  <si>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</si>
  <si>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</si>
  <si>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</si>
  <si>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</si>
  <si>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</si>
  <si>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</si>
  <si>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</si>
  <si>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</si>
  <si>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</si>
  <si>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</si>
  <si>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</si>
  <si>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</si>
  <si>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</si>
  <si>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</si>
  <si>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</si>
  <si>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</si>
  <si>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</si>
  <si>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</si>
  <si>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</si>
  <si>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</si>
  <si>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</si>
  <si>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</si>
  <si>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</si>
  <si>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</si>
  <si>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</si>
  <si>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</si>
  <si>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</si>
  <si>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</si>
  <si>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</si>
  <si>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</si>
  <si>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</si>
  <si>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</si>
  <si>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</si>
  <si>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</si>
  <si>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</si>
  <si>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</si>
  <si>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</si>
  <si>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</si>
  <si>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</si>
  <si>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</si>
  <si>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</si>
  <si>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</si>
  <si>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</si>
  <si>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</si>
  <si>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</si>
  <si>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</si>
  <si>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</si>
  <si>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</si>
  <si>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</si>
  <si>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</si>
  <si>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</si>
  <si>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</si>
  <si>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</si>
  <si>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</si>
  <si>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</si>
  <si>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</si>
  <si>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</si>
  <si>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</si>
  <si>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</si>
  <si>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</si>
  <si>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</si>
  <si>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</si>
  <si>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</si>
  <si>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</si>
  <si>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</si>
  <si>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</si>
  <si>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</si>
  <si>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</si>
  <si>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</si>
  <si>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</si>
  <si>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</si>
  <si>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</si>
  <si>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</si>
  <si>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</si>
  <si>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</si>
  <si>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</si>
  <si>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</si>
  <si>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</si>
  <si>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</si>
  <si>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</si>
  <si>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</si>
  <si>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</si>
  <si>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</si>
  <si>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</si>
  <si>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</si>
  <si>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</si>
  <si>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</si>
  <si>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</si>
  <si>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</si>
  <si>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</si>
  <si>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</si>
  <si>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</si>
  <si>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</si>
  <si>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</si>
  <si>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</si>
  <si>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</si>
  <si>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</si>
  <si>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</si>
  <si>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</si>
  <si>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</si>
  <si>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</si>
  <si>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</si>
  <si>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</si>
  <si>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</si>
  <si>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</si>
  <si>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</si>
  <si>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</si>
  <si>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</si>
  <si>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</si>
  <si>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</si>
  <si>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</si>
  <si>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</si>
  <si>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</si>
  <si>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</si>
  <si>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</si>
  <si>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</si>
  <si>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</si>
  <si>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</si>
  <si>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</si>
  <si>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</si>
  <si>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</si>
  <si>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</si>
  <si>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</si>
  <si>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</si>
  <si>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</si>
  <si>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</si>
  <si>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</si>
  <si>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</si>
  <si>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</si>
  <si>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</si>
  <si>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</si>
  <si>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</si>
  <si>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</si>
  <si>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</si>
  <si>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</si>
  <si>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</si>
  <si>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</si>
  <si>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</si>
  <si>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</si>
  <si>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</si>
  <si>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</si>
  <si>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</si>
  <si>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</si>
  <si>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</si>
  <si>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</si>
  <si>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</si>
  <si>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</si>
  <si>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</si>
  <si>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</si>
  <si>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</si>
  <si>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</si>
  <si>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</si>
  <si>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</si>
  <si>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</si>
  <si>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</si>
  <si>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</si>
  <si>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</si>
  <si>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</si>
  <si>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</si>
  <si>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</si>
  <si>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</si>
  <si>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</si>
  <si>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</si>
  <si>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</si>
  <si>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</si>
  <si>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</si>
  <si>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</si>
  <si>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</si>
  <si>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</si>
  <si>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</si>
  <si>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</si>
  <si>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</si>
  <si>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</si>
  <si>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</si>
  <si>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</si>
  <si>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</si>
  <si>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</si>
  <si>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</si>
  <si>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</si>
  <si>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</si>
  <si>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</si>
  <si>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</si>
  <si>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</si>
  <si>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</si>
  <si>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</si>
  <si>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</si>
  <si>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</si>
  <si>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</si>
  <si>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</si>
  <si>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</si>
  <si>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</si>
  <si>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</si>
  <si>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</si>
  <si>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</si>
  <si>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</si>
  <si>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</si>
  <si>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</si>
  <si>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</si>
  <si>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</si>
  <si>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</si>
  <si>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</si>
  <si>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</si>
  <si>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</si>
  <si>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</si>
  <si>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</si>
  <si>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</si>
  <si>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</si>
  <si>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</si>
  <si>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</si>
  <si>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</si>
  <si>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</si>
  <si>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</si>
  <si>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</si>
  <si>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</si>
  <si>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</si>
  <si>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</si>
  <si>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</si>
  <si>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</si>
  <si>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</si>
  <si>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</si>
  <si>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</si>
  <si>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</si>
  <si>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</si>
  <si>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</si>
  <si>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</si>
  <si>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</si>
  <si>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</si>
  <si>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</si>
  <si>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</si>
  <si>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</si>
  <si>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</si>
  <si>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</si>
  <si>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</si>
  <si>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</si>
  <si>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</si>
  <si>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</si>
  <si>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</si>
  <si>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</si>
  <si>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</si>
  <si>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</si>
  <si>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</si>
  <si>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</si>
  <si>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</si>
  <si>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</si>
  <si>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</si>
  <si>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</si>
  <si>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</si>
  <si>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</si>
  <si>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</si>
  <si>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</si>
  <si>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</si>
  <si>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</si>
  <si>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</si>
  <si>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</si>
  <si>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</si>
  <si>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</si>
  <si>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</si>
  <si>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</si>
  <si>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</si>
  <si>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</si>
  <si>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</si>
  <si>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</si>
  <si>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</si>
  <si>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</si>
  <si>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</si>
  <si>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</si>
  <si>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</si>
  <si>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</si>
  <si>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</si>
  <si>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</si>
  <si>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</si>
  <si>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</si>
  <si>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</si>
  <si>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</si>
  <si>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</si>
  <si>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</si>
  <si>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</si>
  <si>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</si>
  <si>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</si>
  <si>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</si>
  <si>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</si>
  <si>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</si>
  <si>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</si>
  <si>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</si>
  <si>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</si>
  <si>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</si>
  <si>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</si>
  <si>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</si>
  <si>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</si>
  <si>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</si>
  <si>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</si>
  <si>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</si>
  <si>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</si>
  <si>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</si>
  <si>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</si>
  <si>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</si>
  <si>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</si>
  <si>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</si>
  <si>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</si>
  <si>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</si>
  <si>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</si>
  <si>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</si>
  <si>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</si>
  <si>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</si>
  <si>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</si>
  <si>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</si>
  <si>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</si>
  <si>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</si>
  <si>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</si>
  <si>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</si>
  <si>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</si>
  <si>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</si>
  <si>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</si>
  <si>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</si>
  <si>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</si>
  <si>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</si>
  <si>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</si>
  <si>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</si>
  <si>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</si>
  <si>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</si>
  <si>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</si>
  <si>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</si>
  <si>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</si>
  <si>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</si>
  <si>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</si>
  <si>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</si>
  <si>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</si>
  <si>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</si>
  <si>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</si>
  <si>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</si>
  <si>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</si>
  <si>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</si>
  <si>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</si>
  <si>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</si>
  <si>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</si>
  <si>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</si>
  <si>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</si>
  <si>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</si>
  <si>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</si>
  <si>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</si>
  <si>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</si>
  <si>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</si>
  <si>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</si>
  <si>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</si>
  <si>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</si>
  <si>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</si>
  <si>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</si>
  <si>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</si>
  <si>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</si>
  <si>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</si>
  <si>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</si>
  <si>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</si>
  <si>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</si>
  <si>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</si>
  <si>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</si>
  <si>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</si>
  <si>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</si>
  <si>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</si>
  <si>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</si>
  <si>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</si>
  <si>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</si>
  <si>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</si>
  <si>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</si>
  <si>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</si>
  <si>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</si>
  <si>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</si>
  <si>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</si>
  <si>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</si>
  <si>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</si>
  <si>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</si>
  <si>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</si>
  <si>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</si>
  <si>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</si>
  <si>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</si>
  <si>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</si>
  <si>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</si>
  <si>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</si>
  <si>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</si>
  <si>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</si>
  <si>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</si>
  <si>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</si>
  <si>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</si>
  <si>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</si>
  <si>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</si>
  <si>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</si>
  <si>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</si>
  <si>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</si>
  <si>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</si>
  <si>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</si>
  <si>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</si>
  <si>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</si>
  <si>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</si>
  <si>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</si>
  <si>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</si>
  <si>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</si>
  <si>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</si>
  <si>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</si>
  <si>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</si>
  <si>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</si>
  <si>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</si>
  <si>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</si>
  <si>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</si>
  <si>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</si>
  <si>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</si>
  <si>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</si>
  <si>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</si>
  <si>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</si>
  <si>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</si>
  <si>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</si>
  <si>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</si>
  <si>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</si>
  <si>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</si>
  <si>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</si>
  <si>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</si>
  <si>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</si>
  <si>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</si>
  <si>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</si>
  <si>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</si>
  <si>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</si>
  <si>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</si>
  <si>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</si>
  <si>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</si>
  <si>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</si>
  <si>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</si>
  <si>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</si>
  <si>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</si>
  <si>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</si>
  <si>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</si>
  <si>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</si>
  <si>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</si>
  <si>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</si>
  <si>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</si>
  <si>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</si>
  <si>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</si>
  <si>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</si>
  <si>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</si>
  <si>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</si>
  <si>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</si>
  <si>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</si>
  <si>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</si>
  <si>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</si>
  <si>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</si>
  <si>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</si>
  <si>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</si>
  <si>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</si>
  <si>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</si>
  <si>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</si>
  <si>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</si>
  <si>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</si>
  <si>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</si>
  <si>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</si>
  <si>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</si>
  <si>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</si>
  <si>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</si>
  <si>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</si>
  <si>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</si>
  <si>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</si>
  <si>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</si>
  <si>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</si>
  <si>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</si>
  <si>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</si>
  <si>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</si>
  <si>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</si>
  <si>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</si>
  <si>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</si>
  <si>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</si>
  <si>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</si>
  <si>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</si>
  <si>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</si>
  <si>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</si>
  <si>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</si>
  <si>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</si>
  <si>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</si>
  <si>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</si>
  <si>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</si>
  <si>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</si>
  <si>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</si>
  <si>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</si>
  <si>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</si>
  <si>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</si>
  <si>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</si>
  <si>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</si>
  <si>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</si>
  <si>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</si>
  <si>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</si>
  <si>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</si>
  <si>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</si>
  <si>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</si>
  <si>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</si>
  <si>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</si>
  <si>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</si>
  <si>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</si>
  <si>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</si>
  <si>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</si>
  <si>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</si>
  <si>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</si>
  <si>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</si>
  <si>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</si>
  <si>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</si>
  <si>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</si>
  <si>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</si>
  <si>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</si>
  <si>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</si>
  <si>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</si>
  <si>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</si>
  <si>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</si>
  <si>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</si>
  <si>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</si>
  <si>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</si>
  <si>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</si>
  <si>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</si>
  <si>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</si>
  <si>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</si>
  <si>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</si>
  <si>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</si>
  <si>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</si>
  <si>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</si>
  <si>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</si>
  <si>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</si>
  <si>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</si>
  <si>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</si>
  <si>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</si>
  <si>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</si>
  <si>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</si>
  <si>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</si>
  <si>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</si>
  <si>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</si>
  <si>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</si>
  <si>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</si>
  <si>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</si>
  <si>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</si>
  <si>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</si>
  <si>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</si>
  <si>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</si>
  <si>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</si>
  <si>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</si>
  <si>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</si>
  <si>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</si>
  <si>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</si>
  <si>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</si>
  <si>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</si>
  <si>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</si>
  <si>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</si>
  <si>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</si>
  <si>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</si>
  <si>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</si>
  <si>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</si>
  <si>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</si>
  <si>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</si>
  <si>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</si>
  <si>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</si>
  <si>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</si>
  <si>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</si>
  <si>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</si>
  <si>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</si>
  <si>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</si>
  <si>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</si>
  <si>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</si>
  <si>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</si>
  <si>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</si>
  <si>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</si>
  <si>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</si>
  <si>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</si>
  <si>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</si>
  <si>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</si>
  <si>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</si>
  <si>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</si>
  <si>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</si>
  <si>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</si>
  <si>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</si>
  <si>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</si>
  <si>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</si>
  <si>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</si>
  <si>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</si>
  <si>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</si>
  <si>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</si>
  <si>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</si>
  <si>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</si>
  <si>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</si>
  <si>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</si>
  <si>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</si>
  <si>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</si>
  <si>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</si>
  <si>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</si>
  <si>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</si>
  <si>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</si>
  <si>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</si>
  <si>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</si>
  <si>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</si>
  <si>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</si>
  <si>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</si>
  <si>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</si>
  <si>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</si>
  <si>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</si>
  <si>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</si>
  <si>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</si>
  <si>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</si>
  <si>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</si>
  <si>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</si>
  <si>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</si>
  <si>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</si>
  <si>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</si>
  <si>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</si>
  <si>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</si>
  <si>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</si>
  <si>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</si>
  <si>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</si>
  <si>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</si>
  <si>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</si>
  <si>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</si>
  <si>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</si>
  <si>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</si>
  <si>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</si>
  <si>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</si>
  <si>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</si>
  <si>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</si>
  <si>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</si>
  <si>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</si>
  <si>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</si>
  <si>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</si>
  <si>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</si>
  <si>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</si>
  <si>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</si>
  <si>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</si>
  <si>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</si>
  <si>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</si>
  <si>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</si>
  <si>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</si>
  <si>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</si>
  <si>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</si>
  <si>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</si>
  <si>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</si>
  <si>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</si>
  <si>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</si>
  <si>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</si>
  <si>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</si>
  <si>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</si>
  <si>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</si>
  <si>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</si>
  <si>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</si>
  <si>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</si>
  <si>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</si>
  <si>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</si>
  <si>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</si>
  <si>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</si>
  <si>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</si>
  <si>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</si>
  <si>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</si>
  <si>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</si>
  <si>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</si>
  <si>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</si>
  <si>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</si>
  <si>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</si>
  <si>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</si>
  <si>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</si>
  <si>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</si>
  <si>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</si>
  <si>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</si>
  <si>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</si>
  <si>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</si>
  <si>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</si>
  <si>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</si>
  <si>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</si>
  <si>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</si>
  <si>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</si>
  <si>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</si>
  <si>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</si>
  <si>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</si>
  <si>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</si>
  <si>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</si>
  <si>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</si>
  <si>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</si>
  <si>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</si>
  <si>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</si>
  <si>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</si>
  <si>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</si>
  <si>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</si>
  <si>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</si>
  <si>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</si>
  <si>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</si>
  <si>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</si>
  <si>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</si>
  <si>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</si>
  <si>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</si>
  <si>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</si>
  <si>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</si>
  <si>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</si>
  <si>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</si>
  <si>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</si>
  <si>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</si>
  <si>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</si>
  <si>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</si>
  <si>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</si>
  <si>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</si>
  <si>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</si>
  <si>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</si>
  <si>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</si>
  <si>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</si>
  <si>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</si>
  <si>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</si>
  <si>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</si>
  <si>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</si>
  <si>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</si>
  <si>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</si>
  <si>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</si>
  <si>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</si>
  <si>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</si>
  <si>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</si>
  <si>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</si>
  <si>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</si>
  <si>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</si>
  <si>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</si>
  <si>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</si>
  <si>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</si>
  <si>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</si>
  <si>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</si>
  <si>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</si>
  <si>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</si>
  <si>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</si>
  <si>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</si>
  <si>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</si>
  <si>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</si>
  <si>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</si>
  <si>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</si>
  <si>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</si>
  <si>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</si>
  <si>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</si>
  <si>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</si>
  <si>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</si>
  <si>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</si>
  <si>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</si>
  <si>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</si>
  <si>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</si>
  <si>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</si>
  <si>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</si>
  <si>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</si>
  <si>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</si>
  <si>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</si>
  <si>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</si>
  <si>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</si>
  <si>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</si>
  <si>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</si>
  <si>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</si>
  <si>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</si>
  <si>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</si>
  <si>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</si>
  <si>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</si>
  <si>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</si>
  <si>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</si>
  <si>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</si>
  <si>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</si>
  <si>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</si>
  <si>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</si>
  <si>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</si>
  <si>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</si>
  <si>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</si>
  <si>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</si>
  <si>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</si>
  <si>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</si>
  <si>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</si>
  <si>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</si>
  <si>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</si>
  <si>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</si>
  <si>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</si>
  <si>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</si>
  <si>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</si>
  <si>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</si>
  <si>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</si>
  <si>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</si>
  <si>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</si>
  <si>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</si>
  <si>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</si>
  <si>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</si>
  <si>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</si>
  <si>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</si>
  <si>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</si>
  <si>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</si>
  <si>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</si>
  <si>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</si>
  <si>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</si>
  <si>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</si>
  <si>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</si>
  <si>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</si>
  <si>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</si>
  <si>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</si>
  <si>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</si>
  <si>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</si>
  <si>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</si>
  <si>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</si>
  <si>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</si>
  <si>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</si>
  <si>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</si>
  <si>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</si>
  <si>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</si>
  <si>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</si>
  <si>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</si>
  <si>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</si>
  <si>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</si>
  <si>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</si>
  <si>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</si>
  <si>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</si>
  <si>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</si>
  <si>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</si>
  <si>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</si>
  <si>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</si>
  <si>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</si>
  <si>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</si>
  <si>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</si>
  <si>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</si>
  <si>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</si>
  <si>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</si>
  <si>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</si>
  <si>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</si>
  <si>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</si>
  <si>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</si>
  <si>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</si>
  <si>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</si>
  <si>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</si>
  <si>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</si>
  <si>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</si>
  <si>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</si>
  <si>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</si>
  <si>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</si>
  <si>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</si>
  <si>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</si>
  <si>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</si>
  <si>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</si>
  <si>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</si>
  <si>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</si>
  <si>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</si>
  <si>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</si>
  <si>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</si>
  <si>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</si>
  <si>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</si>
  <si>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</si>
  <si>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</si>
  <si>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</si>
  <si>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</si>
  <si>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</si>
  <si>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</si>
  <si>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</si>
  <si>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</si>
  <si>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</si>
  <si>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</si>
  <si>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</si>
  <si>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</si>
  <si>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</si>
  <si>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</si>
  <si>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</si>
  <si>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</si>
  <si>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</si>
  <si>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</si>
  <si>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</si>
  <si>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</si>
  <si>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</si>
  <si>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</si>
  <si>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</si>
  <si>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</si>
  <si>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</si>
  <si>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</si>
  <si>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</si>
  <si>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</si>
  <si>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</si>
  <si>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</si>
  <si>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</si>
  <si>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</si>
  <si>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</si>
  <si>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</si>
  <si>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</si>
  <si>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</si>
  <si>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</si>
  <si>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</si>
  <si>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</si>
  <si>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</si>
  <si>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</si>
  <si>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</si>
  <si>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</si>
  <si>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</si>
  <si>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</si>
  <si>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</si>
  <si>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</si>
  <si>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</si>
  <si>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</si>
  <si>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</si>
  <si>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</si>
  <si>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</si>
  <si>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</si>
  <si>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</si>
  <si>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</si>
  <si>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</si>
  <si>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</si>
  <si>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</si>
  <si>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</si>
  <si>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</si>
  <si>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</si>
  <si>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</si>
  <si>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</si>
  <si>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</si>
  <si>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</si>
  <si>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</si>
  <si>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</si>
  <si>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</si>
  <si>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</si>
  <si>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</si>
  <si>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</si>
  <si>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</si>
  <si>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</si>
  <si>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</si>
  <si>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</si>
  <si>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</si>
  <si>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</si>
  <si>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</si>
  <si>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</si>
  <si>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</si>
  <si>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</si>
  <si>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</si>
  <si>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</si>
  <si>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</si>
  <si>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</si>
  <si>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</si>
  <si>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</si>
  <si>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</si>
  <si>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</si>
  <si>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</si>
  <si>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</si>
  <si>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</si>
  <si>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</si>
  <si>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</si>
  <si>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</si>
  <si>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</si>
  <si>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</si>
  <si>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</si>
  <si>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</si>
  <si>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</si>
  <si>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</si>
  <si>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</si>
  <si>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</si>
  <si>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</si>
  <si>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</si>
  <si>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</si>
  <si>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</si>
  <si>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</si>
  <si>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</si>
  <si>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</si>
  <si>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</si>
  <si>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</si>
  <si>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</si>
  <si>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</si>
  <si>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</si>
  <si>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</si>
  <si>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</si>
  <si>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</si>
  <si>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</si>
  <si>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</si>
  <si>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</si>
  <si>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</si>
  <si>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</si>
  <si>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</si>
  <si>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</si>
  <si>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</si>
  <si>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</si>
  <si>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</si>
  <si>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</si>
  <si>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</si>
  <si>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</si>
  <si>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</si>
  <si>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</si>
  <si>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</si>
  <si>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</si>
  <si>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</si>
  <si>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</si>
  <si>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</si>
  <si>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</si>
  <si>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</si>
  <si>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</si>
  <si>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</si>
  <si>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</si>
  <si>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</si>
  <si>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</si>
  <si>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</si>
  <si>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</si>
  <si>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</si>
  <si>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</si>
  <si>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</si>
  <si>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</si>
  <si>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</si>
  <si>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</si>
  <si>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</si>
  <si>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</si>
  <si>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</si>
  <si>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</si>
  <si>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</si>
  <si>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</si>
  <si>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</si>
  <si>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</si>
  <si>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</si>
  <si>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</si>
  <si>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</si>
  <si>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</si>
  <si>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</si>
  <si>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</si>
  <si>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</si>
  <si>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</si>
  <si>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</si>
  <si>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</si>
  <si>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</si>
  <si>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</si>
  <si>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</si>
  <si>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</si>
  <si>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</si>
  <si>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</si>
  <si>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</si>
  <si>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</si>
  <si>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</si>
  <si>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</si>
  <si>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</si>
  <si>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</si>
  <si>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</si>
  <si>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</si>
  <si>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</si>
  <si>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</si>
  <si>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</si>
  <si>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</si>
  <si>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</si>
  <si>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</si>
  <si>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</si>
  <si>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</si>
  <si>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</si>
  <si>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</si>
  <si>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</si>
  <si>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</si>
  <si>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</si>
  <si>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</si>
  <si>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</si>
  <si>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</si>
  <si>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</si>
  <si>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</si>
  <si>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</si>
  <si>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</si>
  <si>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</si>
  <si>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</si>
  <si>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</si>
  <si>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</si>
  <si>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</si>
  <si>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</si>
  <si>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</si>
  <si>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</si>
  <si>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</si>
  <si>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</si>
  <si>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</si>
  <si>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</si>
  <si>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</si>
  <si>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</si>
  <si>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</si>
  <si>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</si>
  <si>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</si>
  <si>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</si>
  <si>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</si>
  <si>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</si>
  <si>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</si>
  <si>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</si>
  <si>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</si>
  <si>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</si>
  <si>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</si>
  <si>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</si>
  <si>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</si>
  <si>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</si>
  <si>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</si>
  <si>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</si>
  <si>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</si>
  <si>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</si>
  <si>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</si>
  <si>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</si>
  <si>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</si>
  <si>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</si>
  <si>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</si>
  <si>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</si>
  <si>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</si>
  <si>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</si>
  <si>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</si>
  <si>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</si>
  <si>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</si>
  <si>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</si>
  <si>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</si>
  <si>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</si>
  <si>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</si>
  <si>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</si>
  <si>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</si>
  <si>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</si>
  <si>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</si>
  <si>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</si>
  <si>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</si>
  <si>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</si>
  <si>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</si>
  <si>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</si>
  <si>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</si>
  <si>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</si>
  <si>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</si>
  <si>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</si>
  <si>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</si>
  <si>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</si>
  <si>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</si>
  <si>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</si>
  <si>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</si>
  <si>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</si>
  <si>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</si>
  <si>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</si>
  <si>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</si>
  <si>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</si>
  <si>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</si>
  <si>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</si>
  <si>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</si>
  <si>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</si>
  <si>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</si>
  <si>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</si>
  <si>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</si>
  <si>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</si>
  <si>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</si>
  <si>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</si>
  <si>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</si>
  <si>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</si>
  <si>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</si>
  <si>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</si>
  <si>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</si>
  <si>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</si>
  <si>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</si>
  <si>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</si>
  <si>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</si>
  <si>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</si>
  <si>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</si>
  <si>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</si>
  <si>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</si>
  <si>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</si>
  <si>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</si>
  <si>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</si>
  <si>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</si>
  <si>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</si>
  <si>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</si>
  <si>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</si>
  <si>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</si>
  <si>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</si>
  <si>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</si>
  <si>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</si>
  <si>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</si>
  <si>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</si>
  <si>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</si>
  <si>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</si>
  <si>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</si>
  <si>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</si>
  <si>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</si>
  <si>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</si>
  <si>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</si>
  <si>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</si>
  <si>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</si>
  <si>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</si>
  <si>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</si>
  <si>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</si>
  <si>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</si>
  <si>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</si>
  <si>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</si>
  <si>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</si>
  <si>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</si>
  <si>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</si>
  <si>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</si>
  <si>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</si>
  <si>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</si>
  <si>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</si>
  <si>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</si>
  <si>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</si>
  <si>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</si>
  <si>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</si>
  <si>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</si>
  <si>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</si>
  <si>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</si>
  <si>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</si>
  <si>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</si>
  <si>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</si>
  <si>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</si>
  <si>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</si>
  <si>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</si>
  <si>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</si>
  <si>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</si>
  <si>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</si>
  <si>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</si>
  <si>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</si>
  <si>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</si>
  <si>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</si>
  <si>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</si>
  <si>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</si>
  <si>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</si>
  <si>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</si>
  <si>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</si>
  <si>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</si>
  <si>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</si>
  <si>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</si>
  <si>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</si>
  <si>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</si>
  <si>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</si>
  <si>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</si>
  <si>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</si>
  <si>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</si>
  <si>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</si>
  <si>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</si>
  <si>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</si>
  <si>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</si>
  <si>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</si>
  <si>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</si>
  <si>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</si>
  <si>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</si>
  <si>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</si>
  <si>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</si>
  <si>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</si>
  <si>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</si>
  <si>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</si>
  <si>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</si>
  <si>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</si>
  <si>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</si>
  <si>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</si>
  <si>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</si>
  <si>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</si>
  <si>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</si>
  <si>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</si>
  <si>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</si>
  <si>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</si>
  <si>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</si>
  <si>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</si>
  <si>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</si>
  <si>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</si>
  <si>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</si>
  <si>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</si>
  <si>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</si>
  <si>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</si>
  <si>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</si>
  <si>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</si>
  <si>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</si>
  <si>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</si>
  <si>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</si>
  <si>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</si>
  <si>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</si>
  <si>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</si>
  <si>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</si>
  <si>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</si>
  <si>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</si>
  <si>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</si>
  <si>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</si>
  <si>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</si>
  <si>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</si>
  <si>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</si>
  <si>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</si>
  <si>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</si>
  <si>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</si>
  <si>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</si>
  <si>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</si>
  <si>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</si>
  <si>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</si>
  <si>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</si>
  <si>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</si>
  <si>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</si>
  <si>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</si>
  <si>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</si>
  <si>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</si>
  <si>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</si>
  <si>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</si>
  <si>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</si>
  <si>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</si>
  <si>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</si>
  <si>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</si>
  <si>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</si>
  <si>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</si>
  <si>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</si>
  <si>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</si>
  <si>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</si>
  <si>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</si>
  <si>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</si>
  <si>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</si>
  <si>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</si>
  <si>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</si>
  <si>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</si>
  <si>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</si>
  <si>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</si>
  <si>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</si>
  <si>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</si>
  <si>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</si>
  <si>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</si>
  <si>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</si>
  <si>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</si>
  <si>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</si>
  <si>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</si>
  <si>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</si>
  <si>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</si>
  <si>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</si>
  <si>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</si>
  <si>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</si>
  <si>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</si>
  <si>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</si>
  <si>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</si>
  <si>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</si>
  <si>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</si>
  <si>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</si>
  <si>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</si>
  <si>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</si>
  <si>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</si>
  <si>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</si>
  <si>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</si>
  <si>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</si>
  <si>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</si>
  <si>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</si>
  <si>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</si>
  <si>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</si>
  <si>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</si>
  <si>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</si>
  <si>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</si>
  <si>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</si>
  <si>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</si>
  <si>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</si>
  <si>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</si>
  <si>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</si>
  <si>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</si>
  <si>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</si>
  <si>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</si>
  <si>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</si>
  <si>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</si>
  <si>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</si>
  <si>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</si>
  <si>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</si>
  <si>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</si>
  <si>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</si>
  <si>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</si>
  <si>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</si>
  <si>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</si>
  <si>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</si>
  <si>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</si>
  <si>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</si>
  <si>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</si>
  <si>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</si>
  <si>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</si>
  <si>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</si>
  <si>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</si>
  <si>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</si>
  <si>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</si>
  <si>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</si>
  <si>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</si>
  <si>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</si>
  <si>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</si>
  <si>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</si>
  <si>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</si>
  <si>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</si>
  <si>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</si>
  <si>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</si>
  <si>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</si>
  <si>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</si>
  <si>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</si>
  <si>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</si>
  <si>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</si>
  <si>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</si>
  <si>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</si>
  <si>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</si>
  <si>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</si>
  <si>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</si>
  <si>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</si>
  <si>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</si>
  <si>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</si>
  <si>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</si>
  <si>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</si>
  <si>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</si>
  <si>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</si>
  <si>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</si>
  <si>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</si>
  <si>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</si>
  <si>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</si>
  <si>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</si>
  <si>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</si>
  <si>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</si>
  <si>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</si>
  <si>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</si>
  <si>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</si>
  <si>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</si>
  <si>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</si>
  <si>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</si>
  <si>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</si>
  <si>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</si>
  <si>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</si>
  <si>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t>Column16367</t>
  </si>
  <si>
    <t>Column16368</t>
  </si>
  <si>
    <t>Column16369</t>
  </si>
  <si>
    <t>Column16370</t>
  </si>
  <si>
    <t>Column16371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</si>
</sst>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409]mmmm\ d\,\ yyyy;@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6"/>
      <color theme="10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rgb="FF3F3F3F"/>
      </right>
      <top/>
      <bottom style="thin">
        <color rgb="FF3F3F3F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</borders>
  <cellStyleXfs count="44">
    <xf numFmtId="0" fontId="0" fillId="0" borderId="0"/>
    <xf numFmtId="0" fontId="3" fillId="0" borderId="0"/>
    <xf numFmtId="0" fontId="4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4" applyNumberFormat="0" applyAlignment="0" applyProtection="0"/>
    <xf numFmtId="0" fontId="15" fillId="6" borderId="5" applyNumberFormat="0" applyAlignment="0" applyProtection="0"/>
    <xf numFmtId="0" fontId="16" fillId="6" borderId="4" applyNumberFormat="0" applyAlignment="0" applyProtection="0"/>
    <xf numFmtId="0" fontId="17" fillId="0" borderId="6" applyNumberFormat="0" applyFill="0" applyAlignment="0" applyProtection="0"/>
    <xf numFmtId="0" fontId="18" fillId="7" borderId="7" applyNumberFormat="0" applyAlignment="0" applyProtection="0"/>
    <xf numFmtId="0" fontId="6" fillId="0" borderId="0" applyNumberFormat="0" applyFill="0" applyBorder="0" applyAlignment="0" applyProtection="0"/>
    <xf numFmtId="0" fontId="5" fillId="8" borderId="8" applyNumberFormat="0" applyFont="0" applyAlignment="0" applyProtection="0"/>
    <xf numFmtId="0" fontId="19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20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0" fillId="32" borderId="0" applyNumberFormat="0" applyBorder="0" applyAlignment="0" applyProtection="0"/>
  </cellStyleXfs>
  <cellXfs count="34">
    <xf numFmtId="0" fontId="0" fillId="0" borderId="0" xfId="0"/>
    <xf numFmtId="0" fontId="21" fillId="0" borderId="0" xfId="0" applyFont="1" applyAlignment="1">
      <alignment horizontal="center" vertical="center"/>
    </xf>
    <xf numFmtId="0" fontId="15" fillId="6" borderId="5" xfId="12"/>
    <xf numFmtId="0" fontId="15" fillId="34" borderId="5" xfId="12" applyFill="1" applyAlignment="1">
      <alignment horizontal="center" vertical="center"/>
    </xf>
    <xf numFmtId="0" fontId="15" fillId="6" borderId="5" xfId="12" applyAlignment="1">
      <alignment wrapText="1"/>
    </xf>
    <xf numFmtId="0" fontId="15" fillId="34" borderId="11" xfId="12" applyFill="1" applyBorder="1" applyAlignment="1">
      <alignment horizontal="center" vertical="center"/>
    </xf>
    <xf numFmtId="0" fontId="0" fillId="33" borderId="0" xfId="0" applyFill="1"/>
    <xf numFmtId="0" fontId="15" fillId="6" borderId="10" xfId="12" applyNumberFormat="1" applyBorder="1"/>
    <xf numFmtId="0" fontId="15" fillId="6" borderId="5" xfId="12" applyNumberFormat="1"/>
    <xf numFmtId="0" fontId="15" fillId="6" borderId="5" xfId="12" applyAlignment="1" applyProtection="1">
      <alignment vertical="center" wrapText="1"/>
      <protection hidden="1"/>
    </xf>
    <xf numFmtId="0" fontId="15" fillId="6" borderId="5" xfId="12" applyAlignment="1" applyProtection="1">
      <alignment vertical="center"/>
      <protection hidden="1"/>
    </xf>
    <xf numFmtId="10" fontId="20" fillId="13" borderId="0" xfId="24" applyNumberFormat="1"/>
    <xf numFmtId="0" fontId="15" fillId="34" borderId="5" xfId="12" applyFill="1" applyAlignment="1">
      <alignment horizontal="center" vertical="center" wrapText="1"/>
    </xf>
    <xf numFmtId="0" fontId="22" fillId="6" borderId="5" xfId="2" applyFont="1" applyFill="1" applyBorder="1" applyAlignment="1" applyProtection="1">
      <alignment horizontal="center" vertical="center"/>
      <protection hidden="1"/>
    </xf>
    <xf numFmtId="0" fontId="23" fillId="34" borderId="12" xfId="12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4" fillId="0" borderId="0" xfId="0" applyFont="1" applyAlignment="1">
      <alignment horizontal="right" vertical="center"/>
    </xf>
    <xf numFmtId="0" fontId="25" fillId="0" borderId="0" xfId="2" applyFont="1" applyAlignment="1">
      <alignment horizontal="left" vertical="center"/>
    </xf>
    <xf numFmtId="14" fontId="24" fillId="0" borderId="0" xfId="0" applyNumberFormat="1" applyFont="1" applyAlignment="1">
      <alignment horizontal="left" vertical="center"/>
    </xf>
    <xf numFmtId="0" fontId="23" fillId="8" borderId="14" xfId="17" applyFont="1" applyBorder="1" applyAlignment="1" applyProtection="1">
      <alignment horizontal="center" vertical="center"/>
      <protection locked="0"/>
    </xf>
    <xf numFmtId="0" fontId="23" fillId="8" borderId="15" xfId="17" applyFont="1" applyBorder="1" applyAlignment="1" applyProtection="1">
      <alignment horizontal="center" vertical="center"/>
      <protection locked="0"/>
    </xf>
    <xf numFmtId="0" fontId="2" fillId="0" borderId="0" xfId="0" applyFont="1"/>
    <xf numFmtId="0" fontId="2" fillId="0" borderId="0" xfId="0" applyFont="1" applyAlignment="1">
      <alignment horizontal="right" vertical="center"/>
    </xf>
    <xf numFmtId="0" fontId="15" fillId="6" borderId="12" xfId="12" applyBorder="1" applyAlignment="1" applyProtection="1">
      <alignment vertical="center" wrapText="1"/>
      <protection hidden="1"/>
    </xf>
    <xf numFmtId="0" fontId="26" fillId="0" borderId="0" xfId="0" applyFont="1"/>
    <xf numFmtId="0" fontId="1" fillId="0" borderId="0" xfId="0" applyFont="1"/>
    <xf numFmtId="14" fontId="1" fillId="0" borderId="0" xfId="0" applyNumberFormat="1" applyFont="1"/>
    <xf numFmtId="164" fontId="2" fillId="0" borderId="0" xfId="0" applyNumberFormat="1" applyFont="1" applyAlignment="1">
      <alignment horizontal="left" vertical="center"/>
    </xf>
    <xf numFmtId="0" fontId="25" fillId="0" borderId="0" xfId="2" applyFont="1" applyAlignment="1">
      <alignment vertical="center"/>
    </xf>
    <xf numFmtId="0" fontId="15" fillId="6" borderId="5" xfId="12" quotePrefix="1" applyAlignment="1" applyProtection="1">
      <alignment vertical="center" wrapText="1"/>
      <protection hidden="1"/>
    </xf>
    <xf numFmtId="0" fontId="15" fillId="6" borderId="12" xfId="12" applyBorder="1" applyAlignment="1" applyProtection="1">
      <alignment horizontal="left" vertical="center" wrapText="1"/>
      <protection hidden="1"/>
    </xf>
    <xf numFmtId="0" fontId="15" fillId="6" borderId="13" xfId="12" applyBorder="1" applyAlignment="1" applyProtection="1">
      <alignment horizontal="left" vertical="center" wrapText="1"/>
      <protection hidden="1"/>
    </xf>
    <xf numFmtId="0" fontId="15" fillId="34" borderId="12" xfId="12" applyFill="1" applyBorder="1" applyAlignment="1">
      <alignment horizontal="center" vertical="center"/>
    </xf>
    <xf numFmtId="0" fontId="15" fillId="34" borderId="13" xfId="12" applyFill="1" applyBorder="1" applyAlignment="1">
      <alignment horizontal="center" vertic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2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 2" xfId="1" xr:uid="{00000000-0005-0000-0000-000026000000}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9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</dxf>
    <dxf>
      <font>
        <b/>
        <i val="0"/>
        <color rgb="FFFF0000"/>
      </font>
      <fill>
        <patternFill>
          <bgColor theme="4" tint="0.59996337778862885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border diagonalUp="0" diagonalDown="0">
        <left/>
        <right style="thin">
          <color rgb="FF3F3F3F"/>
        </right>
        <top style="thin">
          <color rgb="FF3F3F3F"/>
        </top>
        <bottom style="thin">
          <color rgb="FF3F3F3F"/>
        </bottom>
        <vertical/>
        <horizontal/>
      </border>
    </dxf>
    <dxf>
      <border outline="0">
        <left style="thin">
          <color rgb="FF3F3F3F"/>
        </left>
        <top style="thin">
          <color rgb="FF3F3F3F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5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rgb="FF3F3F3F"/>
        </bottom>
      </border>
    </dxf>
    <dxf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3F3F3F"/>
        </left>
        <right style="thin">
          <color rgb="FF3F3F3F"/>
        </right>
        <top/>
        <bottom/>
      </border>
    </dxf>
    <dxf>
      <font>
        <i val="0"/>
      </font>
      <numFmt numFmtId="0" formatCode="General"/>
    </dxf>
    <dxf>
      <font>
        <i val="0"/>
      </font>
      <numFmt numFmtId="0" formatCode="General"/>
    </dxf>
    <dxf>
      <font>
        <i val="0"/>
      </font>
      <numFmt numFmtId="0" formatCode="General"/>
    </dxf>
    <dxf>
      <font>
        <i val="0"/>
      </font>
      <numFmt numFmtId="0" formatCode="General"/>
    </dxf>
    <dxf>
      <font>
        <i val="0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i val="0"/>
      </font>
    </dxf>
    <dxf>
      <font>
        <b/>
        <color theme="1"/>
      </font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/>
        </bottom>
      </border>
    </dxf>
    <dxf>
      <border>
        <top style="thin">
          <color theme="0" tint="-0.34998626667073579"/>
        </top>
      </border>
    </dxf>
    <dxf>
      <font>
        <b/>
        <color theme="1"/>
      </font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top style="thin">
          <color theme="0" tint="-0.34998626667073579"/>
        </top>
        <bottom style="thin">
          <color theme="0" tint="-0.34998626667073579"/>
        </bottom>
      </border>
    </dxf>
    <dxf>
      <border>
        <left style="thin">
          <color theme="0" tint="-0.44999542222357858"/>
        </left>
        <right style="thin">
          <color theme="0" tint="-0.44999542222357858"/>
        </right>
        <top style="thin">
          <color theme="0" tint="-0.44999542222357858"/>
        </top>
        <bottom style="thin">
          <color theme="0" tint="-0.44999542222357858"/>
        </bottom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bgColor theme="0" tint="-4.9989318521683403E-2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thin">
          <color theme="1" tint="0.499984740745262"/>
        </vertical>
        <horizontal style="thin">
          <color theme="1" tint="0.499984740745262"/>
        </horizontal>
      </border>
    </dxf>
    <dxf>
      <font>
        <b/>
        <color theme="1"/>
      </font>
      <border>
        <left style="medium">
          <color theme="1" tint="0.499984740745262"/>
        </left>
        <right style="medium">
          <color theme="1" tint="0.499984740745262"/>
        </right>
        <top style="medium">
          <color theme="1" tint="0.499984740745262"/>
        </top>
        <bottom style="medium">
          <color theme="1" tint="0.499984740745262"/>
        </bottom>
      </border>
    </dxf>
    <dxf>
      <font>
        <b/>
        <color theme="1"/>
      </font>
      <fill>
        <patternFill>
          <bgColor theme="0" tint="-0.24994659260841701"/>
        </patternFill>
      </fill>
      <border>
        <left style="medium">
          <color theme="1" tint="0.499984740745262"/>
        </left>
        <right style="medium">
          <color theme="1" tint="0.499984740745262"/>
        </right>
        <top style="medium">
          <color theme="1" tint="0.499984740745262"/>
        </top>
        <bottom style="medium">
          <color theme="1" tint="0.499984740745262"/>
        </bottom>
        <horizontal style="thin">
          <color theme="0"/>
        </horizontal>
      </border>
    </dxf>
    <dxf>
      <font>
        <color theme="1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horizontal style="thin">
          <color theme="0" tint="-0.14999847407452621"/>
        </horizontal>
      </border>
    </dxf>
  </dxfs>
  <tableStyles count="1" defaultTableStyle="TableStyleMedium2" defaultPivotStyle="PivotStyleLight16">
    <tableStyle name="indexstyle" table="0" count="11" xr9:uid="{01E9E467-1064-4274-BB0D-14A8249890DE}">
      <tableStyleElement type="wholeTable" dxfId="92"/>
      <tableStyleElement type="headerRow" dxfId="91"/>
      <tableStyleElement type="totalRow" dxfId="90"/>
      <tableStyleElement type="firstColumn" dxfId="89"/>
      <tableStyleElement type="firstRowStripe" dxfId="88"/>
      <tableStyleElement type="firstColumnStripe" dxfId="87"/>
      <tableStyleElement type="firstSubtotalRow" dxfId="86"/>
      <tableStyleElement type="secondSubtotalRow" dxfId="85"/>
      <tableStyleElement type="secondColumnSubheading" dxfId="84"/>
      <tableStyleElement type="firstRowSubheading" dxfId="83"/>
      <tableStyleElement type="secondRowSubheading" dxfId="8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ustomXml" Target="../customXml/item4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radespersons Contracts Tracker" growShrinkType="overwriteClear" connectionId="2" xr16:uid="{00000000-0016-0000-0100-000000000000}" autoFormatId="16" applyNumberFormats="0" applyBorderFormats="0" applyFontFormats="0" applyPatternFormats="0" applyAlignmentFormats="0" applyWidthHeightFormats="0">
  <queryTableRefresh nextId="128" unboundColumnsRight="6">
    <queryTableFields count="44">
      <queryTableField id="1" name="COMMBUYS MBPO Link" tableColumnId="1"/>
      <queryTableField id="2" name="Lead Name" tableColumnId="2"/>
      <queryTableField id="3" name="Contract Doc ID" tableColumnId="3"/>
      <queryTableField id="4" name="Category" tableColumnId="4"/>
      <queryTableField id="5" name="Statewide" tableColumnId="5"/>
      <queryTableField id="6" name="Barnstable" tableColumnId="6"/>
      <queryTableField id="7" name="Berkshire" tableColumnId="7"/>
      <queryTableField id="8" name="Bristol" tableColumnId="8"/>
      <queryTableField id="9" name="Dukes" tableColumnId="9"/>
      <queryTableField id="10" name="Essex" tableColumnId="10"/>
      <queryTableField id="11" name="Franklin" tableColumnId="11"/>
      <queryTableField id="12" name="Hampden" tableColumnId="12"/>
      <queryTableField id="13" name="Hampshire" tableColumnId="13"/>
      <queryTableField id="14" name="Middlesex" tableColumnId="14"/>
      <queryTableField id="15" name="Nantucket" tableColumnId="15"/>
      <queryTableField id="16" name="Norfolk" tableColumnId="16"/>
      <queryTableField id="17" name="Plymouth" tableColumnId="17"/>
      <queryTableField id="18" name="Suffolk" tableColumnId="18"/>
      <queryTableField id="19" name="Worcester" tableColumnId="19"/>
      <queryTableField id="20" name="Vendor Name" tableColumnId="20"/>
      <queryTableField id="21" name="Primary Address (Street, City, Town)" tableColumnId="21"/>
      <queryTableField id="22" name="Contract Manager Name" tableColumnId="22"/>
      <queryTableField id="23" name="Phone Number" tableColumnId="23"/>
      <queryTableField id="24" name="Fax Number" tableColumnId="24"/>
      <queryTableField id="25" name="Email" tableColumnId="25"/>
      <queryTableField id="26" name="COMMBUYS MBPO Link2" tableColumnId="26"/>
      <queryTableField id="27" name="PPD 10 Days" tableColumnId="27"/>
      <queryTableField id="28" name="PPD 15 Days" tableColumnId="28"/>
      <queryTableField id="29" name="PPD 20 Days" tableColumnId="29"/>
      <queryTableField id="30" name="PPD 30 Days" tableColumnId="30"/>
      <queryTableField id="31" name="% Markup Prevailing Wage" tableColumnId="31"/>
      <queryTableField id="32" name="% Markup Non Business/Emergency Hours" tableColumnId="32"/>
      <queryTableField id="33" name="% Markup Materials" tableColumnId="33"/>
      <queryTableField id="38" name="Suspension" tableColumnId="38"/>
      <queryTableField id="39" name="Date Suspended" tableColumnId="39"/>
      <queryTableField id="45" name="Emergency Contact Name" tableColumnId="41"/>
      <queryTableField id="46" name="Emergency Contact Phone/After Hours" tableColumnId="42"/>
      <queryTableField id="47" name="Emergency Contact Email" tableColumnId="43"/>
      <queryTableField id="40" dataBound="0" tableColumnId="40"/>
      <queryTableField id="34" dataBound="0" tableColumnId="34"/>
      <queryTableField id="36" dataBound="0" tableColumnId="35"/>
      <queryTableField id="35" dataBound="0" tableColumnId="36"/>
      <queryTableField id="37" dataBound="0" tableColumnId="37"/>
      <queryTableField id="44" dataBound="0" tableColumnId="4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data" displayName="data" ref="A1:AR1799" tableType="queryTable" totalsRowShown="0" dataDxfId="81">
  <autoFilter ref="A1:AR1799" xr:uid="{00000000-0009-0000-0100-000003000000}"/>
  <tableColumns count="44">
    <tableColumn id="1" xr3:uid="{00000000-0010-0000-0000-000001000000}" uniqueName="1" name="COMMBUYS MBPO Link" queryTableFieldId="1" dataDxfId="80"/>
    <tableColumn id="2" xr3:uid="{00000000-0010-0000-0000-000002000000}" uniqueName="2" name="Lead Name" queryTableFieldId="2" dataDxfId="79"/>
    <tableColumn id="3" xr3:uid="{00000000-0010-0000-0000-000003000000}" uniqueName="3" name="Contract Doc ID" queryTableFieldId="3" dataDxfId="78"/>
    <tableColumn id="4" xr3:uid="{00000000-0010-0000-0000-000004000000}" uniqueName="4" name="Category" queryTableFieldId="4" dataDxfId="77"/>
    <tableColumn id="5" xr3:uid="{00000000-0010-0000-0000-000005000000}" uniqueName="5" name="Statewide" queryTableFieldId="5" dataDxfId="76"/>
    <tableColumn id="6" xr3:uid="{00000000-0010-0000-0000-000006000000}" uniqueName="6" name="Barnstable" queryTableFieldId="6" dataDxfId="75"/>
    <tableColumn id="7" xr3:uid="{00000000-0010-0000-0000-000007000000}" uniqueName="7" name="Berkshire" queryTableFieldId="7" dataDxfId="74"/>
    <tableColumn id="8" xr3:uid="{00000000-0010-0000-0000-000008000000}" uniqueName="8" name="Bristol" queryTableFieldId="8" dataDxfId="73"/>
    <tableColumn id="9" xr3:uid="{00000000-0010-0000-0000-000009000000}" uniqueName="9" name="Dukes" queryTableFieldId="9" dataDxfId="72"/>
    <tableColumn id="10" xr3:uid="{00000000-0010-0000-0000-00000A000000}" uniqueName="10" name="Essex" queryTableFieldId="10" dataDxfId="71"/>
    <tableColumn id="11" xr3:uid="{00000000-0010-0000-0000-00000B000000}" uniqueName="11" name="Franklin" queryTableFieldId="11" dataDxfId="70"/>
    <tableColumn id="12" xr3:uid="{00000000-0010-0000-0000-00000C000000}" uniqueName="12" name="Hampden" queryTableFieldId="12" dataDxfId="69"/>
    <tableColumn id="13" xr3:uid="{00000000-0010-0000-0000-00000D000000}" uniqueName="13" name="Hampshire" queryTableFieldId="13" dataDxfId="68"/>
    <tableColumn id="14" xr3:uid="{00000000-0010-0000-0000-00000E000000}" uniqueName="14" name="Middlesex" queryTableFieldId="14" dataDxfId="67"/>
    <tableColumn id="15" xr3:uid="{00000000-0010-0000-0000-00000F000000}" uniqueName="15" name="Nantucket" queryTableFieldId="15" dataDxfId="66"/>
    <tableColumn id="16" xr3:uid="{00000000-0010-0000-0000-000010000000}" uniqueName="16" name="Norfolk" queryTableFieldId="16" dataDxfId="65"/>
    <tableColumn id="17" xr3:uid="{00000000-0010-0000-0000-000011000000}" uniqueName="17" name="Plymouth" queryTableFieldId="17" dataDxfId="64"/>
    <tableColumn id="18" xr3:uid="{00000000-0010-0000-0000-000012000000}" uniqueName="18" name="Suffolk" queryTableFieldId="18" dataDxfId="63"/>
    <tableColumn id="19" xr3:uid="{00000000-0010-0000-0000-000013000000}" uniqueName="19" name="Worcester" queryTableFieldId="19" dataDxfId="62"/>
    <tableColumn id="20" xr3:uid="{00000000-0010-0000-0000-000014000000}" uniqueName="20" name="Vendor Name" queryTableFieldId="20" dataDxfId="61"/>
    <tableColumn id="21" xr3:uid="{00000000-0010-0000-0000-000015000000}" uniqueName="21" name="Primary Address (Street, City, Town)" queryTableFieldId="21" dataDxfId="60"/>
    <tableColumn id="22" xr3:uid="{00000000-0010-0000-0000-000016000000}" uniqueName="22" name="Contract Manager Name" queryTableFieldId="22" dataDxfId="59"/>
    <tableColumn id="23" xr3:uid="{00000000-0010-0000-0000-000017000000}" uniqueName="23" name="Phone Number" queryTableFieldId="23" dataDxfId="58"/>
    <tableColumn id="24" xr3:uid="{00000000-0010-0000-0000-000018000000}" uniqueName="24" name="Fax Number" queryTableFieldId="24" dataDxfId="57"/>
    <tableColumn id="25" xr3:uid="{00000000-0010-0000-0000-000019000000}" uniqueName="25" name="Email" queryTableFieldId="25" dataDxfId="56"/>
    <tableColumn id="26" xr3:uid="{00000000-0010-0000-0000-00001A000000}" uniqueName="26" name="COMMBUYS MBPO Link2" queryTableFieldId="26" dataDxfId="55"/>
    <tableColumn id="27" xr3:uid="{00000000-0010-0000-0000-00001B000000}" uniqueName="27" name="PPD 10 Days" queryTableFieldId="27" dataDxfId="54"/>
    <tableColumn id="28" xr3:uid="{00000000-0010-0000-0000-00001C000000}" uniqueName="28" name="PPD 15 Days" queryTableFieldId="28" dataDxfId="53"/>
    <tableColumn id="29" xr3:uid="{00000000-0010-0000-0000-00001D000000}" uniqueName="29" name="PPD 20 Days" queryTableFieldId="29" dataDxfId="52"/>
    <tableColumn id="30" xr3:uid="{00000000-0010-0000-0000-00001E000000}" uniqueName="30" name="PPD 30 Days" queryTableFieldId="30" dataDxfId="51"/>
    <tableColumn id="31" xr3:uid="{00000000-0010-0000-0000-00001F000000}" uniqueName="31" name="% Markup Prevailing Wage" queryTableFieldId="31" dataDxfId="50"/>
    <tableColumn id="32" xr3:uid="{00000000-0010-0000-0000-000020000000}" uniqueName="32" name="% Markup Non Business/Emergency Hours" queryTableFieldId="32" dataDxfId="49"/>
    <tableColumn id="33" xr3:uid="{00000000-0010-0000-0000-000021000000}" uniqueName="33" name="% Markup Materials" queryTableFieldId="33" dataDxfId="48"/>
    <tableColumn id="38" xr3:uid="{00000000-0010-0000-0000-000026000000}" uniqueName="38" name="Suspension" queryTableFieldId="38" dataDxfId="47"/>
    <tableColumn id="39" xr3:uid="{00000000-0010-0000-0000-000027000000}" uniqueName="39" name="Date Suspended" queryTableFieldId="39" dataDxfId="4"/>
    <tableColumn id="41" xr3:uid="{00000000-0010-0000-0000-000029000000}" uniqueName="41" name="Emergency Contact Name" queryTableFieldId="45" dataDxfId="3"/>
    <tableColumn id="42" xr3:uid="{00000000-0010-0000-0000-00002A000000}" uniqueName="42" name="Emergency Contact Phone/After Hours" queryTableFieldId="46" dataDxfId="2"/>
    <tableColumn id="43" xr3:uid="{00000000-0010-0000-0000-00002B000000}" uniqueName="43" name="Emergency Contact Email" queryTableFieldId="47" dataDxfId="1"/>
    <tableColumn id="40" xr3:uid="{00000000-0010-0000-0000-000028000000}" uniqueName="40" name="Vendor Name92" queryTableFieldId="40" dataDxfId="0">
      <calculatedColumnFormula array="1">IF(AH2="Yes",T2&amp;" (Suspended as of: "&amp;TEXT(AI2,"m/dd/yyyy")&amp;")",T2)</calculatedColumnFormula>
    </tableColumn>
    <tableColumn id="34" xr3:uid="{00000000-0010-0000-0000-000022000000}" uniqueName="34" name="Prompt Pay83" queryTableFieldId="34" dataDxfId="46">
      <calculatedColumnFormula array="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calculatedColumnFormula>
    </tableColumn>
    <tableColumn id="35" xr3:uid="{00000000-0010-0000-0000-000023000000}" uniqueName="35" name="% Markup Prevailing Wage94" queryTableFieldId="36" dataDxfId="45">
      <calculatedColumnFormula array="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calculatedColumnFormula>
    </tableColumn>
    <tableColumn id="36" xr3:uid="{00000000-0010-0000-0000-000024000000}" uniqueName="36" name="Vendor Contact Info85" queryTableFieldId="35" dataDxfId="44">
      <calculatedColumnFormula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calculatedColumnFormula>
    </tableColumn>
    <tableColumn id="37" xr3:uid="{00000000-0010-0000-0000-000025000000}" uniqueName="37" name="OSD Contract Manager86" queryTableFieldId="37" dataDxfId="43">
      <calculatedColumnFormula>VLOOKUP(data[[#This Row],[Lead Name]],get_cat!$A$170:$B$172,2,0)</calculatedColumnFormula>
    </tableColumn>
    <tableColumn id="44" xr3:uid="{00000000-0010-0000-0000-00002C000000}" uniqueName="44" name="Emergency Contact87" queryTableFieldId="44" dataDxfId="42">
      <calculatedColumnFormula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get_cat" displayName="get_cat" ref="B1:AA120" totalsRowShown="0" headerRowDxfId="41" dataDxfId="39" headerRowBorderDxfId="40" tableBorderDxfId="38" headerRowCellStyle="Output">
  <autoFilter ref="B1:AA120" xr:uid="{00000000-0009-0000-0100-000002000000}"/>
  <tableColumns count="26">
    <tableColumn id="1" xr3:uid="{00000000-0010-0000-0100-000001000000}" name="Vendor Name" dataDxfId="37" dataCellStyle="Output">
      <calculatedColumnFormula array="1">IFERROR(INDEX(data[[#All],[Vendor Name92]],SMALL(IF(data[[#All],[Category]]=$A$1,ROW(data[[#All],[Vendor Name92]])),ROW(1:1)),1),"")</calculatedColumnFormula>
    </tableColumn>
    <tableColumn id="2" xr3:uid="{00000000-0010-0000-0100-000002000000}" name="Vendor Contact Info" dataDxfId="36" dataCellStyle="Output">
      <calculatedColumnFormula array="1">IFERROR(INDEX(data[[#All],[Vendor Contact Info85]],MATCH(get_cat!$B2&amp;$A$1,data[[#All],[Vendor Name92]]&amp;data[[#All],[Category]],0),),"")</calculatedColumnFormula>
    </tableColumn>
    <tableColumn id="26" xr3:uid="{00000000-0010-0000-0100-00001A000000}" name="Vendor Name &amp; Contact Information" dataDxfId="35" dataCellStyle="Output">
      <calculatedColumnFormula array="1">IFERROR(INDEX(data[[#All],[Vendor Name92]],SMALL(IF(data[[#All],[Category]]=$A$1,ROW(data[[#All],[Vendor Name92]])),ROW(1:1)),1),"")&amp;CHAR(10)&amp;IFERROR(INDEX(data[[#All],[Vendor Contact Info85]],MATCH(get_cat!$B2&amp;$A$1,data[[#All],[Vendor Name92]]&amp;data[[#All],[Category]],0),),"")</calculatedColumnFormula>
    </tableColumn>
    <tableColumn id="3" xr3:uid="{00000000-0010-0000-0100-000003000000}" name="Category" dataDxfId="34" dataCellStyle="Output">
      <calculatedColumnFormula array="1">IFERROR(INDEX(data[[#All],[Category]],MATCH(get_cat!$B2&amp;$A$1,data[[#All],[Vendor Name92]]&amp;data[[#All],[Category]],0),),"")</calculatedColumnFormula>
    </tableColumn>
    <tableColumn id="7" xr3:uid="{00000000-0010-0000-0100-000007000000}" name="Email" dataDxfId="33" dataCellStyle="Output">
      <calculatedColumnFormula array="1">IFERROR(INDEX(data[[#All],[Email]],MATCH(get_cat!$B2&amp;$A$1,data[[#All],[Vendor Name92]]&amp;data[[#All],[Category]],0),),"")</calculatedColumnFormula>
    </tableColumn>
    <tableColumn id="8" xr3:uid="{00000000-0010-0000-0100-000008000000}" name="COMMBUYS MBPO Link" dataDxfId="32" dataCellStyle="Output">
      <calculatedColumnFormula array="1">IFERROR(INDEX(data[[#All],[COMMBUYS MBPO Link2]],MATCH(get_cat!$B2&amp;$A$1,data[[#All],[Vendor Name92]]&amp;data[[#All],[Category]],0),),"")</calculatedColumnFormula>
    </tableColumn>
    <tableColumn id="9" xr3:uid="{00000000-0010-0000-0100-000009000000}" name="Prompt Pay" dataDxfId="31" dataCellStyle="Output">
      <calculatedColumnFormula array="1">IFERROR(INDEX(data[[#All],[Prompt Pay83]],MATCH(get_cat!$B2&amp;$A$1,data[[#All],[Vendor Name92]]&amp;data[[#All],[Category]],0),),"")</calculatedColumnFormula>
    </tableColumn>
    <tableColumn id="4" xr3:uid="{00000000-0010-0000-0100-000004000000}" name="% Markup Prevailing Wage" dataDxfId="30" dataCellStyle="Output">
      <calculatedColumnFormula array="1">IFERROR(INDEX(data[[#All],[% Markup Prevailing Wage94]],MATCH(get_cat!$B2&amp;$A$1,data[[#All],[Vendor Name92]]&amp;data[[#All],[Category]],0),),"")</calculatedColumnFormula>
    </tableColumn>
    <tableColumn id="10" xr3:uid="{00000000-0010-0000-0100-00000A000000}" name="Statewide (Providing Services In All Counties)" dataDxfId="29">
      <calculatedColumnFormula array="1">IFERROR(INDEX(data[[#All],[Statewide]],MATCH(get_cat!$B2&amp;$A$1,data[[#All],[Vendor Name92]]&amp;data[[#All],[Category]],0),),"")</calculatedColumnFormula>
    </tableColumn>
    <tableColumn id="11" xr3:uid="{00000000-0010-0000-0100-00000B000000}" name="Barnstable" dataDxfId="28">
      <calculatedColumnFormula array="1">IFERROR(INDEX(data[[#All],[Barnstable]],MATCH(get_cat!$B2&amp;$A$1,data[[#All],[Vendor Name92]]&amp;data[[#All],[Category]],0),),"")</calculatedColumnFormula>
    </tableColumn>
    <tableColumn id="12" xr3:uid="{00000000-0010-0000-0100-00000C000000}" name="Berkshire" dataDxfId="27">
      <calculatedColumnFormula array="1">IFERROR(INDEX(data[[#All],[Berkshire]],MATCH(get_cat!$B2&amp;$A$1,data[[#All],[Vendor Name92]]&amp;data[[#All],[Category]],0),),"")</calculatedColumnFormula>
    </tableColumn>
    <tableColumn id="13" xr3:uid="{00000000-0010-0000-0100-00000D000000}" name="Bristol" dataDxfId="26">
      <calculatedColumnFormula array="1">IFERROR(INDEX(data[[#All],[Bristol]],MATCH(get_cat!$B2&amp;$A$1,data[[#All],[Vendor Name92]]&amp;data[[#All],[Category]],0),),"")</calculatedColumnFormula>
    </tableColumn>
    <tableColumn id="14" xr3:uid="{00000000-0010-0000-0100-00000E000000}" name="Dukes" dataDxfId="25">
      <calculatedColumnFormula array="1">IFERROR(INDEX(data[[#All],[Dukes]],MATCH(get_cat!$B2&amp;$A$1,data[[#All],[Vendor Name92]]&amp;data[[#All],[Category]],0),),"")</calculatedColumnFormula>
    </tableColumn>
    <tableColumn id="15" xr3:uid="{00000000-0010-0000-0100-00000F000000}" name="Essex" dataDxfId="24">
      <calculatedColumnFormula array="1">IFERROR(INDEX(data[[#All],[Essex]],MATCH(get_cat!$B2&amp;$A$1,data[[#All],[Vendor Name92]]&amp;data[[#All],[Category]],0),),"")</calculatedColumnFormula>
    </tableColumn>
    <tableColumn id="16" xr3:uid="{00000000-0010-0000-0100-000010000000}" name="Franklin" dataDxfId="23">
      <calculatedColumnFormula array="1">IFERROR(INDEX(data[[#All],[Franklin]],MATCH(get_cat!$B2&amp;$A$1,data[[#All],[Vendor Name92]]&amp;data[[#All],[Category]],0),),"")</calculatedColumnFormula>
    </tableColumn>
    <tableColumn id="17" xr3:uid="{00000000-0010-0000-0100-000011000000}" name="Hampden" dataDxfId="22">
      <calculatedColumnFormula array="1">IFERROR(INDEX(data[[#All],[Hampden]],MATCH(get_cat!$B2&amp;$A$1,data[[#All],[Vendor Name92]]&amp;data[[#All],[Category]],0),),"")</calculatedColumnFormula>
    </tableColumn>
    <tableColumn id="18" xr3:uid="{00000000-0010-0000-0100-000012000000}" name="Hampshire" dataDxfId="21">
      <calculatedColumnFormula array="1">IFERROR(INDEX(data[[#All],[Hampshire]],MATCH(get_cat!$B2&amp;$A$1,data[[#All],[Vendor Name92]]&amp;data[[#All],[Category]],0),),"")</calculatedColumnFormula>
    </tableColumn>
    <tableColumn id="19" xr3:uid="{00000000-0010-0000-0100-000013000000}" name="Middlesex" dataDxfId="20">
      <calculatedColumnFormula array="1">IFERROR(INDEX(data[[#All],[Middlesex]],MATCH(get_cat!$B2&amp;$A$1,data[[#All],[Vendor Name92]]&amp;data[[#All],[Category]],0),),"")</calculatedColumnFormula>
    </tableColumn>
    <tableColumn id="20" xr3:uid="{00000000-0010-0000-0100-000014000000}" name="Nantucket" dataDxfId="19">
      <calculatedColumnFormula array="1">IFERROR(INDEX(data[[#All],[Nantucket]],MATCH(get_cat!$B2&amp;$A$1,data[[#All],[Vendor Name92]]&amp;data[[#All],[Category]],0),),"")</calculatedColumnFormula>
    </tableColumn>
    <tableColumn id="21" xr3:uid="{00000000-0010-0000-0100-000015000000}" name="Norfolk" dataDxfId="18">
      <calculatedColumnFormula array="1">IFERROR(INDEX(data[[#All],[Norfolk]],MATCH(get_cat!$B2&amp;$A$1,data[[#All],[Vendor Name92]]&amp;data[[#All],[Category]],0),),"")</calculatedColumnFormula>
    </tableColumn>
    <tableColumn id="22" xr3:uid="{00000000-0010-0000-0100-000016000000}" name="Plymouth" dataDxfId="17">
      <calculatedColumnFormula array="1">IFERROR(INDEX(data[[#All],[Plymouth]],MATCH(get_cat!$B2&amp;$A$1,data[[#All],[Vendor Name92]]&amp;data[[#All],[Category]],0),),"")</calculatedColumnFormula>
    </tableColumn>
    <tableColumn id="23" xr3:uid="{00000000-0010-0000-0100-000017000000}" name="Suffolk" dataDxfId="16">
      <calculatedColumnFormula array="1">IFERROR(INDEX(data[[#All],[Suffolk]],MATCH(get_cat!$B2&amp;$A$1,data[[#All],[Vendor Name92]]&amp;data[[#All],[Category]],0),),"")</calculatedColumnFormula>
    </tableColumn>
    <tableColumn id="24" xr3:uid="{00000000-0010-0000-0100-000018000000}" name="Worcester" dataDxfId="15">
      <calculatedColumnFormula array="1">IFERROR(INDEX(data[[#All],[Worcester]],MATCH(get_cat!$B2&amp;$A$1,data[[#All],[Vendor Name92]]&amp;data[[#All],[Category]],0),),"")</calculatedColumnFormula>
    </tableColumn>
    <tableColumn id="5" xr3:uid="{00000000-0010-0000-0100-000005000000}" name="Contract Doc ID" dataDxfId="14">
      <calculatedColumnFormula array="1">IFERROR(INDEX(data[[#All],[Contract Doc ID]],MATCH(get_cat!$B2&amp;$A$1,data[[#All],[Vendor Name92]]&amp;data[[#All],[Category]],0),),"")</calculatedColumnFormula>
    </tableColumn>
    <tableColumn id="6" xr3:uid="{00000000-0010-0000-0100-000006000000}" name="OSD Contract Manager" dataDxfId="13">
      <calculatedColumnFormula array="1">IFERROR(INDEX(data[[#All],[OSD Contract Manager86]],MATCH(get_cat!$B2&amp;$A$1,data[[#All],[Vendor Name92]]&amp;data[[#All],[Category]],0),),"")</calculatedColumnFormula>
    </tableColumn>
    <tableColumn id="25" xr3:uid="{00000000-0010-0000-0100-000019000000}" name="Emergency Contact" dataDxfId="12">
      <calculatedColumnFormula array="1">IFERROR(INDEX(data[[#All],[Emergency Contact87]],MATCH(get_cat!$B2&amp;$A$1,data[[#All],[Vendor Name92]]&amp;data[[#All],[Category]],0),),"")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C73B245-1202-49C3-8C2D-A8A0D40AE822}" name="Table1" displayName="Table1" ref="A1:XFD1048576" totalsRowShown="0">
  <autoFilter ref="A1:XFD1048576" xr:uid="{AC73B245-1202-49C3-8C2D-A8A0D40AE822}"/>
  <tableColumns count="16384">
    <tableColumn id="1" xr3:uid="{70623AA3-F254-45A5-AC1C-D1A1B06866AF}" name="SWC Description"/>
    <tableColumn id="2" xr3:uid="{5B2DF41B-5254-4F76-B95E-F4848986D4DF}" name="Vendor Contact Info"/>
    <tableColumn id="3" xr3:uid="{866BFDE5-C229-4088-8564-74269D9AD820}" name="Programs (SDO and SBPP)"/>
    <tableColumn id="4" xr3:uid="{DF290BE4-8BB8-4C44-82CE-036A15FD795E}" name="MBE_Certified"/>
    <tableColumn id="5" xr3:uid="{B7664DFD-2491-4C08-B23B-0E7B6458A09F}" name="M/NPO_Certified"/>
    <tableColumn id="6" xr3:uid="{D9035203-F76C-4EDA-87D5-D07A22491739}" name="WBE_Certified"/>
    <tableColumn id="7" xr3:uid="{29353141-FDE3-4D2C-B274-60963512706B}" name="W/NPO_Certified"/>
    <tableColumn id="8" xr3:uid="{D18ACA6D-709F-4865-BAEC-6D2F77A2D112}" name="SDVOBE_Certified"/>
    <tableColumn id="9" xr3:uid="{BEECC6D6-0C8B-4FE2-B63E-7FBCF4DE2811}" name="VBE_Certified"/>
    <tableColumn id="10" xr3:uid="{F7C3F127-9B2E-483C-883B-F306896D2F28}" name="V/NPO_Certified"/>
    <tableColumn id="11" xr3:uid="{1BDD11DD-E32A-4D6C-BE0B-D62900D4EA11}" name="DOBE_Certified"/>
    <tableColumn id="12" xr3:uid="{2C56944F-2501-4CD9-A8D6-50A226498C82}" name="LGBTBE_Certified"/>
    <tableColumn id="13" xr3:uid="{5C7B0EE8-CB48-499F-9833-221CDA20556D}" name="SBPP_Status"/>
    <tableColumn id="14" xr3:uid="{AFEC7504-6DF8-4007-BF00-7AF0DDCE01DF}" name="Column1"/>
    <tableColumn id="15" xr3:uid="{07EDC345-DD84-47A8-A345-31D584539CCB}" name="Column2"/>
    <tableColumn id="16" xr3:uid="{D23574BA-D66F-4BFD-81BD-017E66AF3C0D}" name="Column3"/>
    <tableColumn id="17" xr3:uid="{B61DAE47-69E2-46AA-B19C-DCACB494FAE2}" name="Column4"/>
    <tableColumn id="18" xr3:uid="{1D76722A-5195-4EB1-A2F4-11B72DA6159C}" name="Column5"/>
    <tableColumn id="19" xr3:uid="{C01A07E4-135E-4461-A16C-B58616A71E4C}" name="Column6"/>
    <tableColumn id="20" xr3:uid="{38E03D6C-5C86-4353-8A91-C192C75310E2}" name="Column7"/>
    <tableColumn id="21" xr3:uid="{BB48730D-1CA0-4145-B65D-1B42A98F9D7E}" name="Column8"/>
    <tableColumn id="22" xr3:uid="{FE667496-3783-4901-9F69-430618F83E14}" name="Column9"/>
    <tableColumn id="23" xr3:uid="{B2EFD4EF-8CEC-4C85-82E3-3093ADBD39BE}" name="Column10"/>
    <tableColumn id="24" xr3:uid="{F96467F2-8704-4A31-9654-55A9BD34E5F0}" name="Column11"/>
    <tableColumn id="25" xr3:uid="{20B02C52-6DCF-40CA-A4DC-F89CA7FBCF24}" name="Column12"/>
    <tableColumn id="26" xr3:uid="{2F4B1EFB-1A58-4F65-8483-95701AD68536}" name="Column13"/>
    <tableColumn id="27" xr3:uid="{B1EA8D01-3EA0-4796-8C2B-F900A8713584}" name="Column14"/>
    <tableColumn id="28" xr3:uid="{75241B4C-E5C9-40B2-9F1E-6F1FF5E02946}" name="Column15"/>
    <tableColumn id="29" xr3:uid="{2E256FB8-4956-49F5-B500-4E88FD345F4F}" name="Column16"/>
    <tableColumn id="30" xr3:uid="{555FE916-EB1C-4AAD-A3F2-C5BE0E8B28D3}" name="Column17"/>
    <tableColumn id="31" xr3:uid="{B4D2D375-2CEC-4176-8611-72A3CB1CB50B}" name="Column18"/>
    <tableColumn id="32" xr3:uid="{E740CB3E-F79C-47FF-A4DD-6B924B06875E}" name="Column19"/>
    <tableColumn id="33" xr3:uid="{37AE19AB-1712-45B0-9F0F-D7A8D5B474F4}" name="Column20"/>
    <tableColumn id="34" xr3:uid="{6B9BF9D3-1F1A-4642-A1A9-C02FD847E491}" name="Column21"/>
    <tableColumn id="35" xr3:uid="{72FBC5CC-70F7-427E-8944-1200806B97ED}" name="Column22"/>
    <tableColumn id="36" xr3:uid="{81851E0B-DE49-4A9C-A244-1410F42B3211}" name="Column23"/>
    <tableColumn id="37" xr3:uid="{C44EAE4A-69AC-47AE-9197-D0C05C2D3222}" name="Column24"/>
    <tableColumn id="38" xr3:uid="{9E61E2A9-70F0-4BDB-8CFE-CC893A572F5E}" name="Column25"/>
    <tableColumn id="39" xr3:uid="{FE4E7F09-F63A-4F5F-8C7B-AAA0CA179E83}" name="Column26"/>
    <tableColumn id="40" xr3:uid="{934C0E16-3CED-4A62-A3B4-4968B07FB234}" name="Column27"/>
    <tableColumn id="41" xr3:uid="{00ACC745-0F06-4522-AEBD-80E34CA7914A}" name="Column28"/>
    <tableColumn id="42" xr3:uid="{C913F810-012B-45DB-AED7-28C57AE173B8}" name="Column29"/>
    <tableColumn id="43" xr3:uid="{BB2DF27A-8846-4F3D-8F6A-F981AE0FEE53}" name="Column30"/>
    <tableColumn id="44" xr3:uid="{0D84B0BE-5632-4090-9168-11CF2403A839}" name="Column31"/>
    <tableColumn id="45" xr3:uid="{EB4ECB07-5EC8-42F3-82E9-B46BCD5B0984}" name="Column32"/>
    <tableColumn id="46" xr3:uid="{F80569CA-53DF-4A47-9849-4D6F4182B95B}" name="Column33"/>
    <tableColumn id="47" xr3:uid="{96230585-D9E6-458A-A874-8DE5D3B7C4E0}" name="Column34"/>
    <tableColumn id="48" xr3:uid="{810B862B-3EA1-4F1F-BA8B-5AEBB61611B0}" name="Column35"/>
    <tableColumn id="49" xr3:uid="{ECDDCC11-B828-4E15-8D73-19537809EF6E}" name="Column36"/>
    <tableColumn id="50" xr3:uid="{B7BC7C82-7A04-4585-8159-FE413C9AD918}" name="Column37"/>
    <tableColumn id="51" xr3:uid="{3C784431-396D-4EF3-B042-C65F8CC80C9C}" name="Column38"/>
    <tableColumn id="52" xr3:uid="{4F6C469C-367A-4912-B38E-F3E070E7EDB0}" name="Column39"/>
    <tableColumn id="53" xr3:uid="{F96A923A-D7E0-48EA-848E-3B9253487B1F}" name="Column40"/>
    <tableColumn id="54" xr3:uid="{4A5BA390-803D-4969-8A5C-2E12D35612FA}" name="Column41"/>
    <tableColumn id="55" xr3:uid="{F7571330-6353-48C7-A177-6BE052F1F0F8}" name="Column42"/>
    <tableColumn id="56" xr3:uid="{82E54498-8484-4C6A-B858-589454FF96BA}" name="Column43"/>
    <tableColumn id="57" xr3:uid="{894D5C5D-60DA-4243-8226-C7F61F2802BE}" name="Column44"/>
    <tableColumn id="58" xr3:uid="{AD299682-7057-4CF2-B9C4-5BB192EA3AEE}" name="Column45"/>
    <tableColumn id="59" xr3:uid="{2FA58080-1245-46CD-96C6-FD0C37C65D56}" name="Column46"/>
    <tableColumn id="60" xr3:uid="{20529CE5-9D68-4DD6-800C-496CF5493609}" name="Column47"/>
    <tableColumn id="61" xr3:uid="{C879C0C3-1834-4834-B5BA-4076B6661514}" name="Column48"/>
    <tableColumn id="62" xr3:uid="{CB35FC48-BBC1-41E6-8808-6BC96A477D0F}" name="Column49"/>
    <tableColumn id="63" xr3:uid="{146D5583-2D2F-40DC-965C-4340E827B76A}" name="Column50"/>
    <tableColumn id="64" xr3:uid="{ADAD163E-E9CA-4CDC-98FE-D373864DF873}" name="Column51"/>
    <tableColumn id="65" xr3:uid="{2D35F958-5E86-48F6-B484-5D1E3E041011}" name="Column52"/>
    <tableColumn id="66" xr3:uid="{6B35EB22-ADFF-4182-9B94-62C40A866562}" name="Column53"/>
    <tableColumn id="67" xr3:uid="{EDDE0E4D-43C0-4F77-81A8-AC847714A18C}" name="Column54"/>
    <tableColumn id="68" xr3:uid="{27BA2DEC-E18A-4D76-AB88-B2C21329B293}" name="Column55"/>
    <tableColumn id="69" xr3:uid="{E6CE6264-1C23-4B31-95A3-242A0A6DEA33}" name="Column56"/>
    <tableColumn id="70" xr3:uid="{55C53AEC-8CC0-4CD2-B993-3B26EFE3733D}" name="Column57"/>
    <tableColumn id="71" xr3:uid="{BBAEDD3E-8651-4489-B3F1-50930BA409A7}" name="Column58"/>
    <tableColumn id="72" xr3:uid="{DE721EA3-4BDD-4CD2-B60B-B76FD44060CA}" name="Column59"/>
    <tableColumn id="73" xr3:uid="{092C2E16-2FA5-4391-8B68-634EBA375755}" name="Column60"/>
    <tableColumn id="74" xr3:uid="{1306461C-0F7C-4B0B-9ECF-D3FC4E2451B8}" name="Column61"/>
    <tableColumn id="75" xr3:uid="{94564046-9F69-439E-916F-374255AC8BD4}" name="Column62"/>
    <tableColumn id="76" xr3:uid="{A52D3336-DBD0-4844-9F6F-9550AC2E5701}" name="Column63"/>
    <tableColumn id="77" xr3:uid="{8845E282-BC20-4962-9137-3617C0F4422D}" name="Column64"/>
    <tableColumn id="78" xr3:uid="{34618E1F-2DEB-497A-9A74-74DB4B8B4005}" name="Column65"/>
    <tableColumn id="79" xr3:uid="{B8FDC05C-E6D7-47CA-94A1-B6FF891E0718}" name="Column66"/>
    <tableColumn id="80" xr3:uid="{C58CFC3A-B6E6-4768-89A4-A580DFFF6FF3}" name="Column67"/>
    <tableColumn id="81" xr3:uid="{F0B09C79-0444-4BDF-8C07-4CCF83CB735B}" name="Column68"/>
    <tableColumn id="82" xr3:uid="{A189DA29-ABBF-4B1F-A7B3-8F9BEA929275}" name="Column69"/>
    <tableColumn id="83" xr3:uid="{5FB3F093-8EA1-4738-9AEB-431C7396B992}" name="Column70"/>
    <tableColumn id="84" xr3:uid="{637E1C21-BB9A-4514-B417-1EE281802807}" name="Column71"/>
    <tableColumn id="85" xr3:uid="{DB2D31E6-6094-4A91-9DC0-2DB219D6C290}" name="Column72"/>
    <tableColumn id="86" xr3:uid="{F47C802B-81E4-42B4-A64A-9B2E01855886}" name="Column73"/>
    <tableColumn id="87" xr3:uid="{3166D759-5C02-4C57-8CE0-7C2D04ADB254}" name="Column74"/>
    <tableColumn id="88" xr3:uid="{27C5B229-88D2-445B-B3A2-AB770EBB2FFC}" name="Column75"/>
    <tableColumn id="89" xr3:uid="{A5A718B9-C8DE-4B0B-B942-93789A2CABD4}" name="Column76"/>
    <tableColumn id="90" xr3:uid="{4F7B008F-2DCE-48B7-9CFE-BC966C231125}" name="Column77"/>
    <tableColumn id="91" xr3:uid="{76BADBEC-125C-49C0-A6A0-09CAC66A858F}" name="Column78"/>
    <tableColumn id="92" xr3:uid="{29D55536-CC95-40C8-8657-BD246273F5E7}" name="Column79"/>
    <tableColumn id="93" xr3:uid="{20D2E817-A175-4F42-97D0-99304EE36D70}" name="Column80"/>
    <tableColumn id="94" xr3:uid="{CDB7EE4C-5123-4E70-B35F-460CFD782FB0}" name="Column81"/>
    <tableColumn id="95" xr3:uid="{C092028C-F4B0-48F6-96F5-6D5FBD0984EF}" name="Column82"/>
    <tableColumn id="96" xr3:uid="{828C5C2A-2E98-485F-A0B4-916D7576D23A}" name="Column83"/>
    <tableColumn id="97" xr3:uid="{DBBEDAF4-C7BA-4682-802D-EB044A17A7D5}" name="Column84"/>
    <tableColumn id="98" xr3:uid="{444E513E-9597-4F1C-832D-3A9659B5C19C}" name="Column85"/>
    <tableColumn id="99" xr3:uid="{D13755B5-3A87-43B9-BD49-B6675BBA642F}" name="Column86"/>
    <tableColumn id="100" xr3:uid="{6C6D756B-1BC9-4BA9-A24C-870953C77E5C}" name="Column87"/>
    <tableColumn id="101" xr3:uid="{A3C744A7-04F8-49A9-AC7A-421DFFD97948}" name="Column88"/>
    <tableColumn id="102" xr3:uid="{9E812036-187A-4C9B-9D6B-3218F86CB48B}" name="Column89"/>
    <tableColumn id="103" xr3:uid="{82A6ADE0-F82E-4634-9B26-E1F29AA23A56}" name="Column90"/>
    <tableColumn id="104" xr3:uid="{6A39A803-341A-4B8B-B922-B269BD56A83B}" name="Column91"/>
    <tableColumn id="105" xr3:uid="{C2463ACB-21C6-44F6-8231-007FB4A8A151}" name="Column92"/>
    <tableColumn id="106" xr3:uid="{29A1D2C7-293E-435E-8396-37D508C82980}" name="Column93"/>
    <tableColumn id="107" xr3:uid="{0178E8D2-17BA-4913-B383-4FFADD0A71B8}" name="Column94"/>
    <tableColumn id="108" xr3:uid="{1FE50931-74AE-4494-A950-78777400D4F8}" name="Column95"/>
    <tableColumn id="109" xr3:uid="{E6AB70C2-BD0F-41A1-A2F1-FCFDC88D906B}" name="Column96"/>
    <tableColumn id="110" xr3:uid="{E68D67EE-6079-40F3-99D7-57E1B9BC249E}" name="Column97"/>
    <tableColumn id="111" xr3:uid="{7B994AE4-317C-4442-8A8D-3CBC504CA08C}" name="Column98"/>
    <tableColumn id="112" xr3:uid="{D29F264A-DA79-43AE-AC09-59CBF2639F67}" name="Column99"/>
    <tableColumn id="113" xr3:uid="{E7D6ABFD-E410-44C2-87C5-695B68404C7B}" name="Column100"/>
    <tableColumn id="114" xr3:uid="{26380B10-BF12-4DE5-B5F0-F40B58633668}" name="Column101"/>
    <tableColumn id="115" xr3:uid="{0FC68A2B-9369-4D84-9DCC-D57DF75E53AA}" name="Column102"/>
    <tableColumn id="116" xr3:uid="{CD00CB05-71A2-48A8-B2E1-8D67CE60EBE7}" name="Column103"/>
    <tableColumn id="117" xr3:uid="{FE02353A-C3F6-45FF-9579-B29E97203FF0}" name="Column104"/>
    <tableColumn id="118" xr3:uid="{C35709E8-3F6C-45C4-A4FF-9358F0CB83B8}" name="Column105"/>
    <tableColumn id="119" xr3:uid="{BB9F68A3-E57E-402B-9D39-823A878448F2}" name="Column106"/>
    <tableColumn id="120" xr3:uid="{EA7ACF0F-6B40-4540-B95B-DA90103FEA02}" name="Column107"/>
    <tableColumn id="121" xr3:uid="{1EFCAAA9-8B04-49E0-AA47-7425A9AB5BC1}" name="Column108"/>
    <tableColumn id="122" xr3:uid="{0AE7D67D-EA57-4D92-B1EB-4FD7C40A94E1}" name="Column109"/>
    <tableColumn id="123" xr3:uid="{8AB63ED0-5A72-44AA-9326-79348173A10F}" name="Column110"/>
    <tableColumn id="124" xr3:uid="{EA3D3FF2-480E-4A88-86BC-24D86D3CB843}" name="Column111"/>
    <tableColumn id="125" xr3:uid="{992AA7AC-0AB7-4E33-860C-F08C87EA3CA9}" name="Column112"/>
    <tableColumn id="126" xr3:uid="{84C06E1A-FD78-4522-A32D-590E65D2DD88}" name="Column113"/>
    <tableColumn id="127" xr3:uid="{AEEE3DA5-8BF0-4932-B03E-2C1BB186FE22}" name="Column114"/>
    <tableColumn id="128" xr3:uid="{01097A9E-824F-4BE4-BA5E-B38C41EFEA76}" name="Column115"/>
    <tableColumn id="129" xr3:uid="{E1B1C906-94BB-4679-8D96-B41C53825911}" name="Column116"/>
    <tableColumn id="130" xr3:uid="{8EA98996-3A39-4B3B-8A6B-FFBFD5B663ED}" name="Column117"/>
    <tableColumn id="131" xr3:uid="{506A71E4-9B53-470E-AFBF-7EFAAD4B8FC1}" name="Column118"/>
    <tableColumn id="132" xr3:uid="{AAC7656C-B6E5-4137-A2E1-CFC9797D285C}" name="Column119"/>
    <tableColumn id="133" xr3:uid="{BB19B652-794B-454B-B565-56C68DF7A1A8}" name="Column120"/>
    <tableColumn id="134" xr3:uid="{79632685-5739-457F-B1BD-967B2753023F}" name="Column121"/>
    <tableColumn id="135" xr3:uid="{77E1AE2B-CF26-48CE-9132-F741B8E140DF}" name="Column122"/>
    <tableColumn id="136" xr3:uid="{F9A8F7D4-B3D7-4AE7-B503-66299FDD980F}" name="Column123"/>
    <tableColumn id="137" xr3:uid="{A853D70F-5E01-4290-80BC-F36817F1BAD1}" name="Column124"/>
    <tableColumn id="138" xr3:uid="{7CC6F533-98DB-4A9A-98D8-60779D53CCE7}" name="Column125"/>
    <tableColumn id="139" xr3:uid="{E79DB758-B690-4CAA-9407-235D84B8E2F3}" name="Column126"/>
    <tableColumn id="140" xr3:uid="{D23E8D23-2B57-436F-9AD3-9DE0F5B8085D}" name="Column127"/>
    <tableColumn id="141" xr3:uid="{D5CC0578-0108-4962-B385-84855EF7CB9D}" name="Column128"/>
    <tableColumn id="142" xr3:uid="{7F74F422-4414-4F08-98F2-80C429D6A91C}" name="Column129"/>
    <tableColumn id="143" xr3:uid="{8FB41EC5-7AE6-4C85-BDB8-6333B1768D9A}" name="Column130"/>
    <tableColumn id="144" xr3:uid="{CBE440FD-1B8D-4D88-B077-3D7CEE1BCF6B}" name="Column131"/>
    <tableColumn id="145" xr3:uid="{1ED62ECF-22B9-42F2-AA53-0AF7A7F6BA46}" name="Column132"/>
    <tableColumn id="146" xr3:uid="{1D598A7E-4576-441E-B2E0-16DCE252F814}" name="Column133"/>
    <tableColumn id="147" xr3:uid="{A8E328AC-B600-4324-A42F-4AF276ECEC0D}" name="Column134"/>
    <tableColumn id="148" xr3:uid="{6C35D836-245B-4EF1-83FA-62CC29A85C5C}" name="Column135"/>
    <tableColumn id="149" xr3:uid="{1A935947-B39C-44B5-93EE-F3E41FB37E5C}" name="Column136"/>
    <tableColumn id="150" xr3:uid="{1573507F-A46B-49BD-90B3-ED90E8E787B7}" name="Column137"/>
    <tableColumn id="151" xr3:uid="{2348402D-CF33-46D5-A5CC-FC49F5E53332}" name="Column138"/>
    <tableColumn id="152" xr3:uid="{05BEAE86-3A77-4647-8DB8-9127363EA46E}" name="Column139"/>
    <tableColumn id="153" xr3:uid="{013AA7C4-507F-4752-9BA8-8E3FA49528E2}" name="Column140"/>
    <tableColumn id="154" xr3:uid="{15E04A6E-7499-4843-AEFE-259964358C1A}" name="Column141"/>
    <tableColumn id="155" xr3:uid="{17C6B64D-E80A-439E-A37A-93F5A0097465}" name="Column142"/>
    <tableColumn id="156" xr3:uid="{00DE5C3A-1A03-4089-8050-3BB27552F01E}" name="Column143"/>
    <tableColumn id="157" xr3:uid="{EFB765D8-1E5F-4252-B3B0-7473EC1D13C1}" name="Column144"/>
    <tableColumn id="158" xr3:uid="{6D0FD947-D53B-4F53-B4E3-16E5F22CC758}" name="Column145"/>
    <tableColumn id="159" xr3:uid="{48F76630-1766-47DA-8FF6-97739F454DE2}" name="Column146"/>
    <tableColumn id="160" xr3:uid="{BEFBC61B-C005-439E-AE52-A38E1AB2157F}" name="Column147"/>
    <tableColumn id="161" xr3:uid="{366EA2D0-064A-41AB-A8DC-815CC303F43C}" name="Column148"/>
    <tableColumn id="162" xr3:uid="{3AC92A4F-3F36-4123-828E-C8B97941E41A}" name="Column149"/>
    <tableColumn id="163" xr3:uid="{F4E006FC-EC6E-441C-9CB7-185C33A2C587}" name="Column150"/>
    <tableColumn id="164" xr3:uid="{0CFBFE22-A2E5-44BF-9109-84EC04610C16}" name="Column151"/>
    <tableColumn id="165" xr3:uid="{7C22DF7F-AD50-4E2A-A924-320FF4F21492}" name="Column152"/>
    <tableColumn id="166" xr3:uid="{B8A63C7E-B7FA-456E-96CD-EEE95CE2711D}" name="Column153"/>
    <tableColumn id="167" xr3:uid="{1DE558A5-188A-4BBD-8762-09523F92BF10}" name="Column154"/>
    <tableColumn id="168" xr3:uid="{DD2FD8E0-0B40-42BD-83BA-F6306DEA603F}" name="Column155"/>
    <tableColumn id="169" xr3:uid="{64B0CCDA-EDD3-4A24-8D49-EF8FA0DC4B20}" name="Column156"/>
    <tableColumn id="170" xr3:uid="{970AD262-DDD7-408D-9A7D-A1D2E7B2A686}" name="Column157"/>
    <tableColumn id="171" xr3:uid="{723C87A6-5B94-4AC9-937F-3CCA8F0A50F4}" name="Column158"/>
    <tableColumn id="172" xr3:uid="{70782363-80D7-43E3-9086-28B93095C9AF}" name="Column159"/>
    <tableColumn id="173" xr3:uid="{D62FE90E-C262-4D50-867E-A7CF9F4225C1}" name="Column160"/>
    <tableColumn id="174" xr3:uid="{66D23AC6-5185-4EF8-B947-6407D39C8FEC}" name="Column161"/>
    <tableColumn id="175" xr3:uid="{E7416E99-DBBB-40A0-9B22-784ED5B2AE25}" name="Column162"/>
    <tableColumn id="176" xr3:uid="{DC82783C-E603-4C50-891D-3C7B83984B2F}" name="Column163"/>
    <tableColumn id="177" xr3:uid="{2D3C48D9-B6E3-4EE1-9FEE-74B42CE42F5E}" name="Column164"/>
    <tableColumn id="178" xr3:uid="{D7239093-4C53-45F5-8D80-071D62E65B24}" name="Column165"/>
    <tableColumn id="179" xr3:uid="{EA916940-7C15-403D-8433-44A47AAF1CDA}" name="Column166"/>
    <tableColumn id="180" xr3:uid="{F3F01E76-8DC8-472A-B671-F7D417120EAD}" name="Column167"/>
    <tableColumn id="181" xr3:uid="{C7608135-9E12-4216-8DC1-074478A756F1}" name="Column168"/>
    <tableColumn id="182" xr3:uid="{3634EDBA-273C-45FC-AEBC-A6E9EB50A74B}" name="Column169"/>
    <tableColumn id="183" xr3:uid="{4637AD8E-6DF2-44EC-959F-FB050E0D34B5}" name="Column170"/>
    <tableColumn id="184" xr3:uid="{D91DF0A3-CC0D-4A73-ABF0-91D46423E98E}" name="Column171"/>
    <tableColumn id="185" xr3:uid="{1A079BDD-3896-4F99-8221-088E1B255860}" name="Column172"/>
    <tableColumn id="186" xr3:uid="{BB67ADFF-400C-41F8-BF7A-071E2A759F4C}" name="Column173"/>
    <tableColumn id="187" xr3:uid="{AB976553-28E2-4D72-86BC-EEBBC8C57695}" name="Column174"/>
    <tableColumn id="188" xr3:uid="{1657C9F1-6810-4FCF-8B50-84415D2E7607}" name="Column175"/>
    <tableColumn id="189" xr3:uid="{0411DC7E-6837-4588-9744-CDEBF69283AC}" name="Column176"/>
    <tableColumn id="190" xr3:uid="{AEF36AC0-F5AD-4BDC-A03B-C96C251FF0C5}" name="Column177"/>
    <tableColumn id="191" xr3:uid="{6B96AF78-D20C-4434-86C1-82873788D559}" name="Column178"/>
    <tableColumn id="192" xr3:uid="{F9B523B5-3941-49EA-A70B-B58354A6A98B}" name="Column179"/>
    <tableColumn id="193" xr3:uid="{FB0B9C59-8A7C-4F48-828B-5F2CEB096279}" name="Column180"/>
    <tableColumn id="194" xr3:uid="{C50CB553-59DE-4918-9AC7-5C929AE03C52}" name="Column181"/>
    <tableColumn id="195" xr3:uid="{78233E6E-663B-4E52-93D9-4BE937F70E76}" name="Column182"/>
    <tableColumn id="196" xr3:uid="{D111FD46-1493-4AB4-9396-A0CFA129357A}" name="Column183"/>
    <tableColumn id="197" xr3:uid="{E8779135-EF56-4219-8338-9DF1DCFAE0A5}" name="Column184"/>
    <tableColumn id="198" xr3:uid="{FE0FAA47-0C85-4573-9313-655B4BD2736A}" name="Column185"/>
    <tableColumn id="199" xr3:uid="{288E0242-C65E-4A95-8F65-57C1DBA61EBE}" name="Column186"/>
    <tableColumn id="200" xr3:uid="{955FDB5D-6E3A-4EB0-844E-54B1E58BCDB1}" name="Column187"/>
    <tableColumn id="201" xr3:uid="{3F9D18A8-082D-4528-BACB-5B7FB23AE31E}" name="Column188"/>
    <tableColumn id="202" xr3:uid="{5F946FBC-13EC-4DED-9B26-932692BC16E7}" name="Column189"/>
    <tableColumn id="203" xr3:uid="{D40F5A44-DD40-400C-A24D-5C7D7078F3D2}" name="Column190"/>
    <tableColumn id="204" xr3:uid="{8CCAEBD2-A6B8-449A-ABF7-70C108C511DE}" name="Column191"/>
    <tableColumn id="205" xr3:uid="{7E16FB4C-BC6C-4732-8343-B0BA20CF2A7A}" name="Column192"/>
    <tableColumn id="206" xr3:uid="{DC8443FD-3A2A-411C-BEC1-180B7DA4E02F}" name="Column193"/>
    <tableColumn id="207" xr3:uid="{41443AD0-21DF-48C2-90EA-21B37BB9B430}" name="Column194"/>
    <tableColumn id="208" xr3:uid="{54DD6504-B219-43C4-BA4E-0C6F26431D71}" name="Column195"/>
    <tableColumn id="209" xr3:uid="{1C36A2F5-F07F-4707-AA6F-33F0B6DD652D}" name="Column196"/>
    <tableColumn id="210" xr3:uid="{DDBD8207-D652-48BE-B1C0-503753E1C627}" name="Column197"/>
    <tableColumn id="211" xr3:uid="{7A9B38A1-4B1C-417E-AE59-291E0A8B24A6}" name="Column198"/>
    <tableColumn id="212" xr3:uid="{617843BF-7B4A-40A8-8D5B-E8FF338C70FA}" name="Column199"/>
    <tableColumn id="213" xr3:uid="{95ABA086-9290-41FD-96B7-546971664D51}" name="Column200"/>
    <tableColumn id="214" xr3:uid="{E38158BA-2929-4C89-AB04-794D6F58CF58}" name="Column201"/>
    <tableColumn id="215" xr3:uid="{593EC2DD-C409-4D57-AD86-FEE801416251}" name="Column202"/>
    <tableColumn id="216" xr3:uid="{9E44F886-1AC6-489D-AD4D-2B04B648F9F8}" name="Column203"/>
    <tableColumn id="217" xr3:uid="{9830B325-E9CF-4802-9C5E-0389A6432FD9}" name="Column204"/>
    <tableColumn id="218" xr3:uid="{01B09CA8-9830-4389-973E-92E8A286BA65}" name="Column205"/>
    <tableColumn id="219" xr3:uid="{FA978D2B-9F77-434F-BC04-F5D0F655D79D}" name="Column206"/>
    <tableColumn id="220" xr3:uid="{92131F90-49B0-48C0-87E8-6833D07B17AA}" name="Column207"/>
    <tableColumn id="221" xr3:uid="{14D60C2B-132C-41CE-AFC3-4C57CE8978D5}" name="Column208"/>
    <tableColumn id="222" xr3:uid="{A2DFBE49-1E6A-4B51-A1DA-5513CBAB0EBE}" name="Column209"/>
    <tableColumn id="223" xr3:uid="{6E40EBB0-4D15-4FA2-BC4C-FC4893DF72C2}" name="Column210"/>
    <tableColumn id="224" xr3:uid="{05A2D58F-2F5D-4773-9A99-1533B58CA4BE}" name="Column211"/>
    <tableColumn id="225" xr3:uid="{A743DE8B-C5B6-46CD-B254-A3A2A06B0961}" name="Column212"/>
    <tableColumn id="226" xr3:uid="{BD2BBFF8-D8F3-4983-970C-A13E905F0441}" name="Column213"/>
    <tableColumn id="227" xr3:uid="{80A11760-C3A2-4DEB-827B-4C794DF68A6E}" name="Column214"/>
    <tableColumn id="228" xr3:uid="{372383FA-E0B5-4C82-B63F-7B6D63A1D504}" name="Column215"/>
    <tableColumn id="229" xr3:uid="{29AF57E0-643F-4E2A-91C8-4608D642367A}" name="Column216"/>
    <tableColumn id="230" xr3:uid="{5A79E87F-A231-4909-92E7-7D025AD42B10}" name="Column217"/>
    <tableColumn id="231" xr3:uid="{48245ACA-149A-4132-8A26-87E63534A9D6}" name="Column218"/>
    <tableColumn id="232" xr3:uid="{B66CB5C2-9C53-4260-BABB-D6F65DF6315C}" name="Column219"/>
    <tableColumn id="233" xr3:uid="{667F630F-ABF6-477D-BE72-7F99261AFD1C}" name="Column220"/>
    <tableColumn id="234" xr3:uid="{A34669C3-16C5-43DE-8A16-6133070D5B41}" name="Column221"/>
    <tableColumn id="235" xr3:uid="{4CACA9D6-EB29-477E-9918-4B9408BB53DB}" name="Column222"/>
    <tableColumn id="236" xr3:uid="{9B158E4E-CD4D-4625-8684-5D11564EC238}" name="Column223"/>
    <tableColumn id="237" xr3:uid="{52488612-9285-4EAD-9AC8-8F3D99FE5D3C}" name="Column224"/>
    <tableColumn id="238" xr3:uid="{14E6EC5A-D4CA-48B5-80D3-8507FFEB20DA}" name="Column225"/>
    <tableColumn id="239" xr3:uid="{D8A824E5-B6FE-4093-9D45-E3FD3082DF2D}" name="Column226"/>
    <tableColumn id="240" xr3:uid="{4E3FE040-8870-49E6-B8EB-07F9E4CB9CF3}" name="Column227"/>
    <tableColumn id="241" xr3:uid="{6042D194-3980-4520-90DF-31291B06A61A}" name="Column228"/>
    <tableColumn id="242" xr3:uid="{CF8D1F09-E30F-4E93-A202-7D3EA3A3FA70}" name="Column229"/>
    <tableColumn id="243" xr3:uid="{1F03749D-8CFF-4490-AE05-F36DE855E20A}" name="Column230"/>
    <tableColumn id="244" xr3:uid="{04CFEBB2-C0BF-4725-90F0-E86C56C73A8C}" name="Column231"/>
    <tableColumn id="245" xr3:uid="{2DD7A925-B203-4326-9057-74E7687D1349}" name="Column232"/>
    <tableColumn id="246" xr3:uid="{9B736FE9-292F-4F08-BB5A-EE81B90E6F17}" name="Column233"/>
    <tableColumn id="247" xr3:uid="{4A604DB3-787A-4F1E-90CB-F8A2C2A71E99}" name="Column234"/>
    <tableColumn id="248" xr3:uid="{4F32B28B-6DD2-4243-9D8E-10698750C10F}" name="Column235"/>
    <tableColumn id="249" xr3:uid="{E994A27E-954A-4676-91EB-6F0CAD30BF64}" name="Column236"/>
    <tableColumn id="250" xr3:uid="{AEA29F6A-238C-4B66-BC03-FE44CB7EE11B}" name="Column237"/>
    <tableColumn id="251" xr3:uid="{5336DCD0-9182-4841-B076-D6C09E6976AB}" name="Column238"/>
    <tableColumn id="252" xr3:uid="{4E2F4DB1-F006-4018-AE5B-8D7009ADE3F7}" name="Column239"/>
    <tableColumn id="253" xr3:uid="{021BF0C1-2B48-40EE-9626-BFAF1D032828}" name="Column240"/>
    <tableColumn id="254" xr3:uid="{F1893582-A30B-4E0D-B39F-B13E956EA40A}" name="Column241"/>
    <tableColumn id="255" xr3:uid="{3E1DD9FF-1300-4E84-B170-E12C9DBEE0E3}" name="Column242"/>
    <tableColumn id="256" xr3:uid="{0811ABE7-ACC0-4EBC-BBCF-BBEEAA67EB58}" name="Column243"/>
    <tableColumn id="257" xr3:uid="{E8EBA5F8-13A2-4479-A265-901F4F625643}" name="Column244"/>
    <tableColumn id="258" xr3:uid="{0D3C3589-08FB-4F34-B0A6-A5B321973D9F}" name="Column245"/>
    <tableColumn id="259" xr3:uid="{48215B79-6604-4EE8-A1C9-07BD6DB0977E}" name="Column246"/>
    <tableColumn id="260" xr3:uid="{4FCDFA15-481D-4D77-B73C-488D08765F61}" name="Column247"/>
    <tableColumn id="261" xr3:uid="{0A38D9C6-DB56-41B7-8460-585D1A8F68A3}" name="Column248"/>
    <tableColumn id="262" xr3:uid="{E9773B3D-CD8D-4510-A4F7-05225E7023C5}" name="Column249"/>
    <tableColumn id="263" xr3:uid="{8DBD6AFA-AF8B-4B25-AC7A-6BE4BEBCDBF6}" name="Column250"/>
    <tableColumn id="264" xr3:uid="{E722BAA0-4BAE-45BB-B4AE-52B47A2E5F52}" name="Column251"/>
    <tableColumn id="265" xr3:uid="{CE352B1F-7E09-4D1E-9143-0C1AACBC1B70}" name="Column252"/>
    <tableColumn id="266" xr3:uid="{7AB62096-772F-464C-9524-E78FB8DD8293}" name="Column253"/>
    <tableColumn id="267" xr3:uid="{9C988446-F8BE-4661-B50E-81BFF9716D11}" name="Column254"/>
    <tableColumn id="268" xr3:uid="{1E7D68FF-C2D5-4A3E-AB65-78BE36A27900}" name="Column255"/>
    <tableColumn id="269" xr3:uid="{276B083F-E4A1-4CEF-AC26-2D7F7F061DF2}" name="Column256"/>
    <tableColumn id="270" xr3:uid="{6B67332D-DCBF-41AD-B2FF-4EF96B3D697F}" name="Column257"/>
    <tableColumn id="271" xr3:uid="{1F562341-BDBC-4FF4-B129-06E5DFABBAD4}" name="Column258"/>
    <tableColumn id="272" xr3:uid="{6824C2D2-D1F1-473E-A78A-D1E036607648}" name="Column259"/>
    <tableColumn id="273" xr3:uid="{6E012E29-7C6E-4C62-B4BB-C1729C0E6882}" name="Column260"/>
    <tableColumn id="274" xr3:uid="{CA08537B-BC94-4DA3-B504-FFFDEEC25A46}" name="Column261"/>
    <tableColumn id="275" xr3:uid="{E0CBECEE-8045-43AD-8308-A54C019B9605}" name="Column262"/>
    <tableColumn id="276" xr3:uid="{D9D5A51C-1AAD-45E0-9C71-EB292A034D11}" name="Column263"/>
    <tableColumn id="277" xr3:uid="{7FB85EB2-A657-44AE-9AE9-1B98C746344F}" name="Column264"/>
    <tableColumn id="278" xr3:uid="{62E26AA8-DBA6-4AD1-967E-54D7939825D8}" name="Column265"/>
    <tableColumn id="279" xr3:uid="{C17DCBC3-F547-4361-A2FD-96F9A91495F6}" name="Column266"/>
    <tableColumn id="280" xr3:uid="{3411CD41-2790-4355-A310-FB3A43CBBD2D}" name="Column267"/>
    <tableColumn id="281" xr3:uid="{B763DE21-4F89-40E5-97AF-AB026F09E60B}" name="Column268"/>
    <tableColumn id="282" xr3:uid="{FF3CE145-1B06-47E4-83FA-EBE6C7B6AFA9}" name="Column269"/>
    <tableColumn id="283" xr3:uid="{CB0BD983-7756-4585-AE79-9E95EC180B9D}" name="Column270"/>
    <tableColumn id="284" xr3:uid="{CCBB7CF7-BDA1-44AD-B856-976A86EAF87D}" name="Column271"/>
    <tableColumn id="285" xr3:uid="{47CA23F0-BB20-471F-A9E0-702F4BAF2C15}" name="Column272"/>
    <tableColumn id="286" xr3:uid="{5177D175-6DD7-450F-9BA5-79628505EBBC}" name="Column273"/>
    <tableColumn id="287" xr3:uid="{4851B0A5-0CAF-4882-BE23-295A7A90B60F}" name="Column274"/>
    <tableColumn id="288" xr3:uid="{A3C7315F-EA74-402E-9E31-967CDF6FBA9B}" name="Column275"/>
    <tableColumn id="289" xr3:uid="{6DA30F68-820B-4E21-9232-9EE08C686107}" name="Column276"/>
    <tableColumn id="290" xr3:uid="{D402CEB3-BD93-4E6F-A322-5D0C5F7396F1}" name="Column277"/>
    <tableColumn id="291" xr3:uid="{15A9BF7A-E3D0-40BC-8BE8-7FE999C236C3}" name="Column278"/>
    <tableColumn id="292" xr3:uid="{B8BFF8ED-EC2A-4E79-9A5C-9DA814820597}" name="Column279"/>
    <tableColumn id="293" xr3:uid="{2C12A7B1-23A5-4C4E-80FE-BB2281226BEE}" name="Column280"/>
    <tableColumn id="294" xr3:uid="{55EE9FEC-5086-4497-B8C6-4E307AC2FAF2}" name="Column281"/>
    <tableColumn id="295" xr3:uid="{EA4DF31B-19D6-4ECE-B6E8-09BF815FEB8C}" name="Column282"/>
    <tableColumn id="296" xr3:uid="{042FB67B-864F-40F5-92C9-515DABC23FEC}" name="Column283"/>
    <tableColumn id="297" xr3:uid="{1656E901-49D1-4129-85BB-C9B7C5C4CBCD}" name="Column284"/>
    <tableColumn id="298" xr3:uid="{BAFEC19A-11E6-4FF8-9D8B-3C00E3CE69C1}" name="Column285"/>
    <tableColumn id="299" xr3:uid="{58B67936-1E48-4762-8604-F1E579D705F6}" name="Column286"/>
    <tableColumn id="300" xr3:uid="{66407448-8480-481D-B91F-9223C48526D0}" name="Column287"/>
    <tableColumn id="301" xr3:uid="{9B1B6261-49ED-4218-AE6C-17CFEC66AF4F}" name="Column288"/>
    <tableColumn id="302" xr3:uid="{8F98515B-3100-42A8-A6A4-6D8EA0CCFABC}" name="Column289"/>
    <tableColumn id="303" xr3:uid="{05B7B218-8C90-4E1A-8583-3A5E69CFF6A7}" name="Column290"/>
    <tableColumn id="304" xr3:uid="{F8B41D82-A0A4-41B7-9BC4-86E4166B2C70}" name="Column291"/>
    <tableColumn id="305" xr3:uid="{D35CE498-245E-4D15-929D-F93C9FC72219}" name="Column292"/>
    <tableColumn id="306" xr3:uid="{FB69D55D-43DC-4C43-AC76-FE0A612EBF8F}" name="Column293"/>
    <tableColumn id="307" xr3:uid="{E9273CEE-1252-43B3-8F1D-BF028FBB7CCE}" name="Column294"/>
    <tableColumn id="308" xr3:uid="{6401D05E-FB22-4A94-9A84-32C1E8FA08AF}" name="Column295"/>
    <tableColumn id="309" xr3:uid="{59E34072-6A16-4A6D-9025-A4A789A286BD}" name="Column296"/>
    <tableColumn id="310" xr3:uid="{3F91ECAA-9D80-452E-82A9-B01997CF8A3C}" name="Column297"/>
    <tableColumn id="311" xr3:uid="{049A949B-D54A-4D8E-9FAA-1A0C9339FDCB}" name="Column298"/>
    <tableColumn id="312" xr3:uid="{0FB7A0B8-F022-4A25-B152-4398262FE015}" name="Column299"/>
    <tableColumn id="313" xr3:uid="{A182C5F3-3776-44D2-8519-A0948F03E5EC}" name="Column300"/>
    <tableColumn id="314" xr3:uid="{EAAA66DB-ED3A-4780-AF89-C936A96AF610}" name="Column301"/>
    <tableColumn id="315" xr3:uid="{E2251A05-0AB9-4C45-AC71-CF8E29FCBF7E}" name="Column302"/>
    <tableColumn id="316" xr3:uid="{5A54CEF6-8D94-481C-91FA-68D8DCC4C89C}" name="Column303"/>
    <tableColumn id="317" xr3:uid="{475D83E6-3056-49A0-8D73-60ED251A30F3}" name="Column304"/>
    <tableColumn id="318" xr3:uid="{E6687413-D4D1-455D-905A-C50F67F7D941}" name="Column305"/>
    <tableColumn id="319" xr3:uid="{326293E0-7FA6-4E79-A442-A244C917919B}" name="Column306"/>
    <tableColumn id="320" xr3:uid="{80B6D6B5-D2C7-4CBE-B5A3-B002453D0C66}" name="Column307"/>
    <tableColumn id="321" xr3:uid="{F3D864FF-D500-4873-8526-05EB6ABA8097}" name="Column308"/>
    <tableColumn id="322" xr3:uid="{3541FF09-6FE6-479C-88C0-89CE9B8F4E6B}" name="Column309"/>
    <tableColumn id="323" xr3:uid="{A2012F34-7649-475B-839E-2BA78AAF88D6}" name="Column310"/>
    <tableColumn id="324" xr3:uid="{31E50417-3E23-4860-83B1-AFB7E733A776}" name="Column311"/>
    <tableColumn id="325" xr3:uid="{83EFA5A4-14D2-48F2-8633-FD8E80A168D8}" name="Column312"/>
    <tableColumn id="326" xr3:uid="{4FCFDE12-1231-4EAB-9663-3CE1D4E93938}" name="Column313"/>
    <tableColumn id="327" xr3:uid="{5D642398-B29D-4DB9-903B-872EE7FA4F52}" name="Column314"/>
    <tableColumn id="328" xr3:uid="{854CA73C-7129-42C1-B77D-FB3A06EB2D0F}" name="Column315"/>
    <tableColumn id="329" xr3:uid="{8F5885A8-B24A-4BEE-990E-F0D9A5C08A01}" name="Column316"/>
    <tableColumn id="330" xr3:uid="{91C7BC2B-1A88-4A34-9CA2-F311D2FFD665}" name="Column317"/>
    <tableColumn id="331" xr3:uid="{9717BB64-8F4E-4E0E-9165-998F6EF3A5F1}" name="Column318"/>
    <tableColumn id="332" xr3:uid="{91081CEB-5E28-4774-8F36-02409085FFAD}" name="Column319"/>
    <tableColumn id="333" xr3:uid="{D3C7CB12-B42A-4219-96C6-56988A3837F7}" name="Column320"/>
    <tableColumn id="334" xr3:uid="{A25E9A00-932D-401C-B4E3-2794FB9B39D1}" name="Column321"/>
    <tableColumn id="335" xr3:uid="{DF3E0D0E-C02C-4277-B074-DE53FA85A9CD}" name="Column322"/>
    <tableColumn id="336" xr3:uid="{A4D50B5B-43A6-4E5B-8AF6-06EFE95F94B5}" name="Column323"/>
    <tableColumn id="337" xr3:uid="{6A57F303-35C0-4816-B43F-402CA314CCE0}" name="Column324"/>
    <tableColumn id="338" xr3:uid="{750DC79F-B06F-4572-934A-8C31F3E7AA03}" name="Column325"/>
    <tableColumn id="339" xr3:uid="{191C8C0B-0A22-4BD5-BEC0-01E84E299032}" name="Column326"/>
    <tableColumn id="340" xr3:uid="{C7007063-1E8C-447B-8C56-49FADAA2AF94}" name="Column327"/>
    <tableColumn id="341" xr3:uid="{4093CC3E-6459-4B91-89E5-C1F2FD32D26B}" name="Column328"/>
    <tableColumn id="342" xr3:uid="{2D4C48A6-3B1F-4B60-9DE4-670BD7B2FECD}" name="Column329"/>
    <tableColumn id="343" xr3:uid="{5F375860-AE4B-4904-8FA9-1167D9B28CA8}" name="Column330"/>
    <tableColumn id="344" xr3:uid="{3E408578-B3D8-468D-B1E5-435149E1D46F}" name="Column331"/>
    <tableColumn id="345" xr3:uid="{AE587C88-03E4-4CA6-A2A9-DACA665FFF75}" name="Column332"/>
    <tableColumn id="346" xr3:uid="{71CE7DEF-A2C7-42D1-A6CC-51BE98275169}" name="Column333"/>
    <tableColumn id="347" xr3:uid="{A9A4F2BC-E9C5-472D-9935-7AB14FE1F633}" name="Column334"/>
    <tableColumn id="348" xr3:uid="{DE189F56-3A7A-427C-A7E4-558B223604CD}" name="Column335"/>
    <tableColumn id="349" xr3:uid="{11BA66C7-2958-4E2C-865D-7EE980ACA0E2}" name="Column336"/>
    <tableColumn id="350" xr3:uid="{9B082DF3-4F3F-4621-A2F1-A9D9E0D74165}" name="Column337"/>
    <tableColumn id="351" xr3:uid="{4BB0E76A-2F94-4CD7-A240-69A09DF411BD}" name="Column338"/>
    <tableColumn id="352" xr3:uid="{26981ACF-2485-46A1-B7FB-D761049862DF}" name="Column339"/>
    <tableColumn id="353" xr3:uid="{E8F3F7C7-E873-4F70-A1DB-6490B78C04C2}" name="Column340"/>
    <tableColumn id="354" xr3:uid="{583E5314-2332-45C2-BA67-4F4B55E5C958}" name="Column341"/>
    <tableColumn id="355" xr3:uid="{64D34198-E425-4C8F-BF07-52EBF90C77A6}" name="Column342"/>
    <tableColumn id="356" xr3:uid="{664F3EB2-4442-48DF-83A6-55F83BCF0FF9}" name="Column343"/>
    <tableColumn id="357" xr3:uid="{93962CDF-8DFF-466F-B186-D14B6C69594D}" name="Column344"/>
    <tableColumn id="358" xr3:uid="{B0BFF9E0-BF89-4A83-805D-60F693664CE0}" name="Column345"/>
    <tableColumn id="359" xr3:uid="{AABC00C5-D805-497C-8A63-C859DC551332}" name="Column346"/>
    <tableColumn id="360" xr3:uid="{2507C550-1762-41AD-BB5B-63A8F0B70355}" name="Column347"/>
    <tableColumn id="361" xr3:uid="{04F21BD8-10CA-4BC3-BFEA-C2811BEC5D01}" name="Column348"/>
    <tableColumn id="362" xr3:uid="{16C14C94-9B7C-48BC-B515-11364ED2D16F}" name="Column349"/>
    <tableColumn id="363" xr3:uid="{821273D3-88BE-4A3D-8DEB-B7183D594424}" name="Column350"/>
    <tableColumn id="364" xr3:uid="{C7C6BF66-4629-4080-8743-B07DD14A5246}" name="Column351"/>
    <tableColumn id="365" xr3:uid="{B09074C1-65E9-48F2-B165-734681AAF0C4}" name="Column352"/>
    <tableColumn id="366" xr3:uid="{9533879A-AF33-4D77-A58E-5D588ABAED45}" name="Column353"/>
    <tableColumn id="367" xr3:uid="{7F20BAED-8E96-4A30-A7A5-67987EB9D94C}" name="Column354"/>
    <tableColumn id="368" xr3:uid="{259F6E23-D22C-43E2-B787-DE5194FF5F95}" name="Column355"/>
    <tableColumn id="369" xr3:uid="{76D4385B-95CE-4094-AD5B-60AE34092519}" name="Column356"/>
    <tableColumn id="370" xr3:uid="{0DAEA75B-7164-4639-8676-6C474B1B8307}" name="Column357"/>
    <tableColumn id="371" xr3:uid="{179B46AF-5BE0-4B77-8A50-72FFFB733CFD}" name="Column358"/>
    <tableColumn id="372" xr3:uid="{493B1567-E034-4F68-A9CB-477EEA339721}" name="Column359"/>
    <tableColumn id="373" xr3:uid="{84B5DFB1-FF83-47E5-B979-022873B75895}" name="Column360"/>
    <tableColumn id="374" xr3:uid="{E4904665-E110-4D0D-A9D7-03B2BE141F95}" name="Column361"/>
    <tableColumn id="375" xr3:uid="{4D9A54E0-884F-4072-B97F-70A03F5D8B86}" name="Column362"/>
    <tableColumn id="376" xr3:uid="{1B941958-AFED-4B6F-9347-526C8ACBE666}" name="Column363"/>
    <tableColumn id="377" xr3:uid="{9FB3DF90-679D-4B6B-A2B7-3DFA115344B1}" name="Column364"/>
    <tableColumn id="378" xr3:uid="{8491CD44-64ED-4771-91B8-8F39F4C2F7BC}" name="Column365"/>
    <tableColumn id="379" xr3:uid="{D2C74F86-1F01-49C4-94D3-F4AA8E5CA823}" name="Column366"/>
    <tableColumn id="380" xr3:uid="{36CB4159-EBF4-4E6C-BF6D-3691E0DB8F6A}" name="Column367"/>
    <tableColumn id="381" xr3:uid="{886B36C1-64DB-4620-AF76-3E5D8D381FD3}" name="Column368"/>
    <tableColumn id="382" xr3:uid="{F2B070C3-7711-4DD3-81AB-55E0DB7AF1B5}" name="Column369"/>
    <tableColumn id="383" xr3:uid="{D535F5DE-507F-497E-A052-7C21324FDC36}" name="Column370"/>
    <tableColumn id="384" xr3:uid="{3C05457E-DD44-47F3-9C0B-30BB5AB11F07}" name="Column371"/>
    <tableColumn id="385" xr3:uid="{DF484BC9-34E8-4C1B-A274-B72A7EF8DB25}" name="Column372"/>
    <tableColumn id="386" xr3:uid="{EE3ECE84-F7BE-4B14-92FF-6852E6FD5F9A}" name="Column373"/>
    <tableColumn id="387" xr3:uid="{30581D53-DABA-4825-B36A-7E423A974169}" name="Column374"/>
    <tableColumn id="388" xr3:uid="{4D3936F6-DFD4-408B-8F27-438E515D7889}" name="Column375"/>
    <tableColumn id="389" xr3:uid="{BEB3AC72-68CC-41E6-BFA3-414A1EC148BE}" name="Column376"/>
    <tableColumn id="390" xr3:uid="{8A934A6B-853A-4F36-B950-A7F547144D60}" name="Column377"/>
    <tableColumn id="391" xr3:uid="{5F73EE0F-3F08-428E-8647-7354C40C16AE}" name="Column378"/>
    <tableColumn id="392" xr3:uid="{C96353C9-E147-4FC1-9FDE-395CB6F7AAB9}" name="Column379"/>
    <tableColumn id="393" xr3:uid="{9B59A3F8-C8EB-41FD-9504-3C64BB4054E6}" name="Column380"/>
    <tableColumn id="394" xr3:uid="{6D72F157-4F35-4341-AA66-6BFD3C9FCDF4}" name="Column381"/>
    <tableColumn id="395" xr3:uid="{507AE87E-A9EE-402C-ABF9-90FE78F66390}" name="Column382"/>
    <tableColumn id="396" xr3:uid="{0A42A9F2-019C-4109-9378-8D6D4B742D0F}" name="Column383"/>
    <tableColumn id="397" xr3:uid="{BE0E2EA8-D23A-469B-A482-B353EED83B2A}" name="Column384"/>
    <tableColumn id="398" xr3:uid="{BA944F38-BA3F-41E0-80FE-0705BA6211ED}" name="Column385"/>
    <tableColumn id="399" xr3:uid="{8CF971DD-2BAF-48ED-896C-68522D169AC1}" name="Column386"/>
    <tableColumn id="400" xr3:uid="{9BAD2001-EC8B-48C6-BB0D-EE57E13F40C3}" name="Column387"/>
    <tableColumn id="401" xr3:uid="{960CAEC8-B442-4D80-8F04-FB9856F3549C}" name="Column388"/>
    <tableColumn id="402" xr3:uid="{FAC0A479-92B4-4818-BB75-8AC5E3EC897C}" name="Column389"/>
    <tableColumn id="403" xr3:uid="{C9064EAC-A5A0-4BF5-8ACA-AC49092E0661}" name="Column390"/>
    <tableColumn id="404" xr3:uid="{9023FCD4-12B3-4334-9796-579569AD6AFA}" name="Column391"/>
    <tableColumn id="405" xr3:uid="{3865E67C-4B51-43B4-A5D9-4E93D584D0A7}" name="Column392"/>
    <tableColumn id="406" xr3:uid="{EADDD5F8-F760-4651-9AC8-DA53173F3FF6}" name="Column393"/>
    <tableColumn id="407" xr3:uid="{7B3F011A-333E-4A43-B9F8-0B1D8214D279}" name="Column394"/>
    <tableColumn id="408" xr3:uid="{98D8B93C-01FD-493B-91CE-08B436C705A2}" name="Column395"/>
    <tableColumn id="409" xr3:uid="{51411F20-29AE-4E31-A20E-08517399EA4E}" name="Column396"/>
    <tableColumn id="410" xr3:uid="{64E5C5DE-0173-4246-9D43-12ACB7B1DD83}" name="Column397"/>
    <tableColumn id="411" xr3:uid="{9EEE4D68-106C-4203-8842-820C16BBEF5B}" name="Column398"/>
    <tableColumn id="412" xr3:uid="{4C72558C-EECC-4E04-8C26-D8AACD745C97}" name="Column399"/>
    <tableColumn id="413" xr3:uid="{D720C71A-5A75-42F1-AD9F-7DB779AB8480}" name="Column400"/>
    <tableColumn id="414" xr3:uid="{B8507F62-45D9-4203-8566-0B92BAB93835}" name="Column401"/>
    <tableColumn id="415" xr3:uid="{B86A93DB-1468-4068-B487-8EAD7043ECE0}" name="Column402"/>
    <tableColumn id="416" xr3:uid="{20E42CAB-1E38-494D-B0E6-06DB975EB7AE}" name="Column403"/>
    <tableColumn id="417" xr3:uid="{687DA38A-851E-4A2E-A165-AD710253F1BB}" name="Column404"/>
    <tableColumn id="418" xr3:uid="{28905467-F0B1-4A33-B97E-04B1C7BACD2D}" name="Column405"/>
    <tableColumn id="419" xr3:uid="{2C2FA1FB-6127-43F2-BCEA-2B9DFD5B2735}" name="Column406"/>
    <tableColumn id="420" xr3:uid="{48782EA9-7A76-4324-933B-2283734E2852}" name="Column407"/>
    <tableColumn id="421" xr3:uid="{0FBC03A6-4458-4F37-AAC8-FDB430E39BEE}" name="Column408"/>
    <tableColumn id="422" xr3:uid="{BF000BB2-8519-41C0-A46B-057F7D40CE0B}" name="Column409"/>
    <tableColumn id="423" xr3:uid="{AD608D26-A0D2-4F90-B6FC-4C4570F0E453}" name="Column410"/>
    <tableColumn id="424" xr3:uid="{43C3C6C2-1A39-459E-9D87-7FD579E72A25}" name="Column411"/>
    <tableColumn id="425" xr3:uid="{B1C296F8-B03E-45B9-BA9C-65A82530D572}" name="Column412"/>
    <tableColumn id="426" xr3:uid="{1D5D2A74-02F0-47E6-BA8B-5F15276864F1}" name="Column413"/>
    <tableColumn id="427" xr3:uid="{03587C61-CE4E-40A0-B5DF-BBBC1300E7AE}" name="Column414"/>
    <tableColumn id="428" xr3:uid="{16E51526-0910-48FF-87CC-4F2941AF7DA9}" name="Column415"/>
    <tableColumn id="429" xr3:uid="{C5979158-9DC0-40A8-A404-682F85D1E50F}" name="Column416"/>
    <tableColumn id="430" xr3:uid="{FEECBDF0-B3F2-4B46-A32A-D5C51CB33E1E}" name="Column417"/>
    <tableColumn id="431" xr3:uid="{7AF815AB-B71F-4664-AED9-66FBC042DBD1}" name="Column418"/>
    <tableColumn id="432" xr3:uid="{D3A085CF-9F53-4B14-BBA2-8DAF6686091A}" name="Column419"/>
    <tableColumn id="433" xr3:uid="{1AE769A6-EAC4-429C-8874-393C5A644C14}" name="Column420"/>
    <tableColumn id="434" xr3:uid="{BFC8C634-ED7F-4091-BC53-7531328C9482}" name="Column421"/>
    <tableColumn id="435" xr3:uid="{2D232DC6-8889-4359-A313-99CA4938B728}" name="Column422"/>
    <tableColumn id="436" xr3:uid="{87EFF2C9-ECFD-4713-955A-98D47F6AB815}" name="Column423"/>
    <tableColumn id="437" xr3:uid="{ABA1E842-09B3-4F23-BA98-260388464BA0}" name="Column424"/>
    <tableColumn id="438" xr3:uid="{CB55770D-FDD1-4231-8A84-788F9CAA3418}" name="Column425"/>
    <tableColumn id="439" xr3:uid="{F4650600-844D-4F11-BBE5-95AB709FE7FD}" name="Column426"/>
    <tableColumn id="440" xr3:uid="{A6C76A3D-8586-4EBF-9D11-3D5886CE4A47}" name="Column427"/>
    <tableColumn id="441" xr3:uid="{F5FC4E8E-3C6D-4086-A6A0-898AD67F9777}" name="Column428"/>
    <tableColumn id="442" xr3:uid="{BF15EF5A-D8EC-40C8-B965-0D4F56CD8B89}" name="Column429"/>
    <tableColumn id="443" xr3:uid="{B1A568C0-D20C-45D2-93CB-DE4B3068046E}" name="Column430"/>
    <tableColumn id="444" xr3:uid="{3C115DD0-84F3-43D8-ABF4-6D8D182C7C76}" name="Column431"/>
    <tableColumn id="445" xr3:uid="{96654401-9811-4D80-867B-7A606D1FD72C}" name="Column432"/>
    <tableColumn id="446" xr3:uid="{82F97355-6B60-4E9B-80E3-C38870F71482}" name="Column433"/>
    <tableColumn id="447" xr3:uid="{767942C9-98A7-418E-82A0-D68837161250}" name="Column434"/>
    <tableColumn id="448" xr3:uid="{3A0AE307-E32E-4C3A-908C-230ABE951DAE}" name="Column435"/>
    <tableColumn id="449" xr3:uid="{F22FFED4-83ED-4380-BF5D-FAC510C4C832}" name="Column436"/>
    <tableColumn id="450" xr3:uid="{24647A48-2960-449B-936F-9395734AEE6A}" name="Column437"/>
    <tableColumn id="451" xr3:uid="{DFD1060D-0F32-463D-9AF8-9AB1FC1102C9}" name="Column438"/>
    <tableColumn id="452" xr3:uid="{52495AA1-FDC8-4BA6-AC62-6AB5D9731DA8}" name="Column439"/>
    <tableColumn id="453" xr3:uid="{D321F347-D628-4992-A172-2479C800FB2F}" name="Column440"/>
    <tableColumn id="454" xr3:uid="{57A0CA10-4026-4767-B477-DE5ADD411EFF}" name="Column441"/>
    <tableColumn id="455" xr3:uid="{2C8CD7E1-5905-4D0D-9A9D-25DAC805BDE7}" name="Column442"/>
    <tableColumn id="456" xr3:uid="{701E3921-F66F-4486-AA2C-1B1910AEC09F}" name="Column443"/>
    <tableColumn id="457" xr3:uid="{EEAE6405-5C8E-4349-8AD2-3732E17F9877}" name="Column444"/>
    <tableColumn id="458" xr3:uid="{8B628F05-4550-4DC9-9D97-9B2928F4E2B6}" name="Column445"/>
    <tableColumn id="459" xr3:uid="{B37BFE55-3766-4F5D-B743-0E08F1D4C093}" name="Column446"/>
    <tableColumn id="460" xr3:uid="{879CE0B4-EA37-49F4-995F-79849934BF1E}" name="Column447"/>
    <tableColumn id="461" xr3:uid="{205469E8-FC3A-41FD-9713-F56F1114EA83}" name="Column448"/>
    <tableColumn id="462" xr3:uid="{3711A426-E7D1-44EB-B937-2EB4A36F1421}" name="Column449"/>
    <tableColumn id="463" xr3:uid="{BE508548-6201-46F1-9D62-71555D220DED}" name="Column450"/>
    <tableColumn id="464" xr3:uid="{D7FD6B86-5796-4182-81E8-CA66F6EF74BC}" name="Column451"/>
    <tableColumn id="465" xr3:uid="{FA1233EF-734D-45E5-8B91-7C84D3A1D59B}" name="Column452"/>
    <tableColumn id="466" xr3:uid="{52F8DDD8-4B03-4B3A-AF75-85DFFD6F2D28}" name="Column453"/>
    <tableColumn id="467" xr3:uid="{918174F3-E263-4A13-A9F1-C6BBCF5B33E5}" name="Column454"/>
    <tableColumn id="468" xr3:uid="{09B0173D-C593-4452-8127-CD409D80A9E0}" name="Column455"/>
    <tableColumn id="469" xr3:uid="{34E9C7C8-9C8D-4C86-8F10-21DC89D231B2}" name="Column456"/>
    <tableColumn id="470" xr3:uid="{6D197DB1-B640-4220-8C9E-C607D7D41232}" name="Column457"/>
    <tableColumn id="471" xr3:uid="{A413E4BB-44BD-4133-910B-AA4E244F3375}" name="Column458"/>
    <tableColumn id="472" xr3:uid="{60EE532E-C1A6-45FE-8718-2490DCCF440D}" name="Column459"/>
    <tableColumn id="473" xr3:uid="{AB2048A8-6FF1-4E40-87E4-E48674C1C883}" name="Column460"/>
    <tableColumn id="474" xr3:uid="{D9970E91-2EFC-4DA7-9C33-0946AFD48C30}" name="Column461"/>
    <tableColumn id="475" xr3:uid="{27C4C09F-5345-4AB4-9DB3-B06A8BB219E2}" name="Column462"/>
    <tableColumn id="476" xr3:uid="{8348C6A3-C5AE-4493-9452-CC5C0F44D98C}" name="Column463"/>
    <tableColumn id="477" xr3:uid="{FC265E06-99D9-45D5-BECB-215E4A02D89A}" name="Column464"/>
    <tableColumn id="478" xr3:uid="{D0D283EF-9851-4B5E-84D6-A6605E13308F}" name="Column465"/>
    <tableColumn id="479" xr3:uid="{C1DFC28C-239B-4DAD-BC06-EA46A952F2A9}" name="Column466"/>
    <tableColumn id="480" xr3:uid="{972A63E5-398D-4B33-AACB-0B9EC6743C6B}" name="Column467"/>
    <tableColumn id="481" xr3:uid="{FD0B14CB-B542-4F90-ACE9-D2C4EC36AD28}" name="Column468"/>
    <tableColumn id="482" xr3:uid="{45B453A2-2389-48B6-B0A9-C75033EC998D}" name="Column469"/>
    <tableColumn id="483" xr3:uid="{AA648E26-654B-43B4-A233-CF3A445ACF3F}" name="Column470"/>
    <tableColumn id="484" xr3:uid="{575BC6C8-8097-42BA-BC89-3D269B9194EE}" name="Column471"/>
    <tableColumn id="485" xr3:uid="{624DF150-140A-4661-869C-161C90A772AC}" name="Column472"/>
    <tableColumn id="486" xr3:uid="{AE3B929A-4CE1-4E1C-9460-1CD68A421921}" name="Column473"/>
    <tableColumn id="487" xr3:uid="{4B568892-752A-490E-99E7-FFB3F117854C}" name="Column474"/>
    <tableColumn id="488" xr3:uid="{81800A57-568C-48AF-AF66-8A2946E03571}" name="Column475"/>
    <tableColumn id="489" xr3:uid="{01C41678-6606-4AB8-AFB3-E9B9658FDF2E}" name="Column476"/>
    <tableColumn id="490" xr3:uid="{C0ADB377-D6B4-4194-9754-C1806F959787}" name="Column477"/>
    <tableColumn id="491" xr3:uid="{8394952F-FF29-4978-B820-BEB468B4B9F3}" name="Column478"/>
    <tableColumn id="492" xr3:uid="{6CF2F0EB-A19D-493B-8A28-63922EC6301B}" name="Column479"/>
    <tableColumn id="493" xr3:uid="{9F8616CA-8E98-4CB1-84A2-D7D9FE36B543}" name="Column480"/>
    <tableColumn id="494" xr3:uid="{B4D61D42-778C-4E1E-B7D9-4F50D795A7E6}" name="Column481"/>
    <tableColumn id="495" xr3:uid="{EE924C43-6F92-4304-9C5D-08021CEF4E9D}" name="Column482"/>
    <tableColumn id="496" xr3:uid="{C69E418D-6489-4C06-B916-644040FD9661}" name="Column483"/>
    <tableColumn id="497" xr3:uid="{1636456D-0DEE-40B6-929C-A7EC57B4A071}" name="Column484"/>
    <tableColumn id="498" xr3:uid="{27E0E645-F828-4FF2-99FA-DB8FFE7044C8}" name="Column485"/>
    <tableColumn id="499" xr3:uid="{CBD44937-9C02-40DC-B134-E0F16E27B2AC}" name="Column486"/>
    <tableColumn id="500" xr3:uid="{F3E68EE7-8A37-4D3D-916C-8AD8F4220218}" name="Column487"/>
    <tableColumn id="501" xr3:uid="{98AB4268-0CE8-4D6D-A399-DA294B9A03F6}" name="Column488"/>
    <tableColumn id="502" xr3:uid="{BA2004A0-26B3-4416-9F40-36A737F6EC6F}" name="Column489"/>
    <tableColumn id="503" xr3:uid="{4B0CE197-8688-4277-8332-E958B30AB86B}" name="Column490"/>
    <tableColumn id="504" xr3:uid="{948D46E9-C108-4E48-A55D-21C0D3A99EC9}" name="Column491"/>
    <tableColumn id="505" xr3:uid="{B511B043-3903-4155-8C62-6DFEBB0C195B}" name="Column492"/>
    <tableColumn id="506" xr3:uid="{DBB7717C-2CAB-49AD-B4DA-FD2C4E3680E8}" name="Column493"/>
    <tableColumn id="507" xr3:uid="{BD505CD6-E690-401B-9F3C-8E510F52C327}" name="Column494"/>
    <tableColumn id="508" xr3:uid="{210B251E-DFE1-4255-A62F-A38D6ADEB835}" name="Column495"/>
    <tableColumn id="509" xr3:uid="{0BF5B607-1D76-440A-A4E9-210660DA0BEB}" name="Column496"/>
    <tableColumn id="510" xr3:uid="{9AB56F90-B95E-42F3-9D97-B769EA78F98F}" name="Column497"/>
    <tableColumn id="511" xr3:uid="{1F121D82-7B25-405B-8660-27AF9AC55F35}" name="Column498"/>
    <tableColumn id="512" xr3:uid="{8799A09D-597D-436A-BFC6-06A8F68C87D4}" name="Column499"/>
    <tableColumn id="513" xr3:uid="{17613108-B3FC-4C1B-943D-26E302500CA7}" name="Column500"/>
    <tableColumn id="514" xr3:uid="{F1F0C15E-F83A-4CEA-A2F1-975A0DB1EBA2}" name="Column501"/>
    <tableColumn id="515" xr3:uid="{95AFF27F-E889-43F2-9600-9347246622A6}" name="Column502"/>
    <tableColumn id="516" xr3:uid="{320A054B-A7EC-478B-86FC-E985FEAD434B}" name="Column503"/>
    <tableColumn id="517" xr3:uid="{0F9DCF16-BC2B-4D4B-B5A8-EC9C0A26DD85}" name="Column504"/>
    <tableColumn id="518" xr3:uid="{51D3348A-B5B4-493E-8EB3-04A8B9755279}" name="Column505"/>
    <tableColumn id="519" xr3:uid="{AF50A42A-C878-4DCA-BCEF-71DBFF1BEB42}" name="Column506"/>
    <tableColumn id="520" xr3:uid="{84ABB548-12F9-46AB-8584-58818FEB16F9}" name="Column507"/>
    <tableColumn id="521" xr3:uid="{D4497683-5448-408E-A31F-2302A8227672}" name="Column508"/>
    <tableColumn id="522" xr3:uid="{02E4DDB6-4EE6-4C71-81C8-C50C143569FB}" name="Column509"/>
    <tableColumn id="523" xr3:uid="{BBFBC808-EF8F-4C12-A78D-B57DA1F67469}" name="Column510"/>
    <tableColumn id="524" xr3:uid="{B1825773-5D86-45F5-84DD-E3A958FF617F}" name="Column511"/>
    <tableColumn id="525" xr3:uid="{C3A4AB3E-5355-4FAD-89D8-925CF34BECF2}" name="Column512"/>
    <tableColumn id="526" xr3:uid="{DAD57301-D01C-41F8-8877-7F26249C684E}" name="Column513"/>
    <tableColumn id="527" xr3:uid="{EEB9460E-6BD5-42B5-BC65-E03FC0382D99}" name="Column514"/>
    <tableColumn id="528" xr3:uid="{768BC9CB-2B33-4B03-A4D5-CBA91692947A}" name="Column515"/>
    <tableColumn id="529" xr3:uid="{884C2976-DE65-4EC3-BE09-D08D51B81420}" name="Column516"/>
    <tableColumn id="530" xr3:uid="{5FFBBC9D-8D97-4D7D-9169-7A0A2EE07290}" name="Column517"/>
    <tableColumn id="531" xr3:uid="{04C5D382-1CF0-4B48-B1E0-002D7C2E7C7D}" name="Column518"/>
    <tableColumn id="532" xr3:uid="{5DA1780F-5D03-4844-A37D-CDEEE16FD5B8}" name="Column519"/>
    <tableColumn id="533" xr3:uid="{6C191579-953E-405C-8CFD-CF2C9BD0649F}" name="Column520"/>
    <tableColumn id="534" xr3:uid="{9153A3C8-8188-42DD-94F6-ED487E4AF08E}" name="Column521"/>
    <tableColumn id="535" xr3:uid="{FE5CE03E-40A1-4F4E-B96B-ABB90831EFD8}" name="Column522"/>
    <tableColumn id="536" xr3:uid="{339B76C8-EBBE-4DD2-AAA6-1D32CB833926}" name="Column523"/>
    <tableColumn id="537" xr3:uid="{36BABA37-3F19-4C11-9B8F-FE38C327457C}" name="Column524"/>
    <tableColumn id="538" xr3:uid="{D4DC6114-27C0-47C3-BD4A-BEDD81CA7577}" name="Column525"/>
    <tableColumn id="539" xr3:uid="{28B94982-BF89-4FDF-ABE9-69C4B24CDA86}" name="Column526"/>
    <tableColumn id="540" xr3:uid="{C86CF9A3-EBDF-42B4-8104-5A4E3231003F}" name="Column527"/>
    <tableColumn id="541" xr3:uid="{5B49669C-CC9B-4B9C-B90A-0441485C077E}" name="Column528"/>
    <tableColumn id="542" xr3:uid="{7F5C8DFA-480D-4674-A3E0-916A529D69A3}" name="Column529"/>
    <tableColumn id="543" xr3:uid="{A72636C0-2BF2-4745-B227-7AB7D8E3C89A}" name="Column530"/>
    <tableColumn id="544" xr3:uid="{AFA0DB52-9F10-4FD6-B55F-1EC40B77D7F3}" name="Column531"/>
    <tableColumn id="545" xr3:uid="{DE62F70B-5EE2-40BB-A014-B8A78C44F5B1}" name="Column532"/>
    <tableColumn id="546" xr3:uid="{20144C37-A266-4802-9D5F-B7AAA52BF48D}" name="Column533"/>
    <tableColumn id="547" xr3:uid="{ACCA5FEB-F70E-4C73-BA72-6A29F3D1A977}" name="Column534"/>
    <tableColumn id="548" xr3:uid="{6F4C6C4C-521B-48B6-A639-3E7079062839}" name="Column535"/>
    <tableColumn id="549" xr3:uid="{1AE6BC6B-FA3F-4B15-9F0F-9E0E8A3CB30A}" name="Column536"/>
    <tableColumn id="550" xr3:uid="{A51751B9-6EA3-4619-A615-42F310E93C3B}" name="Column537"/>
    <tableColumn id="551" xr3:uid="{6FF26549-8478-41CA-AAAE-5A99F4BAA7CD}" name="Column538"/>
    <tableColumn id="552" xr3:uid="{4D969E14-DDA8-4535-B976-FA6CE01ADE9A}" name="Column539"/>
    <tableColumn id="553" xr3:uid="{4B332BAD-2293-4433-921E-223136498526}" name="Column540"/>
    <tableColumn id="554" xr3:uid="{BE3ACF09-251F-4300-A841-7E14B9923B4E}" name="Column541"/>
    <tableColumn id="555" xr3:uid="{43632680-36CF-44DD-9E93-50BC9A55E281}" name="Column542"/>
    <tableColumn id="556" xr3:uid="{8C94F0FB-82DA-4BF0-86F5-B2F6DF52E398}" name="Column543"/>
    <tableColumn id="557" xr3:uid="{18358B05-DE8F-46F2-9C4B-8923A6909B49}" name="Column544"/>
    <tableColumn id="558" xr3:uid="{C6C3B5CF-4311-4385-9368-DC1D13539100}" name="Column545"/>
    <tableColumn id="559" xr3:uid="{85552B96-6C58-4190-BDB9-2FA666CD1267}" name="Column546"/>
    <tableColumn id="560" xr3:uid="{8BE25A1D-7A7A-46E9-824E-7CD61509748D}" name="Column547"/>
    <tableColumn id="561" xr3:uid="{9F188212-6BBC-48CC-9D64-FAF34CE47113}" name="Column548"/>
    <tableColumn id="562" xr3:uid="{5BF2FEA6-EF0A-4DBB-8398-649ADCB2AFCB}" name="Column549"/>
    <tableColumn id="563" xr3:uid="{1892C5F0-CEFD-427F-AE34-F7D404222BF6}" name="Column550"/>
    <tableColumn id="564" xr3:uid="{F2103056-DDEF-4C59-9471-C5F13468E9B8}" name="Column551"/>
    <tableColumn id="565" xr3:uid="{F9BE5DE3-C895-4EF1-9633-ADEDE800CA53}" name="Column552"/>
    <tableColumn id="566" xr3:uid="{91A435B9-33F7-40E6-95D1-344C365CC023}" name="Column553"/>
    <tableColumn id="567" xr3:uid="{FE38CB03-5A41-4D41-A8C5-74C389B80661}" name="Column554"/>
    <tableColumn id="568" xr3:uid="{01A87F25-EF33-4B77-BDCE-B17349F6B757}" name="Column555"/>
    <tableColumn id="569" xr3:uid="{618D08D2-AE42-4A52-8523-33766AC73667}" name="Column556"/>
    <tableColumn id="570" xr3:uid="{C6232206-4667-4058-A83E-CEDF190BBA69}" name="Column557"/>
    <tableColumn id="571" xr3:uid="{C05090AD-0D47-4EBE-808B-6A5AEA135633}" name="Column558"/>
    <tableColumn id="572" xr3:uid="{98B2FA44-D2A3-445C-B70B-B2EEE35B210A}" name="Column559"/>
    <tableColumn id="573" xr3:uid="{3CD8ED18-9BFC-4249-878B-2639FAB2D26D}" name="Column560"/>
    <tableColumn id="574" xr3:uid="{6DAF95C2-4A3F-4FFF-A32A-2F0CAB985F18}" name="Column561"/>
    <tableColumn id="575" xr3:uid="{3B594A64-5A21-45D1-BFCB-AE69E0350756}" name="Column562"/>
    <tableColumn id="576" xr3:uid="{680D98E2-15B5-4AB3-AAB3-671A7818B202}" name="Column563"/>
    <tableColumn id="577" xr3:uid="{643623A0-452F-453F-9100-084D2ACF5595}" name="Column564"/>
    <tableColumn id="578" xr3:uid="{A7434D02-B6D8-4635-AC30-4C880DFB55EE}" name="Column565"/>
    <tableColumn id="579" xr3:uid="{BED16368-08E5-44C0-B1E0-49D8B7E63900}" name="Column566"/>
    <tableColumn id="580" xr3:uid="{45176F6D-EA13-467A-9D7A-B737EF7BF8F4}" name="Column567"/>
    <tableColumn id="581" xr3:uid="{74C62F3D-B095-435E-9D99-A63306A5B93E}" name="Column568"/>
    <tableColumn id="582" xr3:uid="{5AF5FE1A-6FEC-4C98-8A83-496DAF256793}" name="Column569"/>
    <tableColumn id="583" xr3:uid="{78D125C4-8CA3-4626-83C3-09AC0542DF15}" name="Column570"/>
    <tableColumn id="584" xr3:uid="{0CAB8E3B-77FD-4ADC-B71C-99099D708F69}" name="Column571"/>
    <tableColumn id="585" xr3:uid="{9B354BC7-8E97-4079-8BCE-B2D15FE13378}" name="Column572"/>
    <tableColumn id="586" xr3:uid="{3B07154E-5AF7-4A43-8F40-13C76A33FA88}" name="Column573"/>
    <tableColumn id="587" xr3:uid="{C88823C7-E51F-45AC-9A60-86E4FC54EAD0}" name="Column574"/>
    <tableColumn id="588" xr3:uid="{9135FE2C-A57F-4AD8-B9C7-4796404E6AEF}" name="Column575"/>
    <tableColumn id="589" xr3:uid="{5CEFCD3D-63BC-4060-9610-F0E459375244}" name="Column576"/>
    <tableColumn id="590" xr3:uid="{5C2ED3F4-4683-4A33-AD04-3B3B467E26B9}" name="Column577"/>
    <tableColumn id="591" xr3:uid="{8A380DDE-45A3-41AD-920F-CE312DBE709E}" name="Column578"/>
    <tableColumn id="592" xr3:uid="{46094F00-444E-403D-865E-9BB2E2515A39}" name="Column579"/>
    <tableColumn id="593" xr3:uid="{F5C5B2CF-521F-4614-8B7E-1B0C0F8CAB5E}" name="Column580"/>
    <tableColumn id="594" xr3:uid="{34061737-2425-458C-91E1-1757D5FC5391}" name="Column581"/>
    <tableColumn id="595" xr3:uid="{9F0CADCC-A4F9-450D-874B-10A67B482238}" name="Column582"/>
    <tableColumn id="596" xr3:uid="{91688215-3CA0-4506-AF5F-679CCED47832}" name="Column583"/>
    <tableColumn id="597" xr3:uid="{5C3964D2-EDEE-4C6A-B937-95B9946174B0}" name="Column584"/>
    <tableColumn id="598" xr3:uid="{EB55E098-91FD-4975-90D1-BF3C17F50FB0}" name="Column585"/>
    <tableColumn id="599" xr3:uid="{E315B63E-731A-436A-945B-09964625F516}" name="Column586"/>
    <tableColumn id="600" xr3:uid="{984DFFED-EE3C-4523-AEBB-225C5E3E50D8}" name="Column587"/>
    <tableColumn id="601" xr3:uid="{091C01ED-DB42-4C98-9865-748BA3D38F07}" name="Column588"/>
    <tableColumn id="602" xr3:uid="{F949E4A1-6DC7-41EA-8F65-9E15A2E461BB}" name="Column589"/>
    <tableColumn id="603" xr3:uid="{D3089EE6-37A4-4998-BAB1-B35A8C594FD3}" name="Column590"/>
    <tableColumn id="604" xr3:uid="{CF6AE55E-FAE6-4E76-BB29-B1174F2848B1}" name="Column591"/>
    <tableColumn id="605" xr3:uid="{47B82BF4-51B2-47D9-8946-5707CF69B843}" name="Column592"/>
    <tableColumn id="606" xr3:uid="{8DA77935-5B27-4F27-B992-41DB27DA0DFB}" name="Column593"/>
    <tableColumn id="607" xr3:uid="{20228DE3-EE4E-490A-B276-9E63DFA38778}" name="Column594"/>
    <tableColumn id="608" xr3:uid="{D2A885E2-08E7-4C54-80AC-44CCBF6A64A3}" name="Column595"/>
    <tableColumn id="609" xr3:uid="{9403DD72-7CFF-40CF-987B-9CD9ABF27F79}" name="Column596"/>
    <tableColumn id="610" xr3:uid="{43639781-F814-409A-9355-DDAEE4F09560}" name="Column597"/>
    <tableColumn id="611" xr3:uid="{6AEEE04E-9D8F-49A9-88DE-67D2AE5177D4}" name="Column598"/>
    <tableColumn id="612" xr3:uid="{007C886D-8EF1-4DE1-964D-296A09FB5117}" name="Column599"/>
    <tableColumn id="613" xr3:uid="{2C48A9B2-B672-41F3-8958-54D890F6EF6A}" name="Column600"/>
    <tableColumn id="614" xr3:uid="{7383715F-52DD-4144-9F75-84B4EDCBB989}" name="Column601"/>
    <tableColumn id="615" xr3:uid="{2BD35D80-9102-41FC-8C1E-7C8A3AD7738B}" name="Column602"/>
    <tableColumn id="616" xr3:uid="{C2E920D9-F61A-4F3F-9E4B-B47B9AF9C675}" name="Column603"/>
    <tableColumn id="617" xr3:uid="{59D6BEE3-435F-438F-BE49-0383DFEED81C}" name="Column604"/>
    <tableColumn id="618" xr3:uid="{C7168AE9-031F-42C0-83EA-345209E6F541}" name="Column605"/>
    <tableColumn id="619" xr3:uid="{BCCD0194-1C18-4CFD-83FC-F0A359F32A22}" name="Column606"/>
    <tableColumn id="620" xr3:uid="{45C8B324-0276-47DF-9B11-4399920448BB}" name="Column607"/>
    <tableColumn id="621" xr3:uid="{1A056DBC-E7D0-49A0-9DE5-22C090532105}" name="Column608"/>
    <tableColumn id="622" xr3:uid="{4D8F6C88-53EF-4655-B576-00E01E028712}" name="Column609"/>
    <tableColumn id="623" xr3:uid="{5EDC1C61-8724-4103-A963-F834D81C5A20}" name="Column610"/>
    <tableColumn id="624" xr3:uid="{00DC3EC2-C8CB-4E31-B0C2-E27C0B73830A}" name="Column611"/>
    <tableColumn id="625" xr3:uid="{25726365-5E10-430F-BED1-8BBEC169FA8F}" name="Column612"/>
    <tableColumn id="626" xr3:uid="{9B618118-66FC-473C-A547-64743B8D4B71}" name="Column613"/>
    <tableColumn id="627" xr3:uid="{966F9D68-29A3-4964-9567-10D8886F70C8}" name="Column614"/>
    <tableColumn id="628" xr3:uid="{2498BF74-C2CC-4699-BBAA-A3DD456DBE32}" name="Column615"/>
    <tableColumn id="629" xr3:uid="{890B9DED-7902-4BFE-B9B3-11C93D4C1D32}" name="Column616"/>
    <tableColumn id="630" xr3:uid="{7AC75A05-02AF-4978-B45B-747245170E0E}" name="Column617"/>
    <tableColumn id="631" xr3:uid="{A2C2CA9D-3499-4EB1-BCCE-5EB7A789728D}" name="Column618"/>
    <tableColumn id="632" xr3:uid="{BEA96CC8-87C3-4C2A-A981-DC00A827CA74}" name="Column619"/>
    <tableColumn id="633" xr3:uid="{017FB72F-8F1B-4C08-9EC7-D061A0F6B252}" name="Column620"/>
    <tableColumn id="634" xr3:uid="{6738AB6B-87CC-49F1-AAD6-1179ACE38358}" name="Column621"/>
    <tableColumn id="635" xr3:uid="{9E3F0D9C-2A49-4DC9-9A79-E0B2D5C70837}" name="Column622"/>
    <tableColumn id="636" xr3:uid="{4BFA03F7-0420-47EB-BF95-668762BF1B44}" name="Column623"/>
    <tableColumn id="637" xr3:uid="{8FCF4B19-38AF-469F-B38E-6CB7EEA23915}" name="Column624"/>
    <tableColumn id="638" xr3:uid="{A0BFE9C7-9EE0-42BB-A862-47FB296B2035}" name="Column625"/>
    <tableColumn id="639" xr3:uid="{B566AEA0-D66E-4359-A6CB-C783F15715E2}" name="Column626"/>
    <tableColumn id="640" xr3:uid="{634D4132-7901-46F9-9E26-9B6817F4F9CA}" name="Column627"/>
    <tableColumn id="641" xr3:uid="{CD6A0925-E139-4224-9C11-47626F9784D6}" name="Column628"/>
    <tableColumn id="642" xr3:uid="{A5CAA887-3688-4168-8354-E06EC3A66210}" name="Column629"/>
    <tableColumn id="643" xr3:uid="{E662FF29-B258-47D3-9C63-F25339FEE2B2}" name="Column630"/>
    <tableColumn id="644" xr3:uid="{7EA1F352-C04F-4C84-B65C-0351D900F9F2}" name="Column631"/>
    <tableColumn id="645" xr3:uid="{5AAD9E41-45EC-4A33-BB12-2E72A4FB50B7}" name="Column632"/>
    <tableColumn id="646" xr3:uid="{8A3F2754-D59A-4F58-AF7C-3488B0A31D68}" name="Column633"/>
    <tableColumn id="647" xr3:uid="{1BC5AF12-C014-4F56-BCA9-C280896314EC}" name="Column634"/>
    <tableColumn id="648" xr3:uid="{E6E5DBAC-E1E6-47D6-80CF-F464CA9FB5DA}" name="Column635"/>
    <tableColumn id="649" xr3:uid="{F29FF6C0-597F-4B6F-B5CC-ABA34C82BB65}" name="Column636"/>
    <tableColumn id="650" xr3:uid="{F6D54849-DC81-46C7-95F5-2B6D0135A6B8}" name="Column637"/>
    <tableColumn id="651" xr3:uid="{44B5FB13-4D9E-4BA3-8FCF-BCB134ED6951}" name="Column638"/>
    <tableColumn id="652" xr3:uid="{9760740B-4EB0-469B-9140-6554223E4196}" name="Column639"/>
    <tableColumn id="653" xr3:uid="{3BD64EAA-7D4C-44D4-B5BC-218D83AC0862}" name="Column640"/>
    <tableColumn id="654" xr3:uid="{55DE7D0B-9BAB-4D4E-9897-346C4E879DB5}" name="Column641"/>
    <tableColumn id="655" xr3:uid="{E3B8B605-A76C-46DF-91E6-5757F03C31E5}" name="Column642"/>
    <tableColumn id="656" xr3:uid="{0F44A878-39A6-4BE9-8242-2030C9BC1DDE}" name="Column643"/>
    <tableColumn id="657" xr3:uid="{15709059-DA24-4D33-B555-E7522BA7C128}" name="Column644"/>
    <tableColumn id="658" xr3:uid="{D85C93D9-149F-4492-A13D-371E23477ADA}" name="Column645"/>
    <tableColumn id="659" xr3:uid="{57E0AF2B-8C81-471D-BC4A-B8B9E7799502}" name="Column646"/>
    <tableColumn id="660" xr3:uid="{70F6EBA7-65B0-408E-99A9-F3AB9F81AA0B}" name="Column647"/>
    <tableColumn id="661" xr3:uid="{343D349C-931F-48BD-B6F3-C7B2F3D383CB}" name="Column648"/>
    <tableColumn id="662" xr3:uid="{58CE87AF-855D-432E-8873-CE1DAC08AC01}" name="Column649"/>
    <tableColumn id="663" xr3:uid="{2849BA7C-4648-4728-8332-0801020150A4}" name="Column650"/>
    <tableColumn id="664" xr3:uid="{A7D95FC0-BDF5-4BC5-9E36-C560FA52A12E}" name="Column651"/>
    <tableColumn id="665" xr3:uid="{46D03FE5-1411-481F-BA43-3B32294A9CB3}" name="Column652"/>
    <tableColumn id="666" xr3:uid="{D6596096-3270-4774-ADD4-3960F48E67C0}" name="Column653"/>
    <tableColumn id="667" xr3:uid="{FD52497B-B234-450C-BEA4-494C6F9F73C0}" name="Column654"/>
    <tableColumn id="668" xr3:uid="{DBCEA469-AFE7-477E-9C12-3AD44AA341DC}" name="Column655"/>
    <tableColumn id="669" xr3:uid="{1052257A-3950-405D-A0F0-64D5C04994A0}" name="Column656"/>
    <tableColumn id="670" xr3:uid="{5C9949B6-F2B8-48AD-8123-E1362155279B}" name="Column657"/>
    <tableColumn id="671" xr3:uid="{689B9562-46CB-48AE-896F-3B1BF00DBD4E}" name="Column658"/>
    <tableColumn id="672" xr3:uid="{A56547B9-88B6-48E7-B097-6D392C5064CE}" name="Column659"/>
    <tableColumn id="673" xr3:uid="{4222C813-142A-4CE5-B19D-A1701971FCA4}" name="Column660"/>
    <tableColumn id="674" xr3:uid="{3C6F821F-B8F2-4BE7-8CD6-C58E9D8CF5FB}" name="Column661"/>
    <tableColumn id="675" xr3:uid="{6E3F3E28-B365-4231-BC87-9D85741A541B}" name="Column662"/>
    <tableColumn id="676" xr3:uid="{F82A09CD-7E83-4711-B128-9FB24C27C3C8}" name="Column663"/>
    <tableColumn id="677" xr3:uid="{B60736D0-19C0-4F19-9EAD-10080CC04310}" name="Column664"/>
    <tableColumn id="678" xr3:uid="{2C7E6AB6-F175-4AE2-9751-FFD0F7DB0481}" name="Column665"/>
    <tableColumn id="679" xr3:uid="{F03286E9-6AAA-4E8F-85D7-3602E010FEA9}" name="Column666"/>
    <tableColumn id="680" xr3:uid="{34AA8A42-3741-43AF-951C-6602BC26059A}" name="Column667"/>
    <tableColumn id="681" xr3:uid="{03E69350-7A07-428A-9AF2-004F4A683B4D}" name="Column668"/>
    <tableColumn id="682" xr3:uid="{25ABDDA6-F1C2-4ECE-81A5-AD82EE121F09}" name="Column669"/>
    <tableColumn id="683" xr3:uid="{9B93EAEC-A3E5-4A92-AE10-754310353AAF}" name="Column670"/>
    <tableColumn id="684" xr3:uid="{D68AE34D-3953-43D0-AB06-AF7A3EDC29A7}" name="Column671"/>
    <tableColumn id="685" xr3:uid="{9FF88CFE-DFB6-4881-9FA3-2ED61A1F1CD9}" name="Column672"/>
    <tableColumn id="686" xr3:uid="{A9BEB53F-18A9-443E-A42B-C82FDAD3E952}" name="Column673"/>
    <tableColumn id="687" xr3:uid="{AF19FB52-8651-426D-A0E3-1EE13CCE9E8C}" name="Column674"/>
    <tableColumn id="688" xr3:uid="{E4EF3302-C227-4183-80BF-D297C154DD2B}" name="Column675"/>
    <tableColumn id="689" xr3:uid="{969E6564-5628-4FD8-88C7-306D645AB10B}" name="Column676"/>
    <tableColumn id="690" xr3:uid="{7621E18C-FA07-4104-908B-A88FEF7D1858}" name="Column677"/>
    <tableColumn id="691" xr3:uid="{A66D0764-BB40-4237-9965-312A440C1960}" name="Column678"/>
    <tableColumn id="692" xr3:uid="{23D3B422-4F31-4970-8B3F-18F48ADB35DF}" name="Column679"/>
    <tableColumn id="693" xr3:uid="{0EF6CAFE-B57A-4E4B-BAC9-7283541E9AF2}" name="Column680"/>
    <tableColumn id="694" xr3:uid="{86EEF98F-DFB4-4A61-BD06-E85F9297CA06}" name="Column681"/>
    <tableColumn id="695" xr3:uid="{F65BC17E-4086-4566-91B0-3CD8D5832A02}" name="Column682"/>
    <tableColumn id="696" xr3:uid="{A29DD7F0-219A-47AD-9D24-8DCF189107A4}" name="Column683"/>
    <tableColumn id="697" xr3:uid="{B39601E2-90B0-434B-B99E-5AE59C795D77}" name="Column684"/>
    <tableColumn id="698" xr3:uid="{B0D4B872-A84D-4262-A1D6-0D95C8E92C0A}" name="Column685"/>
    <tableColumn id="699" xr3:uid="{924BACD5-2C2A-4C91-9B7D-A84B90F66C01}" name="Column686"/>
    <tableColumn id="700" xr3:uid="{6B45B67C-51A5-4233-80D6-D6E06272A61C}" name="Column687"/>
    <tableColumn id="701" xr3:uid="{1520E7E2-6DF5-437A-B828-ABFC775F596A}" name="Column688"/>
    <tableColumn id="702" xr3:uid="{EDA76384-6BD8-4ABE-8034-9A723191016E}" name="Column689"/>
    <tableColumn id="703" xr3:uid="{EDADB0B7-5A17-498E-B9FD-3FA534CD48DA}" name="Column690"/>
    <tableColumn id="704" xr3:uid="{665EB374-A739-460A-A0B6-4EB772D24D4C}" name="Column691"/>
    <tableColumn id="705" xr3:uid="{515ECD6C-B9BE-457A-A737-136781D506B1}" name="Column692"/>
    <tableColumn id="706" xr3:uid="{0BB9674B-31B4-4122-A908-D1558EB3FE0C}" name="Column693"/>
    <tableColumn id="707" xr3:uid="{5115E3CE-E259-4561-9EF9-42C2F58C86B6}" name="Column694"/>
    <tableColumn id="708" xr3:uid="{344D4CDC-DB6B-4A98-A243-067F8BCCCA64}" name="Column695"/>
    <tableColumn id="709" xr3:uid="{972B14F5-0EF6-4F65-A3AE-A90B8B6E9DBF}" name="Column696"/>
    <tableColumn id="710" xr3:uid="{DEF259ED-CAFE-4AD4-A5F7-E930F4E836D8}" name="Column697"/>
    <tableColumn id="711" xr3:uid="{F6BAFC0A-D242-4829-A373-F153CE2DB26C}" name="Column698"/>
    <tableColumn id="712" xr3:uid="{35D714E5-658C-4A4E-A803-50BF7AEE2229}" name="Column699"/>
    <tableColumn id="713" xr3:uid="{63CE6DDC-EBC4-44B6-9D89-336C79EDDFA1}" name="Column700"/>
    <tableColumn id="714" xr3:uid="{825E38AA-1C4E-4229-B6B4-04F427076692}" name="Column701"/>
    <tableColumn id="715" xr3:uid="{BF77D38E-E094-4473-9195-FE70460D1457}" name="Column702"/>
    <tableColumn id="716" xr3:uid="{07DD8442-A4A1-4EA5-ACFC-25202EA8BA97}" name="Column703"/>
    <tableColumn id="717" xr3:uid="{4A1B2D64-1DB5-470A-A533-288FFA170272}" name="Column704"/>
    <tableColumn id="718" xr3:uid="{07A1D4B1-79B8-4248-90A4-B824627B23A8}" name="Column705"/>
    <tableColumn id="719" xr3:uid="{3F2A531A-CF6C-4E9F-8CC8-5DDFFAC29894}" name="Column706"/>
    <tableColumn id="720" xr3:uid="{AED5D031-F87F-40DA-AD51-D9164E4DEC21}" name="Column707"/>
    <tableColumn id="721" xr3:uid="{11676CC8-B1C4-4468-88BD-D5678BB02EBC}" name="Column708"/>
    <tableColumn id="722" xr3:uid="{4FA73B68-85AD-4F45-8328-A78B76CA34C5}" name="Column709"/>
    <tableColumn id="723" xr3:uid="{8DF81DF9-26B1-401F-B8D7-8347B2946CB6}" name="Column710"/>
    <tableColumn id="724" xr3:uid="{779795E3-4384-4F41-9A62-0471D7450D29}" name="Column711"/>
    <tableColumn id="725" xr3:uid="{6494CC05-B4CD-47DD-9DA5-9F0C8F16D9EE}" name="Column712"/>
    <tableColumn id="726" xr3:uid="{844B561C-95F7-47E9-B69E-EC005E326ABC}" name="Column713"/>
    <tableColumn id="727" xr3:uid="{0D922236-BE72-4325-B576-E7DE89208588}" name="Column714"/>
    <tableColumn id="728" xr3:uid="{FA7F56AF-9E98-4963-98F0-D25114A24AD8}" name="Column715"/>
    <tableColumn id="729" xr3:uid="{FCD7F4AE-6648-487A-8551-7C14AFEEB73F}" name="Column716"/>
    <tableColumn id="730" xr3:uid="{6B1B3560-EE29-44AC-90DF-987F8721B058}" name="Column717"/>
    <tableColumn id="731" xr3:uid="{28686541-13B3-4D82-984E-0870E6B4D404}" name="Column718"/>
    <tableColumn id="732" xr3:uid="{17F47714-3803-4684-BB8F-E82B23BCACB8}" name="Column719"/>
    <tableColumn id="733" xr3:uid="{9416B48F-EB56-481D-9149-5C381505AD27}" name="Column720"/>
    <tableColumn id="734" xr3:uid="{E7BCA950-F7FF-4FD4-80FC-5D117C673496}" name="Column721"/>
    <tableColumn id="735" xr3:uid="{79123494-8120-48E7-9EFA-9A916ACCCD86}" name="Column722"/>
    <tableColumn id="736" xr3:uid="{20C57CFB-415A-4076-9820-0A246BB908CA}" name="Column723"/>
    <tableColumn id="737" xr3:uid="{8EDE9F96-26C7-4589-BA80-BCFD7F965620}" name="Column724"/>
    <tableColumn id="738" xr3:uid="{2C351927-5181-4536-9443-BC1D2785ADD7}" name="Column725"/>
    <tableColumn id="739" xr3:uid="{39F0C5EC-BF57-4FAF-8405-4C3D86BF14F2}" name="Column726"/>
    <tableColumn id="740" xr3:uid="{F66AA636-6B6D-43E5-A58C-D39B989B065B}" name="Column727"/>
    <tableColumn id="741" xr3:uid="{79B2A14B-DC04-4005-81C3-D5F45A64DCC4}" name="Column728"/>
    <tableColumn id="742" xr3:uid="{1B496A8B-5D9F-4678-981C-486CFEEA5DB3}" name="Column729"/>
    <tableColumn id="743" xr3:uid="{79259183-B88A-46CC-A335-CF965ED09882}" name="Column730"/>
    <tableColumn id="744" xr3:uid="{84B249DA-8F86-4239-BE7C-5A6CA7A889F9}" name="Column731"/>
    <tableColumn id="745" xr3:uid="{62BCAF79-9F36-45CD-A9D2-86D4E0B8F7F3}" name="Column732"/>
    <tableColumn id="746" xr3:uid="{F2D5ADE8-E118-40DD-8552-A88D7450EDFA}" name="Column733"/>
    <tableColumn id="747" xr3:uid="{EFCB0D31-7C7B-4875-98A5-99C9524FEE0E}" name="Column734"/>
    <tableColumn id="748" xr3:uid="{8527AA8D-6993-4F28-8185-7222DE14B453}" name="Column735"/>
    <tableColumn id="749" xr3:uid="{03AA5A10-48CC-4730-AD86-21142317523E}" name="Column736"/>
    <tableColumn id="750" xr3:uid="{DAE21591-6F30-48DA-BC83-12FB6C74AA66}" name="Column737"/>
    <tableColumn id="751" xr3:uid="{7F610DFC-9142-4118-825D-B22E6DA1EE96}" name="Column738"/>
    <tableColumn id="752" xr3:uid="{203A8BBE-EEFB-4251-8461-301A5A21810D}" name="Column739"/>
    <tableColumn id="753" xr3:uid="{4A20ADB3-2A56-44B8-B0C1-CA2FFC2A67D6}" name="Column740"/>
    <tableColumn id="754" xr3:uid="{602506CA-FD40-4170-BCF8-AC262828167B}" name="Column741"/>
    <tableColumn id="755" xr3:uid="{C6BF9E42-C3E4-44CA-B981-A07996CB8EF9}" name="Column742"/>
    <tableColumn id="756" xr3:uid="{7ABFBB00-CA93-4618-AC68-E9C3C14D0844}" name="Column743"/>
    <tableColumn id="757" xr3:uid="{6B758E6B-E2BE-44BA-ABE1-701FC7DDA50F}" name="Column744"/>
    <tableColumn id="758" xr3:uid="{238932FA-D611-4127-84C6-98C8513FC3FD}" name="Column745"/>
    <tableColumn id="759" xr3:uid="{4CCEFE4C-B70C-489A-B750-D56C60FD0A3B}" name="Column746"/>
    <tableColumn id="760" xr3:uid="{1D2055B0-14A5-4909-AFB8-849A541969B4}" name="Column747"/>
    <tableColumn id="761" xr3:uid="{3252B193-061D-4F6C-B331-22774757C011}" name="Column748"/>
    <tableColumn id="762" xr3:uid="{06B7780C-B4CB-43DC-900D-590F5F6BF278}" name="Column749"/>
    <tableColumn id="763" xr3:uid="{9BC809A3-5F6B-4A4F-8FA2-F01CB1D48079}" name="Column750"/>
    <tableColumn id="764" xr3:uid="{1C6A92D5-DAF9-4504-98DA-7712998BB833}" name="Column751"/>
    <tableColumn id="765" xr3:uid="{F545D3F1-91C6-4CBC-9EBA-0EBB3DE7DFCC}" name="Column752"/>
    <tableColumn id="766" xr3:uid="{5AAB794D-33A2-4E4F-BBBC-42BC2B79EC1D}" name="Column753"/>
    <tableColumn id="767" xr3:uid="{92D8C681-5D61-4807-8D5F-D0434AC611AC}" name="Column754"/>
    <tableColumn id="768" xr3:uid="{FE6E1888-EAA5-4AF8-84E0-B1FF9864A7B4}" name="Column755"/>
    <tableColumn id="769" xr3:uid="{8E48A331-A3AB-4E48-90C4-06425F5A7E4B}" name="Column756"/>
    <tableColumn id="770" xr3:uid="{82D70014-9C3C-49BA-89A7-FD7FB418BFDF}" name="Column757"/>
    <tableColumn id="771" xr3:uid="{0446A83E-19DD-42BC-9F8A-40E29963FD55}" name="Column758"/>
    <tableColumn id="772" xr3:uid="{AA1B37AD-7AA9-4A59-97A5-700465A54F6B}" name="Column759"/>
    <tableColumn id="773" xr3:uid="{944343D9-B64B-4B6E-8701-6919F6909C66}" name="Column760"/>
    <tableColumn id="774" xr3:uid="{6611DA88-9C3E-4B78-BC18-E4A419495046}" name="Column761"/>
    <tableColumn id="775" xr3:uid="{F6922757-584C-4552-B910-815B21458910}" name="Column762"/>
    <tableColumn id="776" xr3:uid="{4081DBF1-4AEC-4689-8B10-144C1E739555}" name="Column763"/>
    <tableColumn id="777" xr3:uid="{DE21E8CD-3A77-4EBE-BBFB-082DA940D775}" name="Column764"/>
    <tableColumn id="778" xr3:uid="{20400D0B-C949-49A4-A99D-F4873703DD22}" name="Column765"/>
    <tableColumn id="779" xr3:uid="{79EF2B9A-0F37-44B6-AD3D-F8A0F021A01B}" name="Column766"/>
    <tableColumn id="780" xr3:uid="{00473B8A-0D16-4DDD-8BD3-EEDB94425E4E}" name="Column767"/>
    <tableColumn id="781" xr3:uid="{E4728149-31F7-4606-8FC3-8E2BF506A647}" name="Column768"/>
    <tableColumn id="782" xr3:uid="{C53B3CFB-329B-44FD-951C-A9636FA12BF2}" name="Column769"/>
    <tableColumn id="783" xr3:uid="{DC4C0139-F16E-4E9F-92E4-7B8A854D0094}" name="Column770"/>
    <tableColumn id="784" xr3:uid="{3422F0DF-D4D4-4132-995C-0168AA4FCB07}" name="Column771"/>
    <tableColumn id="785" xr3:uid="{5CCCF980-EB86-467D-97E5-3ED127A79301}" name="Column772"/>
    <tableColumn id="786" xr3:uid="{10345670-C15E-421C-BA3E-ADEA4962E975}" name="Column773"/>
    <tableColumn id="787" xr3:uid="{CA59F2B9-0F10-4FA6-9A12-F8DD5F226805}" name="Column774"/>
    <tableColumn id="788" xr3:uid="{70CFCD21-38A6-4C9F-B5FD-610B32C73C45}" name="Column775"/>
    <tableColumn id="789" xr3:uid="{3D9C6F18-30E8-43FA-9971-7DF2BC2AD195}" name="Column776"/>
    <tableColumn id="790" xr3:uid="{E91FE6C9-DF6A-4B58-A92B-12368D088BE3}" name="Column777"/>
    <tableColumn id="791" xr3:uid="{A6A999F8-600C-4651-832E-B6AB89BD56A6}" name="Column778"/>
    <tableColumn id="792" xr3:uid="{3FA9F0C0-ADDA-4C78-B1DC-6F52A0E2DB4B}" name="Column779"/>
    <tableColumn id="793" xr3:uid="{2B8F63E6-0642-4731-A427-2637BF34A848}" name="Column780"/>
    <tableColumn id="794" xr3:uid="{F6EB1B60-0295-4C40-A635-8BC7AF1F5E1D}" name="Column781"/>
    <tableColumn id="795" xr3:uid="{D4197199-7802-455C-8014-0E63D2647CA3}" name="Column782"/>
    <tableColumn id="796" xr3:uid="{B8BDB6C3-2625-4C13-83BF-80A11AE4B0F7}" name="Column783"/>
    <tableColumn id="797" xr3:uid="{BD689011-B6CF-40E3-BD13-9E796D666B22}" name="Column784"/>
    <tableColumn id="798" xr3:uid="{B2E8B3CE-3F25-43AC-A6F3-A39D51CDAF4F}" name="Column785"/>
    <tableColumn id="799" xr3:uid="{3DAA132A-2E4F-4438-8CF6-964101300B5A}" name="Column786"/>
    <tableColumn id="800" xr3:uid="{A7D11DCE-AF51-43EA-BB64-2AC22ECCFE0F}" name="Column787"/>
    <tableColumn id="801" xr3:uid="{570D5DF7-6368-4E4A-9BD8-2A308F3D59C7}" name="Column788"/>
    <tableColumn id="802" xr3:uid="{34E73F51-D84B-4FDD-A7EF-DC785D8897B8}" name="Column789"/>
    <tableColumn id="803" xr3:uid="{095D36D8-E05F-455E-8486-A9E0CFA58FDE}" name="Column790"/>
    <tableColumn id="804" xr3:uid="{FE8BEBF7-F93D-4399-AC74-81470E5A0EB1}" name="Column791"/>
    <tableColumn id="805" xr3:uid="{9D06D8B9-84A4-4208-8B45-DE6D4E3019A6}" name="Column792"/>
    <tableColumn id="806" xr3:uid="{1B99E49B-9AF7-4374-AA24-428B22B23F12}" name="Column793"/>
    <tableColumn id="807" xr3:uid="{0654CCA2-ABA8-4EFC-B495-4071E9208504}" name="Column794"/>
    <tableColumn id="808" xr3:uid="{CA00135B-D0BC-4A12-905B-E454D1F60C4E}" name="Column795"/>
    <tableColumn id="809" xr3:uid="{AA6CE3BE-0E31-45A4-A1E3-324D93468922}" name="Column796"/>
    <tableColumn id="810" xr3:uid="{16CFE2D2-26F1-4243-902C-1FCAE78A6F8E}" name="Column797"/>
    <tableColumn id="811" xr3:uid="{D25863F0-E831-49E0-83FA-C0BAF3EB4A81}" name="Column798"/>
    <tableColumn id="812" xr3:uid="{001351E1-6B43-47AB-9403-72A9B82133AA}" name="Column799"/>
    <tableColumn id="813" xr3:uid="{C6DAF9E4-A3AE-4A4A-978D-84C3EC82F045}" name="Column800"/>
    <tableColumn id="814" xr3:uid="{4C41DD0B-4F57-4F4D-A980-FCF98684E76F}" name="Column801"/>
    <tableColumn id="815" xr3:uid="{462ED841-2EAB-49FA-B715-64D7CF4FB93D}" name="Column802"/>
    <tableColumn id="816" xr3:uid="{A0315A83-8D3A-4653-8395-A65181FF2506}" name="Column803"/>
    <tableColumn id="817" xr3:uid="{EDC49E59-D57A-493D-86A2-C777A0271A74}" name="Column804"/>
    <tableColumn id="818" xr3:uid="{3DF96A83-AD7D-4253-A16F-6B16DA4B207B}" name="Column805"/>
    <tableColumn id="819" xr3:uid="{D1C07358-F366-4026-B2C5-E2B8D5F44425}" name="Column806"/>
    <tableColumn id="820" xr3:uid="{4F01F0EA-0BE4-42AF-BADE-AFCEE5E4F9AA}" name="Column807"/>
    <tableColumn id="821" xr3:uid="{FF5C59E5-FB08-4DD2-A30F-CDA33562F0A9}" name="Column808"/>
    <tableColumn id="822" xr3:uid="{69312766-FAD2-42FB-AA09-F169BCFF608A}" name="Column809"/>
    <tableColumn id="823" xr3:uid="{E47FDBDA-E21E-458D-B772-4BCDA78D3228}" name="Column810"/>
    <tableColumn id="824" xr3:uid="{7274885F-6794-4804-BD75-26D2A1C3EF94}" name="Column811"/>
    <tableColumn id="825" xr3:uid="{C098C5C5-73AC-4901-B098-ECFCB4E9B1B2}" name="Column812"/>
    <tableColumn id="826" xr3:uid="{037B045F-38C3-4E00-ABCF-CCF64F37CEB7}" name="Column813"/>
    <tableColumn id="827" xr3:uid="{509B4943-0D15-4F39-BC2D-DFE592EF6A60}" name="Column814"/>
    <tableColumn id="828" xr3:uid="{484DD016-2622-41B3-BB67-F104D242C090}" name="Column815"/>
    <tableColumn id="829" xr3:uid="{43C14D10-77EC-44BD-B0FB-251691320599}" name="Column816"/>
    <tableColumn id="830" xr3:uid="{9FF6B9C4-92C9-48A1-A694-84EA503031F1}" name="Column817"/>
    <tableColumn id="831" xr3:uid="{ECE2BEDA-A4F3-470F-8EE0-510C085C18CF}" name="Column818"/>
    <tableColumn id="832" xr3:uid="{131D4A26-AC62-45E2-8E0D-6D21395932B1}" name="Column819"/>
    <tableColumn id="833" xr3:uid="{A072FB2C-DD38-44C1-83FD-01C51316FE89}" name="Column820"/>
    <tableColumn id="834" xr3:uid="{7C05826E-A9F5-42F9-B404-B4E0CA42F040}" name="Column821"/>
    <tableColumn id="835" xr3:uid="{06677402-1C3E-4C0C-8BD8-E4FDF2EF6921}" name="Column822"/>
    <tableColumn id="836" xr3:uid="{F5AFE072-9FB7-4D2B-A924-D5E75E092DA0}" name="Column823"/>
    <tableColumn id="837" xr3:uid="{18FD48B2-BBCD-424C-A387-2EE0398ADF68}" name="Column824"/>
    <tableColumn id="838" xr3:uid="{250A4B34-A165-428A-8D40-65E0113F4B6A}" name="Column825"/>
    <tableColumn id="839" xr3:uid="{8EE82322-88A3-41AE-ADA3-D83B588FE73F}" name="Column826"/>
    <tableColumn id="840" xr3:uid="{AD6D4F4C-F8D6-4366-B847-4DCC4565DD8C}" name="Column827"/>
    <tableColumn id="841" xr3:uid="{25CAD9D0-8FE4-4F1C-A911-D8B16BE22A97}" name="Column828"/>
    <tableColumn id="842" xr3:uid="{41B3FD23-A80C-4362-8610-06C70F0D039D}" name="Column829"/>
    <tableColumn id="843" xr3:uid="{D7C3FDFB-DAE0-4A9F-8689-66A0D5D7358A}" name="Column830"/>
    <tableColumn id="844" xr3:uid="{511AE63C-9985-401C-A923-BC6CC1DD49D5}" name="Column831"/>
    <tableColumn id="845" xr3:uid="{1CE9DB32-100A-40D2-9320-F832665994F8}" name="Column832"/>
    <tableColumn id="846" xr3:uid="{8B46D414-F0FC-4B5E-A86E-4E72A94F6291}" name="Column833"/>
    <tableColumn id="847" xr3:uid="{F2F0A7BE-AC83-4D07-8142-E4B9B744F3CB}" name="Column834"/>
    <tableColumn id="848" xr3:uid="{F2751DF2-69C8-4868-99BB-B0DB9475602C}" name="Column835"/>
    <tableColumn id="849" xr3:uid="{1BAEFDD3-A4EC-4B17-AEEF-E0F652975F33}" name="Column836"/>
    <tableColumn id="850" xr3:uid="{D9336555-321F-4B67-875D-9648E445FAD5}" name="Column837"/>
    <tableColumn id="851" xr3:uid="{25BF1126-043D-46ED-935E-CBE29361A1C4}" name="Column838"/>
    <tableColumn id="852" xr3:uid="{B6114BD2-A320-4776-88D9-5D3BCA3068B0}" name="Column839"/>
    <tableColumn id="853" xr3:uid="{EF3E28B2-A528-4D7D-8FE3-B701067CE0FB}" name="Column840"/>
    <tableColumn id="854" xr3:uid="{CA221900-C162-4FF5-851E-C1A46C8DD17F}" name="Column841"/>
    <tableColumn id="855" xr3:uid="{0166C598-E58A-4931-8DE0-58E9A9F42BB2}" name="Column842"/>
    <tableColumn id="856" xr3:uid="{3B63EB07-C04E-429F-AA02-D3AB02C13D7E}" name="Column843"/>
    <tableColumn id="857" xr3:uid="{8BF8B675-B5DC-4BCA-9F2B-74BA111163D1}" name="Column844"/>
    <tableColumn id="858" xr3:uid="{7C1BE66F-7807-4DF6-B3C7-5FB394247762}" name="Column845"/>
    <tableColumn id="859" xr3:uid="{A6B25F2E-2827-4F3C-817E-C4D655A0D4DB}" name="Column846"/>
    <tableColumn id="860" xr3:uid="{E02BDD41-699F-40F8-9159-CB021DD25A4D}" name="Column847"/>
    <tableColumn id="861" xr3:uid="{7B9FBF03-3A44-4C13-844F-14D408D24652}" name="Column848"/>
    <tableColumn id="862" xr3:uid="{38D3F2AB-7E3E-45BE-9579-A0CFE8507B09}" name="Column849"/>
    <tableColumn id="863" xr3:uid="{3087B398-ED7A-4228-B53E-F0BABB28FF96}" name="Column850"/>
    <tableColumn id="864" xr3:uid="{899DB571-5EA1-4954-95E4-1E20D9AAD59C}" name="Column851"/>
    <tableColumn id="865" xr3:uid="{6529A5C5-6AD7-40DC-BFA0-6579BAB71E09}" name="Column852"/>
    <tableColumn id="866" xr3:uid="{AAB33D08-938A-40E9-9822-45F4CA946C18}" name="Column853"/>
    <tableColumn id="867" xr3:uid="{72B335BB-B11B-4A07-B075-20DEAEBCF684}" name="Column854"/>
    <tableColumn id="868" xr3:uid="{DD731BF5-7CCC-429B-8578-FB410AD19A19}" name="Column855"/>
    <tableColumn id="869" xr3:uid="{83C492E6-287A-48F6-8C08-5682A02D9ACE}" name="Column856"/>
    <tableColumn id="870" xr3:uid="{7CC8ED84-9E7C-45EB-BDEF-604D0421A126}" name="Column857"/>
    <tableColumn id="871" xr3:uid="{66150A52-67DE-4831-99FE-1D140F1EAF8A}" name="Column858"/>
    <tableColumn id="872" xr3:uid="{840F40D9-21C5-42D9-BBB3-2A59CA86D56E}" name="Column859"/>
    <tableColumn id="873" xr3:uid="{B7598350-1719-47F4-A004-3216A110D343}" name="Column860"/>
    <tableColumn id="874" xr3:uid="{C4478DE6-8564-41EE-AF87-4B65DD688A4B}" name="Column861"/>
    <tableColumn id="875" xr3:uid="{A38EAEB0-FAF5-41B5-9A18-EBAF63AE7A7C}" name="Column862"/>
    <tableColumn id="876" xr3:uid="{55AB6777-543C-4ADB-B241-41B4DE1DBDCA}" name="Column863"/>
    <tableColumn id="877" xr3:uid="{772DB5B1-7F4D-42C3-B733-F33432CA590C}" name="Column864"/>
    <tableColumn id="878" xr3:uid="{C91472E7-80D0-41F8-83B3-5B9D8B143EAE}" name="Column865"/>
    <tableColumn id="879" xr3:uid="{7904AC18-E630-4D50-9DC2-36EE7C034404}" name="Column866"/>
    <tableColumn id="880" xr3:uid="{C860CA43-A82D-4B71-864D-46D11EBA07FF}" name="Column867"/>
    <tableColumn id="881" xr3:uid="{F3C0F94A-2945-4CE4-A299-EE8000E44A0F}" name="Column868"/>
    <tableColumn id="882" xr3:uid="{75E03F76-52BF-4808-8D4A-5EA4699B9EF1}" name="Column869"/>
    <tableColumn id="883" xr3:uid="{61622E53-D152-4B19-81AA-34157620AC05}" name="Column870"/>
    <tableColumn id="884" xr3:uid="{99954CD5-80EA-454E-B559-4D363E3379E1}" name="Column871"/>
    <tableColumn id="885" xr3:uid="{4A6AECD1-0932-4C0E-AEB0-046110ECDDBD}" name="Column872"/>
    <tableColumn id="886" xr3:uid="{1E507A56-6EBB-4395-992D-924A313ECD78}" name="Column873"/>
    <tableColumn id="887" xr3:uid="{80546227-01A4-4E00-A24A-E02B86BCFB3D}" name="Column874"/>
    <tableColumn id="888" xr3:uid="{F90A1E86-4744-4830-AB32-E5FC72A20C01}" name="Column875"/>
    <tableColumn id="889" xr3:uid="{459F3917-1976-4F49-9BC2-BB492C61C559}" name="Column876"/>
    <tableColumn id="890" xr3:uid="{1CA7D1EB-6DFC-41DD-8D86-312F4C889F2F}" name="Column877"/>
    <tableColumn id="891" xr3:uid="{7ECB0195-9CF7-45F0-A04E-D36D8AD30CD6}" name="Column878"/>
    <tableColumn id="892" xr3:uid="{EED847FB-BD02-41E6-B494-EC91E7449256}" name="Column879"/>
    <tableColumn id="893" xr3:uid="{CBC28CC5-EFA7-4002-A631-3FF063FE546A}" name="Column880"/>
    <tableColumn id="894" xr3:uid="{F31EA23B-4D4F-4896-8CC3-6CCABE4FF891}" name="Column881"/>
    <tableColumn id="895" xr3:uid="{0C0BF340-F20B-496C-BD6E-FEFC5E017CC7}" name="Column882"/>
    <tableColumn id="896" xr3:uid="{B2DB70D2-FCFC-42DB-8F1C-AE8477331ADC}" name="Column883"/>
    <tableColumn id="897" xr3:uid="{06BEFB9E-C093-4DDF-9E31-169CC683BF39}" name="Column884"/>
    <tableColumn id="898" xr3:uid="{3528AF3F-58E7-4AF8-8363-1953369C6BFC}" name="Column885"/>
    <tableColumn id="899" xr3:uid="{14E6E93F-5926-46E5-B148-B552B459E076}" name="Column886"/>
    <tableColumn id="900" xr3:uid="{549FC7E9-DCB7-435C-860B-9D0D31D5ED22}" name="Column887"/>
    <tableColumn id="901" xr3:uid="{EBDD68B7-8CEA-49BA-AF3F-7FC2A825BE74}" name="Column888"/>
    <tableColumn id="902" xr3:uid="{363D787E-F90B-48CF-A299-95BD759692CE}" name="Column889"/>
    <tableColumn id="903" xr3:uid="{28975D6F-D6CD-4739-81F8-9323AC32FCF3}" name="Column890"/>
    <tableColumn id="904" xr3:uid="{37E28984-547E-43DA-B14F-24E5583034D2}" name="Column891"/>
    <tableColumn id="905" xr3:uid="{E3A4600A-94E7-495D-83E8-48F891535B9B}" name="Column892"/>
    <tableColumn id="906" xr3:uid="{B2293B8F-92C4-4448-BC8B-54AE3F46F09D}" name="Column893"/>
    <tableColumn id="907" xr3:uid="{A8200BF2-6450-4E42-B0E8-3A02F014746A}" name="Column894"/>
    <tableColumn id="908" xr3:uid="{F5255873-2781-43E2-84A0-3A75C30A6A97}" name="Column895"/>
    <tableColumn id="909" xr3:uid="{928D3A01-23F8-4DF2-9E60-0A39F093BF7E}" name="Column896"/>
    <tableColumn id="910" xr3:uid="{5A14A758-D192-4063-B939-F27868C90B3D}" name="Column897"/>
    <tableColumn id="911" xr3:uid="{6617E009-2665-4378-A991-F756E6EF343F}" name="Column898"/>
    <tableColumn id="912" xr3:uid="{3E3F6DEC-7F07-4E7A-8BAB-B2E8255F9C3B}" name="Column899"/>
    <tableColumn id="913" xr3:uid="{82F0F0C7-0E6D-4425-AA2C-6623F0E9A29A}" name="Column900"/>
    <tableColumn id="914" xr3:uid="{25855F12-6104-4736-8F3F-CC8AEF04EDCA}" name="Column901"/>
    <tableColumn id="915" xr3:uid="{36EFE15E-9FD0-4791-AA16-9081880E24E1}" name="Column902"/>
    <tableColumn id="916" xr3:uid="{39DB91D0-B815-447C-8B7D-95AFB7238A9B}" name="Column903"/>
    <tableColumn id="917" xr3:uid="{0FA0F3F0-CC15-4DEB-B0F2-505BE0752FC3}" name="Column904"/>
    <tableColumn id="918" xr3:uid="{717415D7-F636-484C-931C-06D84A84438D}" name="Column905"/>
    <tableColumn id="919" xr3:uid="{AFBA2F65-E55F-478A-BD57-F06BCA6CAB39}" name="Column906"/>
    <tableColumn id="920" xr3:uid="{A8244F6C-366A-4A00-8972-799128C4DD65}" name="Column907"/>
    <tableColumn id="921" xr3:uid="{5DCB3918-47FD-410A-BC44-4489AABFF004}" name="Column908"/>
    <tableColumn id="922" xr3:uid="{F526DC54-673B-46EF-835B-3CF00F901EB3}" name="Column909"/>
    <tableColumn id="923" xr3:uid="{F56D6ADE-928F-43C4-AEA7-886B85D0F033}" name="Column910"/>
    <tableColumn id="924" xr3:uid="{2DC05BC9-9C99-4B5E-B44D-145DF0EF7417}" name="Column911"/>
    <tableColumn id="925" xr3:uid="{C5F5EA1C-BC15-4A60-9578-29EFDE683F9B}" name="Column912"/>
    <tableColumn id="926" xr3:uid="{A93DCC4F-0C4A-476C-9944-4BE9394E2918}" name="Column913"/>
    <tableColumn id="927" xr3:uid="{53F1C014-056F-4ED3-84E6-D38B6EEB143B}" name="Column914"/>
    <tableColumn id="928" xr3:uid="{97AF897C-A6A8-4D26-AD3B-6070D1ADB672}" name="Column915"/>
    <tableColumn id="929" xr3:uid="{2198EDE4-66F9-4BB7-B256-D048CBB18546}" name="Column916"/>
    <tableColumn id="930" xr3:uid="{960D8C32-6F17-490D-B2A3-F6131729DBFA}" name="Column917"/>
    <tableColumn id="931" xr3:uid="{D1E268A3-6D96-4DC4-B2B5-6D98202026A1}" name="Column918"/>
    <tableColumn id="932" xr3:uid="{01C67464-9FA1-45F5-89CF-5C4D18F53AE7}" name="Column919"/>
    <tableColumn id="933" xr3:uid="{9E86B658-5A4F-476E-9C4F-8C0B00D1FEFF}" name="Column920"/>
    <tableColumn id="934" xr3:uid="{BB871A71-FD69-437D-8AE1-973BC9715DDE}" name="Column921"/>
    <tableColumn id="935" xr3:uid="{054C4EE0-DE0B-4CC4-A98F-E50390334EE5}" name="Column922"/>
    <tableColumn id="936" xr3:uid="{5D971D3A-9073-4DFD-963F-6C9686069ACD}" name="Column923"/>
    <tableColumn id="937" xr3:uid="{C9ACCE7D-031B-4E9C-9FC6-68B5B2020B9A}" name="Column924"/>
    <tableColumn id="938" xr3:uid="{C861E577-57FF-4960-BDC0-3DEB7927EF92}" name="Column925"/>
    <tableColumn id="939" xr3:uid="{9E0F0562-6335-40ED-A16F-CACADC53F0AB}" name="Column926"/>
    <tableColumn id="940" xr3:uid="{FAAAC0AB-6EEC-4E24-9353-32F95030B6F3}" name="Column927"/>
    <tableColumn id="941" xr3:uid="{694A96D0-4793-460A-BED5-C43A32C484BE}" name="Column928"/>
    <tableColumn id="942" xr3:uid="{7D1CF9D3-C785-409B-83FF-D712FEED4444}" name="Column929"/>
    <tableColumn id="943" xr3:uid="{9A890B7B-B7C0-4608-8492-0FC3EA9FEAAC}" name="Column930"/>
    <tableColumn id="944" xr3:uid="{3F7615EA-D5A5-4343-8523-DB3D286D4895}" name="Column931"/>
    <tableColumn id="945" xr3:uid="{E68660B4-76D7-4C23-8989-4FAE07012F10}" name="Column932"/>
    <tableColumn id="946" xr3:uid="{01BB0987-5E38-4E4C-8319-A1942A69D299}" name="Column933"/>
    <tableColumn id="947" xr3:uid="{AFD7DD8D-2FEC-4CA9-820D-24BC8F61BA9C}" name="Column934"/>
    <tableColumn id="948" xr3:uid="{C94A04A3-6095-4085-83D0-ADA896E3435E}" name="Column935"/>
    <tableColumn id="949" xr3:uid="{7DA58595-E95D-4F22-BF5B-A7A7AC975E46}" name="Column936"/>
    <tableColumn id="950" xr3:uid="{F38CE02D-7874-4ECF-B2B8-D28418C14EB2}" name="Column937"/>
    <tableColumn id="951" xr3:uid="{82ABFEE7-D27E-4E82-B7B4-AD621EF2EA0B}" name="Column938"/>
    <tableColumn id="952" xr3:uid="{E491D346-E40C-426F-B56B-794D870D9806}" name="Column939"/>
    <tableColumn id="953" xr3:uid="{E5149E6F-DD71-4241-9BC7-688514653C3F}" name="Column940"/>
    <tableColumn id="954" xr3:uid="{EF2B7435-5ED5-4195-A197-1D8C59CA4FF4}" name="Column941"/>
    <tableColumn id="955" xr3:uid="{E49CFDD5-7CD0-4E07-B3CF-AF144ED27D0C}" name="Column942"/>
    <tableColumn id="956" xr3:uid="{6F2B247C-C7B8-489F-BB3F-067490EC42CB}" name="Column943"/>
    <tableColumn id="957" xr3:uid="{BECE474A-5DC9-42C8-8068-EAFA8C278A75}" name="Column944"/>
    <tableColumn id="958" xr3:uid="{16AE0CC8-4547-4659-8E44-CA8DFCC1AA58}" name="Column945"/>
    <tableColumn id="959" xr3:uid="{B2757630-359C-4EA2-91E9-46F6BEADDE82}" name="Column946"/>
    <tableColumn id="960" xr3:uid="{B0974175-DDCA-430C-A12F-3A9AC653034A}" name="Column947"/>
    <tableColumn id="961" xr3:uid="{2C333D70-CEB1-4B62-BD53-A51CF125227C}" name="Column948"/>
    <tableColumn id="962" xr3:uid="{08F16149-CD24-4AB5-B2ED-4C923BB5F4AE}" name="Column949"/>
    <tableColumn id="963" xr3:uid="{C8F58A5A-A7E4-4F9E-AC25-8D956B2400E0}" name="Column950"/>
    <tableColumn id="964" xr3:uid="{93F297CA-4617-441D-B5BB-F0E3E847D631}" name="Column951"/>
    <tableColumn id="965" xr3:uid="{45046C04-ED66-4962-9605-74A4DB7A4453}" name="Column952"/>
    <tableColumn id="966" xr3:uid="{FEFC6AEC-358C-4C89-8341-6C3A95FB0655}" name="Column953"/>
    <tableColumn id="967" xr3:uid="{3FC3E0C7-2B62-496C-8568-D6329BFDA668}" name="Column954"/>
    <tableColumn id="968" xr3:uid="{6A0C7172-6347-450B-B2CD-445E51616015}" name="Column955"/>
    <tableColumn id="969" xr3:uid="{2DAAB3EB-B89C-4B4F-9CEC-A9464B95728E}" name="Column956"/>
    <tableColumn id="970" xr3:uid="{23570CE5-7A81-48EE-B35C-C87F501BCA48}" name="Column957"/>
    <tableColumn id="971" xr3:uid="{642F31D6-5333-464B-AF85-2EBDF75DA819}" name="Column958"/>
    <tableColumn id="972" xr3:uid="{F23B8EB7-08F4-4FAD-B75D-EFFAAC139AB5}" name="Column959"/>
    <tableColumn id="973" xr3:uid="{C7A7D4E8-11A6-4477-AE46-C5042EDEB596}" name="Column960"/>
    <tableColumn id="974" xr3:uid="{EBBCB060-A01D-410C-9D2D-698B9376F852}" name="Column961"/>
    <tableColumn id="975" xr3:uid="{14CAC82D-F247-49E4-B0C5-9A694C053E46}" name="Column962"/>
    <tableColumn id="976" xr3:uid="{D97586A5-082E-4A9B-827E-C6C63C8E7143}" name="Column963"/>
    <tableColumn id="977" xr3:uid="{001B1D06-7C7A-446F-956C-4541687BA3AC}" name="Column964"/>
    <tableColumn id="978" xr3:uid="{5C33025E-88B2-446F-80FC-6983467838F6}" name="Column965"/>
    <tableColumn id="979" xr3:uid="{B9844375-1AB0-4A01-839B-A30BF0635A95}" name="Column966"/>
    <tableColumn id="980" xr3:uid="{62A5E6C4-D97A-4DD9-9B0A-303504BF65A4}" name="Column967"/>
    <tableColumn id="981" xr3:uid="{AFF39A90-A000-4EB3-9784-FF132625420C}" name="Column968"/>
    <tableColumn id="982" xr3:uid="{643B6C05-E555-4F73-8C36-391EE4E09D42}" name="Column969"/>
    <tableColumn id="983" xr3:uid="{8560182E-3344-4713-9F61-530820355494}" name="Column970"/>
    <tableColumn id="984" xr3:uid="{91C125C0-95D2-41E2-9994-AC0CBAB3A0D6}" name="Column971"/>
    <tableColumn id="985" xr3:uid="{28D4B3DC-1630-46DE-95C6-D9E554B4790A}" name="Column972"/>
    <tableColumn id="986" xr3:uid="{7A9A937B-B165-4D10-AD96-5675E8F3E016}" name="Column973"/>
    <tableColumn id="987" xr3:uid="{BCCB6BBE-9F2C-4D04-B8B5-6A1DBF9AA547}" name="Column974"/>
    <tableColumn id="988" xr3:uid="{ED538F8F-91DE-4D46-A055-81D3ABBE5694}" name="Column975"/>
    <tableColumn id="989" xr3:uid="{7D90E5DD-BC75-41CF-B9E6-71FD33A20A59}" name="Column976"/>
    <tableColumn id="990" xr3:uid="{A8E874B2-71C5-4208-8965-1828D63E6A65}" name="Column977"/>
    <tableColumn id="991" xr3:uid="{DD55E176-74D8-47ED-8947-DCB3D3FD0967}" name="Column978"/>
    <tableColumn id="992" xr3:uid="{FAEDA75A-2680-4EFE-9820-87142EE5E3F7}" name="Column979"/>
    <tableColumn id="993" xr3:uid="{3E69AC68-9440-4358-A05E-A3BAABCB4695}" name="Column980"/>
    <tableColumn id="994" xr3:uid="{79664EC6-6C1C-43E8-90D1-D46A23DF1572}" name="Column981"/>
    <tableColumn id="995" xr3:uid="{40B797BC-3685-4034-808A-D9BCEF91EB8E}" name="Column982"/>
    <tableColumn id="996" xr3:uid="{9105EA22-5241-4BAD-A38E-579B07F5D448}" name="Column983"/>
    <tableColumn id="997" xr3:uid="{489B90DE-60FA-495C-8149-F406CDEB2516}" name="Column984"/>
    <tableColumn id="998" xr3:uid="{0ED5ABC9-BB4B-40C8-A738-80A152A272A1}" name="Column985"/>
    <tableColumn id="999" xr3:uid="{8F6DD111-74D1-4725-BEC7-56D9898D391F}" name="Column986"/>
    <tableColumn id="1000" xr3:uid="{1A586F66-862C-42E8-A386-A7B77E60692C}" name="Column987"/>
    <tableColumn id="1001" xr3:uid="{E35226CD-C766-4748-8AFA-13B5456B9E7B}" name="Column988"/>
    <tableColumn id="1002" xr3:uid="{FF5C8C4A-046E-4439-8800-CC68BBB6201F}" name="Column989"/>
    <tableColumn id="1003" xr3:uid="{E553E7B6-3914-4405-B6EB-376E309AB41F}" name="Column990"/>
    <tableColumn id="1004" xr3:uid="{D63B608C-984E-4FC2-9BD5-F07435E511DD}" name="Column991"/>
    <tableColumn id="1005" xr3:uid="{9B784759-9C03-4B3C-ABB6-99DF69B9E252}" name="Column992"/>
    <tableColumn id="1006" xr3:uid="{43019C00-BF88-4B77-938E-E95D518E4666}" name="Column993"/>
    <tableColumn id="1007" xr3:uid="{45961863-AB3C-45A6-9879-0D5A01458F86}" name="Column994"/>
    <tableColumn id="1008" xr3:uid="{1665A776-C0D6-4273-87B0-51508E808998}" name="Column995"/>
    <tableColumn id="1009" xr3:uid="{D596120F-E359-44F0-8C89-BB5F4DD2812B}" name="Column996"/>
    <tableColumn id="1010" xr3:uid="{D2BE6FB0-1282-4400-89D5-C22CD447579A}" name="Column997"/>
    <tableColumn id="1011" xr3:uid="{4614AB91-662D-4F8C-B35F-789320A0E1F2}" name="Column998"/>
    <tableColumn id="1012" xr3:uid="{D30C16E4-08E9-484C-A9E4-CC7EE52A5FF5}" name="Column999"/>
    <tableColumn id="1013" xr3:uid="{5670D8F6-F80D-423C-8EB8-80CD61A260CA}" name="Column1000"/>
    <tableColumn id="1014" xr3:uid="{647C3EB2-1C26-4833-A1F5-072748A6D519}" name="Column1001"/>
    <tableColumn id="1015" xr3:uid="{FE263770-D541-4EE3-8A9D-787CD90C5595}" name="Column1002"/>
    <tableColumn id="1016" xr3:uid="{0E5C5885-7540-4B6B-9457-C5D9EC6C200D}" name="Column1003"/>
    <tableColumn id="1017" xr3:uid="{8A9990C0-2CD5-4D91-8E6D-7483733EF312}" name="Column1004"/>
    <tableColumn id="1018" xr3:uid="{A2E8BF62-AF86-4A11-943B-5E5ED8A31B5F}" name="Column1005"/>
    <tableColumn id="1019" xr3:uid="{52336FF4-B018-4A3B-BD38-78C0B4DF10EB}" name="Column1006"/>
    <tableColumn id="1020" xr3:uid="{A889345A-B365-4174-99F9-79815D3A40C4}" name="Column1007"/>
    <tableColumn id="1021" xr3:uid="{68F9AA82-AA40-4CFA-BAD2-A85D0CE0F9B9}" name="Column1008"/>
    <tableColumn id="1022" xr3:uid="{D8BE66C8-C567-473C-ABF0-D0D0C7714C0A}" name="Column1009"/>
    <tableColumn id="1023" xr3:uid="{4FE61917-0D3C-496F-9BF9-82F893E239FC}" name="Column1010"/>
    <tableColumn id="1024" xr3:uid="{063CF036-3763-4082-8153-22779976B876}" name="Column1011"/>
    <tableColumn id="1025" xr3:uid="{DBA208F6-B897-4C70-B1CF-D2CC86C7C7EC}" name="Column1012"/>
    <tableColumn id="1026" xr3:uid="{1733706C-0463-470E-900B-45C98F556A7B}" name="Column1013"/>
    <tableColumn id="1027" xr3:uid="{06787B1D-3994-4983-A4CC-7F006FBE1F36}" name="Column1014"/>
    <tableColumn id="1028" xr3:uid="{F62B08E6-DB41-49AF-9828-EB3B48C3F451}" name="Column1015"/>
    <tableColumn id="1029" xr3:uid="{F50CD73A-12C9-4076-8DE2-0C001554A923}" name="Column1016"/>
    <tableColumn id="1030" xr3:uid="{47F263B5-F360-411A-B06B-66C5CE27B0A6}" name="Column1017"/>
    <tableColumn id="1031" xr3:uid="{F5F19E82-5F6A-4177-BF8C-91E069C039A5}" name="Column1018"/>
    <tableColumn id="1032" xr3:uid="{05EEF6A2-25DB-4FA3-BA76-9EB462DA6D40}" name="Column1019"/>
    <tableColumn id="1033" xr3:uid="{CC648991-F91C-48F5-8E2E-DBFFF88B4818}" name="Column1020"/>
    <tableColumn id="1034" xr3:uid="{810ECEA9-8F93-476A-A62F-D678811D2E6C}" name="Column1021"/>
    <tableColumn id="1035" xr3:uid="{697FD792-1100-4DF1-877A-D5CD67BE00D8}" name="Column1022"/>
    <tableColumn id="1036" xr3:uid="{6AC5B31D-1FDF-4EF4-AA32-1A5D154573CA}" name="Column1023"/>
    <tableColumn id="1037" xr3:uid="{A82F4CAF-A99F-4738-99A6-2A9D83C315CF}" name="Column1024"/>
    <tableColumn id="1038" xr3:uid="{0C8702B3-8F03-4CFD-B259-8F40E4D8B07A}" name="Column1025"/>
    <tableColumn id="1039" xr3:uid="{DB168958-5772-4632-8CAE-F8A3DB3EB54E}" name="Column1026"/>
    <tableColumn id="1040" xr3:uid="{6A0FB893-DFCA-44BA-9EC4-250FABC2D08D}" name="Column1027"/>
    <tableColumn id="1041" xr3:uid="{0EE57190-1416-449F-8F5C-D8C2CDA82943}" name="Column1028"/>
    <tableColumn id="1042" xr3:uid="{6CA0C041-757E-4660-A35E-2A7BBEC8DD5B}" name="Column1029"/>
    <tableColumn id="1043" xr3:uid="{80571A36-12FC-4C87-8519-800C9BA16C4D}" name="Column1030"/>
    <tableColumn id="1044" xr3:uid="{FBD41D53-09CC-4D64-99A0-F326F4D958F9}" name="Column1031"/>
    <tableColumn id="1045" xr3:uid="{43C84C11-59EC-4361-9309-EEF11C8A4904}" name="Column1032"/>
    <tableColumn id="1046" xr3:uid="{5CAA5F39-8B41-4130-B9C2-811744AF6D9F}" name="Column1033"/>
    <tableColumn id="1047" xr3:uid="{CE39606F-DE1F-4520-831D-AFB028722B10}" name="Column1034"/>
    <tableColumn id="1048" xr3:uid="{4681FE4E-C6A5-4E03-B073-4C89CAA16F48}" name="Column1035"/>
    <tableColumn id="1049" xr3:uid="{F2E5D88D-D0AF-4F67-A4F6-6B1FC8A20B42}" name="Column1036"/>
    <tableColumn id="1050" xr3:uid="{8760F6C7-3ECF-445E-B01B-893CE3EBD4B7}" name="Column1037"/>
    <tableColumn id="1051" xr3:uid="{540105DA-E13B-417B-80C3-7785D5BD24F1}" name="Column1038"/>
    <tableColumn id="1052" xr3:uid="{0D0CD4D1-00BC-49B4-81EA-238C0B440AF9}" name="Column1039"/>
    <tableColumn id="1053" xr3:uid="{3A4DF11E-1974-4BEA-96E5-3E67E96A1EE2}" name="Column1040"/>
    <tableColumn id="1054" xr3:uid="{61103349-1EC9-45F1-8B23-165911D3C9DA}" name="Column1041"/>
    <tableColumn id="1055" xr3:uid="{23A8AD48-5F1C-44AD-80CB-0E6C20B7187E}" name="Column1042"/>
    <tableColumn id="1056" xr3:uid="{506A8191-4983-4D68-A76D-ECE845B0E92C}" name="Column1043"/>
    <tableColumn id="1057" xr3:uid="{E2D10FED-6C72-4713-BC08-4DBC48095E84}" name="Column1044"/>
    <tableColumn id="1058" xr3:uid="{ACA40288-6E7D-4B3B-929B-C4D9B18B5839}" name="Column1045"/>
    <tableColumn id="1059" xr3:uid="{A00D2838-3662-453D-8F51-E0292D69BBB1}" name="Column1046"/>
    <tableColumn id="1060" xr3:uid="{C6542A1F-4568-48CC-818F-4F13BB3E1A04}" name="Column1047"/>
    <tableColumn id="1061" xr3:uid="{66B3E0E8-66E4-44D6-A443-076A75853405}" name="Column1048"/>
    <tableColumn id="1062" xr3:uid="{98DD8BCF-1A25-4AEF-8895-FCBA74938CCD}" name="Column1049"/>
    <tableColumn id="1063" xr3:uid="{26EC44C6-53C4-4701-8771-A372D945560F}" name="Column1050"/>
    <tableColumn id="1064" xr3:uid="{14297733-7D6F-4B92-8A1E-CCCB92108992}" name="Column1051"/>
    <tableColumn id="1065" xr3:uid="{E4422C85-BF0E-4BA5-9180-281FA88CFAB4}" name="Column1052"/>
    <tableColumn id="1066" xr3:uid="{FD871DD9-EC2E-4390-A25D-3BB088F3BB37}" name="Column1053"/>
    <tableColumn id="1067" xr3:uid="{E2E05352-9A85-4264-9FCA-7ADA219CFC29}" name="Column1054"/>
    <tableColumn id="1068" xr3:uid="{2640359B-1D86-4546-9409-7A774FF5CAAD}" name="Column1055"/>
    <tableColumn id="1069" xr3:uid="{2405A583-80BD-4DFA-A89C-EE1915EDE8A0}" name="Column1056"/>
    <tableColumn id="1070" xr3:uid="{0A135E7B-16D7-4E8C-A05A-58D3353F173C}" name="Column1057"/>
    <tableColumn id="1071" xr3:uid="{986CC36E-18E3-49FE-9C47-56C50FA57F0A}" name="Column1058"/>
    <tableColumn id="1072" xr3:uid="{D420BE31-8709-4B93-BFA7-B37C5B917179}" name="Column1059"/>
    <tableColumn id="1073" xr3:uid="{D956685E-38C1-499E-B90D-FAAC49FB6948}" name="Column1060"/>
    <tableColumn id="1074" xr3:uid="{9CD06B3E-426C-440A-ADF6-52394E52FDC4}" name="Column1061"/>
    <tableColumn id="1075" xr3:uid="{1757D989-329B-4214-AD9F-8A3ED703D96D}" name="Column1062"/>
    <tableColumn id="1076" xr3:uid="{76566D5E-1640-45F7-B1F2-1DCEA2AC55D2}" name="Column1063"/>
    <tableColumn id="1077" xr3:uid="{8A6632A8-7C6D-4D19-82DD-93E9B80FE6AB}" name="Column1064"/>
    <tableColumn id="1078" xr3:uid="{45287898-DE57-4FBF-9E2E-A148F426C764}" name="Column1065"/>
    <tableColumn id="1079" xr3:uid="{A36BD7D8-4228-4F11-990D-A01F127109F4}" name="Column1066"/>
    <tableColumn id="1080" xr3:uid="{28B3A9AC-AEEA-4D1D-B332-477385C4F351}" name="Column1067"/>
    <tableColumn id="1081" xr3:uid="{21E4CC22-895B-44B8-ADC7-3EFBEB9C4277}" name="Column1068"/>
    <tableColumn id="1082" xr3:uid="{F2BBAC95-A2E7-450A-8EDF-247A4D5781F7}" name="Column1069"/>
    <tableColumn id="1083" xr3:uid="{D50F70A9-72A7-49EE-84A7-4613991B3937}" name="Column1070"/>
    <tableColumn id="1084" xr3:uid="{040809F8-0498-459F-8D7C-922612E27582}" name="Column1071"/>
    <tableColumn id="1085" xr3:uid="{C2CF5DCC-06D4-42B7-AAF5-DB381A11ECC7}" name="Column1072"/>
    <tableColumn id="1086" xr3:uid="{E4BFACC6-D671-495F-9226-58BE7B1E981B}" name="Column1073"/>
    <tableColumn id="1087" xr3:uid="{9FA37FE4-416A-4D40-A98B-EACE1AA91185}" name="Column1074"/>
    <tableColumn id="1088" xr3:uid="{54547828-E480-4FED-A8C1-57D2547FBF62}" name="Column1075"/>
    <tableColumn id="1089" xr3:uid="{CF7E84E6-7344-4C42-9767-E0F03DD6DD34}" name="Column1076"/>
    <tableColumn id="1090" xr3:uid="{6A4B0A0F-C431-45E1-AEA3-99A8AEFC678D}" name="Column1077"/>
    <tableColumn id="1091" xr3:uid="{99772749-68DA-4782-B0E7-21F8BB35B2CE}" name="Column1078"/>
    <tableColumn id="1092" xr3:uid="{A56A12EE-13FC-431D-9379-C9B7C94D2CC7}" name="Column1079"/>
    <tableColumn id="1093" xr3:uid="{0FC97EE5-6B4E-461C-9C8A-803C8DF8FC05}" name="Column1080"/>
    <tableColumn id="1094" xr3:uid="{AC714E89-FF60-4A1D-A8A0-4776E8D68DC8}" name="Column1081"/>
    <tableColumn id="1095" xr3:uid="{FF8E4B21-DAB9-48DB-92E2-9919963B520B}" name="Column1082"/>
    <tableColumn id="1096" xr3:uid="{6150B9F5-B06F-43B6-955A-52C23FB50E4D}" name="Column1083"/>
    <tableColumn id="1097" xr3:uid="{93AF1AE4-4F4C-4C12-B44F-58936296F863}" name="Column1084"/>
    <tableColumn id="1098" xr3:uid="{5C2A2AF4-C498-4183-B6B4-CCC825AF9E40}" name="Column1085"/>
    <tableColumn id="1099" xr3:uid="{2CCF3313-BBC1-43E2-B250-AA0DBC468721}" name="Column1086"/>
    <tableColumn id="1100" xr3:uid="{28F085AD-7BA1-41B3-A435-836A5F9CE14F}" name="Column1087"/>
    <tableColumn id="1101" xr3:uid="{6F27E8BD-A81F-4F58-8621-618CC642E2FF}" name="Column1088"/>
    <tableColumn id="1102" xr3:uid="{C73C8DDE-9D6B-4A96-9D62-F55955195C42}" name="Column1089"/>
    <tableColumn id="1103" xr3:uid="{8558307C-5B9E-484C-82C6-F3DEFA905B5C}" name="Column1090"/>
    <tableColumn id="1104" xr3:uid="{E6484677-5991-498A-A7E8-CBA012B28E93}" name="Column1091"/>
    <tableColumn id="1105" xr3:uid="{2CDA2294-CE3F-401A-836C-DBC510749AA8}" name="Column1092"/>
    <tableColumn id="1106" xr3:uid="{22BAFE24-0E9F-407D-A89F-B22AEB0B0C20}" name="Column1093"/>
    <tableColumn id="1107" xr3:uid="{123EE9F4-A1D4-4284-B4EE-9CCB644A5945}" name="Column1094"/>
    <tableColumn id="1108" xr3:uid="{3C5354CD-8146-4AC2-801F-20D5DA4D3530}" name="Column1095"/>
    <tableColumn id="1109" xr3:uid="{0B4DADF2-26EB-4D42-BDC9-10BD4EEFD0AA}" name="Column1096"/>
    <tableColumn id="1110" xr3:uid="{D9AE37EA-F024-4A9E-A61F-BCCD18CDB561}" name="Column1097"/>
    <tableColumn id="1111" xr3:uid="{D8F0B1CC-70F5-408F-BA3C-F0F835C08A80}" name="Column1098"/>
    <tableColumn id="1112" xr3:uid="{CAC25210-8D01-4778-9F54-07829C70969A}" name="Column1099"/>
    <tableColumn id="1113" xr3:uid="{1EBB4A50-FFEF-4E96-89D0-379786F4B4A4}" name="Column1100"/>
    <tableColumn id="1114" xr3:uid="{142F6340-E69B-492E-A739-627BBD447D99}" name="Column1101"/>
    <tableColumn id="1115" xr3:uid="{4988A660-4916-4B98-BD87-95504EDCE925}" name="Column1102"/>
    <tableColumn id="1116" xr3:uid="{9A3AAEF6-EEF1-4058-9FE6-CB26B973CBB0}" name="Column1103"/>
    <tableColumn id="1117" xr3:uid="{AFD979E9-166E-4FDC-9F60-D05D6BAA9D48}" name="Column1104"/>
    <tableColumn id="1118" xr3:uid="{5B230EF3-E334-4DC9-92C7-2D0789CA239E}" name="Column1105"/>
    <tableColumn id="1119" xr3:uid="{150AD884-9E52-4BD7-B37B-4C19C333FE7C}" name="Column1106"/>
    <tableColumn id="1120" xr3:uid="{CC6EB075-3C3A-4607-8639-BDA2637F9859}" name="Column1107"/>
    <tableColumn id="1121" xr3:uid="{74CE8F08-0B8E-4ED3-9641-0AE315AB566C}" name="Column1108"/>
    <tableColumn id="1122" xr3:uid="{E614ACB4-2B64-499A-B89E-FCF295825E42}" name="Column1109"/>
    <tableColumn id="1123" xr3:uid="{E1706EEB-8FE5-4BA5-A674-77E2161FB0CC}" name="Column1110"/>
    <tableColumn id="1124" xr3:uid="{F6C01ABA-77EE-4ADA-B926-985593F548EE}" name="Column1111"/>
    <tableColumn id="1125" xr3:uid="{E2B503A2-9509-408E-B78D-1B657CE6248E}" name="Column1112"/>
    <tableColumn id="1126" xr3:uid="{57CA0D88-20DB-4AD6-8015-F37EEDBC4DD9}" name="Column1113"/>
    <tableColumn id="1127" xr3:uid="{390D1E93-EBAD-466C-8C34-F3DCEE62BC59}" name="Column1114"/>
    <tableColumn id="1128" xr3:uid="{0B59A819-70AE-4F22-824F-54C4655ADA2C}" name="Column1115"/>
    <tableColumn id="1129" xr3:uid="{E80048C9-96DB-4A81-9244-25B7F61CB869}" name="Column1116"/>
    <tableColumn id="1130" xr3:uid="{6BFDF5A8-DD42-4164-BDAD-98A62330197A}" name="Column1117"/>
    <tableColumn id="1131" xr3:uid="{A32CB4E8-1EE3-49A6-B426-3714D7F0D39D}" name="Column1118"/>
    <tableColumn id="1132" xr3:uid="{3421FD2F-4530-4C1F-861A-68D7402F5260}" name="Column1119"/>
    <tableColumn id="1133" xr3:uid="{D50C9D74-0DD1-4377-BC41-3BB51AF1F3F5}" name="Column1120"/>
    <tableColumn id="1134" xr3:uid="{F8C0D663-C635-4CCE-A362-F5783628DA67}" name="Column1121"/>
    <tableColumn id="1135" xr3:uid="{A2C0CA84-049B-48D0-801F-60E0C5295F51}" name="Column1122"/>
    <tableColumn id="1136" xr3:uid="{BDF030F6-BFD5-4CBB-9D23-807058D87219}" name="Column1123"/>
    <tableColumn id="1137" xr3:uid="{0E8A0D5A-4F6E-46B6-9A95-11120038BF28}" name="Column1124"/>
    <tableColumn id="1138" xr3:uid="{8BB6CEA1-3BC6-4307-B9EA-522A95834930}" name="Column1125"/>
    <tableColumn id="1139" xr3:uid="{9DDC6E35-514F-4E41-A602-EA258B3FDA9E}" name="Column1126"/>
    <tableColumn id="1140" xr3:uid="{B00F249F-3522-4CE7-BD4A-D883197FD20A}" name="Column1127"/>
    <tableColumn id="1141" xr3:uid="{3BCA02D4-E810-4145-8A24-3F29AA859E79}" name="Column1128"/>
    <tableColumn id="1142" xr3:uid="{3C145FAC-43A3-4360-A95D-D28C070D7F16}" name="Column1129"/>
    <tableColumn id="1143" xr3:uid="{AF5F2863-5A49-48C9-89B7-2F78EFBFE817}" name="Column1130"/>
    <tableColumn id="1144" xr3:uid="{2A4893CE-5593-4FFD-9D6A-04A2DAE1B26C}" name="Column1131"/>
    <tableColumn id="1145" xr3:uid="{A5F6FB15-C275-4652-A568-CC04AF08C28E}" name="Column1132"/>
    <tableColumn id="1146" xr3:uid="{3721F21F-C970-4C4A-8DCA-B6380006B527}" name="Column1133"/>
    <tableColumn id="1147" xr3:uid="{926C026D-207C-455E-BF6D-A798BB69447F}" name="Column1134"/>
    <tableColumn id="1148" xr3:uid="{ECC83A74-BF0D-45F2-AC86-C63BBDA9A90C}" name="Column1135"/>
    <tableColumn id="1149" xr3:uid="{8613388B-9EC8-4887-A123-910A23A09B08}" name="Column1136"/>
    <tableColumn id="1150" xr3:uid="{2BCE023B-A4D6-4B4F-8EB0-22855B3F9C67}" name="Column1137"/>
    <tableColumn id="1151" xr3:uid="{F367956D-2A24-4E37-AB68-085DD2623818}" name="Column1138"/>
    <tableColumn id="1152" xr3:uid="{86B39DCF-E19A-4077-ADA3-8F5B617377C1}" name="Column1139"/>
    <tableColumn id="1153" xr3:uid="{CF4B5B78-EBE6-4B4F-860A-5363F6D6CED5}" name="Column1140"/>
    <tableColumn id="1154" xr3:uid="{E1442DB0-AF0D-4373-A507-6D8A0F61BCE2}" name="Column1141"/>
    <tableColumn id="1155" xr3:uid="{B5ADD605-B306-4507-B848-C4FAC437E71D}" name="Column1142"/>
    <tableColumn id="1156" xr3:uid="{B04683D3-59AB-4577-8733-40B45734DE45}" name="Column1143"/>
    <tableColumn id="1157" xr3:uid="{C6217921-BE4B-4AC0-8488-007D50E07792}" name="Column1144"/>
    <tableColumn id="1158" xr3:uid="{38C24BD3-497F-4316-9264-506766949EEA}" name="Column1145"/>
    <tableColumn id="1159" xr3:uid="{69A7FC16-371C-4C66-8928-7C0563B6D7B9}" name="Column1146"/>
    <tableColumn id="1160" xr3:uid="{5DD5B110-C1EC-4D96-ABD8-67C11762D1CD}" name="Column1147"/>
    <tableColumn id="1161" xr3:uid="{CFCF1664-FF11-45B0-B29D-A3001BA85763}" name="Column1148"/>
    <tableColumn id="1162" xr3:uid="{61670CE1-429E-46F4-B99E-DBA79BCA18D4}" name="Column1149"/>
    <tableColumn id="1163" xr3:uid="{3A4FC4FE-C7EF-440B-B9F3-C97B0B47AA5E}" name="Column1150"/>
    <tableColumn id="1164" xr3:uid="{ED478278-EBD7-49A0-99D4-ED643C67F6FA}" name="Column1151"/>
    <tableColumn id="1165" xr3:uid="{95B44642-2CE2-4C4C-B1FB-5602AF0B978C}" name="Column1152"/>
    <tableColumn id="1166" xr3:uid="{9BFB949B-689D-4270-B45E-8B749F3B0AE7}" name="Column1153"/>
    <tableColumn id="1167" xr3:uid="{3D4188A6-088E-4143-A35A-C16C90AC3FF3}" name="Column1154"/>
    <tableColumn id="1168" xr3:uid="{6A5CD591-CF43-404F-BA66-68040FB7DE2C}" name="Column1155"/>
    <tableColumn id="1169" xr3:uid="{C5295E7B-E0BF-44E8-86B1-13F031BA8380}" name="Column1156"/>
    <tableColumn id="1170" xr3:uid="{D537A6F4-921C-4906-ACD8-D72C655B3ED3}" name="Column1157"/>
    <tableColumn id="1171" xr3:uid="{1ED0EC80-EC36-43BA-92C5-C6B95F0006DD}" name="Column1158"/>
    <tableColumn id="1172" xr3:uid="{0794BC6B-E27F-4B6A-8AFC-6B605EA31AE4}" name="Column1159"/>
    <tableColumn id="1173" xr3:uid="{8E758E1C-68F8-4FEA-8232-A162C42622A8}" name="Column1160"/>
    <tableColumn id="1174" xr3:uid="{09739C46-879D-459E-932B-909E1BF4C853}" name="Column1161"/>
    <tableColumn id="1175" xr3:uid="{20453078-264A-4AFF-B7D0-B76A47019BCE}" name="Column1162"/>
    <tableColumn id="1176" xr3:uid="{3B2AB215-B0FA-461B-9BFC-BC216325C49F}" name="Column1163"/>
    <tableColumn id="1177" xr3:uid="{0048035C-0F46-48AB-A122-BC12A51831B0}" name="Column1164"/>
    <tableColumn id="1178" xr3:uid="{E2460570-CEE7-467D-BBEC-6C44C9A1D956}" name="Column1165"/>
    <tableColumn id="1179" xr3:uid="{DE5C5C6F-BAF3-4BD3-85D0-C7FF3C6F444F}" name="Column1166"/>
    <tableColumn id="1180" xr3:uid="{0BBA9591-D6CE-4A5A-B853-631CFEE2C29B}" name="Column1167"/>
    <tableColumn id="1181" xr3:uid="{CBD1904E-0257-4666-9E0A-CC7CBB59606F}" name="Column1168"/>
    <tableColumn id="1182" xr3:uid="{E9D69128-B85F-47B1-9866-24BAA85F7C1B}" name="Column1169"/>
    <tableColumn id="1183" xr3:uid="{A4090F67-4347-49EE-A4F1-84EEE6CC14EA}" name="Column1170"/>
    <tableColumn id="1184" xr3:uid="{39996CFE-7648-4472-AF5C-F159325507CB}" name="Column1171"/>
    <tableColumn id="1185" xr3:uid="{E981A80B-4EB2-4FD8-8AC9-95C7D023DE4E}" name="Column1172"/>
    <tableColumn id="1186" xr3:uid="{B06CBE50-262D-42B5-A7B8-A3DC953A2571}" name="Column1173"/>
    <tableColumn id="1187" xr3:uid="{F747B998-B519-4F7B-94A1-8116703DFC33}" name="Column1174"/>
    <tableColumn id="1188" xr3:uid="{842F8484-BAE1-4846-9784-DFF2A13FAE8F}" name="Column1175"/>
    <tableColumn id="1189" xr3:uid="{96BC1C4F-DD84-4A68-ABCE-7482D09DFDC8}" name="Column1176"/>
    <tableColumn id="1190" xr3:uid="{DD5C64AC-60BE-4E5C-A2F1-E49E67B16E48}" name="Column1177"/>
    <tableColumn id="1191" xr3:uid="{38AA8AF2-1DFF-41D7-A30A-F0AC780B3D5F}" name="Column1178"/>
    <tableColumn id="1192" xr3:uid="{7412B7A0-4CA1-4A9D-AD88-A315D72A7CF6}" name="Column1179"/>
    <tableColumn id="1193" xr3:uid="{5BA1E162-F2A8-48AC-8E24-46FB3C7CE4C3}" name="Column1180"/>
    <tableColumn id="1194" xr3:uid="{AE1A1E3B-A0C2-4348-9F95-C9A60B1D7259}" name="Column1181"/>
    <tableColumn id="1195" xr3:uid="{B43DE56A-0A51-4660-ABC3-D4F2484EB4A4}" name="Column1182"/>
    <tableColumn id="1196" xr3:uid="{A876C045-575E-44A9-B50B-1BEDAF338A79}" name="Column1183"/>
    <tableColumn id="1197" xr3:uid="{BD483727-2C23-4109-A6A1-1E7BA3FD5A14}" name="Column1184"/>
    <tableColumn id="1198" xr3:uid="{4B21AB54-C4F8-4627-981F-C8D2EAAEA3AF}" name="Column1185"/>
    <tableColumn id="1199" xr3:uid="{39E14A12-5378-48ED-BF2D-221B1C4916A0}" name="Column1186"/>
    <tableColumn id="1200" xr3:uid="{EB8E4937-F4BD-4EE0-9FDF-B7F462D0B1F2}" name="Column1187"/>
    <tableColumn id="1201" xr3:uid="{D40612F5-FBE3-4EF2-AB11-9A6CDC0CD252}" name="Column1188"/>
    <tableColumn id="1202" xr3:uid="{7D653F76-D102-4605-B854-0B4525F9A178}" name="Column1189"/>
    <tableColumn id="1203" xr3:uid="{B5A6014C-616A-4433-8BFB-D38AEC6A0827}" name="Column1190"/>
    <tableColumn id="1204" xr3:uid="{0DC3B73C-6E38-4F33-8D7A-60D631CDB59C}" name="Column1191"/>
    <tableColumn id="1205" xr3:uid="{A6E4F825-D810-4AE7-B1B9-9D0F25CDA361}" name="Column1192"/>
    <tableColumn id="1206" xr3:uid="{80D17383-4A46-457B-9E89-DABBC7708A15}" name="Column1193"/>
    <tableColumn id="1207" xr3:uid="{ADF461D0-41EA-4B20-B7B2-E5D6DCB57755}" name="Column1194"/>
    <tableColumn id="1208" xr3:uid="{29AAC70E-3393-480D-90C6-B51F223C09EB}" name="Column1195"/>
    <tableColumn id="1209" xr3:uid="{58B6304D-9DF9-4F44-868B-03084048EB2E}" name="Column1196"/>
    <tableColumn id="1210" xr3:uid="{84DADDDB-430E-4EAE-8655-F3E76C392F97}" name="Column1197"/>
    <tableColumn id="1211" xr3:uid="{C35A866E-BC12-4947-A5F2-332A0D98EF2B}" name="Column1198"/>
    <tableColumn id="1212" xr3:uid="{44E99C9F-4DC7-40C4-ADF2-4CBC5380673F}" name="Column1199"/>
    <tableColumn id="1213" xr3:uid="{B60C9AF8-1390-46DB-AE23-EE271F44E4AB}" name="Column1200"/>
    <tableColumn id="1214" xr3:uid="{D518D175-5103-4497-9A63-ED05F42D19B9}" name="Column1201"/>
    <tableColumn id="1215" xr3:uid="{3C6AAE9A-C578-4107-8990-97753DB0384A}" name="Column1202"/>
    <tableColumn id="1216" xr3:uid="{D57717D5-F39E-4632-99BC-FCA54E7D00B4}" name="Column1203"/>
    <tableColumn id="1217" xr3:uid="{843C8E3A-BEB3-4121-A7D9-CB649CD890F9}" name="Column1204"/>
    <tableColumn id="1218" xr3:uid="{7627E325-3F59-4C86-A4F4-28A354DAC08A}" name="Column1205"/>
    <tableColumn id="1219" xr3:uid="{AB08860D-1D63-4106-9FD0-2D1110285563}" name="Column1206"/>
    <tableColumn id="1220" xr3:uid="{CA65B279-D898-4EB1-9067-DF7A250CF898}" name="Column1207"/>
    <tableColumn id="1221" xr3:uid="{33B92A1A-AA7C-4014-BEC9-3C25189B2C7D}" name="Column1208"/>
    <tableColumn id="1222" xr3:uid="{C8BB6DF7-7054-42E1-995D-930343D64C1C}" name="Column1209"/>
    <tableColumn id="1223" xr3:uid="{88E84803-2095-4E33-B1D4-4E7665A4D54C}" name="Column1210"/>
    <tableColumn id="1224" xr3:uid="{A29F3A5F-0A04-47B4-BD85-49767AA21ED6}" name="Column1211"/>
    <tableColumn id="1225" xr3:uid="{16DC096A-F6EB-468F-886F-24D04641FEDF}" name="Column1212"/>
    <tableColumn id="1226" xr3:uid="{891E7A18-8BFB-4884-AEE0-951E9821C7F7}" name="Column1213"/>
    <tableColumn id="1227" xr3:uid="{A95E9BD2-91C4-4BB7-A662-18D4A78CE9AD}" name="Column1214"/>
    <tableColumn id="1228" xr3:uid="{0E660C0C-A8A1-490B-B284-484F983036BC}" name="Column1215"/>
    <tableColumn id="1229" xr3:uid="{E5C32094-B4D2-42BF-A173-D07564420F51}" name="Column1216"/>
    <tableColumn id="1230" xr3:uid="{4E128FC2-468C-4285-8094-56667B4BD0CC}" name="Column1217"/>
    <tableColumn id="1231" xr3:uid="{A81AF4AF-150E-4DFB-B4CE-EF55D917A3E4}" name="Column1218"/>
    <tableColumn id="1232" xr3:uid="{27282380-0632-482F-ACA3-2DC0C255FB1F}" name="Column1219"/>
    <tableColumn id="1233" xr3:uid="{163AA247-9738-4AB0-99A1-C9FA28A36764}" name="Column1220"/>
    <tableColumn id="1234" xr3:uid="{8EE11494-E581-43DF-AF08-DEF4AE27CBC8}" name="Column1221"/>
    <tableColumn id="1235" xr3:uid="{036BCBA4-C2E8-4FF3-B2CF-7B91E88A0F3C}" name="Column1222"/>
    <tableColumn id="1236" xr3:uid="{038C6CDD-E889-4BD9-9333-009D027F3505}" name="Column1223"/>
    <tableColumn id="1237" xr3:uid="{B0288662-8017-4FCE-8D49-4DDFE059EF69}" name="Column1224"/>
    <tableColumn id="1238" xr3:uid="{ED1D79B5-8CB7-41FF-B611-141CF7BFD4AC}" name="Column1225"/>
    <tableColumn id="1239" xr3:uid="{9D3CB270-27DC-470F-B7A6-96090FF8B788}" name="Column1226"/>
    <tableColumn id="1240" xr3:uid="{DD105BD8-505A-4491-81D2-3A7DC3A028FD}" name="Column1227"/>
    <tableColumn id="1241" xr3:uid="{06049EA4-20D9-4614-9B2B-76EBA77556BF}" name="Column1228"/>
    <tableColumn id="1242" xr3:uid="{120ED2B8-59A9-4889-8C96-981C9D371EDF}" name="Column1229"/>
    <tableColumn id="1243" xr3:uid="{8C245124-6702-4A37-805B-B22B8E05BC96}" name="Column1230"/>
    <tableColumn id="1244" xr3:uid="{F1A522EC-A4C5-439D-91E4-DE7A3D662BFA}" name="Column1231"/>
    <tableColumn id="1245" xr3:uid="{39F7E665-AE15-4870-97E6-BC28CFF64C40}" name="Column1232"/>
    <tableColumn id="1246" xr3:uid="{E446F83E-C38D-4F0A-9A1D-722F8A998969}" name="Column1233"/>
    <tableColumn id="1247" xr3:uid="{B200E9BC-DD5A-4A77-BDA9-EFDE6F23CFCD}" name="Column1234"/>
    <tableColumn id="1248" xr3:uid="{4A6D9E5A-85A6-4619-AE04-A05AA29B4D0D}" name="Column1235"/>
    <tableColumn id="1249" xr3:uid="{638B7CEA-B02B-4230-80C1-9F67070B1D04}" name="Column1236"/>
    <tableColumn id="1250" xr3:uid="{8302F506-346E-4EDE-96D6-4E5396FE889D}" name="Column1237"/>
    <tableColumn id="1251" xr3:uid="{F0559CE5-2451-4D39-BE5B-C6BA7FC3D4ED}" name="Column1238"/>
    <tableColumn id="1252" xr3:uid="{66C6E893-84C4-492E-A53B-92138672F358}" name="Column1239"/>
    <tableColumn id="1253" xr3:uid="{067E9173-A9FC-4B68-B68C-87D1668E9CC9}" name="Column1240"/>
    <tableColumn id="1254" xr3:uid="{E7CA69B5-5D71-446E-83D4-6449E1F3F440}" name="Column1241"/>
    <tableColumn id="1255" xr3:uid="{FBAAFF49-CA31-428D-91AC-EEC42E5F15DB}" name="Column1242"/>
    <tableColumn id="1256" xr3:uid="{9EAE2EB6-C896-49BF-B2A8-2755B9AB8075}" name="Column1243"/>
    <tableColumn id="1257" xr3:uid="{FA5B9F74-44CF-4B12-8440-49BBB5387E40}" name="Column1244"/>
    <tableColumn id="1258" xr3:uid="{EB05B8C0-7F8B-4516-BEB6-CBA8AFD8FF73}" name="Column1245"/>
    <tableColumn id="1259" xr3:uid="{2C83E4BA-0EA6-409A-9BF9-344AEED6332E}" name="Column1246"/>
    <tableColumn id="1260" xr3:uid="{DDECF3BA-0B24-4EB2-8B61-D6C99DECEDAD}" name="Column1247"/>
    <tableColumn id="1261" xr3:uid="{49A04117-52E4-4029-BD60-FDDF37AF3E40}" name="Column1248"/>
    <tableColumn id="1262" xr3:uid="{726EC40E-B527-45FF-894A-C5772B64AC74}" name="Column1249"/>
    <tableColumn id="1263" xr3:uid="{DAB3D93B-69E4-4A56-9C8F-F3C290161179}" name="Column1250"/>
    <tableColumn id="1264" xr3:uid="{C275A85A-3B76-4C1E-8FB0-7F1FE9461801}" name="Column1251"/>
    <tableColumn id="1265" xr3:uid="{194E0F36-F03A-44C9-A868-8402DED5B8E7}" name="Column1252"/>
    <tableColumn id="1266" xr3:uid="{47EB79FA-10B6-4A1F-BDC6-4DFA50C4B38F}" name="Column1253"/>
    <tableColumn id="1267" xr3:uid="{8276C2CF-AFF0-4FAD-A858-5E2999AA2572}" name="Column1254"/>
    <tableColumn id="1268" xr3:uid="{2599E2D8-2310-4062-96C2-2897D4DEBEF2}" name="Column1255"/>
    <tableColumn id="1269" xr3:uid="{952DF96B-E61D-44BB-829A-3F1A570C33C1}" name="Column1256"/>
    <tableColumn id="1270" xr3:uid="{BBD26E33-E3AB-4A48-AED3-A1CF452EEA24}" name="Column1257"/>
    <tableColumn id="1271" xr3:uid="{23E26C32-B6D0-48B5-87BC-B3DF27B9C9D2}" name="Column1258"/>
    <tableColumn id="1272" xr3:uid="{7CBAA7CF-0425-4A19-82AA-6DBCB8D01AF5}" name="Column1259"/>
    <tableColumn id="1273" xr3:uid="{09F77303-BF0E-4593-BC50-E8E90774DF4F}" name="Column1260"/>
    <tableColumn id="1274" xr3:uid="{6E36CA64-C106-4E5A-B45A-4D9E1AFCF194}" name="Column1261"/>
    <tableColumn id="1275" xr3:uid="{63168484-1475-4CC9-ADDB-A9A5406DA678}" name="Column1262"/>
    <tableColumn id="1276" xr3:uid="{132CE5EC-3B40-4574-B50A-7E4925F60841}" name="Column1263"/>
    <tableColumn id="1277" xr3:uid="{C81A0A10-DC7C-444A-9DF3-9E844019A15F}" name="Column1264"/>
    <tableColumn id="1278" xr3:uid="{E2F8ED56-7E16-4C33-BD70-375E190F881A}" name="Column1265"/>
    <tableColumn id="1279" xr3:uid="{22065F56-90FB-43B2-B54C-96BE77A699C0}" name="Column1266"/>
    <tableColumn id="1280" xr3:uid="{3F4C36FF-B545-4CE9-92DC-9B42C17F8761}" name="Column1267"/>
    <tableColumn id="1281" xr3:uid="{6B263AD8-5747-439C-90CA-26F40B7BDD52}" name="Column1268"/>
    <tableColumn id="1282" xr3:uid="{81FD5149-F951-48AD-A506-6248A8C03E56}" name="Column1269"/>
    <tableColumn id="1283" xr3:uid="{0B2D9266-6941-4DBD-B862-23337AC15EF9}" name="Column1270"/>
    <tableColumn id="1284" xr3:uid="{7171882E-8008-4A80-A1FD-66407CC923F3}" name="Column1271"/>
    <tableColumn id="1285" xr3:uid="{DED477F7-4BD1-4605-8370-88EEACF4FF46}" name="Column1272"/>
    <tableColumn id="1286" xr3:uid="{B744983A-2B44-4F5E-A106-6891971C9DF8}" name="Column1273"/>
    <tableColumn id="1287" xr3:uid="{BF6F3882-64D6-4AE2-925A-8F8C78335E9A}" name="Column1274"/>
    <tableColumn id="1288" xr3:uid="{E72CED29-0DD2-4A0D-94AB-95D9779427A5}" name="Column1275"/>
    <tableColumn id="1289" xr3:uid="{F766A75B-71D5-4A4F-9ABA-23CD6F6DAE9B}" name="Column1276"/>
    <tableColumn id="1290" xr3:uid="{C274C3B7-40E8-4BD5-8A6C-D66F08C5E401}" name="Column1277"/>
    <tableColumn id="1291" xr3:uid="{D7BA81DE-5D6F-447C-8A2F-810669FF74A9}" name="Column1278"/>
    <tableColumn id="1292" xr3:uid="{A79E2086-6008-472D-B10B-BE72BF1A7D49}" name="Column1279"/>
    <tableColumn id="1293" xr3:uid="{3A05E08B-53F4-4430-A61B-982D0B06958F}" name="Column1280"/>
    <tableColumn id="1294" xr3:uid="{A1071C2F-DB66-4E88-88F6-518D026517A6}" name="Column1281"/>
    <tableColumn id="1295" xr3:uid="{C12ACB8A-FF33-4511-86B3-D6ADFC22148C}" name="Column1282"/>
    <tableColumn id="1296" xr3:uid="{73C0EB2E-7FFF-4F0B-B8CD-845815B59C21}" name="Column1283"/>
    <tableColumn id="1297" xr3:uid="{35336BDA-D467-495C-871F-B48650988C86}" name="Column1284"/>
    <tableColumn id="1298" xr3:uid="{7A8902CA-F7C3-40D6-B1A6-4BA7DECA0B4C}" name="Column1285"/>
    <tableColumn id="1299" xr3:uid="{313CC69C-2D65-4FBB-B6A8-836C65E9E401}" name="Column1286"/>
    <tableColumn id="1300" xr3:uid="{00CD6601-2C3B-41AE-9E66-CECDB5E9EE67}" name="Column1287"/>
    <tableColumn id="1301" xr3:uid="{6174A581-53F5-4910-962A-2232BA05BE5F}" name="Column1288"/>
    <tableColumn id="1302" xr3:uid="{3380A43B-12EB-4026-B97A-9CD26A3562F1}" name="Column1289"/>
    <tableColumn id="1303" xr3:uid="{B06CAA8A-5E7B-49C2-8C90-24159A899545}" name="Column1290"/>
    <tableColumn id="1304" xr3:uid="{668CB04E-28E6-4E5F-A46B-5AC83F8613B7}" name="Column1291"/>
    <tableColumn id="1305" xr3:uid="{4867643A-D859-4846-AAB7-A7AF2FDE4F12}" name="Column1292"/>
    <tableColumn id="1306" xr3:uid="{AA10917D-E598-477A-9A60-72C47B6B57E9}" name="Column1293"/>
    <tableColumn id="1307" xr3:uid="{15C45239-7E3A-4060-B51C-D3F74D0DF98A}" name="Column1294"/>
    <tableColumn id="1308" xr3:uid="{9810EFD3-EE0F-447F-B57B-AB78B5F3C151}" name="Column1295"/>
    <tableColumn id="1309" xr3:uid="{3FC7023F-920F-4FD8-A546-A27D6DDB1F6C}" name="Column1296"/>
    <tableColumn id="1310" xr3:uid="{E17D5CA7-F08E-4A6F-89D7-5CB44AFBE641}" name="Column1297"/>
    <tableColumn id="1311" xr3:uid="{F99E4F9B-7BA9-4837-A263-6EFE7B36359B}" name="Column1298"/>
    <tableColumn id="1312" xr3:uid="{D7023DAA-4B62-497A-AE52-1FD65FD7F3C6}" name="Column1299"/>
    <tableColumn id="1313" xr3:uid="{B6558570-59CE-4B4D-8DBF-417F82EB737C}" name="Column1300"/>
    <tableColumn id="1314" xr3:uid="{8DA6844F-7C51-48BA-B828-B87115D025D6}" name="Column1301"/>
    <tableColumn id="1315" xr3:uid="{CCA87BC3-BAD1-4AB2-8CAC-798929A50D45}" name="Column1302"/>
    <tableColumn id="1316" xr3:uid="{75C71291-6491-4C6D-8A35-2F888FF386DA}" name="Column1303"/>
    <tableColumn id="1317" xr3:uid="{8475A839-4806-43FD-BA34-6D31FC01D9A6}" name="Column1304"/>
    <tableColumn id="1318" xr3:uid="{FE0CC049-FF78-4537-B6B7-948C042FF7A4}" name="Column1305"/>
    <tableColumn id="1319" xr3:uid="{EF0AE0CE-A4C8-4946-8A1C-5C59EB0D8D11}" name="Column1306"/>
    <tableColumn id="1320" xr3:uid="{9504C7CF-AC03-4FE5-8D1A-90805EDCBC99}" name="Column1307"/>
    <tableColumn id="1321" xr3:uid="{883215FF-1844-44F9-867D-DA63C7284E40}" name="Column1308"/>
    <tableColumn id="1322" xr3:uid="{B634A131-656F-4E01-869D-30CA6C9B7C18}" name="Column1309"/>
    <tableColumn id="1323" xr3:uid="{68BCA77A-88BE-4A56-83AD-77E2A31E0F06}" name="Column1310"/>
    <tableColumn id="1324" xr3:uid="{C959257D-D121-4FDE-92AB-32C1202329E1}" name="Column1311"/>
    <tableColumn id="1325" xr3:uid="{C5C547B3-F686-4965-AF88-809EB2BFCEEE}" name="Column1312"/>
    <tableColumn id="1326" xr3:uid="{D507E39D-0B21-4BCE-BA60-E78E418CBF5C}" name="Column1313"/>
    <tableColumn id="1327" xr3:uid="{CD0C9A03-16C7-41EB-86CF-7176E8F9FAC5}" name="Column1314"/>
    <tableColumn id="1328" xr3:uid="{9D0F9E80-C3B8-4F2E-9AA1-2AAB69BCC874}" name="Column1315"/>
    <tableColumn id="1329" xr3:uid="{6387BE42-32E3-4436-99DB-1DF22011419B}" name="Column1316"/>
    <tableColumn id="1330" xr3:uid="{08871100-721E-49A7-8F38-2C982F4E6BD5}" name="Column1317"/>
    <tableColumn id="1331" xr3:uid="{F500B6BF-A6A0-496E-A9D0-732756EB5D0D}" name="Column1318"/>
    <tableColumn id="1332" xr3:uid="{9D856A37-15AD-442D-A80C-BA77B893D244}" name="Column1319"/>
    <tableColumn id="1333" xr3:uid="{94ED4BDD-3D0E-4881-BEC7-D75540645819}" name="Column1320"/>
    <tableColumn id="1334" xr3:uid="{D6A36558-6C0A-429A-AC63-E8D6A7B7E97B}" name="Column1321"/>
    <tableColumn id="1335" xr3:uid="{5F6C9B12-316B-455C-B7A8-5F62CE49722E}" name="Column1322"/>
    <tableColumn id="1336" xr3:uid="{5389563E-B4F1-415F-9E71-6AF3AB40A056}" name="Column1323"/>
    <tableColumn id="1337" xr3:uid="{73F57315-93F7-4376-8A66-D8A28EBA8472}" name="Column1324"/>
    <tableColumn id="1338" xr3:uid="{B3DD6E12-7BCD-40CB-8B94-24CD07554C23}" name="Column1325"/>
    <tableColumn id="1339" xr3:uid="{83E727AA-4430-4354-AFE4-FC9EDC3BCA19}" name="Column1326"/>
    <tableColumn id="1340" xr3:uid="{54698A89-43A0-4848-9E79-C491C04B5FE7}" name="Column1327"/>
    <tableColumn id="1341" xr3:uid="{F3CC3E8C-FFFF-4D4C-BE72-6BD8DC23F439}" name="Column1328"/>
    <tableColumn id="1342" xr3:uid="{A4CA523F-E15F-4881-93B8-42BC50ED2AD0}" name="Column1329"/>
    <tableColumn id="1343" xr3:uid="{C052D126-4289-49A1-83F5-50F8FDC8FF26}" name="Column1330"/>
    <tableColumn id="1344" xr3:uid="{68E20D36-90F1-4DF3-9DA6-D7D3B950568B}" name="Column1331"/>
    <tableColumn id="1345" xr3:uid="{0BAA4B45-BA85-4311-B7CF-6AF8356C740D}" name="Column1332"/>
    <tableColumn id="1346" xr3:uid="{6F328B49-AC95-4764-90C4-2D7DB14B3624}" name="Column1333"/>
    <tableColumn id="1347" xr3:uid="{AB50295D-9055-4FE7-AAB3-03A7C546AA6B}" name="Column1334"/>
    <tableColumn id="1348" xr3:uid="{B3ECD477-801F-4F66-8104-B85E1EBB2C1A}" name="Column1335"/>
    <tableColumn id="1349" xr3:uid="{74630FE1-4975-4AAC-88B3-F7B924467A95}" name="Column1336"/>
    <tableColumn id="1350" xr3:uid="{587E3973-CC9B-4E75-8D19-F031905F8638}" name="Column1337"/>
    <tableColumn id="1351" xr3:uid="{005760C3-5694-44F0-83F2-B61FEEC8D993}" name="Column1338"/>
    <tableColumn id="1352" xr3:uid="{A2AEACA3-AD01-46F6-A07A-1494A2C7E899}" name="Column1339"/>
    <tableColumn id="1353" xr3:uid="{AC467B68-7D47-4EDE-AF58-CC0CE1352FEF}" name="Column1340"/>
    <tableColumn id="1354" xr3:uid="{11A7FD4D-B8BF-4B9A-B4C3-E6DA59A1963A}" name="Column1341"/>
    <tableColumn id="1355" xr3:uid="{71B4F5C1-A1EE-477E-9423-A818A6DF5F74}" name="Column1342"/>
    <tableColumn id="1356" xr3:uid="{B2761EBE-BC70-45CE-9C79-EBED0C5F6905}" name="Column1343"/>
    <tableColumn id="1357" xr3:uid="{907D27AD-BF44-4251-B935-EC4CA077142D}" name="Column1344"/>
    <tableColumn id="1358" xr3:uid="{D1338CA9-C97C-4C4A-94CE-2C9D7424D279}" name="Column1345"/>
    <tableColumn id="1359" xr3:uid="{0A3F5EBF-FAC9-4895-91AD-21072070C02B}" name="Column1346"/>
    <tableColumn id="1360" xr3:uid="{4D92F5E4-2874-4DEB-B7F1-FC6D23B08E6F}" name="Column1347"/>
    <tableColumn id="1361" xr3:uid="{4C174BDD-A889-4310-A8FF-0FDECFD22601}" name="Column1348"/>
    <tableColumn id="1362" xr3:uid="{00B30EAC-760A-4799-A6DA-4FBDD2A5FF44}" name="Column1349"/>
    <tableColumn id="1363" xr3:uid="{7340D7FE-0B00-4462-8DC9-41C6B93B0B0A}" name="Column1350"/>
    <tableColumn id="1364" xr3:uid="{E2D714E2-6EB5-4AEC-8283-3379E4D83128}" name="Column1351"/>
    <tableColumn id="1365" xr3:uid="{8AB1676E-C2D0-4AA7-959F-ACD6CE0CBBC7}" name="Column1352"/>
    <tableColumn id="1366" xr3:uid="{DC3C61CB-0E50-4E91-8E47-353AC6758CF7}" name="Column1353"/>
    <tableColumn id="1367" xr3:uid="{CD3B7319-BD71-4D9E-AF94-0CC3F72730FF}" name="Column1354"/>
    <tableColumn id="1368" xr3:uid="{9B7026E4-440E-4E47-AA89-F2043B3F8B73}" name="Column1355"/>
    <tableColumn id="1369" xr3:uid="{16CDFC21-3CA3-48C9-AF6D-902CB294E2EE}" name="Column1356"/>
    <tableColumn id="1370" xr3:uid="{8864EC2A-20D7-4F4A-A314-BA066BC08A4A}" name="Column1357"/>
    <tableColumn id="1371" xr3:uid="{F2FFC1E5-5CAC-46D8-A94B-B05041B42C8B}" name="Column1358"/>
    <tableColumn id="1372" xr3:uid="{C1CAF798-43FE-4E5A-AE58-2B12DFE09B48}" name="Column1359"/>
    <tableColumn id="1373" xr3:uid="{2161390B-3785-4760-B3F3-3674DCC9AD0D}" name="Column1360"/>
    <tableColumn id="1374" xr3:uid="{687F8519-52DD-4C96-9ABD-28FF8F25CC4D}" name="Column1361"/>
    <tableColumn id="1375" xr3:uid="{0CC4C196-C0A3-4D4D-9786-C2B407E9FA84}" name="Column1362"/>
    <tableColumn id="1376" xr3:uid="{05D27CDD-C818-4BB5-A6EF-DDF428B3913E}" name="Column1363"/>
    <tableColumn id="1377" xr3:uid="{0E261909-0BF0-4D1A-837A-C176E1859B76}" name="Column1364"/>
    <tableColumn id="1378" xr3:uid="{DB17F21E-C29E-4AD0-8175-34B0DF0BF9D1}" name="Column1365"/>
    <tableColumn id="1379" xr3:uid="{F23BD872-B0C1-4693-9162-560F43A91F06}" name="Column1366"/>
    <tableColumn id="1380" xr3:uid="{89CF03FE-92DF-4B5B-9485-C5F64203EEE8}" name="Column1367"/>
    <tableColumn id="1381" xr3:uid="{1454C409-3680-4C8C-A3F9-34CF513CAE66}" name="Column1368"/>
    <tableColumn id="1382" xr3:uid="{543B6CF8-AADA-4600-B6A2-4110437A6026}" name="Column1369"/>
    <tableColumn id="1383" xr3:uid="{E70575F4-2F25-43DD-A8FD-DD863F373965}" name="Column1370"/>
    <tableColumn id="1384" xr3:uid="{21D65181-DFD5-4B02-8C05-E3A3F42B37FD}" name="Column1371"/>
    <tableColumn id="1385" xr3:uid="{99F7BE2C-7BF1-4D39-8E32-EC84B128FBE9}" name="Column1372"/>
    <tableColumn id="1386" xr3:uid="{DFC1F4F9-103E-43E9-844B-FC575DA63E09}" name="Column1373"/>
    <tableColumn id="1387" xr3:uid="{5700FEFE-79E8-46DE-ACC1-AE58F4A17AA7}" name="Column1374"/>
    <tableColumn id="1388" xr3:uid="{1581AA73-5FCB-4974-BFF7-4A6B741A65C8}" name="Column1375"/>
    <tableColumn id="1389" xr3:uid="{A9B0AA5C-192A-4CE9-9757-557D945AA0E3}" name="Column1376"/>
    <tableColumn id="1390" xr3:uid="{9F599B68-E205-4158-BB1F-1F0822108C28}" name="Column1377"/>
    <tableColumn id="1391" xr3:uid="{6ED96B95-9343-4506-AEFC-1351460D000D}" name="Column1378"/>
    <tableColumn id="1392" xr3:uid="{97F9ABAF-2310-4A16-B23C-BC1B82F1318D}" name="Column1379"/>
    <tableColumn id="1393" xr3:uid="{694C841A-E427-459C-8A29-FF917807A948}" name="Column1380"/>
    <tableColumn id="1394" xr3:uid="{F7962487-3A56-4831-9409-B8E35761374A}" name="Column1381"/>
    <tableColumn id="1395" xr3:uid="{FAAEBF94-39BE-4F10-B420-4D910514438D}" name="Column1382"/>
    <tableColumn id="1396" xr3:uid="{DE5CF8BB-798F-4008-A7F5-3D77336C2D35}" name="Column1383"/>
    <tableColumn id="1397" xr3:uid="{8D58263C-2A43-43AD-9DB0-3C9906F7E2D8}" name="Column1384"/>
    <tableColumn id="1398" xr3:uid="{07563935-5BF9-4A04-A966-9218DD1FE17F}" name="Column1385"/>
    <tableColumn id="1399" xr3:uid="{F1B48280-CC07-492E-9911-88F797E8B2B3}" name="Column1386"/>
    <tableColumn id="1400" xr3:uid="{60F7CC1D-EE17-42B2-8D46-1F639B0898F1}" name="Column1387"/>
    <tableColumn id="1401" xr3:uid="{140F1AEC-32D9-4EED-80AF-DD0CF0CD9B36}" name="Column1388"/>
    <tableColumn id="1402" xr3:uid="{6F609DF2-E82F-4CF7-A8F2-316B1E2E6080}" name="Column1389"/>
    <tableColumn id="1403" xr3:uid="{8FA6DEF0-B490-412A-96E6-4D517EA592BB}" name="Column1390"/>
    <tableColumn id="1404" xr3:uid="{C882C805-9CDC-411C-8CB7-7DBCC3210F92}" name="Column1391"/>
    <tableColumn id="1405" xr3:uid="{00298ECD-9F7F-4F5D-93E4-2FD58A7C67A7}" name="Column1392"/>
    <tableColumn id="1406" xr3:uid="{D012A7C4-26BC-41B0-883B-30C30DCDDF74}" name="Column1393"/>
    <tableColumn id="1407" xr3:uid="{37EB7DCE-0CA1-4639-986A-3358AC34763F}" name="Column1394"/>
    <tableColumn id="1408" xr3:uid="{1393784B-E9AC-4C4B-8C7B-D7EF3B3EDB54}" name="Column1395"/>
    <tableColumn id="1409" xr3:uid="{DE002380-95A9-458C-8232-7D37123B4339}" name="Column1396"/>
    <tableColumn id="1410" xr3:uid="{12B3A147-D6A0-47C1-98F8-1F4892F5D5FC}" name="Column1397"/>
    <tableColumn id="1411" xr3:uid="{EE09A82F-A2FF-40E1-B0A3-3F56E9061743}" name="Column1398"/>
    <tableColumn id="1412" xr3:uid="{80E0E280-61FE-42B7-842E-9B19622C64DA}" name="Column1399"/>
    <tableColumn id="1413" xr3:uid="{DC78F3B3-215A-430B-ADEE-5195D1D005E7}" name="Column1400"/>
    <tableColumn id="1414" xr3:uid="{18727181-5D63-467A-84F7-5DE5A0DD85A5}" name="Column1401"/>
    <tableColumn id="1415" xr3:uid="{F18FBC74-709A-4B79-80A4-6ADA896826D3}" name="Column1402"/>
    <tableColumn id="1416" xr3:uid="{0BCD9AD9-3E00-4F15-9CDF-0378EED690FB}" name="Column1403"/>
    <tableColumn id="1417" xr3:uid="{7C29A917-EFD6-4AF1-96A4-44C5DA37B13E}" name="Column1404"/>
    <tableColumn id="1418" xr3:uid="{375FF94F-1107-4941-A112-72EA75A41C6C}" name="Column1405"/>
    <tableColumn id="1419" xr3:uid="{2E674AA3-5232-4A4A-B7F7-C4781DBBE25D}" name="Column1406"/>
    <tableColumn id="1420" xr3:uid="{3FFF8933-556B-47D5-9EB1-60701E3EAF90}" name="Column1407"/>
    <tableColumn id="1421" xr3:uid="{AD6077C8-C654-42A3-B840-2E1AFDED5680}" name="Column1408"/>
    <tableColumn id="1422" xr3:uid="{3F950547-7160-4FC6-AFE5-02B0B334FF85}" name="Column1409"/>
    <tableColumn id="1423" xr3:uid="{475E645B-3856-4336-A96C-E1D9F50E07E7}" name="Column1410"/>
    <tableColumn id="1424" xr3:uid="{E36AACF8-EBFE-4639-AC72-A5C3F691EF0B}" name="Column1411"/>
    <tableColumn id="1425" xr3:uid="{F718C7C7-41E6-48EC-AF93-491952DAE846}" name="Column1412"/>
    <tableColumn id="1426" xr3:uid="{F40DE78F-8958-4195-AF42-391ADC149746}" name="Column1413"/>
    <tableColumn id="1427" xr3:uid="{B1278BCD-FF0A-4947-A389-13252C8070A4}" name="Column1414"/>
    <tableColumn id="1428" xr3:uid="{7692CE25-3A98-46F5-A084-C21FB5BD1B81}" name="Column1415"/>
    <tableColumn id="1429" xr3:uid="{39475788-4588-4371-B200-2226D6653903}" name="Column1416"/>
    <tableColumn id="1430" xr3:uid="{FD2DEDCF-F54E-45A7-A054-66DF328D2477}" name="Column1417"/>
    <tableColumn id="1431" xr3:uid="{2EF5D815-24EA-4F12-9223-D9FA0344FB21}" name="Column1418"/>
    <tableColumn id="1432" xr3:uid="{160494DE-024E-409A-AAA9-5AB364279002}" name="Column1419"/>
    <tableColumn id="1433" xr3:uid="{53C19FB6-31EA-4696-BB7F-CD18527A60BB}" name="Column1420"/>
    <tableColumn id="1434" xr3:uid="{4ABE0F3A-E23B-4A62-8E0D-E5E0AE91632C}" name="Column1421"/>
    <tableColumn id="1435" xr3:uid="{1FF6D65B-B077-4443-BAB8-AFA582A20A63}" name="Column1422"/>
    <tableColumn id="1436" xr3:uid="{DFAA24FF-4299-4F86-9204-FCF6CB8D5759}" name="Column1423"/>
    <tableColumn id="1437" xr3:uid="{D6E549A6-D606-4D7C-878E-94A4ADBA747B}" name="Column1424"/>
    <tableColumn id="1438" xr3:uid="{6C884F0D-B02F-40A6-815C-59EA97A13B61}" name="Column1425"/>
    <tableColumn id="1439" xr3:uid="{A10F73C5-348B-43D3-9725-68A6AD055AD2}" name="Column1426"/>
    <tableColumn id="1440" xr3:uid="{EEFFBAC7-F03F-437F-B231-7951C40594B9}" name="Column1427"/>
    <tableColumn id="1441" xr3:uid="{EFB8791B-B87F-49CC-A53D-0BE768BDB649}" name="Column1428"/>
    <tableColumn id="1442" xr3:uid="{2CFFDBAA-2A41-40C4-9A2C-9977116C432A}" name="Column1429"/>
    <tableColumn id="1443" xr3:uid="{9FD54C16-22C1-43FA-9A95-BAB824237284}" name="Column1430"/>
    <tableColumn id="1444" xr3:uid="{D10F87F0-E50F-4DBC-868D-3B7840072DDC}" name="Column1431"/>
    <tableColumn id="1445" xr3:uid="{D24111B9-3342-4FCD-9C8E-7B29D1E156E4}" name="Column1432"/>
    <tableColumn id="1446" xr3:uid="{D7046BF7-563F-4A2D-A9E0-EFF727455970}" name="Column1433"/>
    <tableColumn id="1447" xr3:uid="{4F338FB3-40B6-4728-8A46-164BC8A8D3D8}" name="Column1434"/>
    <tableColumn id="1448" xr3:uid="{A85FDFCF-F65B-42F2-87CC-52E225523325}" name="Column1435"/>
    <tableColumn id="1449" xr3:uid="{16887583-E9B2-48E2-9F7D-B5634D67E3D2}" name="Column1436"/>
    <tableColumn id="1450" xr3:uid="{E4BCE876-1248-4339-87FE-7E5B5E4FDC12}" name="Column1437"/>
    <tableColumn id="1451" xr3:uid="{53EDF405-8F12-4F50-B132-0DC3B3CF70CA}" name="Column1438"/>
    <tableColumn id="1452" xr3:uid="{A5F36465-7AB2-4550-88F3-DD1143C7BAC8}" name="Column1439"/>
    <tableColumn id="1453" xr3:uid="{DDE45C55-1BFD-43AF-B63C-83DB34A08B3C}" name="Column1440"/>
    <tableColumn id="1454" xr3:uid="{494BEB31-C946-4F93-A05C-53B934C32821}" name="Column1441"/>
    <tableColumn id="1455" xr3:uid="{43783D33-AD55-4106-9B70-E792327D0DAF}" name="Column1442"/>
    <tableColumn id="1456" xr3:uid="{8B1F8AE7-3C75-4B2F-B4D7-48C3BFCFD050}" name="Column1443"/>
    <tableColumn id="1457" xr3:uid="{73A02087-C764-44D0-946E-5EA43227B775}" name="Column1444"/>
    <tableColumn id="1458" xr3:uid="{8E002209-0376-4BC2-9158-7CB82FC6AF7D}" name="Column1445"/>
    <tableColumn id="1459" xr3:uid="{D403B55E-03BF-4280-9D74-7B6CA419F533}" name="Column1446"/>
    <tableColumn id="1460" xr3:uid="{21E789CB-A52E-4D20-B4E7-5CD870575D87}" name="Column1447"/>
    <tableColumn id="1461" xr3:uid="{EC64E380-CF39-4E77-B21C-2A467484D9B8}" name="Column1448"/>
    <tableColumn id="1462" xr3:uid="{4D493DBE-1E70-44F0-82B9-3AA01227D8FA}" name="Column1449"/>
    <tableColumn id="1463" xr3:uid="{BBED2E27-BE13-4B9E-89B5-631402440842}" name="Column1450"/>
    <tableColumn id="1464" xr3:uid="{294F976F-613F-4C36-B55A-015A49CEF4C4}" name="Column1451"/>
    <tableColumn id="1465" xr3:uid="{4FDAE15F-BAD6-4158-91A0-35C64199DA20}" name="Column1452"/>
    <tableColumn id="1466" xr3:uid="{22BBA0CC-431B-48C9-98AF-B04792BED92A}" name="Column1453"/>
    <tableColumn id="1467" xr3:uid="{CC1D25A4-69E8-4430-B5D7-BC89A39F0A97}" name="Column1454"/>
    <tableColumn id="1468" xr3:uid="{0A6507DE-4199-4CD0-A019-8665F84679E3}" name="Column1455"/>
    <tableColumn id="1469" xr3:uid="{E4C44DC4-CF19-4100-AA12-8CEAEF6F15EB}" name="Column1456"/>
    <tableColumn id="1470" xr3:uid="{53D09591-B77E-4CA2-BAA2-27F7C8F0AF93}" name="Column1457"/>
    <tableColumn id="1471" xr3:uid="{4E84A7B6-4D24-4482-AF40-CD0BF15A4946}" name="Column1458"/>
    <tableColumn id="1472" xr3:uid="{716ED90C-B52A-49E5-B54B-65FE9D6B3B91}" name="Column1459"/>
    <tableColumn id="1473" xr3:uid="{C686C8CA-D059-471E-9A94-EFFB3FC3DDD1}" name="Column1460"/>
    <tableColumn id="1474" xr3:uid="{76F21A67-4516-4DA5-8F1A-62EFD3C133F1}" name="Column1461"/>
    <tableColumn id="1475" xr3:uid="{F7880EE3-92C2-4D34-8484-2C1268DFD7F4}" name="Column1462"/>
    <tableColumn id="1476" xr3:uid="{5182638A-2DF0-4537-971F-BD5D38B8C5FC}" name="Column1463"/>
    <tableColumn id="1477" xr3:uid="{2FF3549A-CF4F-49B9-B28B-7780368E1124}" name="Column1464"/>
    <tableColumn id="1478" xr3:uid="{01511424-7DD9-4A0D-93D5-186A7CDCAFB9}" name="Column1465"/>
    <tableColumn id="1479" xr3:uid="{822099D3-57CE-4241-9F68-8B89EDC9FA92}" name="Column1466"/>
    <tableColumn id="1480" xr3:uid="{9966F6DB-6714-446A-8E95-AA14A5183746}" name="Column1467"/>
    <tableColumn id="1481" xr3:uid="{BFE8BF9C-4258-4751-86BD-B423955C7054}" name="Column1468"/>
    <tableColumn id="1482" xr3:uid="{B972B641-86D4-43A6-B63A-70A5F2653492}" name="Column1469"/>
    <tableColumn id="1483" xr3:uid="{A23C16A2-01D3-4CC2-A7DC-DED5F5F4751B}" name="Column1470"/>
    <tableColumn id="1484" xr3:uid="{DA146DE1-AA2D-40F7-8A7C-3F928A07BF2E}" name="Column1471"/>
    <tableColumn id="1485" xr3:uid="{998027B8-742B-4C19-85BC-8D8656F8BC58}" name="Column1472"/>
    <tableColumn id="1486" xr3:uid="{67674347-2380-43A7-A0E1-6340EC288D44}" name="Column1473"/>
    <tableColumn id="1487" xr3:uid="{3B828585-1523-42A9-B03C-801378A4B8F7}" name="Column1474"/>
    <tableColumn id="1488" xr3:uid="{F23AF709-8E6A-4BE9-B5B5-A9CE455BF81F}" name="Column1475"/>
    <tableColumn id="1489" xr3:uid="{D83A573D-F6BE-44E4-A749-9DEFAC89A0F7}" name="Column1476"/>
    <tableColumn id="1490" xr3:uid="{EE2F71CE-ADBB-4757-93B4-5AE1A6713FF3}" name="Column1477"/>
    <tableColumn id="1491" xr3:uid="{35FEF82E-ACCB-48CF-851F-0CFC1A5218B2}" name="Column1478"/>
    <tableColumn id="1492" xr3:uid="{350F2542-B34A-4FD7-A9A8-720672C61491}" name="Column1479"/>
    <tableColumn id="1493" xr3:uid="{08E0D4DE-A8E3-4C4D-BCFF-A9A958EAC9BC}" name="Column1480"/>
    <tableColumn id="1494" xr3:uid="{B8E72E4A-2965-413E-8C9E-A49CBF5EF7A0}" name="Column1481"/>
    <tableColumn id="1495" xr3:uid="{D4A4E478-AF34-41BE-8DBB-B3231A68480F}" name="Column1482"/>
    <tableColumn id="1496" xr3:uid="{C4C416B2-CEC2-42C2-9ED7-C7323B642A21}" name="Column1483"/>
    <tableColumn id="1497" xr3:uid="{86296CA8-9A45-4B70-A4D5-ECA452B2830F}" name="Column1484"/>
    <tableColumn id="1498" xr3:uid="{96EE20C6-A05E-44AB-9907-5D7B245611C8}" name="Column1485"/>
    <tableColumn id="1499" xr3:uid="{B0124BFD-846A-446D-919E-BE60C13AFAC1}" name="Column1486"/>
    <tableColumn id="1500" xr3:uid="{07AA1277-7BC8-4E0C-8307-CD04883AB6F5}" name="Column1487"/>
    <tableColumn id="1501" xr3:uid="{E104BE73-0E67-4E0D-9DED-B5DA7C6A812E}" name="Column1488"/>
    <tableColumn id="1502" xr3:uid="{85DB97AA-E2D5-49D4-AE71-67AB434F5B44}" name="Column1489"/>
    <tableColumn id="1503" xr3:uid="{F3D02182-6A6F-4AA1-8962-32F34ADB9ABA}" name="Column1490"/>
    <tableColumn id="1504" xr3:uid="{A61614BF-12F7-424D-B5A6-056C5B2405FD}" name="Column1491"/>
    <tableColumn id="1505" xr3:uid="{F267CEDD-A80F-4AF5-917B-F49D3D7CF61C}" name="Column1492"/>
    <tableColumn id="1506" xr3:uid="{EE5FEDAD-F313-48B0-9052-A5A096470367}" name="Column1493"/>
    <tableColumn id="1507" xr3:uid="{E98F1761-3BCB-4AE6-B25D-590AA7E5F808}" name="Column1494"/>
    <tableColumn id="1508" xr3:uid="{3EE26FBB-5CFF-478D-818F-DB2151332F8B}" name="Column1495"/>
    <tableColumn id="1509" xr3:uid="{7DBB480A-2CE3-4F17-A20F-5175DC4447A3}" name="Column1496"/>
    <tableColumn id="1510" xr3:uid="{F970878C-D63B-4F65-971D-ACD698F857DF}" name="Column1497"/>
    <tableColumn id="1511" xr3:uid="{97EF1718-B43E-42BE-862F-6329CE3FF069}" name="Column1498"/>
    <tableColumn id="1512" xr3:uid="{AB2D6CC5-3827-426C-B8F8-EDA9C5A6BE91}" name="Column1499"/>
    <tableColumn id="1513" xr3:uid="{B9747153-E525-4CE3-B846-92D2D28B3F63}" name="Column1500"/>
    <tableColumn id="1514" xr3:uid="{1990D3F1-2B38-4C0A-AF7B-1E56FBA1147C}" name="Column1501"/>
    <tableColumn id="1515" xr3:uid="{CE466FB3-0318-4ED0-A713-1AD67458B921}" name="Column1502"/>
    <tableColumn id="1516" xr3:uid="{57978EA7-4F31-4C49-946C-2BFE4983B6D7}" name="Column1503"/>
    <tableColumn id="1517" xr3:uid="{FAF4ACE6-BA22-4F92-B9E2-8868EC13527B}" name="Column1504"/>
    <tableColumn id="1518" xr3:uid="{D879E6E5-712F-4D23-9896-D74B9DC6D2F2}" name="Column1505"/>
    <tableColumn id="1519" xr3:uid="{2177A6DB-C814-4231-9EA6-DE4B51051DAA}" name="Column1506"/>
    <tableColumn id="1520" xr3:uid="{4E3DF555-D868-4EAF-9BEB-C303447EC6AF}" name="Column1507"/>
    <tableColumn id="1521" xr3:uid="{A5C96292-437E-4F84-A0EC-930595CA8E4D}" name="Column1508"/>
    <tableColumn id="1522" xr3:uid="{E10F32E5-74EC-45E8-8CCB-41B7F825BB6A}" name="Column1509"/>
    <tableColumn id="1523" xr3:uid="{79ADF077-FD99-4AC6-A048-330B49D4BBE0}" name="Column1510"/>
    <tableColumn id="1524" xr3:uid="{6BE50CCF-B4ED-4CAF-92F5-7530D51CAC17}" name="Column1511"/>
    <tableColumn id="1525" xr3:uid="{722F1FD2-F4FF-4CB5-8333-5F0C7D72F7A2}" name="Column1512"/>
    <tableColumn id="1526" xr3:uid="{7A013B28-E572-48C8-A77E-AF6E6D75F66E}" name="Column1513"/>
    <tableColumn id="1527" xr3:uid="{4B068BD0-3D6D-4C78-8800-AB8BBC76E1D8}" name="Column1514"/>
    <tableColumn id="1528" xr3:uid="{9C5A41BA-EC57-4026-891F-6C763E5BCB51}" name="Column1515"/>
    <tableColumn id="1529" xr3:uid="{0B8EB507-6607-458C-8D80-31C57508AE57}" name="Column1516"/>
    <tableColumn id="1530" xr3:uid="{D5629E5B-1EBF-461E-ADE4-67A50AC2637B}" name="Column1517"/>
    <tableColumn id="1531" xr3:uid="{90F5E5AA-C50E-4A47-A15B-3DAB41A1594D}" name="Column1518"/>
    <tableColumn id="1532" xr3:uid="{0D63ED4C-F8D8-48AB-9848-3D5D1C354929}" name="Column1519"/>
    <tableColumn id="1533" xr3:uid="{CF693FAD-4B60-457A-9B21-EE1EDCC20B05}" name="Column1520"/>
    <tableColumn id="1534" xr3:uid="{40FE1610-9FE8-43F4-954D-F5436C363039}" name="Column1521"/>
    <tableColumn id="1535" xr3:uid="{29208799-A424-4262-9359-AC1FF1CA2F68}" name="Column1522"/>
    <tableColumn id="1536" xr3:uid="{9F5E3595-76FB-4590-931C-768D569412FF}" name="Column1523"/>
    <tableColumn id="1537" xr3:uid="{AC6261CA-6937-4E77-A8FB-3947543B1A9B}" name="Column1524"/>
    <tableColumn id="1538" xr3:uid="{C4A89489-02AA-4DA8-92AA-83B9274D5423}" name="Column1525"/>
    <tableColumn id="1539" xr3:uid="{D9586A8F-FD6A-4CB1-B73D-C373C429959C}" name="Column1526"/>
    <tableColumn id="1540" xr3:uid="{878E0A1F-CD00-4CD9-8E9F-BAA1AF7196F5}" name="Column1527"/>
    <tableColumn id="1541" xr3:uid="{15BD857F-C34D-4A82-93EA-4698DD2E38F3}" name="Column1528"/>
    <tableColumn id="1542" xr3:uid="{FB6E2B4E-A083-47D9-A115-3841D17F74C1}" name="Column1529"/>
    <tableColumn id="1543" xr3:uid="{133DD97B-BA60-406D-87B3-1F3CA7CA724B}" name="Column1530"/>
    <tableColumn id="1544" xr3:uid="{D903716A-F2B2-4892-AA6F-CC80E80D5962}" name="Column1531"/>
    <tableColumn id="1545" xr3:uid="{C1D5D733-F5FF-4CDF-A328-2E7D31545EC9}" name="Column1532"/>
    <tableColumn id="1546" xr3:uid="{6B5369F2-CF65-446C-8097-820154FFD358}" name="Column1533"/>
    <tableColumn id="1547" xr3:uid="{06185BE2-7655-41D1-98F1-7750585D6749}" name="Column1534"/>
    <tableColumn id="1548" xr3:uid="{FCAA852A-4DA5-4C33-92BE-4A4AFD04E461}" name="Column1535"/>
    <tableColumn id="1549" xr3:uid="{E138D3B7-0F14-4BC0-9E4A-E94FECA4110A}" name="Column1536"/>
    <tableColumn id="1550" xr3:uid="{5320C438-27DE-4245-8591-50131A3D71C6}" name="Column1537"/>
    <tableColumn id="1551" xr3:uid="{D360F819-E783-4013-8398-B73CB2F1B316}" name="Column1538"/>
    <tableColumn id="1552" xr3:uid="{678F2B4C-56BC-4BA8-A049-00EAABD7B75A}" name="Column1539"/>
    <tableColumn id="1553" xr3:uid="{1143495E-9488-4CFF-8325-5F457F853908}" name="Column1540"/>
    <tableColumn id="1554" xr3:uid="{9489FBF0-F380-4FED-AFC8-31D88ED294DE}" name="Column1541"/>
    <tableColumn id="1555" xr3:uid="{054C9834-2C8A-4D0F-983B-3FF8F8C1CB10}" name="Column1542"/>
    <tableColumn id="1556" xr3:uid="{168005E3-9501-4CC4-B1FD-E0A2E7BE9562}" name="Column1543"/>
    <tableColumn id="1557" xr3:uid="{E9A674F3-39CB-462D-808E-C34B0A2C67DE}" name="Column1544"/>
    <tableColumn id="1558" xr3:uid="{E1FB703C-B593-4080-95EF-CE6C757D827B}" name="Column1545"/>
    <tableColumn id="1559" xr3:uid="{E059D961-C2AD-4190-9036-CD8BA54F660E}" name="Column1546"/>
    <tableColumn id="1560" xr3:uid="{6DE65406-20DC-470E-A368-C7F7A89E5C49}" name="Column1547"/>
    <tableColumn id="1561" xr3:uid="{9B4C28B6-CB73-44FB-A0EE-7EE0C015A3D8}" name="Column1548"/>
    <tableColumn id="1562" xr3:uid="{B84D9061-3459-402A-8151-9E26241472A7}" name="Column1549"/>
    <tableColumn id="1563" xr3:uid="{C52741EE-307F-4FCB-9C7D-01A221AA3EA1}" name="Column1550"/>
    <tableColumn id="1564" xr3:uid="{2675F162-06CD-4903-B8FB-99DB1A0B142A}" name="Column1551"/>
    <tableColumn id="1565" xr3:uid="{B212B27C-1137-4E98-902A-190091B7F2A5}" name="Column1552"/>
    <tableColumn id="1566" xr3:uid="{393AE7E2-B264-45F3-8389-943A6273449D}" name="Column1553"/>
    <tableColumn id="1567" xr3:uid="{B8FE2A27-C424-4AC0-A5F5-6721FF651F8D}" name="Column1554"/>
    <tableColumn id="1568" xr3:uid="{5DE00C15-87D7-4A41-B9A5-BFA061C3C2F8}" name="Column1555"/>
    <tableColumn id="1569" xr3:uid="{D58D0056-5640-4A90-AB6B-C49431001401}" name="Column1556"/>
    <tableColumn id="1570" xr3:uid="{A3586D34-F3AF-474F-8438-85FA4640461A}" name="Column1557"/>
    <tableColumn id="1571" xr3:uid="{2EBCA283-92FD-43C0-B5CA-C6E9AF54C2C6}" name="Column1558"/>
    <tableColumn id="1572" xr3:uid="{C8CA8511-1720-40BC-BDE4-19D1675C7A75}" name="Column1559"/>
    <tableColumn id="1573" xr3:uid="{8BB256C7-8BC7-47E5-8470-AA815B1A2FAB}" name="Column1560"/>
    <tableColumn id="1574" xr3:uid="{B3259BD6-1973-4E57-B976-4E9F35E18893}" name="Column1561"/>
    <tableColumn id="1575" xr3:uid="{8F4601DE-9DA0-455C-898C-FA0F730286A9}" name="Column1562"/>
    <tableColumn id="1576" xr3:uid="{55981221-D938-41B8-BB32-E422F955406F}" name="Column1563"/>
    <tableColumn id="1577" xr3:uid="{E475DB49-4989-4F9F-B88A-497F3AA16867}" name="Column1564"/>
    <tableColumn id="1578" xr3:uid="{A7E741F4-E461-443B-9E4F-885F907F250E}" name="Column1565"/>
    <tableColumn id="1579" xr3:uid="{CB7E3B23-1FCB-4DAA-8446-D2EA2FD9AF32}" name="Column1566"/>
    <tableColumn id="1580" xr3:uid="{448D44CC-9F68-4F03-BAF0-CF462FF7F14D}" name="Column1567"/>
    <tableColumn id="1581" xr3:uid="{6B6E177E-017D-4E5D-8ADE-83168D921CB4}" name="Column1568"/>
    <tableColumn id="1582" xr3:uid="{D8728F18-FECB-412F-B6C0-2B7B7AF1DD5C}" name="Column1569"/>
    <tableColumn id="1583" xr3:uid="{2798BB11-87E5-4CAB-A692-040BC9E6CBCB}" name="Column1570"/>
    <tableColumn id="1584" xr3:uid="{3F63529A-A48F-499C-A757-3E7FF9C05D28}" name="Column1571"/>
    <tableColumn id="1585" xr3:uid="{CF2D982D-73BF-4EE3-B6A8-53CCA273CC69}" name="Column1572"/>
    <tableColumn id="1586" xr3:uid="{91488C23-07DA-40C0-B610-6C63874BFDA3}" name="Column1573"/>
    <tableColumn id="1587" xr3:uid="{9FA101F3-9309-4261-AD14-6BA1F2C46BB4}" name="Column1574"/>
    <tableColumn id="1588" xr3:uid="{ACCE44B6-2EA0-40BC-A641-1FB31206A1F6}" name="Column1575"/>
    <tableColumn id="1589" xr3:uid="{2410D4AD-178E-4A39-9580-9464BA836FE9}" name="Column1576"/>
    <tableColumn id="1590" xr3:uid="{FB5D5634-CE91-42E0-A395-129EB1A14F1D}" name="Column1577"/>
    <tableColumn id="1591" xr3:uid="{FC522856-444C-47EC-970D-313294A275C0}" name="Column1578"/>
    <tableColumn id="1592" xr3:uid="{5E4552F7-3876-41E0-9918-EDECCADDAEE1}" name="Column1579"/>
    <tableColumn id="1593" xr3:uid="{421E4FB6-D323-48DD-B134-3B93DA58F496}" name="Column1580"/>
    <tableColumn id="1594" xr3:uid="{DECA31A8-046A-4EE3-8824-583E523FA167}" name="Column1581"/>
    <tableColumn id="1595" xr3:uid="{0F6E59D4-3A9A-4699-BC39-ABC341D3CCC6}" name="Column1582"/>
    <tableColumn id="1596" xr3:uid="{925B88DB-A588-41B7-B6D4-3ADAF840252C}" name="Column1583"/>
    <tableColumn id="1597" xr3:uid="{13F44E2F-37E7-4831-A0F2-9FEBB4272D2A}" name="Column1584"/>
    <tableColumn id="1598" xr3:uid="{AC554BBB-AC63-4E1F-854F-097117B418CD}" name="Column1585"/>
    <tableColumn id="1599" xr3:uid="{2ADEB303-27B1-4D09-853D-A6FF5F7839FF}" name="Column1586"/>
    <tableColumn id="1600" xr3:uid="{1AA17A83-18D1-4D7A-9FAE-43B8F75160C3}" name="Column1587"/>
    <tableColumn id="1601" xr3:uid="{F9FC76CF-53E0-4A1C-AE45-8B0CC5F94C55}" name="Column1588"/>
    <tableColumn id="1602" xr3:uid="{A272801C-174A-4A33-8630-0C10808AD088}" name="Column1589"/>
    <tableColumn id="1603" xr3:uid="{391CAF15-6B0B-4FD8-A863-EEEB53898792}" name="Column1590"/>
    <tableColumn id="1604" xr3:uid="{A2DF8C9D-A5C8-469D-B137-3175724D0844}" name="Column1591"/>
    <tableColumn id="1605" xr3:uid="{B9FAE334-D7BF-470E-BF18-ADB22800082C}" name="Column1592"/>
    <tableColumn id="1606" xr3:uid="{EE2F21AE-23FF-4ABA-92B2-6D9D94035669}" name="Column1593"/>
    <tableColumn id="1607" xr3:uid="{85F8086C-9FB6-4DC4-8FF7-3B31D03F6901}" name="Column1594"/>
    <tableColumn id="1608" xr3:uid="{0D11E0CD-8046-4DA8-A843-E7E99DBC40E6}" name="Column1595"/>
    <tableColumn id="1609" xr3:uid="{F20CD2AE-8889-4175-9F9E-5CC5C4BB2D7B}" name="Column1596"/>
    <tableColumn id="1610" xr3:uid="{4B0AEBCB-F7C9-4121-A9DD-47DBDB8BCEA5}" name="Column1597"/>
    <tableColumn id="1611" xr3:uid="{41F56145-123A-4FBD-A2C2-A4060C12381E}" name="Column1598"/>
    <tableColumn id="1612" xr3:uid="{C1EB16A2-4275-4EE0-987A-20BC034C20A0}" name="Column1599"/>
    <tableColumn id="1613" xr3:uid="{57FF6F83-A66D-467D-8030-9420DDDCE54D}" name="Column1600"/>
    <tableColumn id="1614" xr3:uid="{2A322278-8B6C-4C51-A8C2-672AA6EC2D2A}" name="Column1601"/>
    <tableColumn id="1615" xr3:uid="{DE74AE5C-4292-4462-B9C1-2CD8C8A8AE07}" name="Column1602"/>
    <tableColumn id="1616" xr3:uid="{141F88EF-4F46-4ED9-8670-3945588C8A7E}" name="Column1603"/>
    <tableColumn id="1617" xr3:uid="{847DE203-D411-4A75-AA1F-7663B1F1F0BB}" name="Column1604"/>
    <tableColumn id="1618" xr3:uid="{E7417BDA-F933-4E04-A6BF-0444B48DF961}" name="Column1605"/>
    <tableColumn id="1619" xr3:uid="{9BF4468F-77A1-4D31-8DD9-3424230C89FF}" name="Column1606"/>
    <tableColumn id="1620" xr3:uid="{A2F8C68B-4DBC-43AD-A6DE-DB7A4D85B64C}" name="Column1607"/>
    <tableColumn id="1621" xr3:uid="{7D00A79F-658D-4708-9B12-9D1620B99779}" name="Column1608"/>
    <tableColumn id="1622" xr3:uid="{FE6FBFAD-03EB-4526-9E1D-B0964AC356A0}" name="Column1609"/>
    <tableColumn id="1623" xr3:uid="{A211EC45-2542-455D-975C-B2966E2F241A}" name="Column1610"/>
    <tableColumn id="1624" xr3:uid="{A4CD1CBA-63CD-42BB-ACBB-4B336AE621EE}" name="Column1611"/>
    <tableColumn id="1625" xr3:uid="{A8A65A33-FCC6-4A16-8573-5A3A678D7CB2}" name="Column1612"/>
    <tableColumn id="1626" xr3:uid="{D76A7907-6782-4B9C-A851-EE0872AB378E}" name="Column1613"/>
    <tableColumn id="1627" xr3:uid="{380C568C-48E1-450D-8276-E87A1448FBA0}" name="Column1614"/>
    <tableColumn id="1628" xr3:uid="{360BE356-01B4-4D42-9057-6B9218D7515E}" name="Column1615"/>
    <tableColumn id="1629" xr3:uid="{405C2C17-2112-4E99-BBEB-8402E063324E}" name="Column1616"/>
    <tableColumn id="1630" xr3:uid="{4739081A-1EE8-4094-81F8-F1D71D54C7B0}" name="Column1617"/>
    <tableColumn id="1631" xr3:uid="{C92BF359-9E8F-4330-AA97-770EA3BEADBD}" name="Column1618"/>
    <tableColumn id="1632" xr3:uid="{39BAE8AD-0E02-43E1-B854-8D45BB59B614}" name="Column1619"/>
    <tableColumn id="1633" xr3:uid="{5AD4996C-AA91-4CC4-8276-1E895FA4B3DA}" name="Column1620"/>
    <tableColumn id="1634" xr3:uid="{75208646-6270-436E-9013-43AC501EE711}" name="Column1621"/>
    <tableColumn id="1635" xr3:uid="{961FF8D1-301A-4087-A710-0C15E830C27B}" name="Column1622"/>
    <tableColumn id="1636" xr3:uid="{27E7484E-4DA0-4CAB-B429-D4D8A3209195}" name="Column1623"/>
    <tableColumn id="1637" xr3:uid="{B82E48D1-56B0-4E28-8CBD-9F9B99009C7A}" name="Column1624"/>
    <tableColumn id="1638" xr3:uid="{4993BA30-8D7D-45E9-A209-1060223ED423}" name="Column1625"/>
    <tableColumn id="1639" xr3:uid="{A0725C93-B03F-4B48-AE50-AF617B2E7AC6}" name="Column1626"/>
    <tableColumn id="1640" xr3:uid="{75803284-85F7-4E5F-9280-2B887957E94C}" name="Column1627"/>
    <tableColumn id="1641" xr3:uid="{CBD2F2E5-7154-4638-84AA-11D0BF889A80}" name="Column1628"/>
    <tableColumn id="1642" xr3:uid="{9260823E-1033-4ABE-9F4C-BA5ABEF61E01}" name="Column1629"/>
    <tableColumn id="1643" xr3:uid="{361321C0-D3BF-4212-B87A-69BECA219324}" name="Column1630"/>
    <tableColumn id="1644" xr3:uid="{A4F970AC-3F2C-49C3-B7DC-0A18B333BC66}" name="Column1631"/>
    <tableColumn id="1645" xr3:uid="{60BD7237-DB68-4FC2-A045-5FCE0415E326}" name="Column1632"/>
    <tableColumn id="1646" xr3:uid="{8A054005-BC72-44E6-A443-0B33C561C0B7}" name="Column1633"/>
    <tableColumn id="1647" xr3:uid="{01001F64-C484-4FA6-B26D-A4376F332A5D}" name="Column1634"/>
    <tableColumn id="1648" xr3:uid="{8EDB43F4-73F4-462A-8C0B-74C6AE6F0A7B}" name="Column1635"/>
    <tableColumn id="1649" xr3:uid="{84E62A69-EC2C-422E-B09A-5B0418961F27}" name="Column1636"/>
    <tableColumn id="1650" xr3:uid="{FD9019EB-5AB7-43F2-98AA-E5224AAB2715}" name="Column1637"/>
    <tableColumn id="1651" xr3:uid="{E6119568-7064-461F-A501-D02F324E7BA0}" name="Column1638"/>
    <tableColumn id="1652" xr3:uid="{A9BF3DD0-AF30-4D7A-94A9-16917515A248}" name="Column1639"/>
    <tableColumn id="1653" xr3:uid="{473F437A-F10E-4476-AABE-8A8386F85A28}" name="Column1640"/>
    <tableColumn id="1654" xr3:uid="{F5987373-D538-4D1C-ABBA-7C2189DE596F}" name="Column1641"/>
    <tableColumn id="1655" xr3:uid="{CC232D2F-90E3-4942-9C81-06B0CF59C5BE}" name="Column1642"/>
    <tableColumn id="1656" xr3:uid="{D8194AF6-FFAA-4691-9BFA-56BEA12D9891}" name="Column1643"/>
    <tableColumn id="1657" xr3:uid="{EF7CF5C7-52C7-4357-AAEB-B14EF849D4A7}" name="Column1644"/>
    <tableColumn id="1658" xr3:uid="{FB38BFC3-D8D1-4923-B57E-4B35BAD8DF2B}" name="Column1645"/>
    <tableColumn id="1659" xr3:uid="{6C7640D9-9E91-4937-B01A-7C2D90B53DA0}" name="Column1646"/>
    <tableColumn id="1660" xr3:uid="{4FECD4D8-5A9B-4B7F-9F81-2A64F9ABBCB3}" name="Column1647"/>
    <tableColumn id="1661" xr3:uid="{637E463B-F423-44A3-B2F0-285CD64FAC5F}" name="Column1648"/>
    <tableColumn id="1662" xr3:uid="{6B9B0B88-8ED9-406C-A794-0B641E985F3E}" name="Column1649"/>
    <tableColumn id="1663" xr3:uid="{A0E66729-6D86-4453-9A63-47711B617C88}" name="Column1650"/>
    <tableColumn id="1664" xr3:uid="{6F1D840A-E920-46E0-81EE-597F72D9CF30}" name="Column1651"/>
    <tableColumn id="1665" xr3:uid="{66392DA8-6AB2-46B0-BBD1-05C3599D653E}" name="Column1652"/>
    <tableColumn id="1666" xr3:uid="{7EE0E11F-5C90-48E4-93C9-BC1D27516E31}" name="Column1653"/>
    <tableColumn id="1667" xr3:uid="{D827F38F-4F7C-4395-9A5A-E6611DD66D67}" name="Column1654"/>
    <tableColumn id="1668" xr3:uid="{B19F2286-A691-4D33-AF1C-C14A95CFAE67}" name="Column1655"/>
    <tableColumn id="1669" xr3:uid="{770D5DBE-E931-444F-A4EC-1505662F42F6}" name="Column1656"/>
    <tableColumn id="1670" xr3:uid="{9D799F41-CE66-4117-A163-84C3472BD47E}" name="Column1657"/>
    <tableColumn id="1671" xr3:uid="{1F86D222-231F-429F-8EF2-B6E4DF4780CA}" name="Column1658"/>
    <tableColumn id="1672" xr3:uid="{5D4B3CB0-6A70-4448-9567-09BBC5CCB497}" name="Column1659"/>
    <tableColumn id="1673" xr3:uid="{DD0F2B43-2F71-4B94-809D-A3EE68253B55}" name="Column1660"/>
    <tableColumn id="1674" xr3:uid="{95934324-D059-4993-86A2-1A28CB03B09F}" name="Column1661"/>
    <tableColumn id="1675" xr3:uid="{0A86BCCE-CCC1-4BCC-95A4-67E91949FA1B}" name="Column1662"/>
    <tableColumn id="1676" xr3:uid="{A103E87B-5516-4D6E-A016-963F236ED867}" name="Column1663"/>
    <tableColumn id="1677" xr3:uid="{2043DCF6-0AC3-414C-86BA-559D890072F5}" name="Column1664"/>
    <tableColumn id="1678" xr3:uid="{1D713A77-A1E9-4327-999E-97360B6B06AF}" name="Column1665"/>
    <tableColumn id="1679" xr3:uid="{876285AD-E640-4AFE-8D09-29C50C584311}" name="Column1666"/>
    <tableColumn id="1680" xr3:uid="{DFD74DB1-B4DB-42FA-BA3A-62F3CC374627}" name="Column1667"/>
    <tableColumn id="1681" xr3:uid="{D4168E95-7895-444E-BAA1-2D0FBF5105AD}" name="Column1668"/>
    <tableColumn id="1682" xr3:uid="{0079F15D-F212-41DE-99A9-9838C245E749}" name="Column1669"/>
    <tableColumn id="1683" xr3:uid="{3558A41C-C786-418A-9CF7-A79F99B4E5A9}" name="Column1670"/>
    <tableColumn id="1684" xr3:uid="{60CA7972-5230-49EF-8274-512B4FA53C1A}" name="Column1671"/>
    <tableColumn id="1685" xr3:uid="{0DE1036F-53B7-4D74-8EE5-EA9D671D79D4}" name="Column1672"/>
    <tableColumn id="1686" xr3:uid="{18C7A98E-3195-466C-B134-482F3D8C00FA}" name="Column1673"/>
    <tableColumn id="1687" xr3:uid="{2561A26D-F5B3-4960-A83A-6D613D61C662}" name="Column1674"/>
    <tableColumn id="1688" xr3:uid="{3AACCF0F-CB5F-4384-98BC-9378348DF7FE}" name="Column1675"/>
    <tableColumn id="1689" xr3:uid="{4FDA9249-4476-4044-B76C-6F581EF20076}" name="Column1676"/>
    <tableColumn id="1690" xr3:uid="{5A6F5E7A-A080-4F62-B746-A2E3F8DEB6C4}" name="Column1677"/>
    <tableColumn id="1691" xr3:uid="{EC8B49D3-2432-4390-8DC3-99644008C2F6}" name="Column1678"/>
    <tableColumn id="1692" xr3:uid="{DB1B61C7-4CD6-4633-A226-E98BF67CEAC0}" name="Column1679"/>
    <tableColumn id="1693" xr3:uid="{851D2D15-870C-4A2A-A360-141EFC1EB481}" name="Column1680"/>
    <tableColumn id="1694" xr3:uid="{1C523C17-8D22-412B-9FEC-F73B099AFDD0}" name="Column1681"/>
    <tableColumn id="1695" xr3:uid="{8A02919F-2160-48EA-B1CF-84D4E4030D06}" name="Column1682"/>
    <tableColumn id="1696" xr3:uid="{8D673E8D-5171-43EB-BCDC-D426A83773ED}" name="Column1683"/>
    <tableColumn id="1697" xr3:uid="{AAED0CED-E30F-456C-94A3-55C3ABD21DB9}" name="Column1684"/>
    <tableColumn id="1698" xr3:uid="{88E21C4E-CFE6-47AD-BD42-E04026FBFCB3}" name="Column1685"/>
    <tableColumn id="1699" xr3:uid="{832B51FD-4DFA-45DC-B783-E459424D0AF4}" name="Column1686"/>
    <tableColumn id="1700" xr3:uid="{341145BD-832B-4B7E-A64E-A843A6E295A7}" name="Column1687"/>
    <tableColumn id="1701" xr3:uid="{957E56DF-3DDF-4536-981B-BC97CDC8DFFE}" name="Column1688"/>
    <tableColumn id="1702" xr3:uid="{FA7E7B0A-BA3F-417D-A816-350C330E0CDE}" name="Column1689"/>
    <tableColumn id="1703" xr3:uid="{B5D99208-F800-4811-8E66-7F489872BB00}" name="Column1690"/>
    <tableColumn id="1704" xr3:uid="{11608407-37D5-40F2-B055-CC9F2A944A3E}" name="Column1691"/>
    <tableColumn id="1705" xr3:uid="{67B46C8E-B105-429C-887D-DE90A1CF194A}" name="Column1692"/>
    <tableColumn id="1706" xr3:uid="{BC159379-0D0E-413D-8AC8-CE97075AE93B}" name="Column1693"/>
    <tableColumn id="1707" xr3:uid="{78575F56-A3D2-4A65-9B5A-005991E735E6}" name="Column1694"/>
    <tableColumn id="1708" xr3:uid="{B8DD4520-097A-465B-8652-FF6140C278FE}" name="Column1695"/>
    <tableColumn id="1709" xr3:uid="{7F18C3CA-4CAF-4B7B-A038-74AFD2515E04}" name="Column1696"/>
    <tableColumn id="1710" xr3:uid="{B5020CFA-D864-4B15-9D42-087A0671F43D}" name="Column1697"/>
    <tableColumn id="1711" xr3:uid="{437895B2-92BB-4B67-8C86-E58693A52B9C}" name="Column1698"/>
    <tableColumn id="1712" xr3:uid="{1DC7B553-207F-46AA-8B7E-FF9A51106814}" name="Column1699"/>
    <tableColumn id="1713" xr3:uid="{868E153F-A8EC-4D93-9A4D-DCD7C1C873B0}" name="Column1700"/>
    <tableColumn id="1714" xr3:uid="{01ABEB7C-41BA-468D-9218-B0C1582D8F19}" name="Column1701"/>
    <tableColumn id="1715" xr3:uid="{F844A636-5966-485F-A7AE-A14B537807CD}" name="Column1702"/>
    <tableColumn id="1716" xr3:uid="{AF379AAB-67E7-4DDE-90A7-F1D0D3432D27}" name="Column1703"/>
    <tableColumn id="1717" xr3:uid="{1A2381AA-A5E9-4310-AD8B-EABDBD1ADA61}" name="Column1704"/>
    <tableColumn id="1718" xr3:uid="{98A8C2B7-9F5A-46A9-8CF1-6D929FB5FA8F}" name="Column1705"/>
    <tableColumn id="1719" xr3:uid="{9D41949B-9E11-46DA-890D-AA60E8495DE6}" name="Column1706"/>
    <tableColumn id="1720" xr3:uid="{37AA14D3-BC6A-4908-9B36-6048976EE5D4}" name="Column1707"/>
    <tableColumn id="1721" xr3:uid="{1D9A29A8-6ED1-4662-9C83-18392B7FF20A}" name="Column1708"/>
    <tableColumn id="1722" xr3:uid="{219407CF-9C7B-4FEF-BA50-6EB7290FAC20}" name="Column1709"/>
    <tableColumn id="1723" xr3:uid="{EDA94ABD-8DC2-4B73-B120-9380943EBECB}" name="Column1710"/>
    <tableColumn id="1724" xr3:uid="{E9554D82-9C94-43F5-B20A-B9D02717F7C1}" name="Column1711"/>
    <tableColumn id="1725" xr3:uid="{C2CF9D6B-8F6F-449E-8B43-7CFB71A20845}" name="Column1712"/>
    <tableColumn id="1726" xr3:uid="{579644E9-D25A-4E4A-9F34-15B5E73AA0B5}" name="Column1713"/>
    <tableColumn id="1727" xr3:uid="{7D9390EB-457C-4AD3-B37D-0B440D4D7557}" name="Column1714"/>
    <tableColumn id="1728" xr3:uid="{F8D919E5-760C-4874-9F87-3C5390C3B0BF}" name="Column1715"/>
    <tableColumn id="1729" xr3:uid="{E4365780-715E-4DCF-871C-D3F803D2D063}" name="Column1716"/>
    <tableColumn id="1730" xr3:uid="{BC3664F0-FAA5-4BA2-AE30-E1D827C7F5E4}" name="Column1717"/>
    <tableColumn id="1731" xr3:uid="{A33C4742-4A59-4033-9985-CE49873B0D24}" name="Column1718"/>
    <tableColumn id="1732" xr3:uid="{8B91B3C9-3F8B-427C-BABD-C300FDA1BF2A}" name="Column1719"/>
    <tableColumn id="1733" xr3:uid="{66C9C41D-CD2F-4E29-A500-0ABFADE4532D}" name="Column1720"/>
    <tableColumn id="1734" xr3:uid="{C4965FF5-5B24-461B-9E99-894E188E49CB}" name="Column1721"/>
    <tableColumn id="1735" xr3:uid="{01B8D5F7-1F35-4AA7-A61D-F48058D11756}" name="Column1722"/>
    <tableColumn id="1736" xr3:uid="{B58C7B18-8693-46F8-A18B-49DE64FB8B8F}" name="Column1723"/>
    <tableColumn id="1737" xr3:uid="{65BE10AD-EA99-4B90-88D6-E6094197C84E}" name="Column1724"/>
    <tableColumn id="1738" xr3:uid="{DFC861B5-FE80-41E7-8A5D-0119DD8766CE}" name="Column1725"/>
    <tableColumn id="1739" xr3:uid="{449A3EC1-C612-4886-ADC9-EA7D191AA865}" name="Column1726"/>
    <tableColumn id="1740" xr3:uid="{CF1D5FD9-32B0-4FAA-B88C-E9AAEC64A196}" name="Column1727"/>
    <tableColumn id="1741" xr3:uid="{34160012-9BB9-4592-B596-D2CDE8EA381E}" name="Column1728"/>
    <tableColumn id="1742" xr3:uid="{2DABD062-08DB-4F6D-83F6-FF4CA43E3970}" name="Column1729"/>
    <tableColumn id="1743" xr3:uid="{E4F97460-8AC6-48D8-AE82-CA467C4ED892}" name="Column1730"/>
    <tableColumn id="1744" xr3:uid="{4405760E-0643-4C02-B04B-62CBBD79D4C4}" name="Column1731"/>
    <tableColumn id="1745" xr3:uid="{64507CBD-AA9B-44D0-84C0-0C3F9C4E6447}" name="Column1732"/>
    <tableColumn id="1746" xr3:uid="{602E874B-EAF6-4BEA-90B3-A66F9E96CBD6}" name="Column1733"/>
    <tableColumn id="1747" xr3:uid="{7FEA128C-E584-4436-B426-29A0D78A13EF}" name="Column1734"/>
    <tableColumn id="1748" xr3:uid="{9AF17EC1-A13F-45E0-A8CF-897B3AB4CC94}" name="Column1735"/>
    <tableColumn id="1749" xr3:uid="{4152FE15-11A6-443F-8B0B-4D7ACA3B0EFC}" name="Column1736"/>
    <tableColumn id="1750" xr3:uid="{07C011DA-78D2-4AE1-8811-8FEA79AD2F7B}" name="Column1737"/>
    <tableColumn id="1751" xr3:uid="{58CED8C8-8A5E-4249-8C12-EE114F87D6BE}" name="Column1738"/>
    <tableColumn id="1752" xr3:uid="{B020513B-A76F-44F0-AB34-2333801B89EC}" name="Column1739"/>
    <tableColumn id="1753" xr3:uid="{9706CF45-16F8-4036-A696-B51B1EBA0575}" name="Column1740"/>
    <tableColumn id="1754" xr3:uid="{DF0DE610-9F58-487F-A065-30229743F9DB}" name="Column1741"/>
    <tableColumn id="1755" xr3:uid="{366B0173-C22F-4D70-9B80-FBA1863F943F}" name="Column1742"/>
    <tableColumn id="1756" xr3:uid="{53614D71-227B-4162-8D40-2926BD46F998}" name="Column1743"/>
    <tableColumn id="1757" xr3:uid="{399B6703-1E21-4F18-A48F-F389481D7CA4}" name="Column1744"/>
    <tableColumn id="1758" xr3:uid="{E4D0DCA2-71D1-4DDF-A66E-3A48AF7F47C0}" name="Column1745"/>
    <tableColumn id="1759" xr3:uid="{51D76472-68AA-4740-BFDC-67E728B6CD3F}" name="Column1746"/>
    <tableColumn id="1760" xr3:uid="{CBCD6DD0-D5E1-4361-9707-CF9A640AC9A7}" name="Column1747"/>
    <tableColumn id="1761" xr3:uid="{E429CB15-6581-44D4-B292-D489F0D887C7}" name="Column1748"/>
    <tableColumn id="1762" xr3:uid="{B58DCD85-66AE-48A4-958B-88D1D06E13B9}" name="Column1749"/>
    <tableColumn id="1763" xr3:uid="{10C9F525-A2B5-41D2-BD8B-7996731A2476}" name="Column1750"/>
    <tableColumn id="1764" xr3:uid="{50954EE1-45AA-4128-B6B6-71C996CE4405}" name="Column1751"/>
    <tableColumn id="1765" xr3:uid="{CEDAABAF-D67C-4297-A929-8958BCECBA58}" name="Column1752"/>
    <tableColumn id="1766" xr3:uid="{4D8B9591-80A6-4748-B6BF-0B7D5A2A077B}" name="Column1753"/>
    <tableColumn id="1767" xr3:uid="{B66644BB-CC8E-4592-B0BF-BD9AC294ED67}" name="Column1754"/>
    <tableColumn id="1768" xr3:uid="{502272F7-0255-42C9-95B0-C75628D07383}" name="Column1755"/>
    <tableColumn id="1769" xr3:uid="{D572EC0F-A879-4C11-898D-3A25F8F984E9}" name="Column1756"/>
    <tableColumn id="1770" xr3:uid="{2601F8D7-8332-4E6C-8160-4A1FF677B72E}" name="Column1757"/>
    <tableColumn id="1771" xr3:uid="{C342BCCF-FE28-4183-AD85-5EB1B47B8497}" name="Column1758"/>
    <tableColumn id="1772" xr3:uid="{589D0474-CBA0-44E8-9BF6-31BC9D25E78A}" name="Column1759"/>
    <tableColumn id="1773" xr3:uid="{EA9FB84E-6D16-449A-95C6-08EC38A20A75}" name="Column1760"/>
    <tableColumn id="1774" xr3:uid="{1EB05F29-D9D5-4A5E-83C7-0AE825332A5C}" name="Column1761"/>
    <tableColumn id="1775" xr3:uid="{1FC96DF8-E5BD-4115-8D8E-3C726380A2E4}" name="Column1762"/>
    <tableColumn id="1776" xr3:uid="{CA72F737-41DE-4B94-B870-E18A5CF4ECFA}" name="Column1763"/>
    <tableColumn id="1777" xr3:uid="{13EF70E5-4B0A-4538-A086-30EA344432F3}" name="Column1764"/>
    <tableColumn id="1778" xr3:uid="{E62F8082-588B-467E-80BA-19A207BCE6BC}" name="Column1765"/>
    <tableColumn id="1779" xr3:uid="{89E16A97-C003-4584-82F7-942A39208753}" name="Column1766"/>
    <tableColumn id="1780" xr3:uid="{E19C4729-7B82-49CA-95D1-7D276BC285CC}" name="Column1767"/>
    <tableColumn id="1781" xr3:uid="{1ABDBC6E-5C01-4989-8F35-F79EF450BC03}" name="Column1768"/>
    <tableColumn id="1782" xr3:uid="{44CF15A4-BC0B-4AA0-B0BD-7573058731A4}" name="Column1769"/>
    <tableColumn id="1783" xr3:uid="{B314FA6F-257B-4AEE-87DE-E2BCC46D7E45}" name="Column1770"/>
    <tableColumn id="1784" xr3:uid="{638D0213-A38E-4355-8E63-5B055FC108BA}" name="Column1771"/>
    <tableColumn id="1785" xr3:uid="{C010368C-9187-4678-AAB3-FD09694C149C}" name="Column1772"/>
    <tableColumn id="1786" xr3:uid="{E72DDB49-B383-4F25-A360-1C624CBCE497}" name="Column1773"/>
    <tableColumn id="1787" xr3:uid="{29DB4FE9-AE24-4A42-B445-64F3647B1505}" name="Column1774"/>
    <tableColumn id="1788" xr3:uid="{8D9739AA-B445-4612-960D-C42D2E9684F6}" name="Column1775"/>
    <tableColumn id="1789" xr3:uid="{28C2C3BF-5DB8-4E10-8B07-7E3BD2067A2D}" name="Column1776"/>
    <tableColumn id="1790" xr3:uid="{32D2A941-03A2-4B06-B1E8-34C575A6769F}" name="Column1777"/>
    <tableColumn id="1791" xr3:uid="{D771F580-ED55-4993-BD2B-29CCCCFC8EEB}" name="Column1778"/>
    <tableColumn id="1792" xr3:uid="{3CF82383-B77A-4026-9B24-D0E7E0206B82}" name="Column1779"/>
    <tableColumn id="1793" xr3:uid="{3341CF4E-D819-465D-BE16-4B3643AC1EB1}" name="Column1780"/>
    <tableColumn id="1794" xr3:uid="{AE92CF37-1FB5-4F39-B651-4422A97334EE}" name="Column1781"/>
    <tableColumn id="1795" xr3:uid="{B56748E7-E984-4A37-B811-F62F65035991}" name="Column1782"/>
    <tableColumn id="1796" xr3:uid="{DFA71DC0-85FB-4C2E-9AA6-E14BFBCD1E80}" name="Column1783"/>
    <tableColumn id="1797" xr3:uid="{B566712C-8005-4251-AA69-0045CB7BE86D}" name="Column1784"/>
    <tableColumn id="1798" xr3:uid="{E34DD094-3A7E-4297-92D1-394DFC051A2E}" name="Column1785"/>
    <tableColumn id="1799" xr3:uid="{50AA1AD3-02C4-4C93-837E-8CBE4D596BAB}" name="Column1786"/>
    <tableColumn id="1800" xr3:uid="{60037BA1-39AA-4134-A736-62AA499D9498}" name="Column1787"/>
    <tableColumn id="1801" xr3:uid="{8F13A9BD-69D4-4861-AFCF-B726872FF64C}" name="Column1788"/>
    <tableColumn id="1802" xr3:uid="{6F06F8B1-EE71-4E56-9FC1-AC0984F8A5EF}" name="Column1789"/>
    <tableColumn id="1803" xr3:uid="{096E73D5-75A4-4F28-8CF2-0051E4A7EC17}" name="Column1790"/>
    <tableColumn id="1804" xr3:uid="{CC1090B1-A0DA-40BB-ACAE-BF96C3BD8378}" name="Column1791"/>
    <tableColumn id="1805" xr3:uid="{BD3C6C33-C107-4142-A09F-627F9BD04A14}" name="Column1792"/>
    <tableColumn id="1806" xr3:uid="{A1938ECE-CFB9-4F97-B546-860C90479350}" name="Column1793"/>
    <tableColumn id="1807" xr3:uid="{5A448DF4-9C14-47F4-9B25-5A42565B8B27}" name="Column1794"/>
    <tableColumn id="1808" xr3:uid="{C6F55293-4E32-4879-A379-EA08E08CD5BF}" name="Column1795"/>
    <tableColumn id="1809" xr3:uid="{554860EE-6A03-4D22-BB0D-5291418C5965}" name="Column1796"/>
    <tableColumn id="1810" xr3:uid="{5BF06FB3-3691-4495-AC4A-9FEDE164B51B}" name="Column1797"/>
    <tableColumn id="1811" xr3:uid="{CBDD0668-E73D-4AEC-B09B-A9471BCDD71F}" name="Column1798"/>
    <tableColumn id="1812" xr3:uid="{51A23028-DEF5-4341-825B-A56FBAE422DF}" name="Column1799"/>
    <tableColumn id="1813" xr3:uid="{B1564F62-3463-48BF-8E1C-C9A77FA6B483}" name="Column1800"/>
    <tableColumn id="1814" xr3:uid="{0C49441E-8112-428D-9B4D-12D0CC06E905}" name="Column1801"/>
    <tableColumn id="1815" xr3:uid="{E542F85E-19C5-4487-A381-A1835C0F4594}" name="Column1802"/>
    <tableColumn id="1816" xr3:uid="{8E8B41EF-8532-4202-A675-8F5E1A161262}" name="Column1803"/>
    <tableColumn id="1817" xr3:uid="{72D65605-C3A1-472D-94E9-CD7A51E2C870}" name="Column1804"/>
    <tableColumn id="1818" xr3:uid="{F04545FD-56DD-45F3-A7A6-90A9A4550FF5}" name="Column1805"/>
    <tableColumn id="1819" xr3:uid="{986BBE90-196B-4BF1-80E2-F1E9FB0BC1AE}" name="Column1806"/>
    <tableColumn id="1820" xr3:uid="{1A2DEB0E-EBF6-4543-806A-67C4AFCB977E}" name="Column1807"/>
    <tableColumn id="1821" xr3:uid="{9273A83B-44D6-4728-B159-ADA1B6F1169D}" name="Column1808"/>
    <tableColumn id="1822" xr3:uid="{8E7A7093-2048-4904-948F-95F58E725F91}" name="Column1809"/>
    <tableColumn id="1823" xr3:uid="{B05F91CD-5624-4750-BE5A-1D61E1B52A79}" name="Column1810"/>
    <tableColumn id="1824" xr3:uid="{30CCF9E5-ED5C-40B3-A166-89A4952DC221}" name="Column1811"/>
    <tableColumn id="1825" xr3:uid="{2275D173-BBF9-4417-A3D7-BDE59DA2F94B}" name="Column1812"/>
    <tableColumn id="1826" xr3:uid="{192767D6-D83F-4D40-8254-E9914F73C5C4}" name="Column1813"/>
    <tableColumn id="1827" xr3:uid="{BA20016D-8E37-4CA5-90CC-D62331D87EE2}" name="Column1814"/>
    <tableColumn id="1828" xr3:uid="{0E758371-AC08-4C49-97A7-D4478D5D603D}" name="Column1815"/>
    <tableColumn id="1829" xr3:uid="{AC9FCF04-9F5E-4C24-AAA1-D616C9C287DE}" name="Column1816"/>
    <tableColumn id="1830" xr3:uid="{B62B1603-A285-46BB-84B0-957BE0824847}" name="Column1817"/>
    <tableColumn id="1831" xr3:uid="{509BB0E1-9A94-47F2-BB78-0CC34D0A45BC}" name="Column1818"/>
    <tableColumn id="1832" xr3:uid="{5EFD3E8C-421B-4900-A9B4-417B63FA23FE}" name="Column1819"/>
    <tableColumn id="1833" xr3:uid="{ACD06329-6AD7-4E25-96C7-86A48890264A}" name="Column1820"/>
    <tableColumn id="1834" xr3:uid="{944EF67C-3B54-418A-8F87-764015DACE86}" name="Column1821"/>
    <tableColumn id="1835" xr3:uid="{02B2F099-5953-4134-9C8C-DC57D4A0749E}" name="Column1822"/>
    <tableColumn id="1836" xr3:uid="{ED776A18-4260-45B3-98A5-61466567533C}" name="Column1823"/>
    <tableColumn id="1837" xr3:uid="{B7C4CBC8-5769-46E8-80A7-DF6FC7A39021}" name="Column1824"/>
    <tableColumn id="1838" xr3:uid="{09FBE44B-0436-4052-99E1-775A9C52CA7A}" name="Column1825"/>
    <tableColumn id="1839" xr3:uid="{A3649536-EB7E-41A7-952C-84A55D2E0A22}" name="Column1826"/>
    <tableColumn id="1840" xr3:uid="{F76E7C7C-ED8D-4BCA-B530-C1006BB82607}" name="Column1827"/>
    <tableColumn id="1841" xr3:uid="{2DACDADE-F096-4CA2-8003-3E17C11D9556}" name="Column1828"/>
    <tableColumn id="1842" xr3:uid="{0DCD9D96-7ED1-4AA0-A087-64851BCEE200}" name="Column1829"/>
    <tableColumn id="1843" xr3:uid="{DF0F162C-1983-459C-AA70-14EE13B39785}" name="Column1830"/>
    <tableColumn id="1844" xr3:uid="{689B3408-53B0-4866-86EE-798B776A2728}" name="Column1831"/>
    <tableColumn id="1845" xr3:uid="{4F23CAD6-60AC-4C6C-8B30-809D5D5147E8}" name="Column1832"/>
    <tableColumn id="1846" xr3:uid="{96D5A843-89F0-47A7-8CC7-263519D241A6}" name="Column1833"/>
    <tableColumn id="1847" xr3:uid="{85C98038-6A0E-4FB0-89EC-4CC905ADBF21}" name="Column1834"/>
    <tableColumn id="1848" xr3:uid="{7A30B20B-505F-475B-BE41-6DD42F2108B4}" name="Column1835"/>
    <tableColumn id="1849" xr3:uid="{DEA0E4AC-CE76-416F-85E4-E8CF66B74D54}" name="Column1836"/>
    <tableColumn id="1850" xr3:uid="{0DEFE2A0-04DD-48AC-9CF7-942049FFEB24}" name="Column1837"/>
    <tableColumn id="1851" xr3:uid="{27CBEB75-E7F9-4E97-89B4-B9A7FEDEDC32}" name="Column1838"/>
    <tableColumn id="1852" xr3:uid="{25BA0475-3B15-4FFE-9A15-09206D9D81C0}" name="Column1839"/>
    <tableColumn id="1853" xr3:uid="{D765CEB1-0DC7-4EFF-AC66-C4D46FF46A57}" name="Column1840"/>
    <tableColumn id="1854" xr3:uid="{A3D52A4A-2D07-407C-A6DE-22D22A2DB677}" name="Column1841"/>
    <tableColumn id="1855" xr3:uid="{89BAD0CD-1D8C-48BA-B32F-C9D768A305CE}" name="Column1842"/>
    <tableColumn id="1856" xr3:uid="{A019EA81-4768-4B38-93F4-C9714C51DF45}" name="Column1843"/>
    <tableColumn id="1857" xr3:uid="{591CB1D1-5C5B-48F7-96AF-D7214C2A6203}" name="Column1844"/>
    <tableColumn id="1858" xr3:uid="{EE0AC135-A16F-499D-B40E-F7C6EC443817}" name="Column1845"/>
    <tableColumn id="1859" xr3:uid="{D5C1FFA6-27FE-4610-9AD9-3F127C925981}" name="Column1846"/>
    <tableColumn id="1860" xr3:uid="{9FD8B06F-2FC6-438E-899C-EDFA79A2BE0E}" name="Column1847"/>
    <tableColumn id="1861" xr3:uid="{358BAD2C-D316-4AAC-8D49-FCD863B8774D}" name="Column1848"/>
    <tableColumn id="1862" xr3:uid="{49630782-D60A-41A9-8622-1CF1F8D48558}" name="Column1849"/>
    <tableColumn id="1863" xr3:uid="{8448523D-031F-4CA4-A9EA-DA815FE7F160}" name="Column1850"/>
    <tableColumn id="1864" xr3:uid="{4E78540B-33E0-466B-A4F3-9D59975434A2}" name="Column1851"/>
    <tableColumn id="1865" xr3:uid="{39E9C93B-4EC1-4DE4-B10C-C97270A73395}" name="Column1852"/>
    <tableColumn id="1866" xr3:uid="{D360C360-3911-467E-BDFD-B847D6719112}" name="Column1853"/>
    <tableColumn id="1867" xr3:uid="{3EB94577-1D01-4836-BA5D-0A1261EB0435}" name="Column1854"/>
    <tableColumn id="1868" xr3:uid="{BD78E79D-31C7-4E82-A738-7836A8601BB2}" name="Column1855"/>
    <tableColumn id="1869" xr3:uid="{1EA54D2E-9093-40FE-A57C-61C451882DD1}" name="Column1856"/>
    <tableColumn id="1870" xr3:uid="{3E4829D5-C783-4297-9372-819ACB74C7F4}" name="Column1857"/>
    <tableColumn id="1871" xr3:uid="{255BF40F-4DF1-404E-95D8-15F70FFC732B}" name="Column1858"/>
    <tableColumn id="1872" xr3:uid="{CB9EB7C6-9051-43B1-856A-96D5BE1C3C19}" name="Column1859"/>
    <tableColumn id="1873" xr3:uid="{CB6DE33A-4AB9-44CA-8FA5-7B18C0D4F4B9}" name="Column1860"/>
    <tableColumn id="1874" xr3:uid="{9E9092A2-A5EC-4F82-873C-498228671BC0}" name="Column1861"/>
    <tableColumn id="1875" xr3:uid="{338DE703-7938-452E-A506-68ACA1436CE5}" name="Column1862"/>
    <tableColumn id="1876" xr3:uid="{0F92F202-6AF5-42B3-973C-325B04892A60}" name="Column1863"/>
    <tableColumn id="1877" xr3:uid="{AF4E7138-69C0-4DFF-BEF2-F95212739EB7}" name="Column1864"/>
    <tableColumn id="1878" xr3:uid="{7542248B-11C4-4BDC-B64E-E2FFAFD0F122}" name="Column1865"/>
    <tableColumn id="1879" xr3:uid="{672A1961-15BD-47F7-AC76-115A8C0BC52A}" name="Column1866"/>
    <tableColumn id="1880" xr3:uid="{35CD4EE5-3B72-45C8-AA90-FD0A81C8408B}" name="Column1867"/>
    <tableColumn id="1881" xr3:uid="{02CD8D5D-9DF1-4D7C-AE7B-6CAA229C777B}" name="Column1868"/>
    <tableColumn id="1882" xr3:uid="{8A28BC31-A348-4481-8330-3B22FD59FF73}" name="Column1869"/>
    <tableColumn id="1883" xr3:uid="{96CCC158-0A92-4439-AF61-41A4761B3444}" name="Column1870"/>
    <tableColumn id="1884" xr3:uid="{6A04A144-F97F-415E-B443-1B1BF13126E3}" name="Column1871"/>
    <tableColumn id="1885" xr3:uid="{2A22DC22-BF7C-4243-9B17-C1C3C6D33CA3}" name="Column1872"/>
    <tableColumn id="1886" xr3:uid="{906400A7-4BC6-4D4E-ACFD-916B234739D4}" name="Column1873"/>
    <tableColumn id="1887" xr3:uid="{3276DB64-5B78-4554-B0BA-EAF90697A894}" name="Column1874"/>
    <tableColumn id="1888" xr3:uid="{AF3DB1B2-AFEA-4958-A40F-D007D90A7BB8}" name="Column1875"/>
    <tableColumn id="1889" xr3:uid="{DAFEF80C-6CFF-428F-890E-FE0DC74B3581}" name="Column1876"/>
    <tableColumn id="1890" xr3:uid="{0AD180DB-9D2E-49E5-9B5F-1BBBDB205A37}" name="Column1877"/>
    <tableColumn id="1891" xr3:uid="{7DCBD1ED-A7CF-47A4-8C15-DD5383E29745}" name="Column1878"/>
    <tableColumn id="1892" xr3:uid="{2795E93A-C338-4EEA-A119-EDD7CA9CF6E2}" name="Column1879"/>
    <tableColumn id="1893" xr3:uid="{C2A7C08A-6776-4D4C-96B3-EBA12ECD9E33}" name="Column1880"/>
    <tableColumn id="1894" xr3:uid="{ED4F36DF-FD86-458D-A2C0-DDC3DDD17DCA}" name="Column1881"/>
    <tableColumn id="1895" xr3:uid="{7A883110-7942-412A-915E-C16E74B59EA8}" name="Column1882"/>
    <tableColumn id="1896" xr3:uid="{95A0CE91-3DF5-42A3-9B57-ADF22CE784F8}" name="Column1883"/>
    <tableColumn id="1897" xr3:uid="{AA93ED03-5BE6-44C3-84D0-0B77CCBDDC1C}" name="Column1884"/>
    <tableColumn id="1898" xr3:uid="{0B83793F-7B39-494C-8BE2-856C199240F8}" name="Column1885"/>
    <tableColumn id="1899" xr3:uid="{E19D7BEA-D81B-4120-ABE6-003B740BFCBD}" name="Column1886"/>
    <tableColumn id="1900" xr3:uid="{1850AE77-67BC-4572-A088-FC83B8CA323E}" name="Column1887"/>
    <tableColumn id="1901" xr3:uid="{9955AAA8-00BB-4091-B58E-C32932F9D072}" name="Column1888"/>
    <tableColumn id="1902" xr3:uid="{4E30DAE7-5BA0-4A13-B500-4D8A35DE25D9}" name="Column1889"/>
    <tableColumn id="1903" xr3:uid="{C3638A4C-A118-4DBB-B136-7062D07EFD3E}" name="Column1890"/>
    <tableColumn id="1904" xr3:uid="{BC49CA4F-BDF7-49CF-AA40-F679C86A2E77}" name="Column1891"/>
    <tableColumn id="1905" xr3:uid="{17C3EA27-A592-47C7-908A-77BBE439618F}" name="Column1892"/>
    <tableColumn id="1906" xr3:uid="{B70B37CC-3EBB-49D9-AFF4-CD10CFC67561}" name="Column1893"/>
    <tableColumn id="1907" xr3:uid="{3404E3F7-8DDD-4768-A185-5B857824BEAE}" name="Column1894"/>
    <tableColumn id="1908" xr3:uid="{B069AD05-F6FB-4C1B-924D-B9E505630D88}" name="Column1895"/>
    <tableColumn id="1909" xr3:uid="{9DD1AE13-FDFE-494A-9B8B-6658B6BEE498}" name="Column1896"/>
    <tableColumn id="1910" xr3:uid="{11D20534-89D2-408D-A345-051695DDA4DF}" name="Column1897"/>
    <tableColumn id="1911" xr3:uid="{86EAC36C-8C3C-4B0D-8169-F4AD11559658}" name="Column1898"/>
    <tableColumn id="1912" xr3:uid="{4F4194AC-D7A6-486C-ADFC-633B85D8B109}" name="Column1899"/>
    <tableColumn id="1913" xr3:uid="{E63A494F-7D45-437D-B3A8-533ED21A021B}" name="Column1900"/>
    <tableColumn id="1914" xr3:uid="{4357A23D-757B-4A95-AF1B-FCEC317EB178}" name="Column1901"/>
    <tableColumn id="1915" xr3:uid="{93532507-0919-41CB-A81C-66D051B83397}" name="Column1902"/>
    <tableColumn id="1916" xr3:uid="{589F65A9-D2C4-406E-B839-F95949AB2839}" name="Column1903"/>
    <tableColumn id="1917" xr3:uid="{CB6424D3-E31D-48F7-8FD5-D557C3951811}" name="Column1904"/>
    <tableColumn id="1918" xr3:uid="{7DCD2ABB-A5C4-4373-9457-4226085FAF06}" name="Column1905"/>
    <tableColumn id="1919" xr3:uid="{363C5DD3-D5C9-4F04-AFF7-05E1C3EA8BE3}" name="Column1906"/>
    <tableColumn id="1920" xr3:uid="{2E3F6A68-5DB0-4568-92E1-681AB4DF0E8B}" name="Column1907"/>
    <tableColumn id="1921" xr3:uid="{75B0653A-87F2-4349-8969-1D0FDC4E539E}" name="Column1908"/>
    <tableColumn id="1922" xr3:uid="{4B496DEF-C408-4556-BF2A-029C01CD2B93}" name="Column1909"/>
    <tableColumn id="1923" xr3:uid="{75DC7F40-8497-4AFB-AAED-49398AC10D9D}" name="Column1910"/>
    <tableColumn id="1924" xr3:uid="{9B3FE7BA-DBDA-44D6-813D-B63201904C5F}" name="Column1911"/>
    <tableColumn id="1925" xr3:uid="{8F83DC7C-B262-41DF-AD78-48A920DB6C99}" name="Column1912"/>
    <tableColumn id="1926" xr3:uid="{E238F665-1450-4BB0-A91C-125CD53E10AC}" name="Column1913"/>
    <tableColumn id="1927" xr3:uid="{FFB69B3E-3638-4214-A6F5-FB455A19EA85}" name="Column1914"/>
    <tableColumn id="1928" xr3:uid="{DC207A6B-5365-4FFE-86F8-EC64A248FC42}" name="Column1915"/>
    <tableColumn id="1929" xr3:uid="{D9A23FCA-E293-484F-99C5-D933BF553618}" name="Column1916"/>
    <tableColumn id="1930" xr3:uid="{23548DD8-AD95-442D-8F99-72244AEAEDAD}" name="Column1917"/>
    <tableColumn id="1931" xr3:uid="{CEBA65C7-6F7D-4F52-AF96-C8A98A738316}" name="Column1918"/>
    <tableColumn id="1932" xr3:uid="{74A68574-3B77-498F-820A-79375183E7F3}" name="Column1919"/>
    <tableColumn id="1933" xr3:uid="{3A2D8381-7C2A-47C1-8C39-054D42DDD892}" name="Column1920"/>
    <tableColumn id="1934" xr3:uid="{0ED8B4C3-DAC6-4D94-9C13-6A1F7241BDB5}" name="Column1921"/>
    <tableColumn id="1935" xr3:uid="{8AECA9C6-CAC2-4197-A005-B0CB1661AE7D}" name="Column1922"/>
    <tableColumn id="1936" xr3:uid="{EC48573F-3188-41A9-A050-A3C29561D809}" name="Column1923"/>
    <tableColumn id="1937" xr3:uid="{989311E0-603C-4D3E-AE70-4B0E5F976BA2}" name="Column1924"/>
    <tableColumn id="1938" xr3:uid="{6C0AC7A7-C280-47C0-913D-E4B785A6B184}" name="Column1925"/>
    <tableColumn id="1939" xr3:uid="{76C15F2D-83A9-4515-B4AC-BB8C08B209E6}" name="Column1926"/>
    <tableColumn id="1940" xr3:uid="{10D1D3C1-693A-4E59-8A98-1D8FD55D4F99}" name="Column1927"/>
    <tableColumn id="1941" xr3:uid="{A0D58BBD-9D03-420D-9D67-FFB735A8C183}" name="Column1928"/>
    <tableColumn id="1942" xr3:uid="{F7CCB61C-BEA5-4BE0-9FA2-AE80EFCDEAD8}" name="Column1929"/>
    <tableColumn id="1943" xr3:uid="{8CCB0D3F-8DD0-4D2F-A40A-A96BA22766A5}" name="Column1930"/>
    <tableColumn id="1944" xr3:uid="{C7AB205C-E7A1-4863-88ED-73E9E807D18F}" name="Column1931"/>
    <tableColumn id="1945" xr3:uid="{473B67D1-F641-470F-AF3D-1AA2578B2934}" name="Column1932"/>
    <tableColumn id="1946" xr3:uid="{647A597D-24AF-4FD6-986F-8590FCD52715}" name="Column1933"/>
    <tableColumn id="1947" xr3:uid="{CDC3B3D7-5F85-4008-B9D1-F920879175D9}" name="Column1934"/>
    <tableColumn id="1948" xr3:uid="{E8B7A1DE-80EF-4ED1-BA47-EDBC54854EF9}" name="Column1935"/>
    <tableColumn id="1949" xr3:uid="{20F2C31C-2637-4590-BBF9-BE92DFC3989C}" name="Column1936"/>
    <tableColumn id="1950" xr3:uid="{DA1BF83D-2A8A-4C26-824A-8639428D68F7}" name="Column1937"/>
    <tableColumn id="1951" xr3:uid="{D9F9A42B-AFC0-4D25-BB86-323B7849A1F3}" name="Column1938"/>
    <tableColumn id="1952" xr3:uid="{433824E6-D711-4EE4-8E5F-EB27B2BB0237}" name="Column1939"/>
    <tableColumn id="1953" xr3:uid="{D52C03A7-D780-401E-87E3-B92A1D1FF3B8}" name="Column1940"/>
    <tableColumn id="1954" xr3:uid="{BABF3FA6-0AEE-4FAA-B21F-2CD5EA3D11FB}" name="Column1941"/>
    <tableColumn id="1955" xr3:uid="{A0A2482B-1D72-4E74-8BDC-583A4975CD90}" name="Column1942"/>
    <tableColumn id="1956" xr3:uid="{3F5E7DED-AC33-4364-947C-EA87F74026C9}" name="Column1943"/>
    <tableColumn id="1957" xr3:uid="{56B1FDD1-5FEF-4653-B9E4-593567C8F77A}" name="Column1944"/>
    <tableColumn id="1958" xr3:uid="{EDFA3184-488C-4D59-8FCF-78695C1088E5}" name="Column1945"/>
    <tableColumn id="1959" xr3:uid="{34E04820-EE53-4415-A23B-008B818FDC18}" name="Column1946"/>
    <tableColumn id="1960" xr3:uid="{56BCBFAB-0A99-4F9C-9DE4-63292CD16CC5}" name="Column1947"/>
    <tableColumn id="1961" xr3:uid="{FD22D4D9-1DF0-46BE-97C8-AF821FA56441}" name="Column1948"/>
    <tableColumn id="1962" xr3:uid="{9608D4A0-A8BA-44B6-83DB-F1B0FD322C18}" name="Column1949"/>
    <tableColumn id="1963" xr3:uid="{CE064FA3-1CE7-48C1-9785-49D2CC6A474F}" name="Column1950"/>
    <tableColumn id="1964" xr3:uid="{73F8F2D7-ECD1-4A02-8936-5CC32F1259D9}" name="Column1951"/>
    <tableColumn id="1965" xr3:uid="{B783DCEE-6518-47C9-9C78-BEC09F16D89A}" name="Column1952"/>
    <tableColumn id="1966" xr3:uid="{CCD25457-8DE4-4CAB-B4FC-CFD7E7AEC081}" name="Column1953"/>
    <tableColumn id="1967" xr3:uid="{69219216-BD30-4DDB-8D00-B4936521828F}" name="Column1954"/>
    <tableColumn id="1968" xr3:uid="{B64262F1-29C3-43CB-B7E7-65A93EEFCC5A}" name="Column1955"/>
    <tableColumn id="1969" xr3:uid="{6CF4ADBF-71F7-4310-851D-DA931FFABB67}" name="Column1956"/>
    <tableColumn id="1970" xr3:uid="{DF89886F-2B87-47F7-837D-1E16B1C06C1B}" name="Column1957"/>
    <tableColumn id="1971" xr3:uid="{1B282168-63E1-45D7-8C93-082C7068D069}" name="Column1958"/>
    <tableColumn id="1972" xr3:uid="{D81843B5-3395-4915-A091-A35166459637}" name="Column1959"/>
    <tableColumn id="1973" xr3:uid="{3D823A07-4790-418E-9BDF-51EA2207085E}" name="Column1960"/>
    <tableColumn id="1974" xr3:uid="{21BA4E6A-57A5-4099-8608-E5CE8E035A7E}" name="Column1961"/>
    <tableColumn id="1975" xr3:uid="{4679E3CF-F923-4C88-AC6E-FF99CEA31627}" name="Column1962"/>
    <tableColumn id="1976" xr3:uid="{5FAFB1CD-E1B8-499D-9981-584F72431E63}" name="Column1963"/>
    <tableColumn id="1977" xr3:uid="{76FFF75B-56BD-4911-B311-4183C12DE887}" name="Column1964"/>
    <tableColumn id="1978" xr3:uid="{40B568DD-CC14-40AF-AC8D-FF5CAD27C985}" name="Column1965"/>
    <tableColumn id="1979" xr3:uid="{20321ADB-0C86-48D0-8489-86122284366F}" name="Column1966"/>
    <tableColumn id="1980" xr3:uid="{377F1C6A-9ABA-40C1-A966-8F9BB51D60F5}" name="Column1967"/>
    <tableColumn id="1981" xr3:uid="{6DC8C994-0A33-4343-8120-5F5AE8FDB06E}" name="Column1968"/>
    <tableColumn id="1982" xr3:uid="{D09BAD6E-091E-4F8A-97D4-71343B184C60}" name="Column1969"/>
    <tableColumn id="1983" xr3:uid="{D98A0A63-973D-481D-A491-BD88D300A834}" name="Column1970"/>
    <tableColumn id="1984" xr3:uid="{02666FEA-3797-445D-AB50-68D4222F8DA5}" name="Column1971"/>
    <tableColumn id="1985" xr3:uid="{BDD806CA-B715-454C-A398-36A68DBDA59B}" name="Column1972"/>
    <tableColumn id="1986" xr3:uid="{C4EA9AF2-D045-48D2-A063-330DCABDFF19}" name="Column1973"/>
    <tableColumn id="1987" xr3:uid="{394F6B7E-D2B6-47DD-9479-7F271542CE33}" name="Column1974"/>
    <tableColumn id="1988" xr3:uid="{24119E8B-7DBC-414E-B9D9-99FB70BF74FD}" name="Column1975"/>
    <tableColumn id="1989" xr3:uid="{6F20E38C-2E7F-499C-AA1C-707EE093E36E}" name="Column1976"/>
    <tableColumn id="1990" xr3:uid="{D0B26A00-AF68-434A-B2FC-1FB2CFCDF6D2}" name="Column1977"/>
    <tableColumn id="1991" xr3:uid="{5CA53164-64D5-46AB-8681-EC606085116B}" name="Column1978"/>
    <tableColumn id="1992" xr3:uid="{01240BDF-0DE6-4D77-8A1E-9CEA0D29B314}" name="Column1979"/>
    <tableColumn id="1993" xr3:uid="{E57A179D-C1DC-46D3-8B1C-C30B20239A24}" name="Column1980"/>
    <tableColumn id="1994" xr3:uid="{FE232FB0-02BD-4442-BC02-2AFE2C74AA2F}" name="Column1981"/>
    <tableColumn id="1995" xr3:uid="{B195DBB4-15FF-4476-9959-D0CD38B669BD}" name="Column1982"/>
    <tableColumn id="1996" xr3:uid="{09D4341A-0606-40D8-BAA9-A245B6E59539}" name="Column1983"/>
    <tableColumn id="1997" xr3:uid="{A271F5E9-3DC2-489B-9B45-F8392213D5D4}" name="Column1984"/>
    <tableColumn id="1998" xr3:uid="{3311889C-8F1C-42A8-9ED7-6386AE876196}" name="Column1985"/>
    <tableColumn id="1999" xr3:uid="{7C1A9FEB-BFB4-457D-8DDC-A335D8F571C8}" name="Column1986"/>
    <tableColumn id="2000" xr3:uid="{F4B1A9A7-A433-46A5-985F-9740688EC5E7}" name="Column1987"/>
    <tableColumn id="2001" xr3:uid="{6D000AEB-9378-4805-B548-F79B479A704E}" name="Column1988"/>
    <tableColumn id="2002" xr3:uid="{CE27FC65-234D-4F66-BC9D-0D87F97B8C6D}" name="Column1989"/>
    <tableColumn id="2003" xr3:uid="{32460CA7-72C8-4F87-8E39-19284C7DF30D}" name="Column1990"/>
    <tableColumn id="2004" xr3:uid="{FDFFD559-0E37-4DC9-A591-7BAF8199F02B}" name="Column1991"/>
    <tableColumn id="2005" xr3:uid="{49A8A602-9777-4377-872E-BD26F5785EC4}" name="Column1992"/>
    <tableColumn id="2006" xr3:uid="{55226101-A0A1-42C4-AA77-291C2901D384}" name="Column1993"/>
    <tableColumn id="2007" xr3:uid="{DD2D40B3-6113-4D31-8D77-C9FAE95CE369}" name="Column1994"/>
    <tableColumn id="2008" xr3:uid="{166D863B-C370-49F4-B4A2-395A8B15DAB3}" name="Column1995"/>
    <tableColumn id="2009" xr3:uid="{36DB1168-F30B-4D7F-BEC2-DAF6030A1FC9}" name="Column1996"/>
    <tableColumn id="2010" xr3:uid="{29C6C721-59C9-4DF8-A46C-4E5AA354E699}" name="Column1997"/>
    <tableColumn id="2011" xr3:uid="{3F78E4B2-42DF-4118-B3F0-2AB02BCE0150}" name="Column1998"/>
    <tableColumn id="2012" xr3:uid="{CE6C35DA-1D61-4B0B-8DFD-8C966F795C97}" name="Column1999"/>
    <tableColumn id="2013" xr3:uid="{0003CEAA-0D62-401C-B0AE-9C884067B6B4}" name="Column2000"/>
    <tableColumn id="2014" xr3:uid="{2F45373F-0779-4A6A-A46A-A35D96F7B02A}" name="Column2001"/>
    <tableColumn id="2015" xr3:uid="{1EFD4BC2-3EF6-402B-8186-9B4CAE272DDC}" name="Column2002"/>
    <tableColumn id="2016" xr3:uid="{F975F083-66B5-485A-90A5-6C08DCB4141E}" name="Column2003"/>
    <tableColumn id="2017" xr3:uid="{F4199837-0A49-4C2B-BB2A-E36596FAE345}" name="Column2004"/>
    <tableColumn id="2018" xr3:uid="{E0CE6E3A-FC30-4B31-9003-773540A1240F}" name="Column2005"/>
    <tableColumn id="2019" xr3:uid="{7E5446B4-4174-4E6B-968A-2073226E87FD}" name="Column2006"/>
    <tableColumn id="2020" xr3:uid="{6CA03FD7-2AF2-43B5-B9CB-E619184FB26C}" name="Column2007"/>
    <tableColumn id="2021" xr3:uid="{5C2829AC-73C9-4AA5-A5DB-5DE95267E4FA}" name="Column2008"/>
    <tableColumn id="2022" xr3:uid="{653410B9-7586-4840-BB42-73A6362C248E}" name="Column2009"/>
    <tableColumn id="2023" xr3:uid="{066D2DB3-65F0-4DA4-84B5-ED5871C8311C}" name="Column2010"/>
    <tableColumn id="2024" xr3:uid="{4D8A54D2-DD30-48DE-9964-3CADF6944F74}" name="Column2011"/>
    <tableColumn id="2025" xr3:uid="{BC708CC9-1BD1-4394-88A1-632E7C113C3C}" name="Column2012"/>
    <tableColumn id="2026" xr3:uid="{8307BA4E-ECB4-405C-8B5D-EB60A3BA960B}" name="Column2013"/>
    <tableColumn id="2027" xr3:uid="{AAFD2947-AFA4-4FBC-96EA-149255A6D50C}" name="Column2014"/>
    <tableColumn id="2028" xr3:uid="{9239CF3E-3D84-45B9-AB79-A31CB4AF72E3}" name="Column2015"/>
    <tableColumn id="2029" xr3:uid="{36CA71D6-ECA6-4724-BBDE-83A9D0F6EBCA}" name="Column2016"/>
    <tableColumn id="2030" xr3:uid="{67FAD587-229B-4F0F-8449-8CCD21EEE80C}" name="Column2017"/>
    <tableColumn id="2031" xr3:uid="{FF2F03A8-051F-40DD-950C-FF46A470972C}" name="Column2018"/>
    <tableColumn id="2032" xr3:uid="{8708547D-E4D8-4105-8442-DEFD56D0979E}" name="Column2019"/>
    <tableColumn id="2033" xr3:uid="{867DEADC-74D9-4C34-9284-5D409C7E3A0A}" name="Column2020"/>
    <tableColumn id="2034" xr3:uid="{E8B9B228-A291-474D-8D9A-CF923DEC45CC}" name="Column2021"/>
    <tableColumn id="2035" xr3:uid="{F10CC964-1FC1-43C5-8DFE-2F6198B4E648}" name="Column2022"/>
    <tableColumn id="2036" xr3:uid="{B5C12E6E-1045-4EC4-A4EF-1E9F0C103959}" name="Column2023"/>
    <tableColumn id="2037" xr3:uid="{965A9CF5-EAE3-46AC-B7F9-65EC2534CF58}" name="Column2024"/>
    <tableColumn id="2038" xr3:uid="{6DEC9F77-2099-4BC2-A76E-5DB6591D74E1}" name="Column2025"/>
    <tableColumn id="2039" xr3:uid="{A5A32F20-DE65-4C25-A51C-ED68C7E10AF8}" name="Column2026"/>
    <tableColumn id="2040" xr3:uid="{A2D9F8C6-4351-49F9-96D9-37757B682A21}" name="Column2027"/>
    <tableColumn id="2041" xr3:uid="{13C32BF7-ABD3-4D19-84D4-957CE7773F34}" name="Column2028"/>
    <tableColumn id="2042" xr3:uid="{4DDBAD7B-3625-4D6A-B0A7-68C60E4EA234}" name="Column2029"/>
    <tableColumn id="2043" xr3:uid="{8787EC1E-86B9-4039-A8DB-614F3A947170}" name="Column2030"/>
    <tableColumn id="2044" xr3:uid="{EBD7276C-EEFC-4801-941F-41BA9426AEFC}" name="Column2031"/>
    <tableColumn id="2045" xr3:uid="{0F7E6AD2-1590-42DB-B5ED-13C822D15E75}" name="Column2032"/>
    <tableColumn id="2046" xr3:uid="{25DCF773-1F69-4219-B598-99C1931FE679}" name="Column2033"/>
    <tableColumn id="2047" xr3:uid="{EE76711A-17A9-4EF5-8639-B09EA0C4240F}" name="Column2034"/>
    <tableColumn id="2048" xr3:uid="{85EF9F27-B403-4823-92A7-8531ABF26711}" name="Column2035"/>
    <tableColumn id="2049" xr3:uid="{F4498B8C-8486-4E20-B970-8F50B54FCB79}" name="Column2036"/>
    <tableColumn id="2050" xr3:uid="{17414E8C-45BB-42BD-B343-2214B0F58491}" name="Column2037"/>
    <tableColumn id="2051" xr3:uid="{1B47330B-FFA2-4700-9C52-0FF0230DA550}" name="Column2038"/>
    <tableColumn id="2052" xr3:uid="{F2A3D482-9478-4B4D-9057-BF288DDB4C8B}" name="Column2039"/>
    <tableColumn id="2053" xr3:uid="{20AF038C-C66B-4934-9879-CA8F93996E4C}" name="Column2040"/>
    <tableColumn id="2054" xr3:uid="{DD2E49C5-8269-4939-A74C-A8D5E21C8B10}" name="Column2041"/>
    <tableColumn id="2055" xr3:uid="{2500FA1F-A728-42EF-B93E-9C1DF2E90064}" name="Column2042"/>
    <tableColumn id="2056" xr3:uid="{742E3B1C-0E8B-4EA0-82AE-E1D09782C516}" name="Column2043"/>
    <tableColumn id="2057" xr3:uid="{7B30F44B-C60D-4263-9A6C-E75C22D841E8}" name="Column2044"/>
    <tableColumn id="2058" xr3:uid="{F9207B4D-1014-4E48-B3AE-7AC1E0335B33}" name="Column2045"/>
    <tableColumn id="2059" xr3:uid="{3892CF95-EF2A-42A8-8736-2D7DDBDF781C}" name="Column2046"/>
    <tableColumn id="2060" xr3:uid="{55FCB05A-C70D-4444-86D5-1AB996F93052}" name="Column2047"/>
    <tableColumn id="2061" xr3:uid="{0B7C86BA-7443-4893-9579-CBA4A4AFC3BC}" name="Column2048"/>
    <tableColumn id="2062" xr3:uid="{D1F57BAD-C7F0-4F86-8BEE-A633C2959847}" name="Column2049"/>
    <tableColumn id="2063" xr3:uid="{15778BD0-435A-4357-81B7-634155A8AEA3}" name="Column2050"/>
    <tableColumn id="2064" xr3:uid="{0C00BF06-53CA-42ED-B445-1FDDC1CFF587}" name="Column2051"/>
    <tableColumn id="2065" xr3:uid="{CC46FB8C-A406-482E-A21B-21D80B776F9A}" name="Column2052"/>
    <tableColumn id="2066" xr3:uid="{1FC14E59-A76E-4324-8271-C7100C849002}" name="Column2053"/>
    <tableColumn id="2067" xr3:uid="{A2FA8FE8-0389-409B-A2E1-8A3D057FCC3F}" name="Column2054"/>
    <tableColumn id="2068" xr3:uid="{672F74DD-1E0F-4AB2-A85E-76285C7EC5A5}" name="Column2055"/>
    <tableColumn id="2069" xr3:uid="{685157A1-C71F-4CA5-BB00-8BB533B10323}" name="Column2056"/>
    <tableColumn id="2070" xr3:uid="{3598D152-2C82-4F5A-A1B6-DE7B56F53FAF}" name="Column2057"/>
    <tableColumn id="2071" xr3:uid="{64A17E3F-6A3D-47D2-9FA5-FE605A820756}" name="Column2058"/>
    <tableColumn id="2072" xr3:uid="{CCBD4139-5DA2-4EB2-A89C-6F07AC692B02}" name="Column2059"/>
    <tableColumn id="2073" xr3:uid="{8539B490-DEAD-4799-8C68-989ED1A3FC77}" name="Column2060"/>
    <tableColumn id="2074" xr3:uid="{54DDEB7F-2B4D-4F4B-B71C-82EBB6A9017D}" name="Column2061"/>
    <tableColumn id="2075" xr3:uid="{BD8751DC-BEBF-4B1F-8D1F-CDEC1DC1C0CC}" name="Column2062"/>
    <tableColumn id="2076" xr3:uid="{6408A55E-C368-49FC-A8FB-B963C67BD1B4}" name="Column2063"/>
    <tableColumn id="2077" xr3:uid="{D77395F3-C89F-45A1-A150-8C1A9A345034}" name="Column2064"/>
    <tableColumn id="2078" xr3:uid="{FD6D20A7-C8F3-4E88-B6FF-180673EB9DAF}" name="Column2065"/>
    <tableColumn id="2079" xr3:uid="{165DA0D4-6ABB-40A7-89AE-BBFBD1BE50A5}" name="Column2066"/>
    <tableColumn id="2080" xr3:uid="{927CF0CF-9AFA-4254-99B0-392E112C2A4A}" name="Column2067"/>
    <tableColumn id="2081" xr3:uid="{CCFE9C61-1804-4BAF-BD2E-E87B94BA1926}" name="Column2068"/>
    <tableColumn id="2082" xr3:uid="{7847753A-5B68-41B8-B996-08AB1DAC84B7}" name="Column2069"/>
    <tableColumn id="2083" xr3:uid="{2FD28106-5C1B-4B05-AE55-7569E9C36D78}" name="Column2070"/>
    <tableColumn id="2084" xr3:uid="{B777DBE2-3299-4F3F-88EF-41C6AD256FCA}" name="Column2071"/>
    <tableColumn id="2085" xr3:uid="{B8A506C1-BAED-47D5-9716-38054904BEBF}" name="Column2072"/>
    <tableColumn id="2086" xr3:uid="{B1700FC2-6979-4C58-9CF8-44C57683AC22}" name="Column2073"/>
    <tableColumn id="2087" xr3:uid="{807476DA-7ACD-4D55-AF41-459C976A30C4}" name="Column2074"/>
    <tableColumn id="2088" xr3:uid="{4A4BA6B6-D14A-414F-A453-39E60048F83E}" name="Column2075"/>
    <tableColumn id="2089" xr3:uid="{1EFEF49F-3B33-43B9-8BF9-89AB6BEB07CA}" name="Column2076"/>
    <tableColumn id="2090" xr3:uid="{49F7ED07-B9D0-44FC-9FFA-9E45F437D8B9}" name="Column2077"/>
    <tableColumn id="2091" xr3:uid="{483BD652-8BDE-4193-AFC8-7C0310498BBF}" name="Column2078"/>
    <tableColumn id="2092" xr3:uid="{CADE25EB-D18E-4B35-8EB8-98F89E93D334}" name="Column2079"/>
    <tableColumn id="2093" xr3:uid="{3C94AF27-2F2F-4C56-AA5E-1CC37D2D0E1A}" name="Column2080"/>
    <tableColumn id="2094" xr3:uid="{162B61E3-3ADF-43C2-8619-F2A4F7E99A1A}" name="Column2081"/>
    <tableColumn id="2095" xr3:uid="{D217CDF0-2F36-47D6-B13D-7AE9B3F3292D}" name="Column2082"/>
    <tableColumn id="2096" xr3:uid="{0A438CE3-2BD5-4188-8B14-1B5A06FBEFAB}" name="Column2083"/>
    <tableColumn id="2097" xr3:uid="{AA292A48-C4DE-4924-8A7F-93678F25A5E0}" name="Column2084"/>
    <tableColumn id="2098" xr3:uid="{A4B6181B-8E0B-4A76-A678-FAA0699A8398}" name="Column2085"/>
    <tableColumn id="2099" xr3:uid="{A5BC6729-0967-4C1A-BD6D-4338DEE98BAE}" name="Column2086"/>
    <tableColumn id="2100" xr3:uid="{837CC6FE-564A-4334-975B-4E8F2665F25C}" name="Column2087"/>
    <tableColumn id="2101" xr3:uid="{C3F470A3-230E-4A56-8D67-71D5ED8DCD8C}" name="Column2088"/>
    <tableColumn id="2102" xr3:uid="{8A5270C1-538B-432D-8047-53405904BFE5}" name="Column2089"/>
    <tableColumn id="2103" xr3:uid="{9710BAF7-A247-4C3C-824C-A6ADF1113DE0}" name="Column2090"/>
    <tableColumn id="2104" xr3:uid="{719FDD36-7E2A-42A3-95D7-9672FBFB4369}" name="Column2091"/>
    <tableColumn id="2105" xr3:uid="{1B57ECC1-ADFF-4F42-BDB3-F6424461B774}" name="Column2092"/>
    <tableColumn id="2106" xr3:uid="{4E861103-3017-4F67-8087-3AA41F200713}" name="Column2093"/>
    <tableColumn id="2107" xr3:uid="{64236183-5F01-4F76-A2D2-650080D23FEA}" name="Column2094"/>
    <tableColumn id="2108" xr3:uid="{F22DACDC-B374-4311-A566-C1A3F7F6BDEB}" name="Column2095"/>
    <tableColumn id="2109" xr3:uid="{19CBE8C4-64E2-4BE2-A2DA-A697D65C8826}" name="Column2096"/>
    <tableColumn id="2110" xr3:uid="{A3A28CAE-F24F-47A6-ACE3-5B25FC265EA2}" name="Column2097"/>
    <tableColumn id="2111" xr3:uid="{E0260BCB-2C59-436C-9329-374D8F5D04E7}" name="Column2098"/>
    <tableColumn id="2112" xr3:uid="{90F530BE-328A-4214-94B9-A3DF74CB64B7}" name="Column2099"/>
    <tableColumn id="2113" xr3:uid="{438671F8-6749-4069-8E29-8FBC49AB334A}" name="Column2100"/>
    <tableColumn id="2114" xr3:uid="{1DE5383B-4490-4E3E-AF83-D7CF755B0A3C}" name="Column2101"/>
    <tableColumn id="2115" xr3:uid="{C6EEA148-6369-4688-8AC3-080110BB90E2}" name="Column2102"/>
    <tableColumn id="2116" xr3:uid="{DAFF9072-B84A-4822-A315-4D93DB27E314}" name="Column2103"/>
    <tableColumn id="2117" xr3:uid="{A4C6CC59-AD48-41EB-9E13-E01A2010929B}" name="Column2104"/>
    <tableColumn id="2118" xr3:uid="{94CD7B1E-0D84-40BA-9AFB-B5493205D33C}" name="Column2105"/>
    <tableColumn id="2119" xr3:uid="{C472B1BC-33C7-4EEE-9158-003D1AB3E475}" name="Column2106"/>
    <tableColumn id="2120" xr3:uid="{2B99A568-449E-4B70-8BC2-A676E28D534C}" name="Column2107"/>
    <tableColumn id="2121" xr3:uid="{772ECA9C-FFFD-42B3-BCFB-7A05125D4CE2}" name="Column2108"/>
    <tableColumn id="2122" xr3:uid="{AA26ACED-0166-4484-AC5D-908D72CE5B2E}" name="Column2109"/>
    <tableColumn id="2123" xr3:uid="{8976270C-A168-47BD-9ADC-DDC14F8F0CE4}" name="Column2110"/>
    <tableColumn id="2124" xr3:uid="{9139C19C-653B-4B2A-BAD9-C2C62D9287D9}" name="Column2111"/>
    <tableColumn id="2125" xr3:uid="{4D5C9292-91DA-4028-9B23-567BB7E48CCA}" name="Column2112"/>
    <tableColumn id="2126" xr3:uid="{EA8396DF-9301-4646-A2D8-5DF4783BF2D4}" name="Column2113"/>
    <tableColumn id="2127" xr3:uid="{DF688202-5C40-4087-9882-8FFA2BE8697E}" name="Column2114"/>
    <tableColumn id="2128" xr3:uid="{71A98019-BF68-4254-9180-FF1FA4EAB7DD}" name="Column2115"/>
    <tableColumn id="2129" xr3:uid="{EE8A5368-C245-491E-9342-54CE3E47710B}" name="Column2116"/>
    <tableColumn id="2130" xr3:uid="{34777D7C-8295-4742-ACD5-E3859701DF56}" name="Column2117"/>
    <tableColumn id="2131" xr3:uid="{47196839-0A7F-4FC0-BAD0-CD1C4A51C3B9}" name="Column2118"/>
    <tableColumn id="2132" xr3:uid="{BD7051F1-D9CE-4AE0-BB9E-13F9E2DCC4D4}" name="Column2119"/>
    <tableColumn id="2133" xr3:uid="{F5B23A7D-53AE-472E-93F2-8D953A567AEC}" name="Column2120"/>
    <tableColumn id="2134" xr3:uid="{1A77CC0B-45E3-44A5-AE22-957E41ECA633}" name="Column2121"/>
    <tableColumn id="2135" xr3:uid="{FE36879C-54D2-4A69-A399-0A6978C16344}" name="Column2122"/>
    <tableColumn id="2136" xr3:uid="{733BCFB3-47B2-4024-A1A4-6CCDAA94F9EB}" name="Column2123"/>
    <tableColumn id="2137" xr3:uid="{C8ECED8B-278F-4721-BB35-0ECB5B5908FA}" name="Column2124"/>
    <tableColumn id="2138" xr3:uid="{5502580B-27AD-43D1-B655-2905C0D993EF}" name="Column2125"/>
    <tableColumn id="2139" xr3:uid="{81EAF316-31DC-46B9-9D1A-FE26C108E0DC}" name="Column2126"/>
    <tableColumn id="2140" xr3:uid="{59EF4775-0EFA-4DE6-8D3E-5DF7A2BDC150}" name="Column2127"/>
    <tableColumn id="2141" xr3:uid="{9CD69746-25BF-4E20-A24C-4519662B8D51}" name="Column2128"/>
    <tableColumn id="2142" xr3:uid="{0226C137-1FF3-4BE7-919B-C8D645E5394B}" name="Column2129"/>
    <tableColumn id="2143" xr3:uid="{8C0AAB6C-71B4-4438-A92B-BF928F7FE6D0}" name="Column2130"/>
    <tableColumn id="2144" xr3:uid="{1D415BE0-059C-4C44-B651-9E679EB6C083}" name="Column2131"/>
    <tableColumn id="2145" xr3:uid="{C7694342-9573-4851-9F1E-C1CC8FD6CBD5}" name="Column2132"/>
    <tableColumn id="2146" xr3:uid="{A473514E-9CBE-4243-A470-B500CDFDA7F7}" name="Column2133"/>
    <tableColumn id="2147" xr3:uid="{33F7907A-5809-4892-A311-6DFEB2EE02DD}" name="Column2134"/>
    <tableColumn id="2148" xr3:uid="{F2FD6C89-70B0-46A4-95B5-7B66C08FE509}" name="Column2135"/>
    <tableColumn id="2149" xr3:uid="{A7E04F63-14C5-48C8-A7E2-B6C05967ED72}" name="Column2136"/>
    <tableColumn id="2150" xr3:uid="{8CBB9123-EC60-4F83-AA0D-49E4CE3C893F}" name="Column2137"/>
    <tableColumn id="2151" xr3:uid="{2249E8E9-7740-49FF-87E1-EC9B5CBCB5D7}" name="Column2138"/>
    <tableColumn id="2152" xr3:uid="{D37CEFAA-5DA5-4537-812B-D4B33811CA2E}" name="Column2139"/>
    <tableColumn id="2153" xr3:uid="{9CDBD9F8-43C4-42DE-8657-94B69AEFFC43}" name="Column2140"/>
    <tableColumn id="2154" xr3:uid="{D54EE684-C1B7-49DB-A1A7-88BA7439A909}" name="Column2141"/>
    <tableColumn id="2155" xr3:uid="{67AF8186-72B2-4152-A102-48726131F8AB}" name="Column2142"/>
    <tableColumn id="2156" xr3:uid="{D4075B7C-A4CD-4AAE-9CC7-9791093406A9}" name="Column2143"/>
    <tableColumn id="2157" xr3:uid="{52333DA2-0681-4D6E-B1AE-B47857CFADCF}" name="Column2144"/>
    <tableColumn id="2158" xr3:uid="{C7A1E5E8-B5FC-4C38-B403-467456A2CC98}" name="Column2145"/>
    <tableColumn id="2159" xr3:uid="{DFC681AC-D291-413F-9B85-527CB52BF865}" name="Column2146"/>
    <tableColumn id="2160" xr3:uid="{D1398211-0984-44CB-9154-F310A8C7ED96}" name="Column2147"/>
    <tableColumn id="2161" xr3:uid="{CE1CB98A-15CF-4C39-813A-39CF7CF2FB49}" name="Column2148"/>
    <tableColumn id="2162" xr3:uid="{52114A9C-1390-4B10-8F48-00F7AF5BE917}" name="Column2149"/>
    <tableColumn id="2163" xr3:uid="{F6F8936B-2AE6-473F-84DA-BC8F65D53706}" name="Column2150"/>
    <tableColumn id="2164" xr3:uid="{19D10325-2CB1-4373-AE5A-926E1C849B4C}" name="Column2151"/>
    <tableColumn id="2165" xr3:uid="{64281FD0-2633-4AC0-9793-3E77EA5A4986}" name="Column2152"/>
    <tableColumn id="2166" xr3:uid="{20F222C6-F692-4226-BCA1-9BB6B6CB8E04}" name="Column2153"/>
    <tableColumn id="2167" xr3:uid="{2858C876-DB79-49CE-8182-E7F8F2558C81}" name="Column2154"/>
    <tableColumn id="2168" xr3:uid="{D801D0CB-C505-49E5-9022-169ABCCF1336}" name="Column2155"/>
    <tableColumn id="2169" xr3:uid="{8708B7CB-1F34-4602-9798-C74CAC1E595F}" name="Column2156"/>
    <tableColumn id="2170" xr3:uid="{157D9CD0-D518-470E-A9B4-CB7373CB8E18}" name="Column2157"/>
    <tableColumn id="2171" xr3:uid="{DB69C947-8005-4C6B-99ED-36FA250F8F41}" name="Column2158"/>
    <tableColumn id="2172" xr3:uid="{F10D5046-AA7C-43B4-B9E9-4072B1B3D674}" name="Column2159"/>
    <tableColumn id="2173" xr3:uid="{80B86459-5E2A-45AA-8FB9-CD25E56EF5C8}" name="Column2160"/>
    <tableColumn id="2174" xr3:uid="{88AF4154-49A9-419E-8776-5AF60D505DB1}" name="Column2161"/>
    <tableColumn id="2175" xr3:uid="{36F38B5F-D1C0-46CD-B06A-3F8CB2A7E136}" name="Column2162"/>
    <tableColumn id="2176" xr3:uid="{7532925A-92F2-4B4C-B3DD-C469DF65AAF5}" name="Column2163"/>
    <tableColumn id="2177" xr3:uid="{2A895834-367F-460D-AF21-FAB6735C5E39}" name="Column2164"/>
    <tableColumn id="2178" xr3:uid="{AA9A3103-F461-4017-8C84-BDB11297960E}" name="Column2165"/>
    <tableColumn id="2179" xr3:uid="{DE0D3DD0-D052-4D64-8D3A-36985306B655}" name="Column2166"/>
    <tableColumn id="2180" xr3:uid="{83A7413A-8083-45B4-AB3E-F4C394B16E3F}" name="Column2167"/>
    <tableColumn id="2181" xr3:uid="{2DB88C90-C4AC-417D-B14D-17366A340365}" name="Column2168"/>
    <tableColumn id="2182" xr3:uid="{5B15935E-57EB-4BAE-A005-97391E0C9D4A}" name="Column2169"/>
    <tableColumn id="2183" xr3:uid="{73965ED5-AD5F-43E7-833E-0136A89D70F1}" name="Column2170"/>
    <tableColumn id="2184" xr3:uid="{D1D58478-F7DF-46A5-876D-CB56C73B3CB1}" name="Column2171"/>
    <tableColumn id="2185" xr3:uid="{610BD81B-9400-4760-B64F-14A72B9B18B9}" name="Column2172"/>
    <tableColumn id="2186" xr3:uid="{098608B2-EF8D-471E-B458-592F83991D14}" name="Column2173"/>
    <tableColumn id="2187" xr3:uid="{BE87F948-7A12-4FDC-A2A5-2422511529E7}" name="Column2174"/>
    <tableColumn id="2188" xr3:uid="{BF775937-3623-4994-BCD9-45998585EB9E}" name="Column2175"/>
    <tableColumn id="2189" xr3:uid="{90A2053F-2296-4BBA-A1A3-4966B923988F}" name="Column2176"/>
    <tableColumn id="2190" xr3:uid="{D1271CD8-5B15-4D5D-AD3E-E4564232535F}" name="Column2177"/>
    <tableColumn id="2191" xr3:uid="{0CFA4433-5F8F-4985-ABD0-10D9BD80C03A}" name="Column2178"/>
    <tableColumn id="2192" xr3:uid="{5BCA25C1-957D-4D6F-B88E-6DD245C23360}" name="Column2179"/>
    <tableColumn id="2193" xr3:uid="{0AC1389F-3F4D-4135-A0FA-7E69F319A644}" name="Column2180"/>
    <tableColumn id="2194" xr3:uid="{AAD56AF5-C1AE-4E72-A6B6-8BF549816B9B}" name="Column2181"/>
    <tableColumn id="2195" xr3:uid="{F38301E8-9DA7-41E6-A3D5-A5F0A6D96676}" name="Column2182"/>
    <tableColumn id="2196" xr3:uid="{0EB6260D-CC68-4D5B-BAF1-AF9AB55B926C}" name="Column2183"/>
    <tableColumn id="2197" xr3:uid="{01DF988B-5C41-44A7-A2C0-D5ED91F14326}" name="Column2184"/>
    <tableColumn id="2198" xr3:uid="{0E19FB54-AEE6-4248-AC57-2EE6BAB91ED6}" name="Column2185"/>
    <tableColumn id="2199" xr3:uid="{53A9D571-4D8E-4537-81BC-F5E9AB34B38F}" name="Column2186"/>
    <tableColumn id="2200" xr3:uid="{C3C44094-6D14-4273-BE78-4EFD7E4442EC}" name="Column2187"/>
    <tableColumn id="2201" xr3:uid="{CEFB8E91-81AB-4D37-9BAF-580E7F25E502}" name="Column2188"/>
    <tableColumn id="2202" xr3:uid="{D7079268-EF69-4708-8197-A6428C01A3A1}" name="Column2189"/>
    <tableColumn id="2203" xr3:uid="{EFF7765F-28D9-45B0-934D-952A78CE3747}" name="Column2190"/>
    <tableColumn id="2204" xr3:uid="{3A9565AC-08FE-433D-973D-E57543E5083B}" name="Column2191"/>
    <tableColumn id="2205" xr3:uid="{396F9BDA-0DF6-43D3-B8F6-B29BFD109276}" name="Column2192"/>
    <tableColumn id="2206" xr3:uid="{F79645C5-898F-4BA6-BDBB-1078D18EBEE8}" name="Column2193"/>
    <tableColumn id="2207" xr3:uid="{B5DAE38F-B4F1-4430-B821-4950A75E4BAB}" name="Column2194"/>
    <tableColumn id="2208" xr3:uid="{867D845C-829F-44B6-9102-72D86C2763B9}" name="Column2195"/>
    <tableColumn id="2209" xr3:uid="{2292E566-CAD6-411D-AA78-8706A8BEC7DA}" name="Column2196"/>
    <tableColumn id="2210" xr3:uid="{E35E2D45-5916-4667-83D0-93F7CA00AFB0}" name="Column2197"/>
    <tableColumn id="2211" xr3:uid="{5A38D5F0-AF94-49E8-B421-242C6B7FAB1E}" name="Column2198"/>
    <tableColumn id="2212" xr3:uid="{4A781DB8-7239-4230-9D35-F48D11F0FF26}" name="Column2199"/>
    <tableColumn id="2213" xr3:uid="{9C412441-D800-456F-9128-82DE315DD25B}" name="Column2200"/>
    <tableColumn id="2214" xr3:uid="{142F2F52-B508-4420-B1DC-F595043D8A23}" name="Column2201"/>
    <tableColumn id="2215" xr3:uid="{72960F53-EE0A-4BE7-9E21-58E9E969153D}" name="Column2202"/>
    <tableColumn id="2216" xr3:uid="{E272466D-2073-497C-821A-C4A9E1D9332A}" name="Column2203"/>
    <tableColumn id="2217" xr3:uid="{75FF430A-F34F-40AC-9C4B-4B90B8E46EBB}" name="Column2204"/>
    <tableColumn id="2218" xr3:uid="{8976493E-AF74-4F9E-816E-A234DAD1AE26}" name="Column2205"/>
    <tableColumn id="2219" xr3:uid="{400C6145-A06A-447E-BB16-80471031931B}" name="Column2206"/>
    <tableColumn id="2220" xr3:uid="{161DA15E-A8ED-4FC9-93EA-086AADDF71C2}" name="Column2207"/>
    <tableColumn id="2221" xr3:uid="{3FFB2A0D-47FD-4727-9212-880033779C83}" name="Column2208"/>
    <tableColumn id="2222" xr3:uid="{367BC9F9-29DF-4CF0-B95D-2B46231093C6}" name="Column2209"/>
    <tableColumn id="2223" xr3:uid="{F9D061AA-E50A-45B6-B9D2-6DCA0EAFA6D6}" name="Column2210"/>
    <tableColumn id="2224" xr3:uid="{632861B2-B102-46F0-B527-AE5B8FE2C461}" name="Column2211"/>
    <tableColumn id="2225" xr3:uid="{54E6FE19-8E35-4A20-939F-FC0AB80B480F}" name="Column2212"/>
    <tableColumn id="2226" xr3:uid="{88C3A4C2-4F8A-401A-9F25-B98D3B239878}" name="Column2213"/>
    <tableColumn id="2227" xr3:uid="{DE830403-4B22-4838-B3F5-789A73576407}" name="Column2214"/>
    <tableColumn id="2228" xr3:uid="{22CF3B1B-A6AC-4948-B234-5731F8CBD463}" name="Column2215"/>
    <tableColumn id="2229" xr3:uid="{F23E6E72-DD7F-41AE-8FF6-C2ED6A799A64}" name="Column2216"/>
    <tableColumn id="2230" xr3:uid="{5A1D408D-EF4B-4852-A525-FC5F90EA7A8E}" name="Column2217"/>
    <tableColumn id="2231" xr3:uid="{99A0ECF8-11B6-4C19-841C-12698923BE7D}" name="Column2218"/>
    <tableColumn id="2232" xr3:uid="{AEF38150-CEEF-4B14-A336-AE40AF690B7D}" name="Column2219"/>
    <tableColumn id="2233" xr3:uid="{01DABD6E-258C-4350-A3B1-BEF48F6C05A4}" name="Column2220"/>
    <tableColumn id="2234" xr3:uid="{78F53040-D8BB-4F30-8E8F-B73B8DE9E09B}" name="Column2221"/>
    <tableColumn id="2235" xr3:uid="{844C12C6-13C8-4B36-92E4-D43F9C407CEB}" name="Column2222"/>
    <tableColumn id="2236" xr3:uid="{3DBA6416-9B65-49C8-9053-498E64F4D69A}" name="Column2223"/>
    <tableColumn id="2237" xr3:uid="{3B324363-04FF-4EA0-9F3E-C345A23E6C43}" name="Column2224"/>
    <tableColumn id="2238" xr3:uid="{030F3B0C-18B0-418F-8593-70DB8602BC24}" name="Column2225"/>
    <tableColumn id="2239" xr3:uid="{982E2795-FB52-4C80-A1E8-5BD096811930}" name="Column2226"/>
    <tableColumn id="2240" xr3:uid="{20E46F38-60BD-4CEE-BC11-9802E0CF665A}" name="Column2227"/>
    <tableColumn id="2241" xr3:uid="{40115DB1-8F90-4013-8C4F-30F41625AC69}" name="Column2228"/>
    <tableColumn id="2242" xr3:uid="{D5B4475C-9BF2-43C7-82DF-413B7397339A}" name="Column2229"/>
    <tableColumn id="2243" xr3:uid="{52BE11A6-6A7A-4A0D-A06B-3B6181A7D7E3}" name="Column2230"/>
    <tableColumn id="2244" xr3:uid="{305D9D4A-AE2E-4593-B09E-6ECE21835FE3}" name="Column2231"/>
    <tableColumn id="2245" xr3:uid="{B9DA3E20-0EC0-49E3-BC96-A6877640118E}" name="Column2232"/>
    <tableColumn id="2246" xr3:uid="{ECFD72F9-EB9E-48FB-B457-64C606899991}" name="Column2233"/>
    <tableColumn id="2247" xr3:uid="{7714B27F-5258-4A77-AD6B-FD94B6AC3DAE}" name="Column2234"/>
    <tableColumn id="2248" xr3:uid="{D2FFF013-9601-47E4-9B16-90CA20AF34BC}" name="Column2235"/>
    <tableColumn id="2249" xr3:uid="{A273E248-8DB7-4168-B5FA-4702A9A93082}" name="Column2236"/>
    <tableColumn id="2250" xr3:uid="{8552C6F8-A506-406D-8E18-C91B2E26E103}" name="Column2237"/>
    <tableColumn id="2251" xr3:uid="{1FA86937-3427-45B8-AC4C-441D04C4945F}" name="Column2238"/>
    <tableColumn id="2252" xr3:uid="{19F935FA-7A91-4632-A783-8BBFCDFE008C}" name="Column2239"/>
    <tableColumn id="2253" xr3:uid="{9B3F1F5D-CFE1-4755-8ECE-76C08447D094}" name="Column2240"/>
    <tableColumn id="2254" xr3:uid="{593969A6-52AB-42AC-BFE0-EDBC9BD737DB}" name="Column2241"/>
    <tableColumn id="2255" xr3:uid="{59C00E7E-39A7-4063-8D7A-5E779E4DD881}" name="Column2242"/>
    <tableColumn id="2256" xr3:uid="{FE1FD842-24D4-4414-8374-4B63C42A126D}" name="Column2243"/>
    <tableColumn id="2257" xr3:uid="{5A511801-626F-4150-95E2-ABD28215DCC2}" name="Column2244"/>
    <tableColumn id="2258" xr3:uid="{29DFFF29-CF05-4E87-B62C-3DAC676B3CBD}" name="Column2245"/>
    <tableColumn id="2259" xr3:uid="{C5DB5A95-8964-44B7-8870-DB92DD79B60E}" name="Column2246"/>
    <tableColumn id="2260" xr3:uid="{F61A202B-AFC2-4A45-8097-7D8524B9666E}" name="Column2247"/>
    <tableColumn id="2261" xr3:uid="{739D9440-63E5-428F-9FBA-03DB71B5ED00}" name="Column2248"/>
    <tableColumn id="2262" xr3:uid="{F5BD0CB4-0716-48F3-9CF6-F7A90EE29DF5}" name="Column2249"/>
    <tableColumn id="2263" xr3:uid="{D06474B0-CFEB-44D9-8EF5-41BAEA56061E}" name="Column2250"/>
    <tableColumn id="2264" xr3:uid="{0F6D888B-36FB-4B57-A6D1-7189585B26DD}" name="Column2251"/>
    <tableColumn id="2265" xr3:uid="{B30D027F-5720-45EA-848F-AB66E826AC8F}" name="Column2252"/>
    <tableColumn id="2266" xr3:uid="{84888CDA-2850-46FA-8CB7-6D1BD46D33E1}" name="Column2253"/>
    <tableColumn id="2267" xr3:uid="{03FE7C0C-84D1-4543-879B-7684FF8A32C0}" name="Column2254"/>
    <tableColumn id="2268" xr3:uid="{0AA385BF-030B-4E7C-B7B0-AAD0B7D48B32}" name="Column2255"/>
    <tableColumn id="2269" xr3:uid="{03DBE19D-ACF8-4C8A-9BBD-E7899FB3A176}" name="Column2256"/>
    <tableColumn id="2270" xr3:uid="{EC941E93-3E49-4398-87EB-A901156E4380}" name="Column2257"/>
    <tableColumn id="2271" xr3:uid="{247A76C2-7E5D-4EB7-83CF-821A4EC0579E}" name="Column2258"/>
    <tableColumn id="2272" xr3:uid="{015D151F-EA7C-43E5-B57D-41AFEA6962F4}" name="Column2259"/>
    <tableColumn id="2273" xr3:uid="{9D6299B3-3626-4545-9A49-30E690767096}" name="Column2260"/>
    <tableColumn id="2274" xr3:uid="{B87D39F2-791D-4824-A6CD-B7F1D56F98D2}" name="Column2261"/>
    <tableColumn id="2275" xr3:uid="{9D185C08-4F71-4E11-8442-35A3C5EF50B2}" name="Column2262"/>
    <tableColumn id="2276" xr3:uid="{03973086-989C-4A3B-BA74-237F28E94886}" name="Column2263"/>
    <tableColumn id="2277" xr3:uid="{2027B5AD-7BD8-4CE6-ADEA-8FD0B4E03BAD}" name="Column2264"/>
    <tableColumn id="2278" xr3:uid="{F098D76C-7B67-46ED-8A6E-D3C724D30237}" name="Column2265"/>
    <tableColumn id="2279" xr3:uid="{280A0679-8FC3-46D5-AAD1-D86A45226018}" name="Column2266"/>
    <tableColumn id="2280" xr3:uid="{333689DF-C9DC-4BE8-B4C0-7B38E23BF97A}" name="Column2267"/>
    <tableColumn id="2281" xr3:uid="{B6D4940A-8B35-4D6C-9CAF-822C9DFA386C}" name="Column2268"/>
    <tableColumn id="2282" xr3:uid="{CB6130D9-6496-4BFC-BB00-08204F91DB8F}" name="Column2269"/>
    <tableColumn id="2283" xr3:uid="{A1D6922E-A16F-4D6D-9909-93BAAF6B2E75}" name="Column2270"/>
    <tableColumn id="2284" xr3:uid="{48BEA108-18F6-498A-9B11-F718DC5F0A84}" name="Column2271"/>
    <tableColumn id="2285" xr3:uid="{5F892FE9-2020-4049-9914-0C3D9CCC0798}" name="Column2272"/>
    <tableColumn id="2286" xr3:uid="{67A03559-0FEF-4E71-9087-F2D58A7F37A5}" name="Column2273"/>
    <tableColumn id="2287" xr3:uid="{1C967E35-44FD-4C72-92CF-DCDECEB11C90}" name="Column2274"/>
    <tableColumn id="2288" xr3:uid="{B64FD1B2-980E-4BC4-BDC1-8D9BC21480D8}" name="Column2275"/>
    <tableColumn id="2289" xr3:uid="{83C898C8-E96B-4AF4-AB9E-94F1CD4F6B73}" name="Column2276"/>
    <tableColumn id="2290" xr3:uid="{45EDBB62-A3D0-4741-9EEA-46CE249FC59E}" name="Column2277"/>
    <tableColumn id="2291" xr3:uid="{530F4E72-E041-4E94-9E9F-80B24C4145EC}" name="Column2278"/>
    <tableColumn id="2292" xr3:uid="{842C32D1-FA50-440E-81F5-352FDE9645EA}" name="Column2279"/>
    <tableColumn id="2293" xr3:uid="{31950FBF-EF22-418F-A52C-CB26BBE87CC6}" name="Column2280"/>
    <tableColumn id="2294" xr3:uid="{CDE03506-4BC5-4215-A38A-34BC21AFFF26}" name="Column2281"/>
    <tableColumn id="2295" xr3:uid="{A35D19ED-02BA-4DE2-9EE1-98DBFA8FCD79}" name="Column2282"/>
    <tableColumn id="2296" xr3:uid="{7DBEDC53-B364-40A7-B9D6-433683388673}" name="Column2283"/>
    <tableColumn id="2297" xr3:uid="{F6D5B29D-668E-4BB3-9169-71951BBA242F}" name="Column2284"/>
    <tableColumn id="2298" xr3:uid="{E5845A26-8B4D-4DB9-8C6A-3ECA8820A067}" name="Column2285"/>
    <tableColumn id="2299" xr3:uid="{BD4B327F-3203-46B7-9C1E-75D553EB296F}" name="Column2286"/>
    <tableColumn id="2300" xr3:uid="{A50F5572-CB88-4FA2-8537-A4ABAE9186F6}" name="Column2287"/>
    <tableColumn id="2301" xr3:uid="{9C8EF475-F199-4CB1-AA2F-36D82CE7CDB4}" name="Column2288"/>
    <tableColumn id="2302" xr3:uid="{DD630610-D8B5-47DD-B507-30BBD9F158E2}" name="Column2289"/>
    <tableColumn id="2303" xr3:uid="{2504170E-01F8-4C7E-A8F8-51B3D2E952CF}" name="Column2290"/>
    <tableColumn id="2304" xr3:uid="{CAC7E1FC-94EC-4A4C-AE5C-699EAE1BA1BD}" name="Column2291"/>
    <tableColumn id="2305" xr3:uid="{7ED78E07-293D-4C45-B718-51A8225ABDAA}" name="Column2292"/>
    <tableColumn id="2306" xr3:uid="{2FF88C77-3F03-46A3-8B3E-993F98345D39}" name="Column2293"/>
    <tableColumn id="2307" xr3:uid="{807187A4-EE9E-45B3-A826-A435466FBD9C}" name="Column2294"/>
    <tableColumn id="2308" xr3:uid="{B9865E68-6139-43BB-BB8C-99530645F48A}" name="Column2295"/>
    <tableColumn id="2309" xr3:uid="{7C18EC8C-9719-4FA6-82FD-5D884963BD86}" name="Column2296"/>
    <tableColumn id="2310" xr3:uid="{A4DC043C-270A-4096-806D-D11F38B593CC}" name="Column2297"/>
    <tableColumn id="2311" xr3:uid="{69162AB0-F1E9-4E71-9ACA-3D4A3A9D3184}" name="Column2298"/>
    <tableColumn id="2312" xr3:uid="{6C3B12FB-54A1-49BF-B4EC-41267FA110FA}" name="Column2299"/>
    <tableColumn id="2313" xr3:uid="{834EF02F-0F93-4549-803B-B9850A6B0916}" name="Column2300"/>
    <tableColumn id="2314" xr3:uid="{9AE419CA-3916-4A49-BE20-F34CCDF7FCC5}" name="Column2301"/>
    <tableColumn id="2315" xr3:uid="{B3B46134-1C2C-465F-88E2-A7D1C434F501}" name="Column2302"/>
    <tableColumn id="2316" xr3:uid="{0141DCBD-420D-4A8E-98A5-3F0B0B27A405}" name="Column2303"/>
    <tableColumn id="2317" xr3:uid="{B14CDA2E-F7F2-44BC-A575-D73E63DAF7AF}" name="Column2304"/>
    <tableColumn id="2318" xr3:uid="{EDBB6AD2-2250-4D23-B5A6-00D7F1C77CC4}" name="Column2305"/>
    <tableColumn id="2319" xr3:uid="{12120E5B-431F-49A2-BD15-7EE9DDDCB4F4}" name="Column2306"/>
    <tableColumn id="2320" xr3:uid="{43CA18DD-9B54-479F-9EBC-A23520C22DB2}" name="Column2307"/>
    <tableColumn id="2321" xr3:uid="{B29860DF-A5A9-42E8-9CED-267521009422}" name="Column2308"/>
    <tableColumn id="2322" xr3:uid="{5F2BF9B7-9A16-4C64-834E-2B72C3EA8BDB}" name="Column2309"/>
    <tableColumn id="2323" xr3:uid="{2AF246AD-F87A-4D38-8F0F-29F0738574C0}" name="Column2310"/>
    <tableColumn id="2324" xr3:uid="{FBA060DD-6680-43C8-A502-3A20520849CB}" name="Column2311"/>
    <tableColumn id="2325" xr3:uid="{D274A9B5-AC39-4B90-9481-DED376382C9A}" name="Column2312"/>
    <tableColumn id="2326" xr3:uid="{8D121B3C-10F6-486D-95DA-8AAEAA1B41C1}" name="Column2313"/>
    <tableColumn id="2327" xr3:uid="{144C3B3A-65B1-4D31-B0ED-5809A04D3C4C}" name="Column2314"/>
    <tableColumn id="2328" xr3:uid="{912F5552-7049-44A7-8670-1FEDA92D109B}" name="Column2315"/>
    <tableColumn id="2329" xr3:uid="{91C1DDCC-CE44-4199-8948-C307D29409E2}" name="Column2316"/>
    <tableColumn id="2330" xr3:uid="{171101E3-4C44-4FBA-B2AB-B56F32DC4CEF}" name="Column2317"/>
    <tableColumn id="2331" xr3:uid="{F15B77C0-0989-4E4D-A96E-772FD8FB16F5}" name="Column2318"/>
    <tableColumn id="2332" xr3:uid="{4661B58B-6906-4EC6-A3A0-ABC4C29FFFD3}" name="Column2319"/>
    <tableColumn id="2333" xr3:uid="{B5B25D7B-A99B-4A90-AF72-E15492BBC6AB}" name="Column2320"/>
    <tableColumn id="2334" xr3:uid="{E9EB4163-6677-4F77-B1AD-E70277114824}" name="Column2321"/>
    <tableColumn id="2335" xr3:uid="{A9EAC95A-7AAA-468F-ACB2-F20EF79D5F4F}" name="Column2322"/>
    <tableColumn id="2336" xr3:uid="{2A264360-5A83-4383-BFC5-FEE6007E2A25}" name="Column2323"/>
    <tableColumn id="2337" xr3:uid="{A8F6A746-2A01-49D4-93CE-997CDC79997B}" name="Column2324"/>
    <tableColumn id="2338" xr3:uid="{80F1A8BB-0E6F-4FAC-85AB-771900C20A8A}" name="Column2325"/>
    <tableColumn id="2339" xr3:uid="{024C9F05-2C43-4556-9BB8-FBA30EE1D35F}" name="Column2326"/>
    <tableColumn id="2340" xr3:uid="{42E77517-B9B8-49E8-8EC2-6BB8FDC75443}" name="Column2327"/>
    <tableColumn id="2341" xr3:uid="{B4A65A38-C77E-4276-8547-884EE6F55196}" name="Column2328"/>
    <tableColumn id="2342" xr3:uid="{A55D4966-2D36-454A-907B-395FB4E5FEE6}" name="Column2329"/>
    <tableColumn id="2343" xr3:uid="{6436FE76-89D1-4B44-A101-B17254797586}" name="Column2330"/>
    <tableColumn id="2344" xr3:uid="{DDDD56D5-8E0A-426E-B1B0-0EEF1B88C45A}" name="Column2331"/>
    <tableColumn id="2345" xr3:uid="{A098E5CA-769F-48D0-9A9E-73A244E2BDA5}" name="Column2332"/>
    <tableColumn id="2346" xr3:uid="{18BA5C49-E02D-4595-AF01-9DB87A4A8064}" name="Column2333"/>
    <tableColumn id="2347" xr3:uid="{8B535C24-F61B-4C81-8DD2-6D9D7347F7ED}" name="Column2334"/>
    <tableColumn id="2348" xr3:uid="{5A6AC845-760A-42F8-9D7F-08D046D49AB0}" name="Column2335"/>
    <tableColumn id="2349" xr3:uid="{EAD9E153-472C-4596-B99F-C12853281072}" name="Column2336"/>
    <tableColumn id="2350" xr3:uid="{1BA30013-F2A1-434C-8740-A758FC143F53}" name="Column2337"/>
    <tableColumn id="2351" xr3:uid="{F5847A4B-735E-4ECF-B3B8-2737C22F5205}" name="Column2338"/>
    <tableColumn id="2352" xr3:uid="{4774A422-BDBE-494C-9DE8-428B73239D0D}" name="Column2339"/>
    <tableColumn id="2353" xr3:uid="{3001BA60-CBF7-41BC-A813-29B8C9D3B40C}" name="Column2340"/>
    <tableColumn id="2354" xr3:uid="{8CCDAC09-3C95-4CBB-B3DC-3325F9AB3F2A}" name="Column2341"/>
    <tableColumn id="2355" xr3:uid="{9D471694-53B7-4816-9EBB-8B681332818A}" name="Column2342"/>
    <tableColumn id="2356" xr3:uid="{E1E2BFA5-24EA-4DC9-B822-10AC60079708}" name="Column2343"/>
    <tableColumn id="2357" xr3:uid="{E58DDE10-5B9F-408D-BA40-0544901FC889}" name="Column2344"/>
    <tableColumn id="2358" xr3:uid="{84445DB4-B73B-434D-AB9E-B71EBA31A0BB}" name="Column2345"/>
    <tableColumn id="2359" xr3:uid="{AE58634D-25A9-433B-97AF-6C224F06E8A6}" name="Column2346"/>
    <tableColumn id="2360" xr3:uid="{26EA613C-C011-44B7-BA5E-C0131517CD61}" name="Column2347"/>
    <tableColumn id="2361" xr3:uid="{D60B7300-0729-4F8B-9D06-FE7B21325679}" name="Column2348"/>
    <tableColumn id="2362" xr3:uid="{600605A1-D884-4AAE-B47B-701FFF7802BC}" name="Column2349"/>
    <tableColumn id="2363" xr3:uid="{8367DA42-5A39-4EB3-B462-187B5D3F0C28}" name="Column2350"/>
    <tableColumn id="2364" xr3:uid="{2496BF72-919B-4233-A69E-BA29DCA9A570}" name="Column2351"/>
    <tableColumn id="2365" xr3:uid="{028008F4-8A65-4341-84C2-187EAF0D22B5}" name="Column2352"/>
    <tableColumn id="2366" xr3:uid="{D346E443-D2F7-491C-8AB8-7B221BEAD98C}" name="Column2353"/>
    <tableColumn id="2367" xr3:uid="{3A947B58-EBF3-4044-9805-15AF194E61D0}" name="Column2354"/>
    <tableColumn id="2368" xr3:uid="{83304478-7743-4E0F-9926-ADBCDDFF1F7A}" name="Column2355"/>
    <tableColumn id="2369" xr3:uid="{922F8675-C40F-4AEE-B5C6-5A8A76CD79E9}" name="Column2356"/>
    <tableColumn id="2370" xr3:uid="{270CB755-9EDE-48A4-A728-6FA97A91DFB7}" name="Column2357"/>
    <tableColumn id="2371" xr3:uid="{42552C95-BF78-4FCA-99DD-0E2F4CC3B6D8}" name="Column2358"/>
    <tableColumn id="2372" xr3:uid="{DB66E970-483B-4EFC-8ADB-94D0A2BEB378}" name="Column2359"/>
    <tableColumn id="2373" xr3:uid="{B811BD0C-D969-4E00-922E-26D9B6274D73}" name="Column2360"/>
    <tableColumn id="2374" xr3:uid="{63C1C38F-B405-4B09-98FA-66B5EE6511A0}" name="Column2361"/>
    <tableColumn id="2375" xr3:uid="{9677B1A3-C3E5-4FC1-A585-4922D72F74A0}" name="Column2362"/>
    <tableColumn id="2376" xr3:uid="{9F44D247-B02B-4FBC-8829-CCD36709122D}" name="Column2363"/>
    <tableColumn id="2377" xr3:uid="{65899E04-5011-44D2-B670-667A7BE7DCA6}" name="Column2364"/>
    <tableColumn id="2378" xr3:uid="{9BA2A75D-82BB-400B-B244-2531FB6A59D2}" name="Column2365"/>
    <tableColumn id="2379" xr3:uid="{5E72CB90-399E-4D06-918B-3C6B79429808}" name="Column2366"/>
    <tableColumn id="2380" xr3:uid="{2A01AD05-3182-404D-8AC0-83E11DABCB0A}" name="Column2367"/>
    <tableColumn id="2381" xr3:uid="{CC67F3BF-ED6A-4E7B-A93D-A1F1DA12004B}" name="Column2368"/>
    <tableColumn id="2382" xr3:uid="{C35C92BD-B8DA-4DC3-BBE8-F2C274E3B50A}" name="Column2369"/>
    <tableColumn id="2383" xr3:uid="{A13D17F4-03E1-42E0-92FD-E0BA5A716631}" name="Column2370"/>
    <tableColumn id="2384" xr3:uid="{B8CE4465-6D8B-42FE-8D1B-84CB8F12871B}" name="Column2371"/>
    <tableColumn id="2385" xr3:uid="{8D2B79C4-3056-4BF1-8FEB-221846D8322C}" name="Column2372"/>
    <tableColumn id="2386" xr3:uid="{EE5D68DA-3513-44B0-955F-E4D5112DB5E6}" name="Column2373"/>
    <tableColumn id="2387" xr3:uid="{89A457B0-2E1B-4BAB-8993-331CF7F5563B}" name="Column2374"/>
    <tableColumn id="2388" xr3:uid="{653F51B4-0A5A-4A26-A80E-860C96C66B6A}" name="Column2375"/>
    <tableColumn id="2389" xr3:uid="{C4EEF720-EF45-484B-BC98-694E1A662184}" name="Column2376"/>
    <tableColumn id="2390" xr3:uid="{BB670622-EF61-462D-A1BB-C9266E9BB37B}" name="Column2377"/>
    <tableColumn id="2391" xr3:uid="{69B6EEED-FB93-433E-996E-25A09C72EFC3}" name="Column2378"/>
    <tableColumn id="2392" xr3:uid="{80157EAF-013A-44F6-BD62-C8F8FD357E2D}" name="Column2379"/>
    <tableColumn id="2393" xr3:uid="{6A7E5677-EBE5-4AD8-8A43-164C1FD4CA6F}" name="Column2380"/>
    <tableColumn id="2394" xr3:uid="{BD2969AA-4440-4DE3-8048-045EC5746BAD}" name="Column2381"/>
    <tableColumn id="2395" xr3:uid="{085EB3C4-062E-45E9-B275-37517F037E59}" name="Column2382"/>
    <tableColumn id="2396" xr3:uid="{CA8CE813-48C6-46C9-8D92-59C4E04A1287}" name="Column2383"/>
    <tableColumn id="2397" xr3:uid="{E90483E0-888A-43AB-A616-A3533AD9029E}" name="Column2384"/>
    <tableColumn id="2398" xr3:uid="{931E0F08-BFFC-4C34-A00B-0046085E086D}" name="Column2385"/>
    <tableColumn id="2399" xr3:uid="{23600679-E034-445A-B7B8-ABF71DD0DCE4}" name="Column2386"/>
    <tableColumn id="2400" xr3:uid="{C2FD548A-4100-4513-8A19-31967FA1D49E}" name="Column2387"/>
    <tableColumn id="2401" xr3:uid="{C4E3C793-CB87-4A97-88F7-F70A21F91BD6}" name="Column2388"/>
    <tableColumn id="2402" xr3:uid="{A56AA676-AF72-41EF-8D69-349B9410D798}" name="Column2389"/>
    <tableColumn id="2403" xr3:uid="{94EF9336-5FC3-4B94-AD5E-0685B0384637}" name="Column2390"/>
    <tableColumn id="2404" xr3:uid="{BA5F7824-361F-4B02-8FB4-A1A68658ED61}" name="Column2391"/>
    <tableColumn id="2405" xr3:uid="{D84F6803-5D0F-473B-823A-71C8C8B9CA38}" name="Column2392"/>
    <tableColumn id="2406" xr3:uid="{D6E0DE88-8681-4597-A041-84AEBC9B66FD}" name="Column2393"/>
    <tableColumn id="2407" xr3:uid="{4AD0B788-31EA-4858-8244-36A1B0AC8306}" name="Column2394"/>
    <tableColumn id="2408" xr3:uid="{4FF0F519-5F39-4B90-AF03-0ED6335FA2FE}" name="Column2395"/>
    <tableColumn id="2409" xr3:uid="{20898D36-5C11-485F-BF26-B058696EE66F}" name="Column2396"/>
    <tableColumn id="2410" xr3:uid="{FCE509CE-456D-4C8E-AE11-361F8662CAA1}" name="Column2397"/>
    <tableColumn id="2411" xr3:uid="{56C7C692-F863-4ABC-B4F2-2587683621C4}" name="Column2398"/>
    <tableColumn id="2412" xr3:uid="{3689D156-A153-4E9E-9051-468028F04268}" name="Column2399"/>
    <tableColumn id="2413" xr3:uid="{8BC4AD53-B888-4E8F-BA2B-100A34B03E6B}" name="Column2400"/>
    <tableColumn id="2414" xr3:uid="{2FBE2F86-0146-4132-A37D-A64D61A4F75C}" name="Column2401"/>
    <tableColumn id="2415" xr3:uid="{EC675799-AD7A-4342-9E24-2F5CF823D113}" name="Column2402"/>
    <tableColumn id="2416" xr3:uid="{B681574D-0CE4-4487-9BE5-1CA531AA079A}" name="Column2403"/>
    <tableColumn id="2417" xr3:uid="{0915C797-55B0-44E8-9370-90D83819F812}" name="Column2404"/>
    <tableColumn id="2418" xr3:uid="{4312500E-1ABE-4691-9664-6CA2BF26D6FC}" name="Column2405"/>
    <tableColumn id="2419" xr3:uid="{FB5588AF-D932-4472-A479-3570F2B1801E}" name="Column2406"/>
    <tableColumn id="2420" xr3:uid="{B96E34A7-83E2-45B4-B4E5-9B9C4CBE2416}" name="Column2407"/>
    <tableColumn id="2421" xr3:uid="{29B5394D-8A5B-4A55-AE44-3BAEB8DAAD98}" name="Column2408"/>
    <tableColumn id="2422" xr3:uid="{DAFEE71C-D7A3-4550-A06F-5CB8AF79AC4B}" name="Column2409"/>
    <tableColumn id="2423" xr3:uid="{2C5DBB68-374F-4625-976C-E7FB90299595}" name="Column2410"/>
    <tableColumn id="2424" xr3:uid="{278F5A12-A89D-4CBF-A600-276C1652EC34}" name="Column2411"/>
    <tableColumn id="2425" xr3:uid="{9BB0CCCB-12E9-4A06-B405-02D8713D44E3}" name="Column2412"/>
    <tableColumn id="2426" xr3:uid="{33ED0DF1-1E6A-4409-B9B8-F30319BB906A}" name="Column2413"/>
    <tableColumn id="2427" xr3:uid="{352643C8-5E0A-4B58-972B-75CFA8B76A97}" name="Column2414"/>
    <tableColumn id="2428" xr3:uid="{58A147FD-3031-45BD-937B-D373740D54DE}" name="Column2415"/>
    <tableColumn id="2429" xr3:uid="{2598DBC0-B0CC-4FDB-B964-C395DE88BE10}" name="Column2416"/>
    <tableColumn id="2430" xr3:uid="{B85E5E3E-A1C8-458D-B3E9-F559B99B685B}" name="Column2417"/>
    <tableColumn id="2431" xr3:uid="{C88B2545-4A76-412E-BC04-69E635DCA7AE}" name="Column2418"/>
    <tableColumn id="2432" xr3:uid="{C1E72E62-DD65-4157-9A03-76A54E835B10}" name="Column2419"/>
    <tableColumn id="2433" xr3:uid="{24714B13-8F11-4871-87A1-1CFB894CF6A6}" name="Column2420"/>
    <tableColumn id="2434" xr3:uid="{AB83E921-1CB0-40EE-985B-CB123BCCBA11}" name="Column2421"/>
    <tableColumn id="2435" xr3:uid="{383222BD-A4A8-4D69-B389-85607306FB26}" name="Column2422"/>
    <tableColumn id="2436" xr3:uid="{3B84439F-AA00-46E1-92D7-C54DBD41C8D9}" name="Column2423"/>
    <tableColumn id="2437" xr3:uid="{55E7546B-5EB4-4260-99EC-62089429DC8E}" name="Column2424"/>
    <tableColumn id="2438" xr3:uid="{7A363A3E-603C-4DAF-8B3C-7329C354A86F}" name="Column2425"/>
    <tableColumn id="2439" xr3:uid="{7348D9B3-D4A3-4377-B079-D0817F4678F1}" name="Column2426"/>
    <tableColumn id="2440" xr3:uid="{922EFA0F-47D0-4BB5-A2FB-3472C8D2EB63}" name="Column2427"/>
    <tableColumn id="2441" xr3:uid="{2F077248-A869-46FF-B294-2AB01CAA09C7}" name="Column2428"/>
    <tableColumn id="2442" xr3:uid="{0E9B1281-83F6-421A-A919-D81DD1C49D81}" name="Column2429"/>
    <tableColumn id="2443" xr3:uid="{38B2013B-3E45-4870-933B-5A7A73A01FA1}" name="Column2430"/>
    <tableColumn id="2444" xr3:uid="{38F6BD1A-5F1B-4107-A2EB-DDC4A152A6DF}" name="Column2431"/>
    <tableColumn id="2445" xr3:uid="{E7B94AB1-60B1-4511-9C29-C37923A7CDA3}" name="Column2432"/>
    <tableColumn id="2446" xr3:uid="{9FC57475-BCE1-4EFA-ACE9-854B6F5DB523}" name="Column2433"/>
    <tableColumn id="2447" xr3:uid="{1A47A69E-6679-49DB-B661-63B6D3893439}" name="Column2434"/>
    <tableColumn id="2448" xr3:uid="{3602EFEF-50E9-4D00-B954-7EDF305C3DB3}" name="Column2435"/>
    <tableColumn id="2449" xr3:uid="{D92BC897-C8D6-455F-8FEE-F598860B63C0}" name="Column2436"/>
    <tableColumn id="2450" xr3:uid="{E4487533-9CD6-4F07-813D-1249BB0A2153}" name="Column2437"/>
    <tableColumn id="2451" xr3:uid="{02C2603D-70E8-4E89-9410-8D137645A0D5}" name="Column2438"/>
    <tableColumn id="2452" xr3:uid="{4E790A6F-F401-47ED-BF80-6A1B9CD7110E}" name="Column2439"/>
    <tableColumn id="2453" xr3:uid="{CD9A1936-3DC7-4123-BCDF-9023833E4E0F}" name="Column2440"/>
    <tableColumn id="2454" xr3:uid="{F29421C8-4929-408D-8A6F-49893EDDB057}" name="Column2441"/>
    <tableColumn id="2455" xr3:uid="{A7161E9D-B729-4866-9D1A-D29822F9C78D}" name="Column2442"/>
    <tableColumn id="2456" xr3:uid="{059F0423-9AA5-4D78-B8C3-1A05DE24E43D}" name="Column2443"/>
    <tableColumn id="2457" xr3:uid="{3F9322C3-5D60-4557-BA5E-F9CE9C658BAA}" name="Column2444"/>
    <tableColumn id="2458" xr3:uid="{C1B7DE18-9679-4FCD-ACF8-D05A311EEF05}" name="Column2445"/>
    <tableColumn id="2459" xr3:uid="{BA6449E7-7168-4F19-A1E4-EE6A8A25D1B2}" name="Column2446"/>
    <tableColumn id="2460" xr3:uid="{771D56E1-ECC1-4DC5-A845-9918F6169B41}" name="Column2447"/>
    <tableColumn id="2461" xr3:uid="{86C38020-80E9-4C18-B8B4-E0BFC546D9B8}" name="Column2448"/>
    <tableColumn id="2462" xr3:uid="{8A90841A-57CC-4D25-85DD-B8DD5D6DC3F2}" name="Column2449"/>
    <tableColumn id="2463" xr3:uid="{42262B1A-36B3-4009-81CC-F0A659728A43}" name="Column2450"/>
    <tableColumn id="2464" xr3:uid="{D2EE362B-CBEE-4D65-8B29-8B9925870E56}" name="Column2451"/>
    <tableColumn id="2465" xr3:uid="{BA3DB51D-5CD0-4486-8672-9944A1383894}" name="Column2452"/>
    <tableColumn id="2466" xr3:uid="{CF722A21-AA00-4B8C-B9ED-ECF4F64B7919}" name="Column2453"/>
    <tableColumn id="2467" xr3:uid="{3F60B7F4-162C-4B0B-8314-EBDAA0A6CBC6}" name="Column2454"/>
    <tableColumn id="2468" xr3:uid="{D706D041-62DC-4CCB-9D5A-331E7FCC3681}" name="Column2455"/>
    <tableColumn id="2469" xr3:uid="{41369D51-90A5-450B-A07F-47A36795C258}" name="Column2456"/>
    <tableColumn id="2470" xr3:uid="{0BFE2402-409D-4870-B3B8-2712C30AB2C1}" name="Column2457"/>
    <tableColumn id="2471" xr3:uid="{94551A31-76EB-410A-A3AC-013E7F32C0EC}" name="Column2458"/>
    <tableColumn id="2472" xr3:uid="{531BF93B-7EB9-493C-A3CD-2672CBD0512F}" name="Column2459"/>
    <tableColumn id="2473" xr3:uid="{FAE4929C-DFA3-4B3B-943E-D7D68F6A162F}" name="Column2460"/>
    <tableColumn id="2474" xr3:uid="{8E9AF041-A1B7-4763-B146-71136CB98571}" name="Column2461"/>
    <tableColumn id="2475" xr3:uid="{712CC4FC-C026-44E3-88A9-7FF5DC8BE6AC}" name="Column2462"/>
    <tableColumn id="2476" xr3:uid="{36F48D14-5744-4816-B922-24006B2D40C6}" name="Column2463"/>
    <tableColumn id="2477" xr3:uid="{5B3B03A5-53CF-4EA1-9551-592214808093}" name="Column2464"/>
    <tableColumn id="2478" xr3:uid="{DDFE71C8-0254-4FFF-865A-285EF7BB2FA2}" name="Column2465"/>
    <tableColumn id="2479" xr3:uid="{9A49127A-A145-47C6-A590-333487ED09D0}" name="Column2466"/>
    <tableColumn id="2480" xr3:uid="{4D220F7C-A6EA-42FA-95F6-22AA9EFEF23B}" name="Column2467"/>
    <tableColumn id="2481" xr3:uid="{A466F2E1-190F-432D-99C5-DFA89DE937AB}" name="Column2468"/>
    <tableColumn id="2482" xr3:uid="{199B8ABB-6C31-4368-B0B0-6D2F56BA39A8}" name="Column2469"/>
    <tableColumn id="2483" xr3:uid="{1323324C-0C53-4D5F-BBA2-85471A2927F9}" name="Column2470"/>
    <tableColumn id="2484" xr3:uid="{0DAC73F5-8B73-4CCE-9C3D-5870B51C6445}" name="Column2471"/>
    <tableColumn id="2485" xr3:uid="{991BE415-B55C-4D11-8796-1DC389ECA6B2}" name="Column2472"/>
    <tableColumn id="2486" xr3:uid="{54591485-7754-491B-8A89-2A8BA5F9862C}" name="Column2473"/>
    <tableColumn id="2487" xr3:uid="{60771269-FCCF-4A89-8150-E1A3BCD4424C}" name="Column2474"/>
    <tableColumn id="2488" xr3:uid="{15C9092B-EF89-433E-ACCA-B72B113C3AD4}" name="Column2475"/>
    <tableColumn id="2489" xr3:uid="{19D7D319-AAE7-43DA-BDB5-1ACCE1DEC7CA}" name="Column2476"/>
    <tableColumn id="2490" xr3:uid="{51241728-D012-4FDB-B3C4-F9A647FD5476}" name="Column2477"/>
    <tableColumn id="2491" xr3:uid="{CDF118C6-CE27-48F7-B416-1B076FA35D41}" name="Column2478"/>
    <tableColumn id="2492" xr3:uid="{8C955F2E-9F1D-45F7-B21E-4A37AC6E16A0}" name="Column2479"/>
    <tableColumn id="2493" xr3:uid="{71E8330C-6B21-4A84-A2B0-3B7804269445}" name="Column2480"/>
    <tableColumn id="2494" xr3:uid="{6B99667F-12A7-4BA7-8CB5-07CAF18AB6B4}" name="Column2481"/>
    <tableColumn id="2495" xr3:uid="{24DD560C-6308-424C-A563-B4AF63367C38}" name="Column2482"/>
    <tableColumn id="2496" xr3:uid="{2A308F77-EB7E-4936-8D15-5EB689C4F72C}" name="Column2483"/>
    <tableColumn id="2497" xr3:uid="{8D1276B5-14AB-4EC3-B971-EACFC1FF1C5E}" name="Column2484"/>
    <tableColumn id="2498" xr3:uid="{9E1FB0C1-38A3-41A7-B8D6-EA4731A4AFAA}" name="Column2485"/>
    <tableColumn id="2499" xr3:uid="{BB14C107-716C-44A5-9F49-E7D35E7F7903}" name="Column2486"/>
    <tableColumn id="2500" xr3:uid="{33AF10DE-E02B-4F65-8118-4D0F730D5CC7}" name="Column2487"/>
    <tableColumn id="2501" xr3:uid="{7B2EB7C4-350D-49F1-BC64-4AA0B7EDBDE9}" name="Column2488"/>
    <tableColumn id="2502" xr3:uid="{4CBB6CDA-587A-435B-95C8-36396859D4C9}" name="Column2489"/>
    <tableColumn id="2503" xr3:uid="{954AB6B2-4904-4080-80F3-DEF174DFF2B9}" name="Column2490"/>
    <tableColumn id="2504" xr3:uid="{D142952F-39FE-42B2-BBCF-20CAC54D7692}" name="Column2491"/>
    <tableColumn id="2505" xr3:uid="{3A037974-9C20-45F6-98D7-88A6E4732009}" name="Column2492"/>
    <tableColumn id="2506" xr3:uid="{D351EEE0-990E-441D-8E99-486A4D7BE434}" name="Column2493"/>
    <tableColumn id="2507" xr3:uid="{CDFB6B5D-5FBC-49E2-9220-FA48EFF88D5D}" name="Column2494"/>
    <tableColumn id="2508" xr3:uid="{EF532113-FD67-4E5D-B3D5-1A6A0C4EC339}" name="Column2495"/>
    <tableColumn id="2509" xr3:uid="{0186AD5E-1C6E-46D6-AB42-F1DA8F7328ED}" name="Column2496"/>
    <tableColumn id="2510" xr3:uid="{18EE21E9-A537-4013-B0E1-AC34C5E0A1C7}" name="Column2497"/>
    <tableColumn id="2511" xr3:uid="{C3D38ED1-A792-4E12-8103-C6E1E8E587B7}" name="Column2498"/>
    <tableColumn id="2512" xr3:uid="{7362A71B-ADD5-4385-AA70-9AF262193986}" name="Column2499"/>
    <tableColumn id="2513" xr3:uid="{3AB039D4-8E4A-4887-AF4F-A1B399AAE912}" name="Column2500"/>
    <tableColumn id="2514" xr3:uid="{D2920FC7-BD4A-49E7-A170-F228BACDF3A3}" name="Column2501"/>
    <tableColumn id="2515" xr3:uid="{0C6C3DBD-5B00-44D4-9527-E32ABDF5B2F2}" name="Column2502"/>
    <tableColumn id="2516" xr3:uid="{C9FEAFA7-66AF-4315-A638-80A9BEBBAB23}" name="Column2503"/>
    <tableColumn id="2517" xr3:uid="{AD3ABED7-347D-4534-BAF3-38E3B3CEEE4D}" name="Column2504"/>
    <tableColumn id="2518" xr3:uid="{E8D549C9-F8A2-46AF-A807-C4CE7FB85365}" name="Column2505"/>
    <tableColumn id="2519" xr3:uid="{474F872F-29DA-4438-A77F-00A0D78FE55D}" name="Column2506"/>
    <tableColumn id="2520" xr3:uid="{FA04D4F2-A67D-4F30-AAFE-6EC5AA2D529A}" name="Column2507"/>
    <tableColumn id="2521" xr3:uid="{511A4047-9479-4264-B788-20D80C65EF53}" name="Column2508"/>
    <tableColumn id="2522" xr3:uid="{8BB752D3-FFAC-49D5-B3F6-0367EB4D536F}" name="Column2509"/>
    <tableColumn id="2523" xr3:uid="{A110F774-4872-4E58-8FB7-A08FBCFC858D}" name="Column2510"/>
    <tableColumn id="2524" xr3:uid="{62A4DB15-F2AE-4350-A737-07004F4B87AF}" name="Column2511"/>
    <tableColumn id="2525" xr3:uid="{A14D965C-9D24-4E67-8F5B-01613968FC8F}" name="Column2512"/>
    <tableColumn id="2526" xr3:uid="{E3102072-1385-4015-BB7A-44C377D86E45}" name="Column2513"/>
    <tableColumn id="2527" xr3:uid="{87F8EAB2-F4BE-4952-A8BB-77ED24A10BAB}" name="Column2514"/>
    <tableColumn id="2528" xr3:uid="{F56D122E-29B7-411F-875B-AEBAAE06C489}" name="Column2515"/>
    <tableColumn id="2529" xr3:uid="{BDF8942C-3A32-4A1D-A5CD-9A30554AE9AB}" name="Column2516"/>
    <tableColumn id="2530" xr3:uid="{4F4E8D10-B397-4BBA-9219-E8769C51C8B9}" name="Column2517"/>
    <tableColumn id="2531" xr3:uid="{A19AFAC0-D81E-45D1-9BF1-5953BB1C5A62}" name="Column2518"/>
    <tableColumn id="2532" xr3:uid="{40F8BA97-9BF9-468B-9D33-13300B58CF9E}" name="Column2519"/>
    <tableColumn id="2533" xr3:uid="{B1E48465-2B94-46DC-A90D-60557429D8E2}" name="Column2520"/>
    <tableColumn id="2534" xr3:uid="{D29D093E-67ED-496D-9ACF-C50A0E12345D}" name="Column2521"/>
    <tableColumn id="2535" xr3:uid="{A505DC79-E752-4880-A6BB-D23DEB7711C4}" name="Column2522"/>
    <tableColumn id="2536" xr3:uid="{BA038B68-2CE1-43F5-B5B3-74181479508A}" name="Column2523"/>
    <tableColumn id="2537" xr3:uid="{1C6BAAB7-F325-4424-88E5-32DF943304E0}" name="Column2524"/>
    <tableColumn id="2538" xr3:uid="{F168B6BF-4DA2-4F9F-BD37-E6168595D3E4}" name="Column2525"/>
    <tableColumn id="2539" xr3:uid="{011E6C3A-EAA0-4239-A4C7-E0B2BA6F04B9}" name="Column2526"/>
    <tableColumn id="2540" xr3:uid="{E9B8192F-29AB-4748-839E-835A2E1DD095}" name="Column2527"/>
    <tableColumn id="2541" xr3:uid="{98EA04C0-0805-4127-89C3-95B4BF211662}" name="Column2528"/>
    <tableColumn id="2542" xr3:uid="{A173957C-653D-4277-8305-4AD96760D485}" name="Column2529"/>
    <tableColumn id="2543" xr3:uid="{4327DA57-657D-4370-8FE1-D0E1FF68EB4E}" name="Column2530"/>
    <tableColumn id="2544" xr3:uid="{6BC9077B-AF3E-4BD6-A764-58DECC24B671}" name="Column2531"/>
    <tableColumn id="2545" xr3:uid="{FE3CF85D-00F9-4B2E-87F3-20CF6B767377}" name="Column2532"/>
    <tableColumn id="2546" xr3:uid="{B0A5CB88-FAD0-468F-A5F2-EF40425421A5}" name="Column2533"/>
    <tableColumn id="2547" xr3:uid="{8E8A6D4E-86FB-4244-8B8E-81F7B4234D49}" name="Column2534"/>
    <tableColumn id="2548" xr3:uid="{3C62F429-5496-411D-B172-54CBE476D65F}" name="Column2535"/>
    <tableColumn id="2549" xr3:uid="{8509D350-AF8A-4673-AA0B-4EBAC7F0A8F9}" name="Column2536"/>
    <tableColumn id="2550" xr3:uid="{B9F08BBD-5D8F-49CF-B449-B1E0BC5EECA2}" name="Column2537"/>
    <tableColumn id="2551" xr3:uid="{3BE76592-7F8A-4D1F-9523-BF04E51338A4}" name="Column2538"/>
    <tableColumn id="2552" xr3:uid="{57916791-E330-4DF6-9A2E-AA0D14A3E54C}" name="Column2539"/>
    <tableColumn id="2553" xr3:uid="{56A2A83B-5B56-4515-8F74-5240079D86F7}" name="Column2540"/>
    <tableColumn id="2554" xr3:uid="{5FAEC54F-7AD2-43F3-8902-47AADAAFBF61}" name="Column2541"/>
    <tableColumn id="2555" xr3:uid="{08D4EC5B-2A92-429D-A3C4-F8F9B725A290}" name="Column2542"/>
    <tableColumn id="2556" xr3:uid="{85F2CD17-3430-45CB-874B-09EDD31020CA}" name="Column2543"/>
    <tableColumn id="2557" xr3:uid="{82A483CE-9E74-4DDD-B41D-45D741CBA957}" name="Column2544"/>
    <tableColumn id="2558" xr3:uid="{075FBD58-7F25-4A62-8683-A206B737CF9E}" name="Column2545"/>
    <tableColumn id="2559" xr3:uid="{02444AF5-0F99-43CD-8999-0A0C4CBF4B02}" name="Column2546"/>
    <tableColumn id="2560" xr3:uid="{7BBE91DA-20B3-4682-A93C-A36017BB26DB}" name="Column2547"/>
    <tableColumn id="2561" xr3:uid="{ED1F5FE3-8E90-4802-9E24-A70008DCD667}" name="Column2548"/>
    <tableColumn id="2562" xr3:uid="{6B3B598B-1F1C-4A5D-AFA2-77EE9D9C8B90}" name="Column2549"/>
    <tableColumn id="2563" xr3:uid="{6DEDB38E-C4E7-41EE-9793-93DD40097A54}" name="Column2550"/>
    <tableColumn id="2564" xr3:uid="{988F2200-EFFE-4DCE-BE35-56247E889A65}" name="Column2551"/>
    <tableColumn id="2565" xr3:uid="{6A58BC4D-B109-4E9F-986F-D45028852E5A}" name="Column2552"/>
    <tableColumn id="2566" xr3:uid="{96D77170-F22D-4DE6-A774-F9A8A544F230}" name="Column2553"/>
    <tableColumn id="2567" xr3:uid="{0A12FB6E-4709-457F-B14F-04E0F186B4AB}" name="Column2554"/>
    <tableColumn id="2568" xr3:uid="{AD0D1CE3-72AB-4A76-A0F6-A134BCB6B1DE}" name="Column2555"/>
    <tableColumn id="2569" xr3:uid="{EB271DC8-90C0-4BD9-8932-B69F7441A28E}" name="Column2556"/>
    <tableColumn id="2570" xr3:uid="{B013AC7E-B176-4D8B-B482-9344732358EA}" name="Column2557"/>
    <tableColumn id="2571" xr3:uid="{ADCF7A69-56A5-4B73-833C-0345FFFE0302}" name="Column2558"/>
    <tableColumn id="2572" xr3:uid="{241B2C05-A611-401E-A735-8E5EC1B7F421}" name="Column2559"/>
    <tableColumn id="2573" xr3:uid="{FEA0C18E-04D2-4B74-A0BA-FEAD4A941287}" name="Column2560"/>
    <tableColumn id="2574" xr3:uid="{24373157-03A2-4ED0-9317-D436D5BA5E27}" name="Column2561"/>
    <tableColumn id="2575" xr3:uid="{D4818A76-8927-48EA-A93A-DB5150A3F5B9}" name="Column2562"/>
    <tableColumn id="2576" xr3:uid="{D89E9EA1-76F2-4385-8D59-E340458ED650}" name="Column2563"/>
    <tableColumn id="2577" xr3:uid="{BEC23E8D-DB4B-43DD-88B6-9955E794ADA2}" name="Column2564"/>
    <tableColumn id="2578" xr3:uid="{8F2E41F1-B4DF-4B7A-B309-51671E570943}" name="Column2565"/>
    <tableColumn id="2579" xr3:uid="{12F3F285-7AA4-412C-9C3E-DDEAB4378FE1}" name="Column2566"/>
    <tableColumn id="2580" xr3:uid="{AB694EBD-5194-4341-B727-56BCCFCA47D8}" name="Column2567"/>
    <tableColumn id="2581" xr3:uid="{2E751DDF-C0B4-4385-AFAB-4DFCC3B899BF}" name="Column2568"/>
    <tableColumn id="2582" xr3:uid="{AC2CE2BB-E647-4097-A7B3-36BB8E1C4D9D}" name="Column2569"/>
    <tableColumn id="2583" xr3:uid="{25749D22-F19C-42C6-8D7B-059B8138D029}" name="Column2570"/>
    <tableColumn id="2584" xr3:uid="{1395DA17-E24A-4A80-B7B3-9776579C4866}" name="Column2571"/>
    <tableColumn id="2585" xr3:uid="{FE834E41-81A5-435F-B44A-374B245D3C4B}" name="Column2572"/>
    <tableColumn id="2586" xr3:uid="{C8E4C50D-7618-4DB7-B9E9-EB1F26EE792F}" name="Column2573"/>
    <tableColumn id="2587" xr3:uid="{98EA7526-0200-497B-9496-E661F7CE109F}" name="Column2574"/>
    <tableColumn id="2588" xr3:uid="{9E983390-B9D5-4474-B9A7-AD4B1E6E958D}" name="Column2575"/>
    <tableColumn id="2589" xr3:uid="{33A17CDD-6734-4116-B760-EBF5121D2C73}" name="Column2576"/>
    <tableColumn id="2590" xr3:uid="{2E776B7C-EC50-4470-8CB4-4FC4472DC2A0}" name="Column2577"/>
    <tableColumn id="2591" xr3:uid="{7127AD91-5561-4565-AB56-23155400A858}" name="Column2578"/>
    <tableColumn id="2592" xr3:uid="{16E64C06-0C5F-443C-97E8-D1F72D35247B}" name="Column2579"/>
    <tableColumn id="2593" xr3:uid="{895C45DE-02FA-4282-9C25-E3E09306DE33}" name="Column2580"/>
    <tableColumn id="2594" xr3:uid="{7D37D2B6-4891-41FF-8065-0DA643900433}" name="Column2581"/>
    <tableColumn id="2595" xr3:uid="{FEF92926-6E19-4691-8C29-EC379E7FE800}" name="Column2582"/>
    <tableColumn id="2596" xr3:uid="{7059E1EE-DBE9-4F43-B48B-6CB667A55201}" name="Column2583"/>
    <tableColumn id="2597" xr3:uid="{89FBB6D8-075B-4F67-97E1-F1CA7C6D2BD5}" name="Column2584"/>
    <tableColumn id="2598" xr3:uid="{8C6451CD-E76E-481C-857E-747BE959EB30}" name="Column2585"/>
    <tableColumn id="2599" xr3:uid="{10B932A0-0AC5-4D31-AE97-DB073BB00F84}" name="Column2586"/>
    <tableColumn id="2600" xr3:uid="{AC84E646-897F-49B3-AC94-C877DC05082B}" name="Column2587"/>
    <tableColumn id="2601" xr3:uid="{0CE941FA-5869-45DC-A479-8E865C7B93CD}" name="Column2588"/>
    <tableColumn id="2602" xr3:uid="{0CE26EAC-86EA-4B45-A0B7-FAA50AE94F2A}" name="Column2589"/>
    <tableColumn id="2603" xr3:uid="{AA15C34B-8539-4449-B45B-4344B6C7813F}" name="Column2590"/>
    <tableColumn id="2604" xr3:uid="{C1934FA1-0D68-4602-AE21-33B4D9C240D1}" name="Column2591"/>
    <tableColumn id="2605" xr3:uid="{A01C8B5D-0E18-4B5A-A049-C5AE7D5126B9}" name="Column2592"/>
    <tableColumn id="2606" xr3:uid="{A6168330-C6B4-4CC4-9D9B-A87C0758527B}" name="Column2593"/>
    <tableColumn id="2607" xr3:uid="{67133607-B213-4075-BF60-6CF14D492550}" name="Column2594"/>
    <tableColumn id="2608" xr3:uid="{5A52899A-0157-4380-80FC-5B00C7080D53}" name="Column2595"/>
    <tableColumn id="2609" xr3:uid="{DDA8B86A-8005-4681-967E-42544A91624A}" name="Column2596"/>
    <tableColumn id="2610" xr3:uid="{6B0AE4FB-064F-434B-9AE0-27BDEF3B3C60}" name="Column2597"/>
    <tableColumn id="2611" xr3:uid="{8563B93E-C277-4876-A610-7F503997AE68}" name="Column2598"/>
    <tableColumn id="2612" xr3:uid="{7FB5E993-DCCE-4B66-8E5D-1777419E9157}" name="Column2599"/>
    <tableColumn id="2613" xr3:uid="{D35001BA-239C-4562-936B-4E1EC669921F}" name="Column2600"/>
    <tableColumn id="2614" xr3:uid="{6F7BE2DF-5C73-49AB-A3C7-4B9A4945A946}" name="Column2601"/>
    <tableColumn id="2615" xr3:uid="{731D6686-1A11-40AB-831A-8603140C7C99}" name="Column2602"/>
    <tableColumn id="2616" xr3:uid="{4D035D7D-1DB1-4721-8678-BE9E2D1C5497}" name="Column2603"/>
    <tableColumn id="2617" xr3:uid="{5768CCD3-D8E6-43E8-9F59-BA1F3BE6E94B}" name="Column2604"/>
    <tableColumn id="2618" xr3:uid="{41226931-69C2-41AC-9069-947D77BC4ACF}" name="Column2605"/>
    <tableColumn id="2619" xr3:uid="{3E06208E-E298-44BD-860F-F4F5BA046881}" name="Column2606"/>
    <tableColumn id="2620" xr3:uid="{1FC900CE-2A41-4A44-8455-6E369DC0BCB5}" name="Column2607"/>
    <tableColumn id="2621" xr3:uid="{5BAD32D5-2C63-4285-8024-E8541907E473}" name="Column2608"/>
    <tableColumn id="2622" xr3:uid="{702F6950-5B5D-4E55-A999-808DB77B31C4}" name="Column2609"/>
    <tableColumn id="2623" xr3:uid="{0727B35A-2AEF-45B7-A2A9-5F05FDEC69E1}" name="Column2610"/>
    <tableColumn id="2624" xr3:uid="{34AC9602-C716-4E80-A36A-E7ACD75A5A09}" name="Column2611"/>
    <tableColumn id="2625" xr3:uid="{FF701B24-58B8-41C0-A18B-3EA22EDA6616}" name="Column2612"/>
    <tableColumn id="2626" xr3:uid="{403CEA24-B554-4A33-A175-4B5C461BA801}" name="Column2613"/>
    <tableColumn id="2627" xr3:uid="{1453DC87-6286-4D55-966B-F6514F29CEB6}" name="Column2614"/>
    <tableColumn id="2628" xr3:uid="{BF810660-0F5C-4908-85AE-E09C9DE32D8B}" name="Column2615"/>
    <tableColumn id="2629" xr3:uid="{E671D06A-7788-4B1A-A38D-ED2E0CC96B8C}" name="Column2616"/>
    <tableColumn id="2630" xr3:uid="{E3DCD81F-0D04-40B2-9AAD-11EB53ADD2EC}" name="Column2617"/>
    <tableColumn id="2631" xr3:uid="{55D504EC-FED4-419E-977F-2CA9A33B760E}" name="Column2618"/>
    <tableColumn id="2632" xr3:uid="{BB1F5BD8-42C9-4A70-BDDF-E23B2834DBA5}" name="Column2619"/>
    <tableColumn id="2633" xr3:uid="{31861A68-7D0F-458C-8976-88DC379B728E}" name="Column2620"/>
    <tableColumn id="2634" xr3:uid="{1455E8E4-424F-44BA-AFE5-410CED61F4BE}" name="Column2621"/>
    <tableColumn id="2635" xr3:uid="{3881FA65-699A-416E-B961-2D0E2E977FB0}" name="Column2622"/>
    <tableColumn id="2636" xr3:uid="{EDAD914D-1AEB-4A4A-B9C6-F01DBD73B940}" name="Column2623"/>
    <tableColumn id="2637" xr3:uid="{76F76B1C-D788-45B2-ABEF-D1AEEFB0D468}" name="Column2624"/>
    <tableColumn id="2638" xr3:uid="{F6DB4EE8-D0F6-4461-81FC-578030C2CACF}" name="Column2625"/>
    <tableColumn id="2639" xr3:uid="{45C0DF29-6771-4A25-8A05-C18D6536708F}" name="Column2626"/>
    <tableColumn id="2640" xr3:uid="{545B3509-03FF-4C41-ABF1-29A08F44974F}" name="Column2627"/>
    <tableColumn id="2641" xr3:uid="{8F4C168F-96F1-4F70-A1CC-3CE256CF8A16}" name="Column2628"/>
    <tableColumn id="2642" xr3:uid="{1EA63273-2C9D-44F3-8259-A9C13E64112C}" name="Column2629"/>
    <tableColumn id="2643" xr3:uid="{9132D95D-03D0-4239-9008-E3BAD9689BA5}" name="Column2630"/>
    <tableColumn id="2644" xr3:uid="{8F18A087-F3FC-4B1B-81DA-13F5C80010F5}" name="Column2631"/>
    <tableColumn id="2645" xr3:uid="{9A7A511F-ABC0-4CBC-8324-01AE3EE71901}" name="Column2632"/>
    <tableColumn id="2646" xr3:uid="{EC616E5A-9F00-4771-977F-AF13593C482F}" name="Column2633"/>
    <tableColumn id="2647" xr3:uid="{D27187DD-C5EA-4E5B-88CE-47BC893D3089}" name="Column2634"/>
    <tableColumn id="2648" xr3:uid="{2D7A84F6-7AFB-4991-8B4A-0C522534DF06}" name="Column2635"/>
    <tableColumn id="2649" xr3:uid="{94B9EA95-2060-429E-BF5B-D73CD4CB1269}" name="Column2636"/>
    <tableColumn id="2650" xr3:uid="{4EA9E474-8C11-48A5-A120-8993E61C216E}" name="Column2637"/>
    <tableColumn id="2651" xr3:uid="{84037B34-61DC-4A6C-B847-FBA6EE48BE0D}" name="Column2638"/>
    <tableColumn id="2652" xr3:uid="{777F1CF8-A139-48B2-923E-E305B8F4280E}" name="Column2639"/>
    <tableColumn id="2653" xr3:uid="{A313B38A-43D0-4C92-B0DD-B4BD09EF8E88}" name="Column2640"/>
    <tableColumn id="2654" xr3:uid="{343AB93A-B876-46F1-A6BA-7A1E24D5B2E6}" name="Column2641"/>
    <tableColumn id="2655" xr3:uid="{3F5F574F-76EF-4FAB-9810-EB6FF32358FB}" name="Column2642"/>
    <tableColumn id="2656" xr3:uid="{94F6EF83-BCD2-4441-BB78-67D6E9F2DC11}" name="Column2643"/>
    <tableColumn id="2657" xr3:uid="{574F9B97-CF19-4566-8837-0A947F70B103}" name="Column2644"/>
    <tableColumn id="2658" xr3:uid="{A8ED2501-550B-4646-ADB3-4E2187C4E638}" name="Column2645"/>
    <tableColumn id="2659" xr3:uid="{6AFB666C-3608-4FE0-A53E-EAD4B3C5F8F5}" name="Column2646"/>
    <tableColumn id="2660" xr3:uid="{8DF6094F-1F92-494B-BD06-F170FD29FE02}" name="Column2647"/>
    <tableColumn id="2661" xr3:uid="{37FDF4C0-3ED4-420A-9F45-F114E0153446}" name="Column2648"/>
    <tableColumn id="2662" xr3:uid="{B1B6E540-740E-4880-A940-A3B76631095F}" name="Column2649"/>
    <tableColumn id="2663" xr3:uid="{27272A63-0DF3-4EDA-BEBF-80CDE7B88C91}" name="Column2650"/>
    <tableColumn id="2664" xr3:uid="{4A9BE7F3-3288-4C78-9FFF-7C095946AABE}" name="Column2651"/>
    <tableColumn id="2665" xr3:uid="{6550FABE-9419-4E0D-9CC9-157FC71E4D2E}" name="Column2652"/>
    <tableColumn id="2666" xr3:uid="{6947AB8C-4F9D-4516-AFCF-00D9C54DBD24}" name="Column2653"/>
    <tableColumn id="2667" xr3:uid="{449B4694-8657-4B32-8E2A-B129E6C6029F}" name="Column2654"/>
    <tableColumn id="2668" xr3:uid="{689B0C1B-A544-4E97-AB46-085E9E8D4649}" name="Column2655"/>
    <tableColumn id="2669" xr3:uid="{F4CE0319-C560-4475-840B-AADD999A2BD5}" name="Column2656"/>
    <tableColumn id="2670" xr3:uid="{13490C6F-A41F-4D7D-9B05-A6C55B2B1F7F}" name="Column2657"/>
    <tableColumn id="2671" xr3:uid="{F90FC462-EFCB-4084-B64A-751F67692C34}" name="Column2658"/>
    <tableColumn id="2672" xr3:uid="{41BBC583-3EC3-4745-97D4-656D00D89DD1}" name="Column2659"/>
    <tableColumn id="2673" xr3:uid="{C4DAAB3B-EFB7-4433-A567-DE7495173715}" name="Column2660"/>
    <tableColumn id="2674" xr3:uid="{CD884F4E-2787-4624-ADB9-2863D0EE9F5F}" name="Column2661"/>
    <tableColumn id="2675" xr3:uid="{28264DF5-BC82-4509-B6DD-219570915671}" name="Column2662"/>
    <tableColumn id="2676" xr3:uid="{A7398E2A-55F7-425A-A781-13EC8D880CFC}" name="Column2663"/>
    <tableColumn id="2677" xr3:uid="{F3F7B136-FB37-4ABE-B5A2-E0D6EE4D5E48}" name="Column2664"/>
    <tableColumn id="2678" xr3:uid="{42B396AC-0816-47CD-966D-04B57988EE5C}" name="Column2665"/>
    <tableColumn id="2679" xr3:uid="{5DE13D2C-EA1E-4985-9923-91CA525261D4}" name="Column2666"/>
    <tableColumn id="2680" xr3:uid="{AE097D0E-B8C2-4F8F-9C09-59C581053B60}" name="Column2667"/>
    <tableColumn id="2681" xr3:uid="{161B4D16-55C3-455D-A407-F7C22D954C6B}" name="Column2668"/>
    <tableColumn id="2682" xr3:uid="{3E2CC2B6-88B4-41C1-8048-0AC435C17D96}" name="Column2669"/>
    <tableColumn id="2683" xr3:uid="{94E23BDF-8F64-4AFF-A2DC-AEC96E45FE69}" name="Column2670"/>
    <tableColumn id="2684" xr3:uid="{B7574E07-C848-424C-A73F-0D317FAB26D4}" name="Column2671"/>
    <tableColumn id="2685" xr3:uid="{6FA65E87-D2CC-4175-B001-BA866F0555E9}" name="Column2672"/>
    <tableColumn id="2686" xr3:uid="{6979DDA3-FA86-4538-9FD0-0798371584BF}" name="Column2673"/>
    <tableColumn id="2687" xr3:uid="{64FE3F8B-331C-49EB-BA58-9E2607F5BBB0}" name="Column2674"/>
    <tableColumn id="2688" xr3:uid="{BFBB66AF-B223-4C9B-8C76-8FD4659C465B}" name="Column2675"/>
    <tableColumn id="2689" xr3:uid="{4D100132-A81C-44B4-932A-7B023D236169}" name="Column2676"/>
    <tableColumn id="2690" xr3:uid="{CCD32A61-2C8B-446F-BC57-11AA7D05E97B}" name="Column2677"/>
    <tableColumn id="2691" xr3:uid="{8496FE5B-8CDE-4A54-B9D7-C9F0224160CD}" name="Column2678"/>
    <tableColumn id="2692" xr3:uid="{2F7EAE18-9C2E-4C17-904E-643D13EFE817}" name="Column2679"/>
    <tableColumn id="2693" xr3:uid="{497171C3-EF84-4471-B5EE-D340CB867A56}" name="Column2680"/>
    <tableColumn id="2694" xr3:uid="{197BD90A-C192-4A9A-8985-209BC1DE7266}" name="Column2681"/>
    <tableColumn id="2695" xr3:uid="{D2C00398-06AC-4C82-81CE-631686FCB865}" name="Column2682"/>
    <tableColumn id="2696" xr3:uid="{BD6EAA63-B4EF-4D31-B23F-5061E622C39B}" name="Column2683"/>
    <tableColumn id="2697" xr3:uid="{DAE5B960-C3E7-4AB8-A125-0E0C8F7A691D}" name="Column2684"/>
    <tableColumn id="2698" xr3:uid="{32DFCFC0-0F5E-49DE-9717-BA0DFD51C517}" name="Column2685"/>
    <tableColumn id="2699" xr3:uid="{DC563D8E-276A-45C9-95D3-67731E159EF4}" name="Column2686"/>
    <tableColumn id="2700" xr3:uid="{8DCFF1C9-F1D5-4458-B8DD-1042480D425F}" name="Column2687"/>
    <tableColumn id="2701" xr3:uid="{F4134234-8303-4E2A-9BE8-8D682B0EB4EA}" name="Column2688"/>
    <tableColumn id="2702" xr3:uid="{1C655B49-90DC-433B-8D9A-9F102E4A27B8}" name="Column2689"/>
    <tableColumn id="2703" xr3:uid="{FAD153AF-81F5-4EE0-A1D1-DE0BC9743905}" name="Column2690"/>
    <tableColumn id="2704" xr3:uid="{F989F1BF-44BE-42EF-ACBF-86EA779930D8}" name="Column2691"/>
    <tableColumn id="2705" xr3:uid="{0F7ECAD1-30AF-4A4C-92C6-569BB8F59807}" name="Column2692"/>
    <tableColumn id="2706" xr3:uid="{5E2177CC-2901-4A38-B289-0532381C9965}" name="Column2693"/>
    <tableColumn id="2707" xr3:uid="{F023DE12-0F9B-41B0-A4F4-59FEB17D4065}" name="Column2694"/>
    <tableColumn id="2708" xr3:uid="{19FD8F5A-E2DD-49B5-9529-DB98F8D694E2}" name="Column2695"/>
    <tableColumn id="2709" xr3:uid="{5A8AEADD-A79E-4ED5-9F83-94CFD5A9ABB1}" name="Column2696"/>
    <tableColumn id="2710" xr3:uid="{CD011B22-3C91-4A8D-9BCA-19F7E772C664}" name="Column2697"/>
    <tableColumn id="2711" xr3:uid="{A8503EA5-43DF-4F19-8334-3B58FE8BAA5D}" name="Column2698"/>
    <tableColumn id="2712" xr3:uid="{837F29ED-8F87-4B68-A2B0-31D9E9CB2393}" name="Column2699"/>
    <tableColumn id="2713" xr3:uid="{DD619A22-8E25-45B2-AE3D-3954D94BD324}" name="Column2700"/>
    <tableColumn id="2714" xr3:uid="{39C10FDC-DC8E-4621-AA74-5AA16F73E21D}" name="Column2701"/>
    <tableColumn id="2715" xr3:uid="{142CCB7F-6CB6-4AE9-B0F6-4C9DB036D5F8}" name="Column2702"/>
    <tableColumn id="2716" xr3:uid="{B346A7FE-8BCD-49BF-A26E-1C18455C9578}" name="Column2703"/>
    <tableColumn id="2717" xr3:uid="{551B5917-F6FD-4008-AC55-9A3D569B5DBE}" name="Column2704"/>
    <tableColumn id="2718" xr3:uid="{20EB953F-35D2-430F-95E5-AA84CDA8F450}" name="Column2705"/>
    <tableColumn id="2719" xr3:uid="{744F4DB2-3433-4A75-8A42-3A52532F5F6A}" name="Column2706"/>
    <tableColumn id="2720" xr3:uid="{6542B849-AF55-4166-9912-7935D5B0FEDF}" name="Column2707"/>
    <tableColumn id="2721" xr3:uid="{1C87B09F-682D-47A4-950D-12EA6A1C9898}" name="Column2708"/>
    <tableColumn id="2722" xr3:uid="{24362C67-07D6-4D81-8D42-861B488B98BA}" name="Column2709"/>
    <tableColumn id="2723" xr3:uid="{CC8DA613-7492-4B11-8F95-B19A0D9041E8}" name="Column2710"/>
    <tableColumn id="2724" xr3:uid="{D0A2B00C-4F39-4FC9-A4EA-06B6CD758339}" name="Column2711"/>
    <tableColumn id="2725" xr3:uid="{CE0EB1E3-4D0B-4968-ACBC-CF65194B5A2F}" name="Column2712"/>
    <tableColumn id="2726" xr3:uid="{FFCFBB2A-2134-47DF-881B-1E3735D23FFB}" name="Column2713"/>
    <tableColumn id="2727" xr3:uid="{8E4B00B2-975B-43AF-BCE9-4DFCF868B760}" name="Column2714"/>
    <tableColumn id="2728" xr3:uid="{972F333E-9D6F-4E7D-9347-2008D79CA8B3}" name="Column2715"/>
    <tableColumn id="2729" xr3:uid="{980D2535-161D-499A-B7C4-A7EFAECDBF53}" name="Column2716"/>
    <tableColumn id="2730" xr3:uid="{01E60ABB-C63A-4FD9-A8C7-80B38768043F}" name="Column2717"/>
    <tableColumn id="2731" xr3:uid="{9A56F287-0DDE-4BC5-AAE6-83D03F8787E2}" name="Column2718"/>
    <tableColumn id="2732" xr3:uid="{2A7A0516-FA88-4D95-8E52-D801CF0E41F4}" name="Column2719"/>
    <tableColumn id="2733" xr3:uid="{420B03B7-8370-4A49-84D3-AC1DC0B706A8}" name="Column2720"/>
    <tableColumn id="2734" xr3:uid="{94122D7A-BBCB-4DC2-B399-9D63FCACD158}" name="Column2721"/>
    <tableColumn id="2735" xr3:uid="{5F7F39DD-5751-41D7-A91A-10EC3EA59598}" name="Column2722"/>
    <tableColumn id="2736" xr3:uid="{10BFD6D9-6CD9-45B4-B806-74A71745EE2B}" name="Column2723"/>
    <tableColumn id="2737" xr3:uid="{51B76209-9F27-44DD-B221-048F3F28A886}" name="Column2724"/>
    <tableColumn id="2738" xr3:uid="{757EC597-A2C7-4525-8220-BE256DE7A2C7}" name="Column2725"/>
    <tableColumn id="2739" xr3:uid="{FE6E73DF-35BA-4B01-9CCC-A34DD7162F75}" name="Column2726"/>
    <tableColumn id="2740" xr3:uid="{7CB2856C-6E94-4173-836C-018F558164B7}" name="Column2727"/>
    <tableColumn id="2741" xr3:uid="{280C849A-3E11-489A-B371-CF586F258CDE}" name="Column2728"/>
    <tableColumn id="2742" xr3:uid="{7FAF03D0-A40C-463D-9D3B-C51C14470AE9}" name="Column2729"/>
    <tableColumn id="2743" xr3:uid="{0800880E-37EE-4648-A183-5BF785503C1B}" name="Column2730"/>
    <tableColumn id="2744" xr3:uid="{2113B225-63AB-4B0F-BA5E-4BD1714DF32F}" name="Column2731"/>
    <tableColumn id="2745" xr3:uid="{DD1BB282-5ACE-4F1E-AA8B-69355A062824}" name="Column2732"/>
    <tableColumn id="2746" xr3:uid="{74692E24-9A36-445F-A0B7-E45088BAEF12}" name="Column2733"/>
    <tableColumn id="2747" xr3:uid="{E6E1C450-BD02-472A-9A59-3A5692E69FF6}" name="Column2734"/>
    <tableColumn id="2748" xr3:uid="{31882E8B-34EF-4715-AF9B-75F7B5E4723D}" name="Column2735"/>
    <tableColumn id="2749" xr3:uid="{76F2B12F-4F96-4FFC-BBF1-7744EAC8509D}" name="Column2736"/>
    <tableColumn id="2750" xr3:uid="{4AA9D4FC-7B5A-4C0B-BF81-EC783C34DD9D}" name="Column2737"/>
    <tableColumn id="2751" xr3:uid="{BE544C53-03B4-4065-9FD9-4DA3C0275185}" name="Column2738"/>
    <tableColumn id="2752" xr3:uid="{F1D4E7B8-7C27-4537-9321-45607D8BE857}" name="Column2739"/>
    <tableColumn id="2753" xr3:uid="{697EF703-B7F9-4A69-8F60-FE76929D853C}" name="Column2740"/>
    <tableColumn id="2754" xr3:uid="{AF683B68-45D6-40A3-B98A-A46BCB188B45}" name="Column2741"/>
    <tableColumn id="2755" xr3:uid="{FC69E507-EF8C-467E-B328-A6730CDBB991}" name="Column2742"/>
    <tableColumn id="2756" xr3:uid="{4F5A1E06-D106-492F-966D-9F80590C230D}" name="Column2743"/>
    <tableColumn id="2757" xr3:uid="{1AE972BA-A668-4F2C-AF44-2D8A3F618E8B}" name="Column2744"/>
    <tableColumn id="2758" xr3:uid="{E37E8BF9-DCA5-4776-B2E7-DEC5E83FA5B8}" name="Column2745"/>
    <tableColumn id="2759" xr3:uid="{997BE64C-FAA8-4ED1-A76F-28F856046416}" name="Column2746"/>
    <tableColumn id="2760" xr3:uid="{C8A4AF93-A91F-4094-843F-633294DA04E0}" name="Column2747"/>
    <tableColumn id="2761" xr3:uid="{59FD7F19-7627-4F18-AF0D-430E5534B031}" name="Column2748"/>
    <tableColumn id="2762" xr3:uid="{2D31B8AC-41BA-4630-8B24-68F26BCE115B}" name="Column2749"/>
    <tableColumn id="2763" xr3:uid="{8DE829E3-3079-4230-9B28-E2ECAF700A9E}" name="Column2750"/>
    <tableColumn id="2764" xr3:uid="{24CDFBD0-4C20-4E53-9BB8-4E2648CEF5E9}" name="Column2751"/>
    <tableColumn id="2765" xr3:uid="{53A3AA0F-A751-46C5-8EEC-802075F5AB9E}" name="Column2752"/>
    <tableColumn id="2766" xr3:uid="{04663F6F-5465-4C96-8E43-8671FE843A5C}" name="Column2753"/>
    <tableColumn id="2767" xr3:uid="{4604BAC5-FF45-4792-9410-757F19E79499}" name="Column2754"/>
    <tableColumn id="2768" xr3:uid="{02A4FD4D-4083-457F-8452-F7A6F2B91AF7}" name="Column2755"/>
    <tableColumn id="2769" xr3:uid="{3FDE097A-8693-4FC0-B1E5-BEF3339825CA}" name="Column2756"/>
    <tableColumn id="2770" xr3:uid="{ABFE0083-3F7F-4474-BFE0-1E296809739F}" name="Column2757"/>
    <tableColumn id="2771" xr3:uid="{59A73219-0360-4FE8-A5BC-8857CDEC79DF}" name="Column2758"/>
    <tableColumn id="2772" xr3:uid="{41277471-3B6F-4BCF-90B6-78420C030AC9}" name="Column2759"/>
    <tableColumn id="2773" xr3:uid="{CA195543-88B7-4CF8-BF49-47050CE5C713}" name="Column2760"/>
    <tableColumn id="2774" xr3:uid="{E1C319A3-A4F1-477A-9F78-0F659B9E693C}" name="Column2761"/>
    <tableColumn id="2775" xr3:uid="{B1677838-3CBF-42A0-9CC9-1743435CEFD4}" name="Column2762"/>
    <tableColumn id="2776" xr3:uid="{4F537B8E-FFF0-4514-AB87-1CDA7B7A88EC}" name="Column2763"/>
    <tableColumn id="2777" xr3:uid="{9A469226-10FC-44A7-9588-E672442C2C31}" name="Column2764"/>
    <tableColumn id="2778" xr3:uid="{1274A4D8-EEB2-4C59-96C8-B46BFC4AF5FF}" name="Column2765"/>
    <tableColumn id="2779" xr3:uid="{EA810656-FD90-45F4-881A-D556ADACBB53}" name="Column2766"/>
    <tableColumn id="2780" xr3:uid="{93F91E18-EDA6-4DA2-B41E-EA6B8CCBA595}" name="Column2767"/>
    <tableColumn id="2781" xr3:uid="{13AC60C4-A09C-4BE5-817D-3022C5AEB7F2}" name="Column2768"/>
    <tableColumn id="2782" xr3:uid="{E2CD3815-FCA4-47F2-A263-B986E48CAB51}" name="Column2769"/>
    <tableColumn id="2783" xr3:uid="{8E6A3B21-2395-44DD-8325-64CD9E18AFC6}" name="Column2770"/>
    <tableColumn id="2784" xr3:uid="{11888F14-520E-43CD-A664-3C524AEF127B}" name="Column2771"/>
    <tableColumn id="2785" xr3:uid="{42B4386E-94B7-4DEE-8EF3-217769D8C8B4}" name="Column2772"/>
    <tableColumn id="2786" xr3:uid="{4AD57E1B-81E2-46A2-A99E-E22A8CB074D2}" name="Column2773"/>
    <tableColumn id="2787" xr3:uid="{2AF099A9-53AD-4D0E-BBDE-EF22AF8F146B}" name="Column2774"/>
    <tableColumn id="2788" xr3:uid="{576E7D07-34BE-4D6A-AF0E-694E6156EAF3}" name="Column2775"/>
    <tableColumn id="2789" xr3:uid="{2278EF32-912E-494A-B3DF-7DA7FA995D6C}" name="Column2776"/>
    <tableColumn id="2790" xr3:uid="{CE626858-AF98-448C-8695-E61BF2494D5B}" name="Column2777"/>
    <tableColumn id="2791" xr3:uid="{691BBD12-A949-487E-BB4C-78C3EBF2E800}" name="Column2778"/>
    <tableColumn id="2792" xr3:uid="{32881108-B904-4E65-AD9D-B727611637C8}" name="Column2779"/>
    <tableColumn id="2793" xr3:uid="{B067A0FE-E13B-4EEA-9167-4385BC8ECB3E}" name="Column2780"/>
    <tableColumn id="2794" xr3:uid="{11456172-2238-4525-B887-2D6BC9655BCA}" name="Column2781"/>
    <tableColumn id="2795" xr3:uid="{95D1CFB6-610D-42E7-B57D-B73C5F48BD17}" name="Column2782"/>
    <tableColumn id="2796" xr3:uid="{F9FED7CC-67FF-4D88-9865-04192A7DCF2E}" name="Column2783"/>
    <tableColumn id="2797" xr3:uid="{C95BAF48-E6CF-422B-89E0-21A77BCE64E2}" name="Column2784"/>
    <tableColumn id="2798" xr3:uid="{EC3DC8D0-BFFB-4213-BD72-B8C8B380DEEE}" name="Column2785"/>
    <tableColumn id="2799" xr3:uid="{0C81953B-8811-46BB-AE5A-4D6D05E7568A}" name="Column2786"/>
    <tableColumn id="2800" xr3:uid="{49CF9078-CA13-4860-A466-0E7B05151276}" name="Column2787"/>
    <tableColumn id="2801" xr3:uid="{FEFD80A2-AA24-46BB-8DF9-D38D000118EA}" name="Column2788"/>
    <tableColumn id="2802" xr3:uid="{DB8F6FA4-1D43-40CE-96B6-AAD39B1D9F70}" name="Column2789"/>
    <tableColumn id="2803" xr3:uid="{25110BBD-F844-4028-9FEC-A1B0A6A327BF}" name="Column2790"/>
    <tableColumn id="2804" xr3:uid="{30EE4FA2-5D7C-4D7E-8E5F-E9A19CBCC812}" name="Column2791"/>
    <tableColumn id="2805" xr3:uid="{18CA3750-B594-408B-A5DE-01BDE3F13015}" name="Column2792"/>
    <tableColumn id="2806" xr3:uid="{7DE9C6F7-F132-4918-AA42-0806F6AF9085}" name="Column2793"/>
    <tableColumn id="2807" xr3:uid="{C1FA7622-55DE-464E-92D6-3C070ECC48C0}" name="Column2794"/>
    <tableColumn id="2808" xr3:uid="{6D3CABC6-3C8F-489F-8D5E-F64AA013C13F}" name="Column2795"/>
    <tableColumn id="2809" xr3:uid="{FC9D6001-6479-467D-911A-5F1A62737144}" name="Column2796"/>
    <tableColumn id="2810" xr3:uid="{CED38BDC-B802-4821-B784-40173937983C}" name="Column2797"/>
    <tableColumn id="2811" xr3:uid="{31747C60-DD3E-4BFF-8ECC-4EF51FE48F73}" name="Column2798"/>
    <tableColumn id="2812" xr3:uid="{CAEECF53-6C7C-4570-B938-CED8C72D7E4C}" name="Column2799"/>
    <tableColumn id="2813" xr3:uid="{CC56EF5F-7C3A-4020-A79F-AC939111A4CE}" name="Column2800"/>
    <tableColumn id="2814" xr3:uid="{1C44975A-3797-4BE6-9B69-C8622CF9E50C}" name="Column2801"/>
    <tableColumn id="2815" xr3:uid="{0B990173-B5FE-4824-AB04-736402307C7D}" name="Column2802"/>
    <tableColumn id="2816" xr3:uid="{A2803C8F-8A42-4376-97CC-CF35BAACD2AF}" name="Column2803"/>
    <tableColumn id="2817" xr3:uid="{97965D35-55A0-49BC-A265-5AA389F3024B}" name="Column2804"/>
    <tableColumn id="2818" xr3:uid="{B93622E5-F3AE-4F76-A18B-E9DF31091907}" name="Column2805"/>
    <tableColumn id="2819" xr3:uid="{AFBBFFE6-BF47-4C82-AB79-7D79325054BC}" name="Column2806"/>
    <tableColumn id="2820" xr3:uid="{0CEC9DB1-C557-4475-AFBC-A5F955105440}" name="Column2807"/>
    <tableColumn id="2821" xr3:uid="{38BFCFF9-497F-4916-ABD8-8FF94E398B89}" name="Column2808"/>
    <tableColumn id="2822" xr3:uid="{51073ED2-0F23-4032-BE9F-40F2437B56AC}" name="Column2809"/>
    <tableColumn id="2823" xr3:uid="{B5AC846A-5767-469A-9E8B-1C071403CAF8}" name="Column2810"/>
    <tableColumn id="2824" xr3:uid="{2E2B489E-EBAA-4C78-8793-32207BCC3A2D}" name="Column2811"/>
    <tableColumn id="2825" xr3:uid="{B374FC31-DA3D-4903-B23F-16EAEACEF522}" name="Column2812"/>
    <tableColumn id="2826" xr3:uid="{56440701-F8AA-45D8-B511-F476EFE82A69}" name="Column2813"/>
    <tableColumn id="2827" xr3:uid="{D810C064-37D9-4995-9104-21EBAB273FB7}" name="Column2814"/>
    <tableColumn id="2828" xr3:uid="{10F97DD4-E0E2-4B1D-AC06-18F03231F882}" name="Column2815"/>
    <tableColumn id="2829" xr3:uid="{5565A673-79D3-470B-837F-8B618D516711}" name="Column2816"/>
    <tableColumn id="2830" xr3:uid="{B8A090DA-C91A-48CA-8C5A-51B7711FEE05}" name="Column2817"/>
    <tableColumn id="2831" xr3:uid="{7CC4F01F-6F92-4244-B60E-83D1C5FBD6C3}" name="Column2818"/>
    <tableColumn id="2832" xr3:uid="{03FCF059-7B5B-45F0-BF1D-595FCF7F1C89}" name="Column2819"/>
    <tableColumn id="2833" xr3:uid="{DDCA46FD-D4BE-4B57-9D8C-B3B8CD9A3E48}" name="Column2820"/>
    <tableColumn id="2834" xr3:uid="{EDE7FAF4-3EE4-4256-9748-F43DADFE8224}" name="Column2821"/>
    <tableColumn id="2835" xr3:uid="{CC9936A2-ABC0-487A-89B4-1E81743C8507}" name="Column2822"/>
    <tableColumn id="2836" xr3:uid="{7FC9BAE9-3FAC-4311-A5CE-6256BC2728E6}" name="Column2823"/>
    <tableColumn id="2837" xr3:uid="{43F42F7A-D59A-416F-B4FF-1BE2C45ABF59}" name="Column2824"/>
    <tableColumn id="2838" xr3:uid="{A15291D7-C4CC-4E3C-B6FD-E53AC1E64AC8}" name="Column2825"/>
    <tableColumn id="2839" xr3:uid="{5C621F6E-0BFF-4C3E-940C-535E54B0F5BE}" name="Column2826"/>
    <tableColumn id="2840" xr3:uid="{0142C7F9-3AF7-4766-AE43-38FAE8D95FBA}" name="Column2827"/>
    <tableColumn id="2841" xr3:uid="{44140501-EAF3-4803-BFE4-9AD975457473}" name="Column2828"/>
    <tableColumn id="2842" xr3:uid="{2DDB67CC-50E2-481B-9DDD-5D35B2ABF90D}" name="Column2829"/>
    <tableColumn id="2843" xr3:uid="{17165846-0134-4E15-8E5B-07112B50B531}" name="Column2830"/>
    <tableColumn id="2844" xr3:uid="{5F5F33DA-0711-4A91-9EBA-7FD82E487770}" name="Column2831"/>
    <tableColumn id="2845" xr3:uid="{D03AA9C9-E578-4C66-9447-6151A00FCA29}" name="Column2832"/>
    <tableColumn id="2846" xr3:uid="{037BEBF4-5876-4F25-8752-19E7D158B431}" name="Column2833"/>
    <tableColumn id="2847" xr3:uid="{185B775B-7DB9-4FEF-B2F6-905ADBF14ADD}" name="Column2834"/>
    <tableColumn id="2848" xr3:uid="{49F3EF5D-B8D7-4A98-A585-D59CA91AAC9C}" name="Column2835"/>
    <tableColumn id="2849" xr3:uid="{9F8562B9-5A5A-4E9C-B844-2446FB891AF7}" name="Column2836"/>
    <tableColumn id="2850" xr3:uid="{E28DC44A-6988-4EE7-ABFF-673AD632CE81}" name="Column2837"/>
    <tableColumn id="2851" xr3:uid="{8FDD9D84-7505-45D1-ABEB-8EE63935BBFA}" name="Column2838"/>
    <tableColumn id="2852" xr3:uid="{FCDC603D-BC16-4A08-8A8C-0F9503E71B07}" name="Column2839"/>
    <tableColumn id="2853" xr3:uid="{439F0537-6FE9-4523-AB63-8EFDFD1C9B33}" name="Column2840"/>
    <tableColumn id="2854" xr3:uid="{1BB8C0D6-E131-43ED-956A-053892947BB6}" name="Column2841"/>
    <tableColumn id="2855" xr3:uid="{EEB0D916-D605-4088-B208-2F6F0A542BD9}" name="Column2842"/>
    <tableColumn id="2856" xr3:uid="{43216AA9-FB4C-409C-AFF3-F1D895943728}" name="Column2843"/>
    <tableColumn id="2857" xr3:uid="{F8B35F74-7D4D-45E9-A7F0-C79C2CD78897}" name="Column2844"/>
    <tableColumn id="2858" xr3:uid="{91123BE2-F6AE-456D-9B70-3355508EFA81}" name="Column2845"/>
    <tableColumn id="2859" xr3:uid="{3F6AEAA1-8D86-4C6D-8853-72442E06360F}" name="Column2846"/>
    <tableColumn id="2860" xr3:uid="{FF6C998C-C4D2-4A6F-BCEF-D53A0030F216}" name="Column2847"/>
    <tableColumn id="2861" xr3:uid="{68B24E42-BA8A-45CB-A68B-ED6151CDBF8A}" name="Column2848"/>
    <tableColumn id="2862" xr3:uid="{5CA1E09F-0E97-4954-9C1B-3DD5E50812E4}" name="Column2849"/>
    <tableColumn id="2863" xr3:uid="{7BC56DE2-F4C4-468C-9BE7-E5F6ACB70DD3}" name="Column2850"/>
    <tableColumn id="2864" xr3:uid="{4A5AD67D-7B26-43FF-BF73-74DC85C1D5C7}" name="Column2851"/>
    <tableColumn id="2865" xr3:uid="{09510825-853A-4FB6-BAFE-B1E3D5538EDC}" name="Column2852"/>
    <tableColumn id="2866" xr3:uid="{FE5D17F0-B395-4DB1-9F2B-7BBFB849DE34}" name="Column2853"/>
    <tableColumn id="2867" xr3:uid="{8034360F-9398-423C-8C0A-52E9F6F7E78C}" name="Column2854"/>
    <tableColumn id="2868" xr3:uid="{C08A9B4B-846A-49DB-B36D-B49720DD574C}" name="Column2855"/>
    <tableColumn id="2869" xr3:uid="{A880FD09-BD0D-48A6-89F4-2A033617E1CB}" name="Column2856"/>
    <tableColumn id="2870" xr3:uid="{81509C8C-6FF9-4902-B37F-D69391D82BED}" name="Column2857"/>
    <tableColumn id="2871" xr3:uid="{04B65796-BA37-402A-A675-19144E642702}" name="Column2858"/>
    <tableColumn id="2872" xr3:uid="{850AF97A-CF94-458C-9FF3-53C876C0313C}" name="Column2859"/>
    <tableColumn id="2873" xr3:uid="{07F4A31F-F83C-4595-8285-364F1C5A123C}" name="Column2860"/>
    <tableColumn id="2874" xr3:uid="{8CE879AD-5601-4BD3-A353-DB1A9E4F0E76}" name="Column2861"/>
    <tableColumn id="2875" xr3:uid="{CA3CDFCE-B66F-475E-84B0-F07546E6CAD8}" name="Column2862"/>
    <tableColumn id="2876" xr3:uid="{7582F513-916C-482E-8532-C8F3022D8808}" name="Column2863"/>
    <tableColumn id="2877" xr3:uid="{EBFE363E-8E46-4345-A5E3-92614F8E6666}" name="Column2864"/>
    <tableColumn id="2878" xr3:uid="{866D3FC3-84E0-4373-9B8A-25AD3D042775}" name="Column2865"/>
    <tableColumn id="2879" xr3:uid="{461BBE64-7656-41E4-8A96-FFA389172C27}" name="Column2866"/>
    <tableColumn id="2880" xr3:uid="{2AD11CFF-2BAA-4C89-894A-1C2685706934}" name="Column2867"/>
    <tableColumn id="2881" xr3:uid="{7DA41FD1-2206-4B87-A99C-48EA4579DD30}" name="Column2868"/>
    <tableColumn id="2882" xr3:uid="{FD8DD3DF-6153-411A-AE32-CBB4D90BAB84}" name="Column2869"/>
    <tableColumn id="2883" xr3:uid="{AC25F008-B055-4382-BDF4-7DBF0131BC26}" name="Column2870"/>
    <tableColumn id="2884" xr3:uid="{FAA1746E-5325-4962-8345-CF755CB4FACA}" name="Column2871"/>
    <tableColumn id="2885" xr3:uid="{133DC19E-BE8D-415E-9DA1-1129F35C681D}" name="Column2872"/>
    <tableColumn id="2886" xr3:uid="{E26F28E3-C725-4C0B-B46F-7EF56DD4C8E9}" name="Column2873"/>
    <tableColumn id="2887" xr3:uid="{54CC729C-D5B8-4E8F-A125-51500D9B900A}" name="Column2874"/>
    <tableColumn id="2888" xr3:uid="{1CA651C8-F42C-494A-B178-F32245A81728}" name="Column2875"/>
    <tableColumn id="2889" xr3:uid="{8294B221-C5CC-4CED-834F-ABA26B86B08C}" name="Column2876"/>
    <tableColumn id="2890" xr3:uid="{22D97827-4C22-4BC9-A4D2-E81B1CCF7282}" name="Column2877"/>
    <tableColumn id="2891" xr3:uid="{04E52ADC-F97B-4BB6-AB62-27B8929FEC40}" name="Column2878"/>
    <tableColumn id="2892" xr3:uid="{3C09621E-F671-4D63-BBC9-AF7A7D260B0F}" name="Column2879"/>
    <tableColumn id="2893" xr3:uid="{DA63EF28-1284-4889-B3AF-F91918339A84}" name="Column2880"/>
    <tableColumn id="2894" xr3:uid="{4C232F85-D9A9-4561-8AE9-038EF9E5860F}" name="Column2881"/>
    <tableColumn id="2895" xr3:uid="{A37FDA37-568A-45CF-9F30-4D7E705DDCD8}" name="Column2882"/>
    <tableColumn id="2896" xr3:uid="{313FE2CC-0996-40E1-960D-A30264D5C445}" name="Column2883"/>
    <tableColumn id="2897" xr3:uid="{410755CC-6743-4F67-B959-D20D897C273F}" name="Column2884"/>
    <tableColumn id="2898" xr3:uid="{A38AACC2-6ED2-4123-ABC4-94C0E85C0F50}" name="Column2885"/>
    <tableColumn id="2899" xr3:uid="{AA2A298F-880E-497B-B016-9097732C7BA6}" name="Column2886"/>
    <tableColumn id="2900" xr3:uid="{11E9CC3F-53A4-4AC2-A494-7911DEACE253}" name="Column2887"/>
    <tableColumn id="2901" xr3:uid="{A8CF796A-E239-43D8-9C5A-8D39E11C11E3}" name="Column2888"/>
    <tableColumn id="2902" xr3:uid="{65DF2F9C-0959-4E48-8687-C9E8487797A7}" name="Column2889"/>
    <tableColumn id="2903" xr3:uid="{B63E0D1F-2ECE-4DB1-8A06-A1D79BEF6334}" name="Column2890"/>
    <tableColumn id="2904" xr3:uid="{3D2F8F3B-89E2-47A5-92C3-194BF526EE7B}" name="Column2891"/>
    <tableColumn id="2905" xr3:uid="{F39ED729-899B-4954-8185-8F0EA8B67BC1}" name="Column2892"/>
    <tableColumn id="2906" xr3:uid="{E594ABB0-02AB-4DB0-A7EB-BF4E9181CD29}" name="Column2893"/>
    <tableColumn id="2907" xr3:uid="{ED8A5B69-414E-4AE2-BF8D-DD2BE588BA98}" name="Column2894"/>
    <tableColumn id="2908" xr3:uid="{B4F4816C-DF4B-4DA2-86D9-DE8FCEDB24D5}" name="Column2895"/>
    <tableColumn id="2909" xr3:uid="{66A3E2A9-45BA-48C0-A4E2-AE8586024C7C}" name="Column2896"/>
    <tableColumn id="2910" xr3:uid="{279294DB-4485-47D2-B575-DFD18988BF4A}" name="Column2897"/>
    <tableColumn id="2911" xr3:uid="{B67CCC97-132B-49E2-93E7-01F1CB06FEA5}" name="Column2898"/>
    <tableColumn id="2912" xr3:uid="{EDED2A1B-5EB8-4F24-BA03-C1F6BBF8FA55}" name="Column2899"/>
    <tableColumn id="2913" xr3:uid="{98644194-6DD8-48CE-8792-7AF0A0EA112F}" name="Column2900"/>
    <tableColumn id="2914" xr3:uid="{D4FDB782-E13B-4524-8AA1-E2F4DC0C78F2}" name="Column2901"/>
    <tableColumn id="2915" xr3:uid="{8F2DC04F-3747-4A40-9EB5-FF06B854BBA2}" name="Column2902"/>
    <tableColumn id="2916" xr3:uid="{886AB0B6-C297-4E31-A787-1AE66C2F5CA3}" name="Column2903"/>
    <tableColumn id="2917" xr3:uid="{D4B83B3E-87ED-4B19-92BB-AD6E1B9C7ED8}" name="Column2904"/>
    <tableColumn id="2918" xr3:uid="{A7816C90-2B02-481F-B7D8-C0791C25FAEB}" name="Column2905"/>
    <tableColumn id="2919" xr3:uid="{1D276037-D9D3-412C-BA23-3D80D1A50AEF}" name="Column2906"/>
    <tableColumn id="2920" xr3:uid="{4F17E9EB-057A-4332-A540-1C4548B22114}" name="Column2907"/>
    <tableColumn id="2921" xr3:uid="{FFE630AE-1D5B-4338-8D01-8668D34FC2DB}" name="Column2908"/>
    <tableColumn id="2922" xr3:uid="{F92BC988-79E9-4DF3-AF5A-A09123508193}" name="Column2909"/>
    <tableColumn id="2923" xr3:uid="{F15A1ECE-1810-4BDB-9C63-679968A25F6D}" name="Column2910"/>
    <tableColumn id="2924" xr3:uid="{A8AB80C6-2901-4816-BFE6-C8D29F48F9E9}" name="Column2911"/>
    <tableColumn id="2925" xr3:uid="{42A8C4F5-195E-4958-B45B-BFEF1AD8175C}" name="Column2912"/>
    <tableColumn id="2926" xr3:uid="{24C307E8-29B8-4DD7-AF5D-472877F8A7CF}" name="Column2913"/>
    <tableColumn id="2927" xr3:uid="{DF14E192-151C-45AE-AFE3-9C87D2256504}" name="Column2914"/>
    <tableColumn id="2928" xr3:uid="{C2B207C4-12A8-4EE4-A4A1-C37E85EF8E01}" name="Column2915"/>
    <tableColumn id="2929" xr3:uid="{6E636A5F-E246-4D92-9E65-94E72DA65268}" name="Column2916"/>
    <tableColumn id="2930" xr3:uid="{CF78D214-7621-4FB6-8E22-27D491A17C3C}" name="Column2917"/>
    <tableColumn id="2931" xr3:uid="{C07FA2D8-C97D-43BB-824B-4760372410EE}" name="Column2918"/>
    <tableColumn id="2932" xr3:uid="{F586B181-5473-4B91-BEB6-9247A1B20316}" name="Column2919"/>
    <tableColumn id="2933" xr3:uid="{D66E5D45-4844-4CD3-94FD-497A5B6F2F63}" name="Column2920"/>
    <tableColumn id="2934" xr3:uid="{2F4B4E6B-E4A0-4161-AC60-D7FBA380FF90}" name="Column2921"/>
    <tableColumn id="2935" xr3:uid="{597D8835-E9E3-4024-BE05-8E5FA623FC64}" name="Column2922"/>
    <tableColumn id="2936" xr3:uid="{949D4652-4DCF-4200-9368-1D4D24CD8519}" name="Column2923"/>
    <tableColumn id="2937" xr3:uid="{83DF2775-30B0-4E49-AE52-C8178863648A}" name="Column2924"/>
    <tableColumn id="2938" xr3:uid="{D41F0835-E185-4B31-B566-A3F3629E97EA}" name="Column2925"/>
    <tableColumn id="2939" xr3:uid="{7E9A186B-E969-4DEB-962E-2B92EE5F4FDD}" name="Column2926"/>
    <tableColumn id="2940" xr3:uid="{348F40F9-F655-4EED-BB8F-45651DB9C69F}" name="Column2927"/>
    <tableColumn id="2941" xr3:uid="{795D0375-46C1-4212-A62D-7F16F525314C}" name="Column2928"/>
    <tableColumn id="2942" xr3:uid="{4196FF84-FF46-4F08-8C2C-78FCEA873F1F}" name="Column2929"/>
    <tableColumn id="2943" xr3:uid="{93FAE5A7-0DF7-4A13-901C-EDF83900103A}" name="Column2930"/>
    <tableColumn id="2944" xr3:uid="{A83BA6C1-FFD8-4C78-A300-692CAD89B772}" name="Column2931"/>
    <tableColumn id="2945" xr3:uid="{7207D783-87B1-4F5B-9F48-C45A0C4BE4ED}" name="Column2932"/>
    <tableColumn id="2946" xr3:uid="{C0A90E78-BC7A-4D85-9A08-3B3BFD4AE8BA}" name="Column2933"/>
    <tableColumn id="2947" xr3:uid="{0D9AD0CD-3509-4D33-AA68-948252FBCBB2}" name="Column2934"/>
    <tableColumn id="2948" xr3:uid="{E633A8DF-8C73-4A65-AF20-955ECC437FC0}" name="Column2935"/>
    <tableColumn id="2949" xr3:uid="{A20FB687-FC39-4779-8F6B-F6D81C0ED04F}" name="Column2936"/>
    <tableColumn id="2950" xr3:uid="{AC346848-7851-43F5-A17A-22E70F3EB5D3}" name="Column2937"/>
    <tableColumn id="2951" xr3:uid="{427E7955-7E70-4346-84E6-C0C31D2A7DF6}" name="Column2938"/>
    <tableColumn id="2952" xr3:uid="{E54C9007-08E9-492F-93AA-6FD8898170EC}" name="Column2939"/>
    <tableColumn id="2953" xr3:uid="{CEC5313D-62AB-49D8-9602-FDE3A3A05944}" name="Column2940"/>
    <tableColumn id="2954" xr3:uid="{F11876CD-0EF6-4DC8-979E-D56D52CBD7E1}" name="Column2941"/>
    <tableColumn id="2955" xr3:uid="{447A547A-E9D8-4817-AFB9-01DF48E61530}" name="Column2942"/>
    <tableColumn id="2956" xr3:uid="{BAA8F330-A7D2-4081-A7A8-D2D18DE70A2B}" name="Column2943"/>
    <tableColumn id="2957" xr3:uid="{BC5025A9-AF33-4859-8F34-2F89F60B3862}" name="Column2944"/>
    <tableColumn id="2958" xr3:uid="{CF247454-3BC9-4C5D-AA4E-894AD5026521}" name="Column2945"/>
    <tableColumn id="2959" xr3:uid="{82F6EB70-8E3D-450E-B695-BE8CEE67F3B8}" name="Column2946"/>
    <tableColumn id="2960" xr3:uid="{2AA02253-D560-4731-B3C3-00BE4D9EDD63}" name="Column2947"/>
    <tableColumn id="2961" xr3:uid="{3FB1BFB2-1FB4-4813-BDC4-3FE69B7A4AC9}" name="Column2948"/>
    <tableColumn id="2962" xr3:uid="{A8BB64E5-C498-4FFA-AA77-6635A88E8E66}" name="Column2949"/>
    <tableColumn id="2963" xr3:uid="{A13322A5-F669-458A-A7F9-6FC38E6A272E}" name="Column2950"/>
    <tableColumn id="2964" xr3:uid="{C8B36288-C4EA-430C-AFF4-A925C6457DA5}" name="Column2951"/>
    <tableColumn id="2965" xr3:uid="{2A106F05-4EE6-49B5-A3CB-C91A5EE9DF6D}" name="Column2952"/>
    <tableColumn id="2966" xr3:uid="{D6D790EB-90E0-4E4C-9E3A-CF34D494DC5D}" name="Column2953"/>
    <tableColumn id="2967" xr3:uid="{1C5C5C1E-E5EC-40D1-8F92-B23C192A717E}" name="Column2954"/>
    <tableColumn id="2968" xr3:uid="{58B755D3-33D0-4126-87CB-E4BE4632DFB5}" name="Column2955"/>
    <tableColumn id="2969" xr3:uid="{AEFFC3EA-5DE1-414B-9D49-D30814F40BDE}" name="Column2956"/>
    <tableColumn id="2970" xr3:uid="{D01E3FF9-2D22-425D-ACCE-F2005FC2C9FF}" name="Column2957"/>
    <tableColumn id="2971" xr3:uid="{047ECF28-4821-4223-96B3-489E6EB87B50}" name="Column2958"/>
    <tableColumn id="2972" xr3:uid="{34F93F0B-9863-4569-A75A-746A4B141221}" name="Column2959"/>
    <tableColumn id="2973" xr3:uid="{DF87E639-F361-465F-9D61-5D94DDEF42F2}" name="Column2960"/>
    <tableColumn id="2974" xr3:uid="{B8861C1C-2643-49FA-9C1B-542B1F2FDB9D}" name="Column2961"/>
    <tableColumn id="2975" xr3:uid="{F06BDAC2-0215-44EA-AFC4-FA1BDCE387C6}" name="Column2962"/>
    <tableColumn id="2976" xr3:uid="{D4A23D6C-AD02-4E69-B3C7-0327A5024E99}" name="Column2963"/>
    <tableColumn id="2977" xr3:uid="{B14F3477-FAD2-4EF7-BA44-F0E8F9ABFF4F}" name="Column2964"/>
    <tableColumn id="2978" xr3:uid="{077E1544-379E-4603-8075-65E845F31F1D}" name="Column2965"/>
    <tableColumn id="2979" xr3:uid="{F030E43A-D706-4AD8-A3B8-54B243519798}" name="Column2966"/>
    <tableColumn id="2980" xr3:uid="{3CB7DEFF-D0A0-4124-B8CD-1980F9CB69FF}" name="Column2967"/>
    <tableColumn id="2981" xr3:uid="{5566FB98-3F47-4838-8243-2A6202C9AF5C}" name="Column2968"/>
    <tableColumn id="2982" xr3:uid="{ACF4BAB1-7FA8-467A-A55A-CFFD90E5D268}" name="Column2969"/>
    <tableColumn id="2983" xr3:uid="{1F86F774-F01D-4305-B244-188208AC0E1E}" name="Column2970"/>
    <tableColumn id="2984" xr3:uid="{0670D977-1D56-4765-B066-F775E9CF7BA3}" name="Column2971"/>
    <tableColumn id="2985" xr3:uid="{D9350CE5-68FE-416E-800B-D9C040CA9ECF}" name="Column2972"/>
    <tableColumn id="2986" xr3:uid="{2E260FFA-6E3F-44B4-9B75-081FAC7BF5B0}" name="Column2973"/>
    <tableColumn id="2987" xr3:uid="{7010A0F3-E019-493F-81E0-F5CEF55C5E30}" name="Column2974"/>
    <tableColumn id="2988" xr3:uid="{85A7A458-E11B-4D47-8425-6DEAFCF9BB62}" name="Column2975"/>
    <tableColumn id="2989" xr3:uid="{93E5381D-9C6A-4C6E-A63C-3D4924047454}" name="Column2976"/>
    <tableColumn id="2990" xr3:uid="{CD537F5E-A8D1-4F23-8E1A-FED400C4999C}" name="Column2977"/>
    <tableColumn id="2991" xr3:uid="{230912D7-814C-4B94-B86D-D44D4416D23A}" name="Column2978"/>
    <tableColumn id="2992" xr3:uid="{D24FF6BE-56FD-4D2B-AADC-9D5C99517809}" name="Column2979"/>
    <tableColumn id="2993" xr3:uid="{55DF74AF-EDA7-49DF-B592-2797B1295D83}" name="Column2980"/>
    <tableColumn id="2994" xr3:uid="{2CC90EC1-093C-4D27-8DD2-99190FED9E90}" name="Column2981"/>
    <tableColumn id="2995" xr3:uid="{27A41363-F108-4939-8B52-B0B9B07094DE}" name="Column2982"/>
    <tableColumn id="2996" xr3:uid="{E36B18F9-7F96-4965-821C-F43B3B5BD392}" name="Column2983"/>
    <tableColumn id="2997" xr3:uid="{640A1FD8-C631-4150-B36D-E0C3AA0ACC13}" name="Column2984"/>
    <tableColumn id="2998" xr3:uid="{74482859-E0A2-4AF4-B5D1-88A0875EBB5F}" name="Column2985"/>
    <tableColumn id="2999" xr3:uid="{D7DBB403-7C31-4EF5-8E2D-BC00A007AC59}" name="Column2986"/>
    <tableColumn id="3000" xr3:uid="{64BB084E-DAF6-4471-8F71-D0A0353937D6}" name="Column2987"/>
    <tableColumn id="3001" xr3:uid="{92D95ACB-36DB-4A6F-B18C-BA3793D83BA7}" name="Column2988"/>
    <tableColumn id="3002" xr3:uid="{AD9D5064-F77D-459E-8FDE-B04E3A900487}" name="Column2989"/>
    <tableColumn id="3003" xr3:uid="{A65CDA9F-B51C-4919-ACA3-3EFE36962FAB}" name="Column2990"/>
    <tableColumn id="3004" xr3:uid="{30D49E24-3AEF-4064-B557-6CFC8AB2741E}" name="Column2991"/>
    <tableColumn id="3005" xr3:uid="{139B1658-B5B1-4486-821E-A0522A251187}" name="Column2992"/>
    <tableColumn id="3006" xr3:uid="{97B51482-3163-4267-A7D3-4409D5A6CE11}" name="Column2993"/>
    <tableColumn id="3007" xr3:uid="{9E3DF242-96FE-4100-82FC-E7675164478C}" name="Column2994"/>
    <tableColumn id="3008" xr3:uid="{FA5BF77E-37A8-4407-A108-B7FB200C8812}" name="Column2995"/>
    <tableColumn id="3009" xr3:uid="{9486AAB0-756B-45E5-8259-9BC0381434E7}" name="Column2996"/>
    <tableColumn id="3010" xr3:uid="{3254A33D-41E0-43FD-BC25-8321DCE837E8}" name="Column2997"/>
    <tableColumn id="3011" xr3:uid="{87914163-8527-4D19-B631-5A67E612F1AA}" name="Column2998"/>
    <tableColumn id="3012" xr3:uid="{892E02EE-6596-40A4-8F50-324A7DD98E3A}" name="Column2999"/>
    <tableColumn id="3013" xr3:uid="{8FF16EF9-7A3E-476B-B801-F94C9C0660F4}" name="Column3000"/>
    <tableColumn id="3014" xr3:uid="{864F8FC5-F85D-427C-A1C6-2D3D2D655141}" name="Column3001"/>
    <tableColumn id="3015" xr3:uid="{AC7E2F95-DA0E-4FC7-83DE-8DD9271DA59A}" name="Column3002"/>
    <tableColumn id="3016" xr3:uid="{41005390-632F-48D5-AAB7-0DDD45917832}" name="Column3003"/>
    <tableColumn id="3017" xr3:uid="{07A0CACF-EE2B-4DF9-B989-4538AD1B951F}" name="Column3004"/>
    <tableColumn id="3018" xr3:uid="{391B847E-4ABE-4997-A698-78EC37CE8048}" name="Column3005"/>
    <tableColumn id="3019" xr3:uid="{935176ED-800E-4C79-80C5-6A1A31D69821}" name="Column3006"/>
    <tableColumn id="3020" xr3:uid="{56E38FEE-8161-4240-A709-3A52F0D6EA1F}" name="Column3007"/>
    <tableColumn id="3021" xr3:uid="{AC4D434F-8B81-4754-B9BC-50780F5DAF65}" name="Column3008"/>
    <tableColumn id="3022" xr3:uid="{76B00CEC-7142-433A-80EC-F770BBA4625E}" name="Column3009"/>
    <tableColumn id="3023" xr3:uid="{D5A585B3-981D-428A-8398-D7B3BE8288AD}" name="Column3010"/>
    <tableColumn id="3024" xr3:uid="{B3FEA752-6AE7-4C0C-BBA5-B315EC13C9B8}" name="Column3011"/>
    <tableColumn id="3025" xr3:uid="{3479E29B-E7F5-4654-A268-B6D6345B5503}" name="Column3012"/>
    <tableColumn id="3026" xr3:uid="{BC66BCE6-257D-421A-B7AF-0D97C4C0032C}" name="Column3013"/>
    <tableColumn id="3027" xr3:uid="{E00364D4-1314-4A47-8857-DA6C7ECED267}" name="Column3014"/>
    <tableColumn id="3028" xr3:uid="{F539EE96-BFA1-463A-A02D-A55700BE0392}" name="Column3015"/>
    <tableColumn id="3029" xr3:uid="{DF3D773D-8E77-45BD-98DF-4663E316EBF3}" name="Column3016"/>
    <tableColumn id="3030" xr3:uid="{4704DC3C-B569-4AEA-A493-FBFDA968AC8C}" name="Column3017"/>
    <tableColumn id="3031" xr3:uid="{8DC86280-46C5-4F95-8AC0-1BD8A61AB1F6}" name="Column3018"/>
    <tableColumn id="3032" xr3:uid="{1A0AD919-61FC-4F92-85C6-5EFEA87F80B1}" name="Column3019"/>
    <tableColumn id="3033" xr3:uid="{E04FF6A4-A349-4E80-B120-441F7AE0E833}" name="Column3020"/>
    <tableColumn id="3034" xr3:uid="{1864BA7D-E890-4CC7-9440-B521BC2C2487}" name="Column3021"/>
    <tableColumn id="3035" xr3:uid="{7B6DE843-DF55-4AE6-AF04-B5DF8D021FDE}" name="Column3022"/>
    <tableColumn id="3036" xr3:uid="{AF35D0AC-C9BF-4428-B196-6938B16601D6}" name="Column3023"/>
    <tableColumn id="3037" xr3:uid="{830EBABF-6733-44D2-96CE-0F3D26EC8172}" name="Column3024"/>
    <tableColumn id="3038" xr3:uid="{BDBB0901-5383-4A08-904E-82E07E191E49}" name="Column3025"/>
    <tableColumn id="3039" xr3:uid="{70DD009C-ED4B-4256-AB2B-472CF98BE7BE}" name="Column3026"/>
    <tableColumn id="3040" xr3:uid="{8C40E9B3-D1C6-42A0-B680-581A75E7D458}" name="Column3027"/>
    <tableColumn id="3041" xr3:uid="{807FB5E6-4C2E-4444-B9E6-68F7B899EF29}" name="Column3028"/>
    <tableColumn id="3042" xr3:uid="{3306EB2C-8ED3-44D0-B8BC-3B1C4C767BB5}" name="Column3029"/>
    <tableColumn id="3043" xr3:uid="{32419D17-4723-4217-9193-58F5FBD4A28B}" name="Column3030"/>
    <tableColumn id="3044" xr3:uid="{FB01E126-14A9-463D-90A8-FAEE9964B2B6}" name="Column3031"/>
    <tableColumn id="3045" xr3:uid="{847060E1-2029-4250-813B-170326B1B8B9}" name="Column3032"/>
    <tableColumn id="3046" xr3:uid="{41317451-C39A-4B48-B777-D70F430C4A99}" name="Column3033"/>
    <tableColumn id="3047" xr3:uid="{E982EB7E-ED94-4C15-888E-7A9B179EEAD5}" name="Column3034"/>
    <tableColumn id="3048" xr3:uid="{B1A6204F-91CB-4B26-88C5-B20ADAA5D7F4}" name="Column3035"/>
    <tableColumn id="3049" xr3:uid="{1A73E88F-534F-4ADF-97E2-5298A197B68B}" name="Column3036"/>
    <tableColumn id="3050" xr3:uid="{B9312E41-622D-436E-9E61-E8E29132E82C}" name="Column3037"/>
    <tableColumn id="3051" xr3:uid="{44179BB8-355E-423A-8EBC-D09009D5937E}" name="Column3038"/>
    <tableColumn id="3052" xr3:uid="{CA293139-BC38-446C-93CB-6A2D9CEE9389}" name="Column3039"/>
    <tableColumn id="3053" xr3:uid="{7CFBDEA6-8EAA-48D7-9A4C-32BB16C1B573}" name="Column3040"/>
    <tableColumn id="3054" xr3:uid="{6D34DEFF-2456-456C-9F5F-04FF46F11368}" name="Column3041"/>
    <tableColumn id="3055" xr3:uid="{0E5F8C7C-3EBA-49E9-8834-52651D320E58}" name="Column3042"/>
    <tableColumn id="3056" xr3:uid="{119B7268-88BE-4DA4-A734-64C21905C82F}" name="Column3043"/>
    <tableColumn id="3057" xr3:uid="{C1501F82-52F1-4388-ABF5-24EE21277B5D}" name="Column3044"/>
    <tableColumn id="3058" xr3:uid="{C6D5583D-F2B5-44AE-9558-7C4314A13F6C}" name="Column3045"/>
    <tableColumn id="3059" xr3:uid="{1E5871B0-76F2-40AE-8C7D-1F9FD5C9BEC2}" name="Column3046"/>
    <tableColumn id="3060" xr3:uid="{B9609F3F-5952-4A80-A79D-E431A2B45D32}" name="Column3047"/>
    <tableColumn id="3061" xr3:uid="{11C9A7FE-7A3E-4E2A-8B66-C57CF7536B13}" name="Column3048"/>
    <tableColumn id="3062" xr3:uid="{ACA43768-C720-4B95-85B3-12A5CF87B5B0}" name="Column3049"/>
    <tableColumn id="3063" xr3:uid="{01338256-F8B7-4CAA-BA20-A7BB7BAF4A8B}" name="Column3050"/>
    <tableColumn id="3064" xr3:uid="{34A108C4-3C04-4C72-8624-E1A6F4ACBEF5}" name="Column3051"/>
    <tableColumn id="3065" xr3:uid="{72DE662F-9895-4137-AACF-F31C0A151358}" name="Column3052"/>
    <tableColumn id="3066" xr3:uid="{7234658E-5CB6-46EC-8861-65F044F6629F}" name="Column3053"/>
    <tableColumn id="3067" xr3:uid="{58A1B241-6A9B-456A-9DA0-4F641A9DC3CF}" name="Column3054"/>
    <tableColumn id="3068" xr3:uid="{0AAC1F9C-541C-4A2D-8433-448F5E2F646A}" name="Column3055"/>
    <tableColumn id="3069" xr3:uid="{B934C720-A8EB-4404-8880-1619B3E4B533}" name="Column3056"/>
    <tableColumn id="3070" xr3:uid="{9E82D176-3139-4128-B521-2BDF8A04C864}" name="Column3057"/>
    <tableColumn id="3071" xr3:uid="{79DD0AF6-6982-426E-9F42-33E759678A6A}" name="Column3058"/>
    <tableColumn id="3072" xr3:uid="{6D7783BC-DC5A-4F6F-975C-36C827A4EA84}" name="Column3059"/>
    <tableColumn id="3073" xr3:uid="{53E9E2B1-1659-4FFF-BF4A-B70D5578EBB6}" name="Column3060"/>
    <tableColumn id="3074" xr3:uid="{35B978E6-B4B1-45BF-9104-B6E9A48B8E1E}" name="Column3061"/>
    <tableColumn id="3075" xr3:uid="{0CF07C34-0A0E-4A1D-8CAB-65B19442CB7D}" name="Column3062"/>
    <tableColumn id="3076" xr3:uid="{04472B6B-EF3A-40D0-93C1-9B615B097381}" name="Column3063"/>
    <tableColumn id="3077" xr3:uid="{2109DA84-D89F-44AD-9B13-6D08A2677E27}" name="Column3064"/>
    <tableColumn id="3078" xr3:uid="{2E76DD20-FCE3-4D8F-A41E-EC8818BF7E0B}" name="Column3065"/>
    <tableColumn id="3079" xr3:uid="{C5252616-43FA-4B85-AE92-FE1C746CBE61}" name="Column3066"/>
    <tableColumn id="3080" xr3:uid="{C738BD72-CBAA-4809-BB53-2FED72BABAB3}" name="Column3067"/>
    <tableColumn id="3081" xr3:uid="{A806B703-0522-4744-A6CE-EBCEAFC81811}" name="Column3068"/>
    <tableColumn id="3082" xr3:uid="{042368DC-79D5-475E-B3E0-77A0D8E7F551}" name="Column3069"/>
    <tableColumn id="3083" xr3:uid="{F92EDA3F-A5C7-4DAE-873A-D9668B28980F}" name="Column3070"/>
    <tableColumn id="3084" xr3:uid="{D0BDBBD1-DEC7-4D73-AD85-536772149E42}" name="Column3071"/>
    <tableColumn id="3085" xr3:uid="{E5FB9C64-AAB3-49B3-8D3D-B8CEC06C6E95}" name="Column3072"/>
    <tableColumn id="3086" xr3:uid="{6CF8F73A-D792-43D6-A635-6ECFC85A8021}" name="Column3073"/>
    <tableColumn id="3087" xr3:uid="{E5AEE9AB-31E0-4602-9212-C6756EF8F234}" name="Column3074"/>
    <tableColumn id="3088" xr3:uid="{8AA7FBE7-DCCD-42E2-B137-890612C1C441}" name="Column3075"/>
    <tableColumn id="3089" xr3:uid="{2D0CC000-C6AD-4A34-BC02-441956AAF687}" name="Column3076"/>
    <tableColumn id="3090" xr3:uid="{3C06CE0F-30FF-4113-8A03-A15F57F851A3}" name="Column3077"/>
    <tableColumn id="3091" xr3:uid="{68CCB6D4-DD09-4B53-B625-A6BF114AB81F}" name="Column3078"/>
    <tableColumn id="3092" xr3:uid="{6EC7E1C3-8B7E-4654-9C20-E3244E097641}" name="Column3079"/>
    <tableColumn id="3093" xr3:uid="{E9EEA644-E2AA-4C85-9C39-97E2F067D9CB}" name="Column3080"/>
    <tableColumn id="3094" xr3:uid="{CE9CB79C-B7A8-4E6D-81AB-43402EDEECC8}" name="Column3081"/>
    <tableColumn id="3095" xr3:uid="{7D137BB3-8C86-4611-AC9B-157F21ECCA6B}" name="Column3082"/>
    <tableColumn id="3096" xr3:uid="{E999EC1A-D669-486C-A63C-50FCC47F8FD0}" name="Column3083"/>
    <tableColumn id="3097" xr3:uid="{4CF54B4A-5C4B-4B2A-8998-080D458D8908}" name="Column3084"/>
    <tableColumn id="3098" xr3:uid="{C94F446E-A74A-4399-87CA-D0C90AD5752A}" name="Column3085"/>
    <tableColumn id="3099" xr3:uid="{93405C53-7387-454B-B35A-45084A8B804E}" name="Column3086"/>
    <tableColumn id="3100" xr3:uid="{DEDE6C8C-D9D5-471C-B069-7704F9A0B8C8}" name="Column3087"/>
    <tableColumn id="3101" xr3:uid="{FD81F8D3-DDCB-49B7-9EF0-48EB3AA7A1EB}" name="Column3088"/>
    <tableColumn id="3102" xr3:uid="{1D2E6D42-5EE9-4498-BBAA-ACCB09E79D55}" name="Column3089"/>
    <tableColumn id="3103" xr3:uid="{AAA85DF5-212B-429E-BAE6-81CBB32452B6}" name="Column3090"/>
    <tableColumn id="3104" xr3:uid="{07AACA47-58E2-4537-BA14-8E635FD05EFF}" name="Column3091"/>
    <tableColumn id="3105" xr3:uid="{8AA91EF6-0EDE-409A-9B78-D8123489743B}" name="Column3092"/>
    <tableColumn id="3106" xr3:uid="{55E3CC5A-9933-4BA5-854C-4B34CD905EA3}" name="Column3093"/>
    <tableColumn id="3107" xr3:uid="{03DBF72F-9F0E-40E0-ABBE-DD7BF1D23B47}" name="Column3094"/>
    <tableColumn id="3108" xr3:uid="{76D19285-740D-46DE-9CE5-6BF3B52168C7}" name="Column3095"/>
    <tableColumn id="3109" xr3:uid="{0B87F21E-E012-4AEB-BEF2-2516C126A5B6}" name="Column3096"/>
    <tableColumn id="3110" xr3:uid="{BD55D772-3B5B-4A5A-BD25-F3DAFC02EC95}" name="Column3097"/>
    <tableColumn id="3111" xr3:uid="{252E5156-5D32-4C27-8FB6-3002EADB3859}" name="Column3098"/>
    <tableColumn id="3112" xr3:uid="{81A5CB33-C5F7-445B-BFFC-5EAB214BDB9F}" name="Column3099"/>
    <tableColumn id="3113" xr3:uid="{AB42AFA0-9584-42C8-85D3-22C7BC0B8670}" name="Column3100"/>
    <tableColumn id="3114" xr3:uid="{77723E61-722B-43C6-A25F-7E83564F7130}" name="Column3101"/>
    <tableColumn id="3115" xr3:uid="{640242BC-35D5-4A25-B03F-553E21C4E69F}" name="Column3102"/>
    <tableColumn id="3116" xr3:uid="{110120D5-4DB8-4FA2-A13E-58AF5B3293F4}" name="Column3103"/>
    <tableColumn id="3117" xr3:uid="{BA7F035E-9E78-4349-8EE6-B8AB1298722D}" name="Column3104"/>
    <tableColumn id="3118" xr3:uid="{BEA80B5A-D2D4-41A1-9FB0-EAED8D08F505}" name="Column3105"/>
    <tableColumn id="3119" xr3:uid="{77055817-1BB1-4158-9DF6-AD9EFF1CF909}" name="Column3106"/>
    <tableColumn id="3120" xr3:uid="{FE631ABD-1C04-4917-A70B-14997D0614DB}" name="Column3107"/>
    <tableColumn id="3121" xr3:uid="{34C5FE61-84B3-4009-B743-AD4FB08E42E0}" name="Column3108"/>
    <tableColumn id="3122" xr3:uid="{BAC7DEDE-9C16-494E-969B-0547CD073D6C}" name="Column3109"/>
    <tableColumn id="3123" xr3:uid="{90B2E29F-B71D-42BA-8BB1-A54022B92608}" name="Column3110"/>
    <tableColumn id="3124" xr3:uid="{D897370A-47AA-42E6-811B-850D73D3C9D8}" name="Column3111"/>
    <tableColumn id="3125" xr3:uid="{B2D8EFC3-545B-4BBA-8F51-67B4DB1BDE45}" name="Column3112"/>
    <tableColumn id="3126" xr3:uid="{1E3D7094-D7C9-4C08-81B8-287F601A4503}" name="Column3113"/>
    <tableColumn id="3127" xr3:uid="{EA972B2C-2525-4C3F-8DE0-BA61CA8EE3A4}" name="Column3114"/>
    <tableColumn id="3128" xr3:uid="{9F0DAE26-AE8C-41B9-AF52-E06176CB0CAC}" name="Column3115"/>
    <tableColumn id="3129" xr3:uid="{04E4CAA6-339F-483D-8C2F-1073C2BE964E}" name="Column3116"/>
    <tableColumn id="3130" xr3:uid="{A6D1A25C-E049-40C8-94F5-A33C2FD46561}" name="Column3117"/>
    <tableColumn id="3131" xr3:uid="{B8CEDD3B-A930-4739-8E25-9C0D3AFEABA6}" name="Column3118"/>
    <tableColumn id="3132" xr3:uid="{6FBC45E0-EDE3-49ED-BBC3-88C5B190FA81}" name="Column3119"/>
    <tableColumn id="3133" xr3:uid="{624B61B7-D094-4712-BD4D-10613FDCFF13}" name="Column3120"/>
    <tableColumn id="3134" xr3:uid="{04131E26-6A2E-46EB-AEA0-792371821795}" name="Column3121"/>
    <tableColumn id="3135" xr3:uid="{0F0F8E56-9C5F-404A-B287-A25640862E7B}" name="Column3122"/>
    <tableColumn id="3136" xr3:uid="{ECC2911C-D510-4685-9DD6-75A448E68A5B}" name="Column3123"/>
    <tableColumn id="3137" xr3:uid="{4676707F-FA6F-4C87-BF04-ABB6411D8FCE}" name="Column3124"/>
    <tableColumn id="3138" xr3:uid="{EE2BF39A-7664-48C1-B347-6790A8AAD9C2}" name="Column3125"/>
    <tableColumn id="3139" xr3:uid="{A91B2C50-CE6E-47AB-9300-7ABC8356A234}" name="Column3126"/>
    <tableColumn id="3140" xr3:uid="{BE29EA82-569F-4771-8FFA-57C19D8ED5CB}" name="Column3127"/>
    <tableColumn id="3141" xr3:uid="{7E7FCD74-AD26-4F3A-80BC-A2AEA1F1B0DD}" name="Column3128"/>
    <tableColumn id="3142" xr3:uid="{E64431E2-5E5A-4E94-B609-59C76A6FA1A9}" name="Column3129"/>
    <tableColumn id="3143" xr3:uid="{A442897E-4C0D-4E0D-9E62-F0B3138779BB}" name="Column3130"/>
    <tableColumn id="3144" xr3:uid="{25E3E191-0864-4C0B-8A74-3D1604409AA4}" name="Column3131"/>
    <tableColumn id="3145" xr3:uid="{4A538F5C-FF4C-4A19-9D0B-DFAD0BE97437}" name="Column3132"/>
    <tableColumn id="3146" xr3:uid="{53A5220B-EA87-4BAA-801D-043474D1F392}" name="Column3133"/>
    <tableColumn id="3147" xr3:uid="{B38708FE-B45C-431E-9B12-FAFF40336FE1}" name="Column3134"/>
    <tableColumn id="3148" xr3:uid="{4DD314A0-8C0A-44A7-AFF3-4D0B3E1869BB}" name="Column3135"/>
    <tableColumn id="3149" xr3:uid="{BF7EA525-D599-4725-B6F1-3504C01FFE67}" name="Column3136"/>
    <tableColumn id="3150" xr3:uid="{E4BD01E8-714C-492B-AF87-96E10D619650}" name="Column3137"/>
    <tableColumn id="3151" xr3:uid="{858E1E9E-2847-4AC0-97F2-0921A41ACBA7}" name="Column3138"/>
    <tableColumn id="3152" xr3:uid="{E13ACFFE-5DA2-478C-8B65-EC372BB692CB}" name="Column3139"/>
    <tableColumn id="3153" xr3:uid="{7F15969D-E86F-4884-926A-D255BFAA9675}" name="Column3140"/>
    <tableColumn id="3154" xr3:uid="{713FDC6A-A33B-440B-8FF0-54A776E2D2AF}" name="Column3141"/>
    <tableColumn id="3155" xr3:uid="{C6F25B99-5DC7-4853-AD68-C05975FBD29A}" name="Column3142"/>
    <tableColumn id="3156" xr3:uid="{EBAC2E6E-0CA3-4A91-9919-811CB451351D}" name="Column3143"/>
    <tableColumn id="3157" xr3:uid="{91EAFB62-65DC-4B50-9B03-5EDF01BEACB9}" name="Column3144"/>
    <tableColumn id="3158" xr3:uid="{79DE2B76-06DD-43A6-AD83-B77523DE7143}" name="Column3145"/>
    <tableColumn id="3159" xr3:uid="{DAD3198F-387C-42A4-B90E-654A7C3EADA6}" name="Column3146"/>
    <tableColumn id="3160" xr3:uid="{D7D29C3F-79A6-4F0F-9AF1-136C2E0F3320}" name="Column3147"/>
    <tableColumn id="3161" xr3:uid="{DB089413-72B1-4C50-903F-029C4177DB99}" name="Column3148"/>
    <tableColumn id="3162" xr3:uid="{140812CE-857E-4E68-8830-867F228EA1F2}" name="Column3149"/>
    <tableColumn id="3163" xr3:uid="{303EE918-94AB-4BF2-B8D9-C3EA6E58F939}" name="Column3150"/>
    <tableColumn id="3164" xr3:uid="{B8C892E4-13F2-405D-AA3A-8A1232E16284}" name="Column3151"/>
    <tableColumn id="3165" xr3:uid="{57B60376-2A4E-41EC-B75F-7E58891DE15D}" name="Column3152"/>
    <tableColumn id="3166" xr3:uid="{38A1F534-357C-4E1C-ABF4-A016F0A0A20C}" name="Column3153"/>
    <tableColumn id="3167" xr3:uid="{1BCEE582-3F39-4635-AF9A-3542826C841B}" name="Column3154"/>
    <tableColumn id="3168" xr3:uid="{1A76B2FE-12D5-48B5-8BFF-BD3E23F77042}" name="Column3155"/>
    <tableColumn id="3169" xr3:uid="{5439EED6-6BCF-469E-B407-F66579CCC284}" name="Column3156"/>
    <tableColumn id="3170" xr3:uid="{B8C202ED-A8A8-4D0E-9915-1B1B71006FE2}" name="Column3157"/>
    <tableColumn id="3171" xr3:uid="{EB54E31C-9995-46F0-93D2-BC0E366FB6E2}" name="Column3158"/>
    <tableColumn id="3172" xr3:uid="{A4E01DF7-7E2B-429B-9CDB-5580272E2843}" name="Column3159"/>
    <tableColumn id="3173" xr3:uid="{4606EC8B-A78F-4C33-823E-B61EC04594E3}" name="Column3160"/>
    <tableColumn id="3174" xr3:uid="{79F5D7AF-4FF1-47A0-A8B6-647F0FAD407C}" name="Column3161"/>
    <tableColumn id="3175" xr3:uid="{34D74FF8-33DC-48FF-B5BB-1BC140723B30}" name="Column3162"/>
    <tableColumn id="3176" xr3:uid="{2DA2943D-FF27-4056-9826-F30B547A1B05}" name="Column3163"/>
    <tableColumn id="3177" xr3:uid="{C67B2A4F-3E62-4291-81AB-281470484D6C}" name="Column3164"/>
    <tableColumn id="3178" xr3:uid="{892D9B83-7299-421B-95EA-1537945460E5}" name="Column3165"/>
    <tableColumn id="3179" xr3:uid="{A9EC8155-8532-41B5-8930-8DEEACD16FAD}" name="Column3166"/>
    <tableColumn id="3180" xr3:uid="{D48A3E41-4854-4382-B017-E7A9009210B9}" name="Column3167"/>
    <tableColumn id="3181" xr3:uid="{34E87976-0637-45D4-B2EC-28219AC2A58B}" name="Column3168"/>
    <tableColumn id="3182" xr3:uid="{6D6355C6-4514-4341-8D23-7E496354411C}" name="Column3169"/>
    <tableColumn id="3183" xr3:uid="{8DD4018D-A420-41D9-8FCE-307E92D11B48}" name="Column3170"/>
    <tableColumn id="3184" xr3:uid="{50A7F47A-671A-4B20-A665-DAE3C5392F6B}" name="Column3171"/>
    <tableColumn id="3185" xr3:uid="{60553298-410A-4F44-9DBC-0888D77D845D}" name="Column3172"/>
    <tableColumn id="3186" xr3:uid="{5AFBCAA1-BD37-4E02-A830-EDEF0986C61F}" name="Column3173"/>
    <tableColumn id="3187" xr3:uid="{7BD53553-0C79-47DB-A1CF-725767479BA7}" name="Column3174"/>
    <tableColumn id="3188" xr3:uid="{81B63E06-CC88-4862-B1ED-1B3AED55B0C7}" name="Column3175"/>
    <tableColumn id="3189" xr3:uid="{1E82F9E8-D0D0-465D-89AA-E03DC56CD6A1}" name="Column3176"/>
    <tableColumn id="3190" xr3:uid="{8B87FDC9-D4B2-4364-B7AB-D0A23751F763}" name="Column3177"/>
    <tableColumn id="3191" xr3:uid="{30804F3D-8EE1-4904-B415-EC0D7170614B}" name="Column3178"/>
    <tableColumn id="3192" xr3:uid="{A59AB0F4-8B71-4377-BE56-F906C11EC6C3}" name="Column3179"/>
    <tableColumn id="3193" xr3:uid="{FEF71E68-0373-451A-897B-4D829C26F0C4}" name="Column3180"/>
    <tableColumn id="3194" xr3:uid="{0FA7E037-4440-41C3-ABD7-1EC3A9F5D7F6}" name="Column3181"/>
    <tableColumn id="3195" xr3:uid="{1FBE0E70-525B-4E57-86AE-9A720A3173CD}" name="Column3182"/>
    <tableColumn id="3196" xr3:uid="{35D0F55B-E8DB-4BCE-A382-205CEAB17083}" name="Column3183"/>
    <tableColumn id="3197" xr3:uid="{A74BAE23-FB87-4B10-AF83-1D917EADA84D}" name="Column3184"/>
    <tableColumn id="3198" xr3:uid="{DB41622F-8062-48FD-A8E1-4BB744EADC15}" name="Column3185"/>
    <tableColumn id="3199" xr3:uid="{F9EF0666-C5D6-4B03-B9F4-3BD83212419C}" name="Column3186"/>
    <tableColumn id="3200" xr3:uid="{1D524CD1-1489-4572-B689-3F217D9CA096}" name="Column3187"/>
    <tableColumn id="3201" xr3:uid="{2D9E4BA3-66FC-4477-9251-35DA4F2459A4}" name="Column3188"/>
    <tableColumn id="3202" xr3:uid="{A986481A-8DC6-49C6-A8F6-DF9916D12AA6}" name="Column3189"/>
    <tableColumn id="3203" xr3:uid="{051C696A-76EA-4AB0-AD44-42867B5E7516}" name="Column3190"/>
    <tableColumn id="3204" xr3:uid="{659641BC-8B62-4C33-BCCC-81AC12527CAF}" name="Column3191"/>
    <tableColumn id="3205" xr3:uid="{173C0867-97C1-45E9-ACF2-D674AFE03D63}" name="Column3192"/>
    <tableColumn id="3206" xr3:uid="{1F65A216-AC26-4E89-A065-51B954CD4BAB}" name="Column3193"/>
    <tableColumn id="3207" xr3:uid="{494ED830-5AD9-4B45-9280-49B28DA546DE}" name="Column3194"/>
    <tableColumn id="3208" xr3:uid="{458C2168-7837-4712-BC90-C03164926A5B}" name="Column3195"/>
    <tableColumn id="3209" xr3:uid="{BEE01E5E-2382-4901-9860-AD62430C6F7B}" name="Column3196"/>
    <tableColumn id="3210" xr3:uid="{C42B0D4F-777D-46FB-AE40-033E3F432EF3}" name="Column3197"/>
    <tableColumn id="3211" xr3:uid="{CA7C0F55-D5DD-48C6-A357-B75AF38B3BEE}" name="Column3198"/>
    <tableColumn id="3212" xr3:uid="{B334BD13-6464-40F9-8540-2E4C545712AC}" name="Column3199"/>
    <tableColumn id="3213" xr3:uid="{E98D3143-491E-4B76-A3F8-075FF52C949D}" name="Column3200"/>
    <tableColumn id="3214" xr3:uid="{D2DC6BB7-E59E-4B8A-9F26-60336B1E9A9E}" name="Column3201"/>
    <tableColumn id="3215" xr3:uid="{DF17CBA2-9F0D-4447-8C03-DF4679F43A4A}" name="Column3202"/>
    <tableColumn id="3216" xr3:uid="{1EA08AE7-A69B-4CEB-A74B-93FB4F863BA2}" name="Column3203"/>
    <tableColumn id="3217" xr3:uid="{C17B7F09-8ACF-4CA6-9475-5481E3B94A9D}" name="Column3204"/>
    <tableColumn id="3218" xr3:uid="{ECFE2BF4-42CF-4E56-A1C7-667E3765525B}" name="Column3205"/>
    <tableColumn id="3219" xr3:uid="{B78EA1E7-BA62-473E-A570-D03678C16D78}" name="Column3206"/>
    <tableColumn id="3220" xr3:uid="{6F468DD4-F00A-4781-ADFD-B40716F3D1FD}" name="Column3207"/>
    <tableColumn id="3221" xr3:uid="{0F95D44F-71FC-4C9C-BC49-F26A89F7883A}" name="Column3208"/>
    <tableColumn id="3222" xr3:uid="{839A8D66-0A68-4081-8A2D-ABBC3EC2C99B}" name="Column3209"/>
    <tableColumn id="3223" xr3:uid="{8BF99B9C-D026-40DA-B90A-F19BB365147F}" name="Column3210"/>
    <tableColumn id="3224" xr3:uid="{1B018FD1-D83B-405A-B20F-8E6D46792093}" name="Column3211"/>
    <tableColumn id="3225" xr3:uid="{63EFFEBC-DEA7-4557-861C-A4ED48892567}" name="Column3212"/>
    <tableColumn id="3226" xr3:uid="{1C628250-1515-4E65-BB2E-230E16D03477}" name="Column3213"/>
    <tableColumn id="3227" xr3:uid="{8514DD67-3A12-4B76-A289-5D8B9BB1AC4E}" name="Column3214"/>
    <tableColumn id="3228" xr3:uid="{9650EE17-ADFC-4C1E-8ED1-28493C8BAE4E}" name="Column3215"/>
    <tableColumn id="3229" xr3:uid="{82637A0F-DC6D-4FE4-94F4-3D9CAAC612E0}" name="Column3216"/>
    <tableColumn id="3230" xr3:uid="{D6CF9397-4957-4CFD-8893-7B0582C948FC}" name="Column3217"/>
    <tableColumn id="3231" xr3:uid="{D7F5F209-3C8A-481C-8DA0-1FC7610C7231}" name="Column3218"/>
    <tableColumn id="3232" xr3:uid="{8132CD5D-5A38-415B-B68B-EFB7B04086D7}" name="Column3219"/>
    <tableColumn id="3233" xr3:uid="{5394179C-DB30-4C7B-8CC9-83CF77E0BE3E}" name="Column3220"/>
    <tableColumn id="3234" xr3:uid="{40738A3E-30EF-47E9-8E5C-01A707266AF9}" name="Column3221"/>
    <tableColumn id="3235" xr3:uid="{F35594D7-3688-4A75-8BAF-AAE9B87669D5}" name="Column3222"/>
    <tableColumn id="3236" xr3:uid="{7718F56E-D6B3-4434-8839-1EC17C06CF2D}" name="Column3223"/>
    <tableColumn id="3237" xr3:uid="{FAC4CAF7-D42F-48BE-998B-886FA2090144}" name="Column3224"/>
    <tableColumn id="3238" xr3:uid="{A0B4E090-CD27-4C68-9BDD-05F2B652CFF2}" name="Column3225"/>
    <tableColumn id="3239" xr3:uid="{25710F89-D25D-44F5-84D8-04063250E73E}" name="Column3226"/>
    <tableColumn id="3240" xr3:uid="{BD01FA30-2B5D-4DCE-B873-1C678DFC5568}" name="Column3227"/>
    <tableColumn id="3241" xr3:uid="{C7878AB2-3F8F-40A1-948C-5F311AA01F22}" name="Column3228"/>
    <tableColumn id="3242" xr3:uid="{C589056F-10C9-4245-B9FF-4959B242DDCB}" name="Column3229"/>
    <tableColumn id="3243" xr3:uid="{F05EE810-2F47-4931-A779-5D2E094C6B08}" name="Column3230"/>
    <tableColumn id="3244" xr3:uid="{C8FD6DCE-4204-43CF-88BC-B289ADF7E288}" name="Column3231"/>
    <tableColumn id="3245" xr3:uid="{3770C06C-202F-439B-BB64-FDC63C251928}" name="Column3232"/>
    <tableColumn id="3246" xr3:uid="{2EEA27F4-78EE-4CA6-99AB-D5EA1645607A}" name="Column3233"/>
    <tableColumn id="3247" xr3:uid="{B8912C1A-9C66-488A-833B-0532254CEBE2}" name="Column3234"/>
    <tableColumn id="3248" xr3:uid="{4DD768F8-31C1-4585-B3B6-628D2601718F}" name="Column3235"/>
    <tableColumn id="3249" xr3:uid="{F44C761E-1DA2-4354-AE83-37C81A08CBAE}" name="Column3236"/>
    <tableColumn id="3250" xr3:uid="{D8743A6B-AFA3-406C-A2C3-6D3FD3854C39}" name="Column3237"/>
    <tableColumn id="3251" xr3:uid="{220B13AC-4EB1-4FE7-A918-3DF904C2BE96}" name="Column3238"/>
    <tableColumn id="3252" xr3:uid="{F720E0AB-0A3A-47A9-BFA4-5637C1E95280}" name="Column3239"/>
    <tableColumn id="3253" xr3:uid="{74032634-F994-4235-9A6C-B5314438612C}" name="Column3240"/>
    <tableColumn id="3254" xr3:uid="{DAE3BC65-1DAF-42A6-9CB2-332894E9DA45}" name="Column3241"/>
    <tableColumn id="3255" xr3:uid="{30FA01B5-D806-4B5E-A3C3-95D262E590E1}" name="Column3242"/>
    <tableColumn id="3256" xr3:uid="{944B1CDF-CBB6-4934-98D6-B10936FEB30B}" name="Column3243"/>
    <tableColumn id="3257" xr3:uid="{D5A08E04-4C27-4670-8084-E9FEA934368D}" name="Column3244"/>
    <tableColumn id="3258" xr3:uid="{49532A61-7BA9-4EC8-96A9-730D627CED54}" name="Column3245"/>
    <tableColumn id="3259" xr3:uid="{FC731251-6555-4167-B668-AD1CD7672B70}" name="Column3246"/>
    <tableColumn id="3260" xr3:uid="{DCC4F53C-3E39-4FFE-BC88-382B707B66D1}" name="Column3247"/>
    <tableColumn id="3261" xr3:uid="{DA77589D-63C3-4B2C-91BA-2B43AA52A5CE}" name="Column3248"/>
    <tableColumn id="3262" xr3:uid="{8C86E57D-13AC-4981-A6F5-11EAAD40C8EB}" name="Column3249"/>
    <tableColumn id="3263" xr3:uid="{85A518BB-4E4D-4F1A-9B41-423FEACAD829}" name="Column3250"/>
    <tableColumn id="3264" xr3:uid="{69D7E192-4C65-4D9D-A4D3-3F1D837C5BB7}" name="Column3251"/>
    <tableColumn id="3265" xr3:uid="{70C96B77-FB2C-48DA-AA0D-9C50DB71B1E8}" name="Column3252"/>
    <tableColumn id="3266" xr3:uid="{2CBD023D-65A3-415D-A726-224D7522F685}" name="Column3253"/>
    <tableColumn id="3267" xr3:uid="{11A720BE-5461-4201-AD8C-48F7ADFC5404}" name="Column3254"/>
    <tableColumn id="3268" xr3:uid="{17F602C7-585A-46F5-8ABF-DFA79AB276B3}" name="Column3255"/>
    <tableColumn id="3269" xr3:uid="{C666B464-FAC4-4767-AF3D-A5116A84CA97}" name="Column3256"/>
    <tableColumn id="3270" xr3:uid="{5F871A96-170C-41E6-9491-6CA658874C99}" name="Column3257"/>
    <tableColumn id="3271" xr3:uid="{43ECDC1E-5CF1-418D-8BBC-79FC159AFEC0}" name="Column3258"/>
    <tableColumn id="3272" xr3:uid="{263D50DE-7DBF-4327-BE6B-21E45692BC19}" name="Column3259"/>
    <tableColumn id="3273" xr3:uid="{823C997A-876D-4A2C-B21C-D678853074B5}" name="Column3260"/>
    <tableColumn id="3274" xr3:uid="{EC63DC16-E530-42E9-9964-C4ED75262C69}" name="Column3261"/>
    <tableColumn id="3275" xr3:uid="{7FF9640F-EDA2-403A-918B-29476CA443E2}" name="Column3262"/>
    <tableColumn id="3276" xr3:uid="{B47C2D51-2E5C-490C-8B28-328446ADC14B}" name="Column3263"/>
    <tableColumn id="3277" xr3:uid="{572AAD67-B637-4FE0-9252-2C51A83DB1A0}" name="Column3264"/>
    <tableColumn id="3278" xr3:uid="{84A423AD-76F6-4918-A2A7-3EA304BFAC7C}" name="Column3265"/>
    <tableColumn id="3279" xr3:uid="{2673D732-DD57-4F33-8F5E-BB1527F51923}" name="Column3266"/>
    <tableColumn id="3280" xr3:uid="{82396097-F957-48CF-A8BD-6959A77079E6}" name="Column3267"/>
    <tableColumn id="3281" xr3:uid="{B23B11D8-3EC4-46DD-BCF2-E219B0AA90C2}" name="Column3268"/>
    <tableColumn id="3282" xr3:uid="{B89555FF-63AD-40CD-87E3-A6FA8E0341FF}" name="Column3269"/>
    <tableColumn id="3283" xr3:uid="{22952D7B-6889-4BC3-B693-4468C69D9756}" name="Column3270"/>
    <tableColumn id="3284" xr3:uid="{34CDB2F3-8E47-4D7D-8112-3C6166186CEA}" name="Column3271"/>
    <tableColumn id="3285" xr3:uid="{A5C7AE57-BC98-4E1E-BD5C-1063A8FFE55D}" name="Column3272"/>
    <tableColumn id="3286" xr3:uid="{F59B5CD7-6605-4C6F-B547-BE0DFBE00166}" name="Column3273"/>
    <tableColumn id="3287" xr3:uid="{7EF0F01F-A003-4788-BD91-66B0C5F6D2E0}" name="Column3274"/>
    <tableColumn id="3288" xr3:uid="{12C0ADF3-AC68-41D2-8139-BB5B6E753CD5}" name="Column3275"/>
    <tableColumn id="3289" xr3:uid="{01C02260-EC29-46A1-858E-90D3B5683BBF}" name="Column3276"/>
    <tableColumn id="3290" xr3:uid="{6BBC2E56-5C53-40A0-8FF5-E55F63B14167}" name="Column3277"/>
    <tableColumn id="3291" xr3:uid="{675FB4FA-DC9A-407B-AC53-DB8E459D1C4A}" name="Column3278"/>
    <tableColumn id="3292" xr3:uid="{2B6B02CD-CF74-4CC2-A555-3DC0CF6F5B4E}" name="Column3279"/>
    <tableColumn id="3293" xr3:uid="{3CF46291-4CED-45AC-8210-5D0C27917527}" name="Column3280"/>
    <tableColumn id="3294" xr3:uid="{EEF12915-7869-4F8F-A147-89AAC2A57A9A}" name="Column3281"/>
    <tableColumn id="3295" xr3:uid="{AFCE60C9-3265-424C-BA4D-5A546F2791DE}" name="Column3282"/>
    <tableColumn id="3296" xr3:uid="{3C4AB77C-27CB-4203-850F-E2836208DC95}" name="Column3283"/>
    <tableColumn id="3297" xr3:uid="{EC32C52B-4EE2-44FC-8BBD-FABCB505E895}" name="Column3284"/>
    <tableColumn id="3298" xr3:uid="{2AA34F6E-83AE-45B5-8B14-5C749373ED5F}" name="Column3285"/>
    <tableColumn id="3299" xr3:uid="{D9353957-7B96-4640-990C-D67C0AEF4031}" name="Column3286"/>
    <tableColumn id="3300" xr3:uid="{69E589E2-F54B-495B-B649-EFB428E7846E}" name="Column3287"/>
    <tableColumn id="3301" xr3:uid="{A12C5730-308D-4F04-BE61-4A85350E7699}" name="Column3288"/>
    <tableColumn id="3302" xr3:uid="{F3FE9E31-B33C-4F30-B768-8225ED477DD3}" name="Column3289"/>
    <tableColumn id="3303" xr3:uid="{9C806184-907F-4D86-B4D3-07D02801D0EA}" name="Column3290"/>
    <tableColumn id="3304" xr3:uid="{9AF13474-8911-446D-A5CE-7B904FC554CD}" name="Column3291"/>
    <tableColumn id="3305" xr3:uid="{4257D1B7-BAD0-4CDE-9580-72B449BE307D}" name="Column3292"/>
    <tableColumn id="3306" xr3:uid="{71322095-0143-4713-B657-B9AB492A0C0F}" name="Column3293"/>
    <tableColumn id="3307" xr3:uid="{8F5D630B-5A7E-4789-8F84-6BA5DAB31B97}" name="Column3294"/>
    <tableColumn id="3308" xr3:uid="{3F809407-3C8B-4EF1-B20B-F1ED31C64C4D}" name="Column3295"/>
    <tableColumn id="3309" xr3:uid="{7AE48490-9A4C-488F-9891-3CD9E09C1F51}" name="Column3296"/>
    <tableColumn id="3310" xr3:uid="{2D4FE9B4-2435-4123-B77E-0C37DE0D7EC1}" name="Column3297"/>
    <tableColumn id="3311" xr3:uid="{5518C9CF-58C6-4863-8346-2C94F760F728}" name="Column3298"/>
    <tableColumn id="3312" xr3:uid="{76A7027B-5EF6-4B9E-807B-AECEDD81CC28}" name="Column3299"/>
    <tableColumn id="3313" xr3:uid="{85CE0A85-4810-4B41-80A1-8D486023425D}" name="Column3300"/>
    <tableColumn id="3314" xr3:uid="{D37389D6-E8E7-4E05-A823-15D35AD1955B}" name="Column3301"/>
    <tableColumn id="3315" xr3:uid="{D6695CB3-4379-4ADE-8DB3-81E2DA892AA2}" name="Column3302"/>
    <tableColumn id="3316" xr3:uid="{B50B227C-026C-4B0C-AD7C-1AB953A7A29D}" name="Column3303"/>
    <tableColumn id="3317" xr3:uid="{4BD11C0E-17BB-44FC-812C-28FAF803C6AA}" name="Column3304"/>
    <tableColumn id="3318" xr3:uid="{650E2EC0-83E9-4A4A-A2E1-007B807DEF5F}" name="Column3305"/>
    <tableColumn id="3319" xr3:uid="{7C594D5C-4B83-4521-A259-7DC988DCCB49}" name="Column3306"/>
    <tableColumn id="3320" xr3:uid="{ED60A330-B205-4DA9-8DF9-0A3049354C85}" name="Column3307"/>
    <tableColumn id="3321" xr3:uid="{C26D5874-EAD1-465A-BA5A-F016A40A1A8F}" name="Column3308"/>
    <tableColumn id="3322" xr3:uid="{EE29E86D-071F-4691-86AC-7DC013A748E0}" name="Column3309"/>
    <tableColumn id="3323" xr3:uid="{3202F191-AF53-43A0-8AA4-BAACD1ED78CE}" name="Column3310"/>
    <tableColumn id="3324" xr3:uid="{BE95FD1C-76E1-4DA6-B14F-3D32F1E3FA56}" name="Column3311"/>
    <tableColumn id="3325" xr3:uid="{29977D0B-6C60-4605-B3DC-B3D3E95AA0E7}" name="Column3312"/>
    <tableColumn id="3326" xr3:uid="{FE0D7927-6E6A-4BE6-AAC9-FB70885646F6}" name="Column3313"/>
    <tableColumn id="3327" xr3:uid="{82214E8E-B4AE-4AA0-8E78-19B53DAC0E1C}" name="Column3314"/>
    <tableColumn id="3328" xr3:uid="{0EFFEAE5-E0C1-48A8-BFEA-611C71FF09A1}" name="Column3315"/>
    <tableColumn id="3329" xr3:uid="{7E2DBDB4-8A71-48CD-AAE9-0F7A27D55B8D}" name="Column3316"/>
    <tableColumn id="3330" xr3:uid="{971A16FB-210C-46D0-838F-8C8769AA2323}" name="Column3317"/>
    <tableColumn id="3331" xr3:uid="{C0B036CC-1C6E-4D74-B6C0-DF7D49792715}" name="Column3318"/>
    <tableColumn id="3332" xr3:uid="{D08DDA56-F3DF-44DD-A33D-A251D69392C5}" name="Column3319"/>
    <tableColumn id="3333" xr3:uid="{D7B62D75-2E85-4F37-A795-E06B90B602DF}" name="Column3320"/>
    <tableColumn id="3334" xr3:uid="{30C50C17-C5F5-4CC9-B4EF-6F79101C4287}" name="Column3321"/>
    <tableColumn id="3335" xr3:uid="{07B56C42-566E-4DD2-B9FD-91DA3C099168}" name="Column3322"/>
    <tableColumn id="3336" xr3:uid="{52907790-C89B-452C-BE99-4BE980D2B281}" name="Column3323"/>
    <tableColumn id="3337" xr3:uid="{DDD96C10-D9A5-4955-9714-EEFCE30CF88E}" name="Column3324"/>
    <tableColumn id="3338" xr3:uid="{C3EA04CC-BB68-4F98-A0F5-2FC24ABAD3F2}" name="Column3325"/>
    <tableColumn id="3339" xr3:uid="{ACC3CA17-6175-4B2B-9B85-9F57FD935481}" name="Column3326"/>
    <tableColumn id="3340" xr3:uid="{671D43B1-EF6D-4084-A23E-745813B7FC70}" name="Column3327"/>
    <tableColumn id="3341" xr3:uid="{80AFF075-1A34-46D1-98CA-57E48E2ED5B4}" name="Column3328"/>
    <tableColumn id="3342" xr3:uid="{4F29536C-0CAE-4E74-8411-31D4CB876045}" name="Column3329"/>
    <tableColumn id="3343" xr3:uid="{1ACF1722-3303-4E46-A024-10ACB92B36D4}" name="Column3330"/>
    <tableColumn id="3344" xr3:uid="{C1E3F49C-8B39-4808-BB4F-27213F217962}" name="Column3331"/>
    <tableColumn id="3345" xr3:uid="{C679671F-3025-4EDF-B3DA-04BE57712681}" name="Column3332"/>
    <tableColumn id="3346" xr3:uid="{707B0FA0-1C1F-4B17-B2F5-90A8010B14E6}" name="Column3333"/>
    <tableColumn id="3347" xr3:uid="{0B044874-1FDB-4C6E-AB20-DFB2AD88DDA3}" name="Column3334"/>
    <tableColumn id="3348" xr3:uid="{BD4BB829-EB67-40AC-A4E6-BE4E7D575969}" name="Column3335"/>
    <tableColumn id="3349" xr3:uid="{66E6B382-0C61-4F69-B5C4-8AD5A85673A0}" name="Column3336"/>
    <tableColumn id="3350" xr3:uid="{43D1696A-606B-41DD-A760-5766017C6620}" name="Column3337"/>
    <tableColumn id="3351" xr3:uid="{AA8ECC81-4031-46D2-8B20-7C80A453E390}" name="Column3338"/>
    <tableColumn id="3352" xr3:uid="{9E943304-BD19-4E76-9DC1-DEFFE92C01AF}" name="Column3339"/>
    <tableColumn id="3353" xr3:uid="{9C4D5581-2664-4ECD-86EA-5F362BF4CAEF}" name="Column3340"/>
    <tableColumn id="3354" xr3:uid="{D5F7CD39-25ED-4E32-B3A4-87399EB7932A}" name="Column3341"/>
    <tableColumn id="3355" xr3:uid="{A5A33BE2-1F21-44CB-BC47-89E2D77C675E}" name="Column3342"/>
    <tableColumn id="3356" xr3:uid="{A2D161C9-CE95-4A0B-AB39-A04AA0E3D2F6}" name="Column3343"/>
    <tableColumn id="3357" xr3:uid="{CA699F81-1226-4C6D-A485-C67670848B5F}" name="Column3344"/>
    <tableColumn id="3358" xr3:uid="{237A0156-0B0D-40DD-8A5C-7155B800020C}" name="Column3345"/>
    <tableColumn id="3359" xr3:uid="{F9C30A36-5A16-424B-8D6A-A19C5F3CBC08}" name="Column3346"/>
    <tableColumn id="3360" xr3:uid="{7B7F6DCF-F50F-46A5-BF4B-3490D42742CC}" name="Column3347"/>
    <tableColumn id="3361" xr3:uid="{C27827AD-5EC2-410D-A5E7-7C0CBC4CD1E8}" name="Column3348"/>
    <tableColumn id="3362" xr3:uid="{FC4773D6-3133-472C-B1E2-99AEC096DA5F}" name="Column3349"/>
    <tableColumn id="3363" xr3:uid="{363A23FA-FB13-4777-BCBE-505731F71958}" name="Column3350"/>
    <tableColumn id="3364" xr3:uid="{75FD10AA-EA5A-4E4B-A70A-1A480FD2C86C}" name="Column3351"/>
    <tableColumn id="3365" xr3:uid="{7040C937-1CA0-48AB-BE07-9700369A6B2B}" name="Column3352"/>
    <tableColumn id="3366" xr3:uid="{BA9127AD-17EF-40D2-BFD6-5DC46BBBC57E}" name="Column3353"/>
    <tableColumn id="3367" xr3:uid="{ED158ECD-EF45-453E-AFF8-62EEA019BB2B}" name="Column3354"/>
    <tableColumn id="3368" xr3:uid="{4341FB67-563E-4DE7-B657-148894A1FF73}" name="Column3355"/>
    <tableColumn id="3369" xr3:uid="{B6B508E2-1CFC-4CC5-B5BD-D3B9A31B8E39}" name="Column3356"/>
    <tableColumn id="3370" xr3:uid="{64D6E632-D2FC-4ADD-97F0-F320F0F50F71}" name="Column3357"/>
    <tableColumn id="3371" xr3:uid="{4C5E0809-9A26-48F7-B485-39888CAEA00F}" name="Column3358"/>
    <tableColumn id="3372" xr3:uid="{05775F95-FFD4-4405-8EA4-7CB1A995AD3A}" name="Column3359"/>
    <tableColumn id="3373" xr3:uid="{9BDD074C-3635-4A93-8EC5-93183DCF3E26}" name="Column3360"/>
    <tableColumn id="3374" xr3:uid="{53324491-CD04-4E58-ABB2-0FAAD7BA2DF6}" name="Column3361"/>
    <tableColumn id="3375" xr3:uid="{0078449F-21F6-4EF5-9F4B-BF6A07A354D5}" name="Column3362"/>
    <tableColumn id="3376" xr3:uid="{27D2A7CE-5B38-45F4-A4D0-B1A78FEE5E48}" name="Column3363"/>
    <tableColumn id="3377" xr3:uid="{95A811F0-FA11-4B44-9328-83E5DD87E492}" name="Column3364"/>
    <tableColumn id="3378" xr3:uid="{BED01E8D-87F3-4969-B7E8-7231E44ACB6A}" name="Column3365"/>
    <tableColumn id="3379" xr3:uid="{73EE4E58-7A34-4CAE-A557-A71326C89DB4}" name="Column3366"/>
    <tableColumn id="3380" xr3:uid="{B2C050F1-18BC-4227-A7CE-80225FBA1B31}" name="Column3367"/>
    <tableColumn id="3381" xr3:uid="{014C151C-424E-44AB-A8F0-68588BF7541F}" name="Column3368"/>
    <tableColumn id="3382" xr3:uid="{E393E4DF-C1FC-49BF-87C5-27CAE200777A}" name="Column3369"/>
    <tableColumn id="3383" xr3:uid="{D2B06A2B-D785-4320-AE03-CF30D89E9D18}" name="Column3370"/>
    <tableColumn id="3384" xr3:uid="{B801606E-C025-4005-AED2-9558316A2244}" name="Column3371"/>
    <tableColumn id="3385" xr3:uid="{E0AE9B2A-6F52-4FC7-8D83-8020FA1A4F5D}" name="Column3372"/>
    <tableColumn id="3386" xr3:uid="{8B655E5B-8066-4A8C-B30A-0386A78E2655}" name="Column3373"/>
    <tableColumn id="3387" xr3:uid="{A7D4A188-D1D7-469D-B928-83E50BE3A408}" name="Column3374"/>
    <tableColumn id="3388" xr3:uid="{D7F44583-100C-4C24-8A5A-8F8752F6F809}" name="Column3375"/>
    <tableColumn id="3389" xr3:uid="{1FE79FCC-F491-4D83-BEC4-D6435AC1AFA0}" name="Column3376"/>
    <tableColumn id="3390" xr3:uid="{4D15DD1C-8E47-47D5-904C-AC9B87E4EE65}" name="Column3377"/>
    <tableColumn id="3391" xr3:uid="{83DDF403-EF00-4D2C-86DA-7C15CD7AA8CC}" name="Column3378"/>
    <tableColumn id="3392" xr3:uid="{A4CF5252-CA5F-481F-AB08-6DDDE394B65B}" name="Column3379"/>
    <tableColumn id="3393" xr3:uid="{347CB565-291D-4486-8A55-11883A56EA05}" name="Column3380"/>
    <tableColumn id="3394" xr3:uid="{7182F3AA-B49C-4D71-8C08-15CB58F8EAB7}" name="Column3381"/>
    <tableColumn id="3395" xr3:uid="{82AC3E63-CF88-4BD3-B993-B412FDFE5DEF}" name="Column3382"/>
    <tableColumn id="3396" xr3:uid="{F08AD3E2-5F1B-4F89-A52C-9EBCD5833D86}" name="Column3383"/>
    <tableColumn id="3397" xr3:uid="{72ABE3FB-23F3-4A44-9C68-8D2023978AAB}" name="Column3384"/>
    <tableColumn id="3398" xr3:uid="{77A051D6-5691-45EB-81A6-46F7E4F757E9}" name="Column3385"/>
    <tableColumn id="3399" xr3:uid="{FA8E74F0-436D-43F9-ADEF-CF7964835063}" name="Column3386"/>
    <tableColumn id="3400" xr3:uid="{CAEB81B6-3A5B-4F26-A654-2259683D152C}" name="Column3387"/>
    <tableColumn id="3401" xr3:uid="{E6BD12EC-5C10-4B42-95CC-73AE3254D6C6}" name="Column3388"/>
    <tableColumn id="3402" xr3:uid="{CA3EB4A2-3018-4280-9F42-2F3B3B1CD4FC}" name="Column3389"/>
    <tableColumn id="3403" xr3:uid="{E3EB24E0-71D5-475D-B9E5-378EA32F1486}" name="Column3390"/>
    <tableColumn id="3404" xr3:uid="{B3D010B0-4551-42FF-BF7D-E3F9E65C35F5}" name="Column3391"/>
    <tableColumn id="3405" xr3:uid="{39EF7B09-0D5F-49BF-B9A3-BE59C0AD6FCF}" name="Column3392"/>
    <tableColumn id="3406" xr3:uid="{8DE35C89-F9E1-4EEE-B67B-057F14EA5E6C}" name="Column3393"/>
    <tableColumn id="3407" xr3:uid="{05EE049F-CDF0-4EEF-969C-A756BFD7127B}" name="Column3394"/>
    <tableColumn id="3408" xr3:uid="{6DAEB8C9-9DEB-45C3-9B9E-C3EB2B690836}" name="Column3395"/>
    <tableColumn id="3409" xr3:uid="{766A92FD-6EDA-4392-ADEF-A574F654F207}" name="Column3396"/>
    <tableColumn id="3410" xr3:uid="{74E220E0-DB67-451E-BDE9-A400E933061F}" name="Column3397"/>
    <tableColumn id="3411" xr3:uid="{0A21BEFB-CD9C-4742-990A-659BC194D9C8}" name="Column3398"/>
    <tableColumn id="3412" xr3:uid="{E78F893E-91A3-4C0D-BDA7-1BC186458D70}" name="Column3399"/>
    <tableColumn id="3413" xr3:uid="{66BFFE2D-36D5-478F-AFFC-D8010DFC97F4}" name="Column3400"/>
    <tableColumn id="3414" xr3:uid="{E815F817-6178-4F71-B2FF-9CEB3555A67E}" name="Column3401"/>
    <tableColumn id="3415" xr3:uid="{A75EDBEF-843B-49E6-9F2E-A65420D8D254}" name="Column3402"/>
    <tableColumn id="3416" xr3:uid="{1789760B-A11D-4D60-9539-74F96036C4BB}" name="Column3403"/>
    <tableColumn id="3417" xr3:uid="{F8F5B121-29B5-4778-A94F-8FB536EDA10E}" name="Column3404"/>
    <tableColumn id="3418" xr3:uid="{6AC78837-B250-485A-90F5-2898800B8679}" name="Column3405"/>
    <tableColumn id="3419" xr3:uid="{98011A60-7B26-46EF-BF2B-E841DC89C465}" name="Column3406"/>
    <tableColumn id="3420" xr3:uid="{CA20E829-AEAC-4941-B0DB-1097E071C98B}" name="Column3407"/>
    <tableColumn id="3421" xr3:uid="{E51B2998-1C29-435C-9816-CCD4DAC67ACF}" name="Column3408"/>
    <tableColumn id="3422" xr3:uid="{4A5C1F29-2675-49E8-A5AD-1AF83656E20A}" name="Column3409"/>
    <tableColumn id="3423" xr3:uid="{4B0E225A-9508-4D97-B185-CC09812655C4}" name="Column3410"/>
    <tableColumn id="3424" xr3:uid="{0E56903F-F979-4B36-B647-CD139B80F46D}" name="Column3411"/>
    <tableColumn id="3425" xr3:uid="{508B54AF-C9CC-4D07-A90E-6493AB50243A}" name="Column3412"/>
    <tableColumn id="3426" xr3:uid="{F0FB2435-6DA3-48BC-A8DD-B836505601C4}" name="Column3413"/>
    <tableColumn id="3427" xr3:uid="{9988DD30-EAD9-422D-8E14-348800EE0062}" name="Column3414"/>
    <tableColumn id="3428" xr3:uid="{11982726-36B4-46A1-9E53-41041349B34F}" name="Column3415"/>
    <tableColumn id="3429" xr3:uid="{5C9150EC-5B7E-4871-B267-D0C6B4D3F497}" name="Column3416"/>
    <tableColumn id="3430" xr3:uid="{7167FA2A-6BF8-44F2-A67A-8AD594BC8036}" name="Column3417"/>
    <tableColumn id="3431" xr3:uid="{011BD3B4-9352-47DC-8171-18BE078FCD86}" name="Column3418"/>
    <tableColumn id="3432" xr3:uid="{EDA35427-5C56-406C-9C53-2601E9B74C6E}" name="Column3419"/>
    <tableColumn id="3433" xr3:uid="{D0152357-2DE6-4638-BE39-F8BFAC50713B}" name="Column3420"/>
    <tableColumn id="3434" xr3:uid="{06A56CE2-A29E-421D-B55C-F358BD83D392}" name="Column3421"/>
    <tableColumn id="3435" xr3:uid="{DA1920E3-1134-4346-BA1E-DB6C7DCCBFD0}" name="Column3422"/>
    <tableColumn id="3436" xr3:uid="{2F3D76A4-35C2-4F92-98C0-FADF2CBF730F}" name="Column3423"/>
    <tableColumn id="3437" xr3:uid="{A075002D-645F-434E-B956-8D64F526D24A}" name="Column3424"/>
    <tableColumn id="3438" xr3:uid="{8C836A3D-870B-426A-8440-7FA33AE5A78F}" name="Column3425"/>
    <tableColumn id="3439" xr3:uid="{3BF0CE30-6F7A-4FBD-8384-EF43F9CD2C65}" name="Column3426"/>
    <tableColumn id="3440" xr3:uid="{6C304800-C662-4D6D-9A7C-C98894E9F778}" name="Column3427"/>
    <tableColumn id="3441" xr3:uid="{952E509B-9C3D-4643-873A-07BD2ACF85CE}" name="Column3428"/>
    <tableColumn id="3442" xr3:uid="{3A966D5E-FA77-4042-ADF3-2C2C517A378E}" name="Column3429"/>
    <tableColumn id="3443" xr3:uid="{CD0A31E0-F06A-4A27-8810-5141774B1320}" name="Column3430"/>
    <tableColumn id="3444" xr3:uid="{D3954AAE-D752-4AE8-B898-40C322A1BD1D}" name="Column3431"/>
    <tableColumn id="3445" xr3:uid="{8C374C03-D44E-442E-9A26-D09C2A86233D}" name="Column3432"/>
    <tableColumn id="3446" xr3:uid="{434721CA-ED3A-4219-82BA-312314A1F7B6}" name="Column3433"/>
    <tableColumn id="3447" xr3:uid="{8A1375C2-64D1-4C49-A3A5-098F8B24AEC4}" name="Column3434"/>
    <tableColumn id="3448" xr3:uid="{C1A44238-42CF-4499-BFEB-207B86CB9F07}" name="Column3435"/>
    <tableColumn id="3449" xr3:uid="{1E72AA78-939B-4366-99F9-896008EBD1A9}" name="Column3436"/>
    <tableColumn id="3450" xr3:uid="{3F92BE05-1964-4E85-8599-94B8B0D9B57F}" name="Column3437"/>
    <tableColumn id="3451" xr3:uid="{2EFD5C80-71C9-4712-A3B5-B9806E664B85}" name="Column3438"/>
    <tableColumn id="3452" xr3:uid="{AE933D0A-3E30-431F-AA7F-B00F1B35FF29}" name="Column3439"/>
    <tableColumn id="3453" xr3:uid="{2EFAA7DC-A204-4CE0-A9D2-9DD05D0051BC}" name="Column3440"/>
    <tableColumn id="3454" xr3:uid="{5F368F77-C5F7-4C1A-9651-D15964EB4DFB}" name="Column3441"/>
    <tableColumn id="3455" xr3:uid="{930BE4FD-1FEA-4661-A6DF-E829C783FDCB}" name="Column3442"/>
    <tableColumn id="3456" xr3:uid="{F4E7E3A9-8766-4D32-921A-CEA3433C965C}" name="Column3443"/>
    <tableColumn id="3457" xr3:uid="{3B4B5BE3-0BB5-454C-8AEC-444BBC511096}" name="Column3444"/>
    <tableColumn id="3458" xr3:uid="{9EA9261A-1EA0-416A-92F2-C08FD4711CA8}" name="Column3445"/>
    <tableColumn id="3459" xr3:uid="{8CED035D-F068-4C77-A656-1D65CAD96262}" name="Column3446"/>
    <tableColumn id="3460" xr3:uid="{481A4A0B-79D2-4FC3-B9B1-1715E25AEBD2}" name="Column3447"/>
    <tableColumn id="3461" xr3:uid="{335E2F2F-A6DE-452D-8B49-6075DC80536A}" name="Column3448"/>
    <tableColumn id="3462" xr3:uid="{64F3EF34-AAAC-419A-B0D3-E7D7934219BB}" name="Column3449"/>
    <tableColumn id="3463" xr3:uid="{F1B0FD03-1750-45CE-A210-FD5F0EBBC99A}" name="Column3450"/>
    <tableColumn id="3464" xr3:uid="{0699E73A-7427-4D62-A6CD-B565236161BB}" name="Column3451"/>
    <tableColumn id="3465" xr3:uid="{F715141A-8B83-4878-8DAD-42019CDD1215}" name="Column3452"/>
    <tableColumn id="3466" xr3:uid="{9DB3F925-12BD-4C24-B963-9D0B7EDB608D}" name="Column3453"/>
    <tableColumn id="3467" xr3:uid="{3E4FC964-4C4F-409F-B9EA-C84687875818}" name="Column3454"/>
    <tableColumn id="3468" xr3:uid="{7FC1C46D-B2DF-4E39-9674-6995DA3F6E99}" name="Column3455"/>
    <tableColumn id="3469" xr3:uid="{B654EE7B-E4AF-40D1-A160-7E9EEF79028D}" name="Column3456"/>
    <tableColumn id="3470" xr3:uid="{0BDDD30B-EC70-4058-9684-B519845E97DC}" name="Column3457"/>
    <tableColumn id="3471" xr3:uid="{9A581A94-EB8C-48E9-92CE-17F8540E9D09}" name="Column3458"/>
    <tableColumn id="3472" xr3:uid="{CEB31FD2-24CC-424C-8AC4-84C365FFC193}" name="Column3459"/>
    <tableColumn id="3473" xr3:uid="{6AC2757A-3732-4975-9BD3-902416FEFD88}" name="Column3460"/>
    <tableColumn id="3474" xr3:uid="{B8608EED-E3FD-435C-80E8-06049CD9B6A0}" name="Column3461"/>
    <tableColumn id="3475" xr3:uid="{6DB282F4-28E9-419A-9343-891A7FF1E30C}" name="Column3462"/>
    <tableColumn id="3476" xr3:uid="{D71383A3-1EAB-45BB-8FCF-8B38AFC4BFF4}" name="Column3463"/>
    <tableColumn id="3477" xr3:uid="{E989E5DD-8B6A-4698-9A69-F8CB3E615198}" name="Column3464"/>
    <tableColumn id="3478" xr3:uid="{395F8506-8C39-4E15-A99C-68E2E0CFCF1A}" name="Column3465"/>
    <tableColumn id="3479" xr3:uid="{6EA0DB8E-2098-43EA-9BB3-EE9720A0D081}" name="Column3466"/>
    <tableColumn id="3480" xr3:uid="{B2BA55D5-0C4C-424B-9852-41EF9DB3221E}" name="Column3467"/>
    <tableColumn id="3481" xr3:uid="{E4D60A26-1ABE-4C69-B051-2B90D9365E42}" name="Column3468"/>
    <tableColumn id="3482" xr3:uid="{9629307B-9D92-4D80-9E83-B70C325E81A7}" name="Column3469"/>
    <tableColumn id="3483" xr3:uid="{93D4FD3C-FE19-4FEF-9D84-DC09FF394E25}" name="Column3470"/>
    <tableColumn id="3484" xr3:uid="{EE5EAA88-BFF3-4A0B-A9BD-CAB3249D40C2}" name="Column3471"/>
    <tableColumn id="3485" xr3:uid="{151E39F0-6F85-4795-9D1F-26992E791524}" name="Column3472"/>
    <tableColumn id="3486" xr3:uid="{ED704522-EA43-4FE9-8AC3-6C27B5E37236}" name="Column3473"/>
    <tableColumn id="3487" xr3:uid="{040D8A89-3DFA-4D77-AF9E-EA1622AFE585}" name="Column3474"/>
    <tableColumn id="3488" xr3:uid="{E0C3CEB8-A2C0-45DF-B769-9C196F1FE821}" name="Column3475"/>
    <tableColumn id="3489" xr3:uid="{D4BF4C32-C710-4DCC-9D4A-99DA4B53DA48}" name="Column3476"/>
    <tableColumn id="3490" xr3:uid="{51F18B02-60FF-4219-B350-8B7AE8AA1C73}" name="Column3477"/>
    <tableColumn id="3491" xr3:uid="{BF1214FA-1E3A-4751-98DA-401EE247E7B3}" name="Column3478"/>
    <tableColumn id="3492" xr3:uid="{FC0A0CA4-9382-4EE9-B411-F61A5C914165}" name="Column3479"/>
    <tableColumn id="3493" xr3:uid="{CCE29E5E-F1F2-4E99-9CA3-44653AEAA612}" name="Column3480"/>
    <tableColumn id="3494" xr3:uid="{AA0400F4-5D8F-4F07-9EBA-2499CCD4E106}" name="Column3481"/>
    <tableColumn id="3495" xr3:uid="{03FFCF59-5444-40ED-B5E3-5F9DE1ABE171}" name="Column3482"/>
    <tableColumn id="3496" xr3:uid="{19FA9F25-4F9A-4355-B011-04F2B0C9E522}" name="Column3483"/>
    <tableColumn id="3497" xr3:uid="{40B83915-4A89-41C5-84E0-41C53A8AD15B}" name="Column3484"/>
    <tableColumn id="3498" xr3:uid="{F779DC79-E926-494E-93A9-CF78A6752B6C}" name="Column3485"/>
    <tableColumn id="3499" xr3:uid="{0D46F461-B4AD-4C40-96E0-6EF723AB048B}" name="Column3486"/>
    <tableColumn id="3500" xr3:uid="{0262E213-5F87-49E9-AA09-6341EE7610EC}" name="Column3487"/>
    <tableColumn id="3501" xr3:uid="{D3E9374E-2F26-48E9-9484-F039E143D2F6}" name="Column3488"/>
    <tableColumn id="3502" xr3:uid="{025ECAD7-36B6-411D-8247-9D92994113F6}" name="Column3489"/>
    <tableColumn id="3503" xr3:uid="{9B6A17A3-0477-412A-A68B-FA8543A9E87E}" name="Column3490"/>
    <tableColumn id="3504" xr3:uid="{73E000FF-0EDC-490A-AF3D-AC00D2319C1D}" name="Column3491"/>
    <tableColumn id="3505" xr3:uid="{AF03C940-A4BC-4C3B-8A2D-F29CC0EFF5AC}" name="Column3492"/>
    <tableColumn id="3506" xr3:uid="{116E73DA-37AB-41C1-8E31-7B0F9E71FF61}" name="Column3493"/>
    <tableColumn id="3507" xr3:uid="{AA12499D-8DDC-4296-8BCE-E5DC8D2FAFE8}" name="Column3494"/>
    <tableColumn id="3508" xr3:uid="{9F77BA91-54A1-46F5-A954-BDE602892222}" name="Column3495"/>
    <tableColumn id="3509" xr3:uid="{AB94E8A7-DE7A-422E-BB36-707ECFE98A62}" name="Column3496"/>
    <tableColumn id="3510" xr3:uid="{17C02E88-1C91-4193-9CAF-6A8552A546A7}" name="Column3497"/>
    <tableColumn id="3511" xr3:uid="{8EB0E373-1020-4103-9F05-A8C33A927673}" name="Column3498"/>
    <tableColumn id="3512" xr3:uid="{B2E35A6D-AA7C-412F-9F67-79ACD7E5A20E}" name="Column3499"/>
    <tableColumn id="3513" xr3:uid="{89722400-C2E5-4BBD-9340-663F4AE26E04}" name="Column3500"/>
    <tableColumn id="3514" xr3:uid="{2A22E034-2E64-47A9-B904-8FDEC24717A7}" name="Column3501"/>
    <tableColumn id="3515" xr3:uid="{755BFBDA-9F87-4F79-96E9-B465673A8F27}" name="Column3502"/>
    <tableColumn id="3516" xr3:uid="{9E86BD4B-DFD6-4247-B9B5-FE4902CA421B}" name="Column3503"/>
    <tableColumn id="3517" xr3:uid="{592F32A5-1CA5-4FD2-BB2C-44F28C10CB27}" name="Column3504"/>
    <tableColumn id="3518" xr3:uid="{7E0DDB56-60E2-4EE9-861E-3D8D67DA829F}" name="Column3505"/>
    <tableColumn id="3519" xr3:uid="{77A556A3-A40A-434D-96A8-DB7E086A9CC3}" name="Column3506"/>
    <tableColumn id="3520" xr3:uid="{7B825CC5-5868-449A-8DF8-5F31BE7A88A3}" name="Column3507"/>
    <tableColumn id="3521" xr3:uid="{8CFE1E90-41A6-4FB0-8C71-0030EC90798D}" name="Column3508"/>
    <tableColumn id="3522" xr3:uid="{608E292F-ECC3-4909-8851-B468AEA468A4}" name="Column3509"/>
    <tableColumn id="3523" xr3:uid="{6A914FA6-C710-4766-8430-A7F7B2FA0D08}" name="Column3510"/>
    <tableColumn id="3524" xr3:uid="{BE1B4B13-ADA8-48AE-B4E1-23A7D0E87A62}" name="Column3511"/>
    <tableColumn id="3525" xr3:uid="{2C0668A1-642C-48F8-8E1E-C7F5C39901CB}" name="Column3512"/>
    <tableColumn id="3526" xr3:uid="{C1403642-2F5F-45AC-94E5-30597C93561A}" name="Column3513"/>
    <tableColumn id="3527" xr3:uid="{4D18D2BB-C4B1-4423-9789-C46657F7263D}" name="Column3514"/>
    <tableColumn id="3528" xr3:uid="{4062E3A4-4A1B-4607-91DE-F3A857871343}" name="Column3515"/>
    <tableColumn id="3529" xr3:uid="{7BD99769-985A-4383-AFEA-2085589ED2E8}" name="Column3516"/>
    <tableColumn id="3530" xr3:uid="{EA9166DF-CA1F-44EF-9F96-6A024CB68E25}" name="Column3517"/>
    <tableColumn id="3531" xr3:uid="{B0E6166E-F56B-4EA0-867D-60D7FF2460CC}" name="Column3518"/>
    <tableColumn id="3532" xr3:uid="{2B8BFFB2-7225-4350-9BFE-02E9E26FBB3C}" name="Column3519"/>
    <tableColumn id="3533" xr3:uid="{E8C4A3E7-67B7-40EE-BF6B-486B90765B0D}" name="Column3520"/>
    <tableColumn id="3534" xr3:uid="{C67F7D98-4539-461B-B850-2C32ED9FB728}" name="Column3521"/>
    <tableColumn id="3535" xr3:uid="{92E2BFEC-2B0F-4BE0-93F9-E577962BF788}" name="Column3522"/>
    <tableColumn id="3536" xr3:uid="{F1E9DE3B-6D2E-4E24-B875-0C2304C5D9B8}" name="Column3523"/>
    <tableColumn id="3537" xr3:uid="{D1F562F2-0A21-4B6A-8E07-96B71AC9E254}" name="Column3524"/>
    <tableColumn id="3538" xr3:uid="{B8BB6059-F7AF-49C8-99A0-C4DE43D1A8D4}" name="Column3525"/>
    <tableColumn id="3539" xr3:uid="{A336FF8C-E5B1-4C67-825C-AA1F7197F224}" name="Column3526"/>
    <tableColumn id="3540" xr3:uid="{4B0D2CFD-6D58-44D9-8F0C-36D455489E60}" name="Column3527"/>
    <tableColumn id="3541" xr3:uid="{EE2B9D0A-41F2-4449-820A-93296160013F}" name="Column3528"/>
    <tableColumn id="3542" xr3:uid="{6840391D-7834-4B48-AE3A-CE31F2D463FF}" name="Column3529"/>
    <tableColumn id="3543" xr3:uid="{AAA21D60-1A88-41D7-B1A4-A95626DC3BB7}" name="Column3530"/>
    <tableColumn id="3544" xr3:uid="{F4FAC505-D428-4300-A50C-9E36459815FB}" name="Column3531"/>
    <tableColumn id="3545" xr3:uid="{4A23C77A-8AD6-4C54-B42A-09B8AEE879C9}" name="Column3532"/>
    <tableColumn id="3546" xr3:uid="{3166A5A4-4F7C-436F-875E-B2CEC10C3696}" name="Column3533"/>
    <tableColumn id="3547" xr3:uid="{015EE7D8-D389-498F-BE7D-29B8481165BE}" name="Column3534"/>
    <tableColumn id="3548" xr3:uid="{5ADBA913-938C-4481-A936-97CE8E773097}" name="Column3535"/>
    <tableColumn id="3549" xr3:uid="{6EBECCC2-85AB-4D86-8102-738461A70CB6}" name="Column3536"/>
    <tableColumn id="3550" xr3:uid="{33091EDC-40A4-4DD0-89D7-B0BC4452A513}" name="Column3537"/>
    <tableColumn id="3551" xr3:uid="{5FA0F463-B164-42CB-8A43-F40AEB8A6D11}" name="Column3538"/>
    <tableColumn id="3552" xr3:uid="{02006781-9E2D-448E-9BEE-16D6471FE04C}" name="Column3539"/>
    <tableColumn id="3553" xr3:uid="{10B3F05D-4FA4-46CD-AF77-B20AB8BFB9FA}" name="Column3540"/>
    <tableColumn id="3554" xr3:uid="{57D53889-4441-4922-A637-D69F5FAE2AFE}" name="Column3541"/>
    <tableColumn id="3555" xr3:uid="{52ACD91D-5366-4D73-AB66-AFFC064DA04C}" name="Column3542"/>
    <tableColumn id="3556" xr3:uid="{DE68B4CC-A1A4-4B86-A9EE-B2BD254D0297}" name="Column3543"/>
    <tableColumn id="3557" xr3:uid="{4EFCB2D6-EF29-4CA9-867A-793AAF943D6A}" name="Column3544"/>
    <tableColumn id="3558" xr3:uid="{7C9A04A0-D8EB-45D3-9B13-62D8983F54F7}" name="Column3545"/>
    <tableColumn id="3559" xr3:uid="{E6D48CFD-D9A9-4B25-981E-8AC3BC44BEFD}" name="Column3546"/>
    <tableColumn id="3560" xr3:uid="{48CCFBC1-1037-42AF-90E2-C4A759CCE64E}" name="Column3547"/>
    <tableColumn id="3561" xr3:uid="{C2A3F1AC-24B9-4883-A988-E5D3121D7754}" name="Column3548"/>
    <tableColumn id="3562" xr3:uid="{1E3B0D73-EC6F-4656-B285-26B783352ED3}" name="Column3549"/>
    <tableColumn id="3563" xr3:uid="{0FF7927A-EE39-4238-82EB-F62186A638E5}" name="Column3550"/>
    <tableColumn id="3564" xr3:uid="{9269CAE7-F46B-44F2-BEC7-A61C922AEF16}" name="Column3551"/>
    <tableColumn id="3565" xr3:uid="{9458123A-C139-49FF-BF2C-16DA145AF72E}" name="Column3552"/>
    <tableColumn id="3566" xr3:uid="{8148571A-7F7D-414F-B099-9EBA71C64DD6}" name="Column3553"/>
    <tableColumn id="3567" xr3:uid="{539681C4-5032-4B0D-90FE-6ED3571E4A6E}" name="Column3554"/>
    <tableColumn id="3568" xr3:uid="{8ACC6A7D-D7AB-4252-91F7-377D99E38526}" name="Column3555"/>
    <tableColumn id="3569" xr3:uid="{9E0F6AC5-B6A7-4ED0-8CA0-BFAE82C814A3}" name="Column3556"/>
    <tableColumn id="3570" xr3:uid="{2AD7B6F8-5485-4870-8118-8A2874D97717}" name="Column3557"/>
    <tableColumn id="3571" xr3:uid="{4704A383-C6B8-4B50-8C49-F14577F05C74}" name="Column3558"/>
    <tableColumn id="3572" xr3:uid="{D8CE64ED-1872-4C29-82BC-1B132D84F59B}" name="Column3559"/>
    <tableColumn id="3573" xr3:uid="{D0FAE7B8-9CCB-456D-A09A-DDFB66B7F2C0}" name="Column3560"/>
    <tableColumn id="3574" xr3:uid="{B883047D-AA64-40AF-A419-F44D6FBE6434}" name="Column3561"/>
    <tableColumn id="3575" xr3:uid="{46076A62-FF9F-47C3-A828-7133439ACD2A}" name="Column3562"/>
    <tableColumn id="3576" xr3:uid="{1FBE2216-B4A9-4EC2-BA32-1C58D51BC9E9}" name="Column3563"/>
    <tableColumn id="3577" xr3:uid="{51C23247-2953-4A80-A11F-FF5776391EA9}" name="Column3564"/>
    <tableColumn id="3578" xr3:uid="{0304257E-BE9E-4AF6-90DF-23C91199BE34}" name="Column3565"/>
    <tableColumn id="3579" xr3:uid="{46F50F0D-624F-42DD-B613-B45C5BB845C0}" name="Column3566"/>
    <tableColumn id="3580" xr3:uid="{DF3A6339-8803-4C9A-8EE0-3A64C89C437D}" name="Column3567"/>
    <tableColumn id="3581" xr3:uid="{18E84817-CB51-474E-8970-AD74487D3BDD}" name="Column3568"/>
    <tableColumn id="3582" xr3:uid="{496D95C2-BD8D-494C-9FD1-2CF9AD72E2B5}" name="Column3569"/>
    <tableColumn id="3583" xr3:uid="{30804733-1660-422A-803A-C229FA88A324}" name="Column3570"/>
    <tableColumn id="3584" xr3:uid="{E4F7D8A0-ED1E-43F6-BD91-92C219263193}" name="Column3571"/>
    <tableColumn id="3585" xr3:uid="{1E41726B-3F57-45CD-A5C5-AB436AEF8671}" name="Column3572"/>
    <tableColumn id="3586" xr3:uid="{FD840B7C-61DE-49CB-9995-8C5886AA84AF}" name="Column3573"/>
    <tableColumn id="3587" xr3:uid="{5574915F-4BE7-4B0D-BB11-A860EDDB79B3}" name="Column3574"/>
    <tableColumn id="3588" xr3:uid="{4465093D-A384-417E-88DB-DA8684290FFA}" name="Column3575"/>
    <tableColumn id="3589" xr3:uid="{E9B78DCC-1CF4-45F2-84DD-CB193C8BF363}" name="Column3576"/>
    <tableColumn id="3590" xr3:uid="{718D5D20-C749-4BE1-8562-C4E2C7F87428}" name="Column3577"/>
    <tableColumn id="3591" xr3:uid="{D57F2297-CEE5-4514-9F17-9AFAEEA24016}" name="Column3578"/>
    <tableColumn id="3592" xr3:uid="{84C4DAC8-76F9-47AA-A83E-5E7955688B10}" name="Column3579"/>
    <tableColumn id="3593" xr3:uid="{53702F8A-A4D3-4AD0-B133-598478BA0D7B}" name="Column3580"/>
    <tableColumn id="3594" xr3:uid="{66B2860F-DC12-4AB5-BD48-0B110F3ADABD}" name="Column3581"/>
    <tableColumn id="3595" xr3:uid="{92C19572-5884-4662-BB45-868A04004601}" name="Column3582"/>
    <tableColumn id="3596" xr3:uid="{FA047EF4-6154-4350-AD3B-D0FE901A2867}" name="Column3583"/>
    <tableColumn id="3597" xr3:uid="{ABDB3ECE-DECE-44BF-9748-121A497054E8}" name="Column3584"/>
    <tableColumn id="3598" xr3:uid="{6070F23D-C8BC-4E3B-A422-20069C64AD40}" name="Column3585"/>
    <tableColumn id="3599" xr3:uid="{BE5528B8-FC38-4834-B060-267B40BB6DB5}" name="Column3586"/>
    <tableColumn id="3600" xr3:uid="{876962FC-5DD0-49A6-B475-F5631F2B0136}" name="Column3587"/>
    <tableColumn id="3601" xr3:uid="{892EED82-F034-45D4-8A65-AC60064507F8}" name="Column3588"/>
    <tableColumn id="3602" xr3:uid="{96D88DC4-F2B2-41B7-A4C4-B58DF1808D2F}" name="Column3589"/>
    <tableColumn id="3603" xr3:uid="{51E17368-CCCD-4E30-BE3D-95017E046F54}" name="Column3590"/>
    <tableColumn id="3604" xr3:uid="{25EDF13B-B7E7-4F8C-A622-03E025F9FE91}" name="Column3591"/>
    <tableColumn id="3605" xr3:uid="{2DE2A6F8-605A-46DE-AF50-570BFF06DB8D}" name="Column3592"/>
    <tableColumn id="3606" xr3:uid="{6A63D083-8B48-4220-ABB4-DADCE13845F8}" name="Column3593"/>
    <tableColumn id="3607" xr3:uid="{7BD9F3AB-B851-4E80-A624-1C797B035E6F}" name="Column3594"/>
    <tableColumn id="3608" xr3:uid="{A0B0DBA0-BAB3-45C8-8B80-11FE9E725585}" name="Column3595"/>
    <tableColumn id="3609" xr3:uid="{29BCC59D-E4E7-4AAB-9FD6-0594A976EEF3}" name="Column3596"/>
    <tableColumn id="3610" xr3:uid="{F8783B34-6914-46FF-96BC-E1D50C8BA3D3}" name="Column3597"/>
    <tableColumn id="3611" xr3:uid="{5B142C60-C6DB-40FC-B683-A99E4B4F3905}" name="Column3598"/>
    <tableColumn id="3612" xr3:uid="{A7E72A39-F409-47FB-BB04-06E4AFEC0DDC}" name="Column3599"/>
    <tableColumn id="3613" xr3:uid="{92223B00-BE29-4165-B14B-79FB5B08E1A6}" name="Column3600"/>
    <tableColumn id="3614" xr3:uid="{43A26843-D00E-4A53-8482-246411D56752}" name="Column3601"/>
    <tableColumn id="3615" xr3:uid="{8A269297-9599-4F28-BB34-1096DFA6F1B5}" name="Column3602"/>
    <tableColumn id="3616" xr3:uid="{B66311CD-B2C8-49B8-8986-94820FB80D77}" name="Column3603"/>
    <tableColumn id="3617" xr3:uid="{78559180-038B-4015-977A-FAD09EF77EC7}" name="Column3604"/>
    <tableColumn id="3618" xr3:uid="{D8FE6A3A-6876-4664-9B44-03CAA01942A6}" name="Column3605"/>
    <tableColumn id="3619" xr3:uid="{A840078C-161C-498D-B1B4-0A9459FBC73F}" name="Column3606"/>
    <tableColumn id="3620" xr3:uid="{F96AE7F3-C87E-4D91-AC44-3B5982B79A35}" name="Column3607"/>
    <tableColumn id="3621" xr3:uid="{CAF2650C-EEA9-4AB2-A17C-29595D51A40F}" name="Column3608"/>
    <tableColumn id="3622" xr3:uid="{D68F03B5-1D86-4465-8727-0AD08B20DDE6}" name="Column3609"/>
    <tableColumn id="3623" xr3:uid="{91119933-B286-4B67-9DA9-76C16BDD048B}" name="Column3610"/>
    <tableColumn id="3624" xr3:uid="{CF8F23AD-7CF7-4AB6-9618-93580E38E5A0}" name="Column3611"/>
    <tableColumn id="3625" xr3:uid="{9DD7C0CD-E2EE-4613-BEE4-1B0984399850}" name="Column3612"/>
    <tableColumn id="3626" xr3:uid="{D5E18706-5485-498D-BA2F-9E440D116656}" name="Column3613"/>
    <tableColumn id="3627" xr3:uid="{6B28534A-CF81-44DB-B823-7489AB31C4C5}" name="Column3614"/>
    <tableColumn id="3628" xr3:uid="{BDE99A0C-0A3E-4F2A-91D5-C0775619D25E}" name="Column3615"/>
    <tableColumn id="3629" xr3:uid="{F86EFA10-F2CE-4B49-BAEF-BB40D6D4E917}" name="Column3616"/>
    <tableColumn id="3630" xr3:uid="{CCACCD64-90D5-493A-B6C3-58C9CC4BC95D}" name="Column3617"/>
    <tableColumn id="3631" xr3:uid="{681DB7AB-E7CC-463F-839B-E2B174C8B2E2}" name="Column3618"/>
    <tableColumn id="3632" xr3:uid="{90D20CB2-B567-46A5-B1DB-D6A21BAAD333}" name="Column3619"/>
    <tableColumn id="3633" xr3:uid="{990742D6-ADAB-4005-BA02-A1CC5C572BA3}" name="Column3620"/>
    <tableColumn id="3634" xr3:uid="{3CEDA1B9-CF89-4797-99CC-C67724954346}" name="Column3621"/>
    <tableColumn id="3635" xr3:uid="{6F25AA0C-9702-4061-8582-585EB4C2F0FE}" name="Column3622"/>
    <tableColumn id="3636" xr3:uid="{7B3389B1-122D-4745-93F0-BAA349B450ED}" name="Column3623"/>
    <tableColumn id="3637" xr3:uid="{BD22E9AC-56BF-4756-88ED-24185C60D458}" name="Column3624"/>
    <tableColumn id="3638" xr3:uid="{49DDBB4E-FEE9-4792-8626-1F1EEEE72F2D}" name="Column3625"/>
    <tableColumn id="3639" xr3:uid="{FC065C20-525C-45B8-9FAE-20E24183E4CD}" name="Column3626"/>
    <tableColumn id="3640" xr3:uid="{89491E53-EB40-4625-AB68-9FB4BC6E0802}" name="Column3627"/>
    <tableColumn id="3641" xr3:uid="{77C42A59-9DBF-4F89-BDB3-EF6C0EF3F919}" name="Column3628"/>
    <tableColumn id="3642" xr3:uid="{33D8CCB0-AB6D-4E58-B648-097C940482D0}" name="Column3629"/>
    <tableColumn id="3643" xr3:uid="{A63EC7D6-7505-46D7-902C-AF597B4AF391}" name="Column3630"/>
    <tableColumn id="3644" xr3:uid="{F8B28D07-2BF4-4457-84CA-178368596491}" name="Column3631"/>
    <tableColumn id="3645" xr3:uid="{DACCED40-9C51-4849-8237-F0A6CD518048}" name="Column3632"/>
    <tableColumn id="3646" xr3:uid="{2B524532-B194-4130-AE73-F210CDD8BF4C}" name="Column3633"/>
    <tableColumn id="3647" xr3:uid="{95223624-34DE-4E08-8F25-BB96A68DEA75}" name="Column3634"/>
    <tableColumn id="3648" xr3:uid="{81D361BD-1E42-499F-BE48-F34DC94E915B}" name="Column3635"/>
    <tableColumn id="3649" xr3:uid="{A66C903D-2BCC-40E0-98A5-799A73D5E728}" name="Column3636"/>
    <tableColumn id="3650" xr3:uid="{3A4CCFBD-BB09-4E65-945A-10163C97EC5E}" name="Column3637"/>
    <tableColumn id="3651" xr3:uid="{0D937C53-CEEA-4AA9-81E2-DAA5770C011E}" name="Column3638"/>
    <tableColumn id="3652" xr3:uid="{574EFF46-3471-495E-8BD1-CAC9D71D906B}" name="Column3639"/>
    <tableColumn id="3653" xr3:uid="{E7EA4B52-0F63-4F3B-9FEF-D5020A16A86B}" name="Column3640"/>
    <tableColumn id="3654" xr3:uid="{7775606F-331C-4342-9884-9F2CAEAFF84F}" name="Column3641"/>
    <tableColumn id="3655" xr3:uid="{E0CAB75C-545E-49EA-9608-35DF3684AF05}" name="Column3642"/>
    <tableColumn id="3656" xr3:uid="{3993C0CC-A914-4FC9-997A-7FA22B126FB4}" name="Column3643"/>
    <tableColumn id="3657" xr3:uid="{3DB554A2-5607-4281-B5FF-61B50301AA0C}" name="Column3644"/>
    <tableColumn id="3658" xr3:uid="{66824700-17ED-4193-90E2-BC9B2BB63AF0}" name="Column3645"/>
    <tableColumn id="3659" xr3:uid="{268AABC6-FFB3-48CA-BD24-EFB3A21BF6E8}" name="Column3646"/>
    <tableColumn id="3660" xr3:uid="{71C930D4-7296-4B15-B174-79AD7AFF0BB2}" name="Column3647"/>
    <tableColumn id="3661" xr3:uid="{9C1E86F4-9EBC-46B1-96DF-EB9C232719AD}" name="Column3648"/>
    <tableColumn id="3662" xr3:uid="{F262EDB3-38E6-471E-9A30-973689A4A3DF}" name="Column3649"/>
    <tableColumn id="3663" xr3:uid="{C4DA27F4-5E04-487B-9678-546A22C5AD53}" name="Column3650"/>
    <tableColumn id="3664" xr3:uid="{768278AB-11FA-4B2F-8A04-ADF37D648831}" name="Column3651"/>
    <tableColumn id="3665" xr3:uid="{FED81ECC-5186-4B09-8077-AEE66FA0C684}" name="Column3652"/>
    <tableColumn id="3666" xr3:uid="{49ED7E25-EDDC-491B-AF2C-E3A1D3747B48}" name="Column3653"/>
    <tableColumn id="3667" xr3:uid="{A2A8A1B7-9DFA-4521-AD52-4CE470CCB441}" name="Column3654"/>
    <tableColumn id="3668" xr3:uid="{AFDCD56C-16E0-4371-8080-26161DE61254}" name="Column3655"/>
    <tableColumn id="3669" xr3:uid="{145B5B51-FE42-4EEB-9E95-C26AC3A50347}" name="Column3656"/>
    <tableColumn id="3670" xr3:uid="{2668E00C-F24C-4E17-9719-8AFAEA4FFD9D}" name="Column3657"/>
    <tableColumn id="3671" xr3:uid="{EBA87806-938E-48BB-AB43-A6BDB19D4ACA}" name="Column3658"/>
    <tableColumn id="3672" xr3:uid="{A3B85612-6E29-4F50-964C-6F4B39314528}" name="Column3659"/>
    <tableColumn id="3673" xr3:uid="{C0CAB0ED-CB47-4902-AC82-A2B87F1D4094}" name="Column3660"/>
    <tableColumn id="3674" xr3:uid="{D6AF34A2-78AB-44DB-981E-8B9E8A181F31}" name="Column3661"/>
    <tableColumn id="3675" xr3:uid="{6895EB05-C9D7-4C3B-AA41-80BDCE1BDBA8}" name="Column3662"/>
    <tableColumn id="3676" xr3:uid="{27FDEEF0-D314-4217-B9CF-067BCD2C8233}" name="Column3663"/>
    <tableColumn id="3677" xr3:uid="{5A2AABAA-FA9A-47A0-A0B1-46B8DA3EFA6D}" name="Column3664"/>
    <tableColumn id="3678" xr3:uid="{B4DA028C-87B2-420E-84B4-123ECCABC421}" name="Column3665"/>
    <tableColumn id="3679" xr3:uid="{833E119F-7BB1-4C07-97CC-C3368D52633E}" name="Column3666"/>
    <tableColumn id="3680" xr3:uid="{4238CC54-D49D-4FFD-ADAA-F92BDA7973CF}" name="Column3667"/>
    <tableColumn id="3681" xr3:uid="{A983D7E3-085B-498C-B309-54B6B0264AE5}" name="Column3668"/>
    <tableColumn id="3682" xr3:uid="{D8AB0FB9-86D6-4D29-B425-5FD022176E71}" name="Column3669"/>
    <tableColumn id="3683" xr3:uid="{91E5C3B1-B350-4B76-83F8-E1DD7C3B0874}" name="Column3670"/>
    <tableColumn id="3684" xr3:uid="{29F06A03-0FA1-4269-95B1-3125EB6F2038}" name="Column3671"/>
    <tableColumn id="3685" xr3:uid="{18459325-3BBF-46CE-8141-CA65023EC039}" name="Column3672"/>
    <tableColumn id="3686" xr3:uid="{A3CEFC74-EF1A-4E44-A7C0-7CF8B536589A}" name="Column3673"/>
    <tableColumn id="3687" xr3:uid="{7498CC48-A8A9-4AEC-BE13-3B7A75DAE18E}" name="Column3674"/>
    <tableColumn id="3688" xr3:uid="{B532CFC7-604E-4440-9EA4-D670EB709EF8}" name="Column3675"/>
    <tableColumn id="3689" xr3:uid="{104507E3-126B-4710-B745-69A01C1CBFC4}" name="Column3676"/>
    <tableColumn id="3690" xr3:uid="{DA99798A-B671-4519-8061-8A61D92E9652}" name="Column3677"/>
    <tableColumn id="3691" xr3:uid="{E265A652-64A5-4A43-B21F-2695323422C7}" name="Column3678"/>
    <tableColumn id="3692" xr3:uid="{EDD3B727-D733-4E45-A978-6370BEE89C8F}" name="Column3679"/>
    <tableColumn id="3693" xr3:uid="{4385061E-E9B8-4125-97B7-373B4A7C7369}" name="Column3680"/>
    <tableColumn id="3694" xr3:uid="{AE71FB44-BC8B-4274-82CE-00ECAA0F622F}" name="Column3681"/>
    <tableColumn id="3695" xr3:uid="{E324113C-1094-4D4C-9B9B-D41ED2E61FB0}" name="Column3682"/>
    <tableColumn id="3696" xr3:uid="{2424287E-A7CF-4907-81E9-3F4A650E2767}" name="Column3683"/>
    <tableColumn id="3697" xr3:uid="{E31A2FC0-80BB-4464-8F91-E1FB35F0C61B}" name="Column3684"/>
    <tableColumn id="3698" xr3:uid="{36057E16-FFDB-4F76-B5D8-9378D59FDC10}" name="Column3685"/>
    <tableColumn id="3699" xr3:uid="{AB8F0B07-B730-4A0A-879C-23D253D92DFF}" name="Column3686"/>
    <tableColumn id="3700" xr3:uid="{3C7B13A2-F03F-48A9-9540-7EA1A3C95B08}" name="Column3687"/>
    <tableColumn id="3701" xr3:uid="{B2778250-8650-405A-96D5-9968E48066F3}" name="Column3688"/>
    <tableColumn id="3702" xr3:uid="{F6B42F4E-A078-40C3-B9CE-A5334CC32FE3}" name="Column3689"/>
    <tableColumn id="3703" xr3:uid="{D0B93A76-2AFA-4ABE-95D2-5B193A6B01EE}" name="Column3690"/>
    <tableColumn id="3704" xr3:uid="{A8DDC55C-9027-4156-A406-72CE18C54F51}" name="Column3691"/>
    <tableColumn id="3705" xr3:uid="{F7F54ADE-A81C-4E14-8186-2246C6A3444E}" name="Column3692"/>
    <tableColumn id="3706" xr3:uid="{0CBEB19B-3594-456F-9360-0D5AA6274374}" name="Column3693"/>
    <tableColumn id="3707" xr3:uid="{0FFE31D5-66FC-4501-9354-63756788E39B}" name="Column3694"/>
    <tableColumn id="3708" xr3:uid="{02A44C52-AF9D-4637-AF30-D91D63EC83FD}" name="Column3695"/>
    <tableColumn id="3709" xr3:uid="{3B1DDF84-8AC9-4379-A98B-29C3B2724358}" name="Column3696"/>
    <tableColumn id="3710" xr3:uid="{4124D13E-3F44-42A4-A39F-8933A34E7D72}" name="Column3697"/>
    <tableColumn id="3711" xr3:uid="{655092CF-6BF7-4A32-AB28-24B2A8B30BD2}" name="Column3698"/>
    <tableColumn id="3712" xr3:uid="{5F015CDD-4E66-41C4-BAA9-0C9FEB749983}" name="Column3699"/>
    <tableColumn id="3713" xr3:uid="{C0438C0C-DA72-47D5-B7FB-746C705F689E}" name="Column3700"/>
    <tableColumn id="3714" xr3:uid="{D54839A2-DB4C-4356-8FCA-01E07D32BE8F}" name="Column3701"/>
    <tableColumn id="3715" xr3:uid="{3E5D99A0-70CC-4277-96AA-393D7F40394C}" name="Column3702"/>
    <tableColumn id="3716" xr3:uid="{C8DB729A-D48E-40EF-8459-01C2A6E515ED}" name="Column3703"/>
    <tableColumn id="3717" xr3:uid="{0EEB2287-B839-4883-8164-4821A516AE54}" name="Column3704"/>
    <tableColumn id="3718" xr3:uid="{49541CFC-A41E-4B05-9A65-CD550425D33B}" name="Column3705"/>
    <tableColumn id="3719" xr3:uid="{70480F66-AEA0-4A27-86B1-C60BB5E0F8AA}" name="Column3706"/>
    <tableColumn id="3720" xr3:uid="{103B8CA1-BEED-4A36-933B-79B316791094}" name="Column3707"/>
    <tableColumn id="3721" xr3:uid="{878E9B65-0493-4E2E-9845-F577B2B40E53}" name="Column3708"/>
    <tableColumn id="3722" xr3:uid="{D889AA55-4F57-4F6B-9E49-ACFB30E88FA9}" name="Column3709"/>
    <tableColumn id="3723" xr3:uid="{66F96FF2-8EBD-43CF-8901-3BCF163F859F}" name="Column3710"/>
    <tableColumn id="3724" xr3:uid="{B933EB3A-0D82-449A-95C8-B5365129BF21}" name="Column3711"/>
    <tableColumn id="3725" xr3:uid="{292AE900-A867-4988-ADF7-6CB0B65080C1}" name="Column3712"/>
    <tableColumn id="3726" xr3:uid="{6145F941-5684-4FEE-9617-80FC57E6AF2B}" name="Column3713"/>
    <tableColumn id="3727" xr3:uid="{804D626E-211D-49F6-B84E-6EC70FA71910}" name="Column3714"/>
    <tableColumn id="3728" xr3:uid="{DE01B068-7F26-444F-A32D-A1D5A36691B6}" name="Column3715"/>
    <tableColumn id="3729" xr3:uid="{B4B76068-6AF0-4AE8-98B0-3A6C2CDA5B0A}" name="Column3716"/>
    <tableColumn id="3730" xr3:uid="{573C2567-5F53-4FA8-A4D0-D389983364DF}" name="Column3717"/>
    <tableColumn id="3731" xr3:uid="{E3FD97DF-9F02-4BDA-A9AF-A8810B6035C4}" name="Column3718"/>
    <tableColumn id="3732" xr3:uid="{00A99DFA-71BB-4311-8221-30AADCA51F42}" name="Column3719"/>
    <tableColumn id="3733" xr3:uid="{B45BF3EC-DB7F-4C2F-AC9E-0BA1030E5FF5}" name="Column3720"/>
    <tableColumn id="3734" xr3:uid="{47821611-2592-477F-99FE-CD1BE39A640F}" name="Column3721"/>
    <tableColumn id="3735" xr3:uid="{DB3A3908-9424-4376-9FD7-8EF8B566541B}" name="Column3722"/>
    <tableColumn id="3736" xr3:uid="{82AA10E4-92AE-4AE9-9A38-F577AC44DA79}" name="Column3723"/>
    <tableColumn id="3737" xr3:uid="{139252D4-0D24-4F0A-9543-78B1367F206F}" name="Column3724"/>
    <tableColumn id="3738" xr3:uid="{5FAB4C7A-B2C4-4A27-B1D0-F960E9E6F8E2}" name="Column3725"/>
    <tableColumn id="3739" xr3:uid="{42976CB0-6313-4865-8240-D9DBB23BD609}" name="Column3726"/>
    <tableColumn id="3740" xr3:uid="{054C425C-D3EB-4EAE-8C05-3783B000BB9F}" name="Column3727"/>
    <tableColumn id="3741" xr3:uid="{3969EA70-A2AF-4ED3-B3EC-CDDFD1B0A9A0}" name="Column3728"/>
    <tableColumn id="3742" xr3:uid="{870D60F4-23EE-47D6-942C-EE2174890C2D}" name="Column3729"/>
    <tableColumn id="3743" xr3:uid="{E2E2A722-B44A-41E8-9402-2314FE809A9A}" name="Column3730"/>
    <tableColumn id="3744" xr3:uid="{C677E99A-857B-4630-8934-459A598B4355}" name="Column3731"/>
    <tableColumn id="3745" xr3:uid="{A589D52E-7F27-4AED-A34F-E594F9924FFC}" name="Column3732"/>
    <tableColumn id="3746" xr3:uid="{0B87869D-32A1-4482-934E-453F7ED96D7C}" name="Column3733"/>
    <tableColumn id="3747" xr3:uid="{7F392AE1-3774-48C6-A4FF-5B2E98B4719B}" name="Column3734"/>
    <tableColumn id="3748" xr3:uid="{D528B496-22DF-49A5-B773-101B75E0AC8E}" name="Column3735"/>
    <tableColumn id="3749" xr3:uid="{97A6CB8E-FC7C-4EE7-9D95-68E6231CC599}" name="Column3736"/>
    <tableColumn id="3750" xr3:uid="{3583EDFA-F601-4AAB-9F54-BD08FEDCB974}" name="Column3737"/>
    <tableColumn id="3751" xr3:uid="{05CC9CB4-D37C-4955-A6EE-9CEE81CDBA75}" name="Column3738"/>
    <tableColumn id="3752" xr3:uid="{4F262BA4-5EAD-42A8-B66D-2CDBF078A792}" name="Column3739"/>
    <tableColumn id="3753" xr3:uid="{2CA0BE3D-0880-4FB3-B179-70B40F73EFF1}" name="Column3740"/>
    <tableColumn id="3754" xr3:uid="{422CDE29-A204-45D3-897C-2AAF17104FC6}" name="Column3741"/>
    <tableColumn id="3755" xr3:uid="{97E65014-1BFD-44F4-A748-C4C7BFA3EA03}" name="Column3742"/>
    <tableColumn id="3756" xr3:uid="{2EB12AFF-629C-490D-A47E-718E857361FC}" name="Column3743"/>
    <tableColumn id="3757" xr3:uid="{A4ACA2AE-BA77-469E-BEB5-1048A032A81C}" name="Column3744"/>
    <tableColumn id="3758" xr3:uid="{40A4D2A9-AD44-4C2C-9B8D-4AEABCDC1EFD}" name="Column3745"/>
    <tableColumn id="3759" xr3:uid="{CF87F84E-D55C-4CF9-B8D4-2F9A4F928F34}" name="Column3746"/>
    <tableColumn id="3760" xr3:uid="{937BA8F0-0579-4F00-8DD7-7BB51EED7DDD}" name="Column3747"/>
    <tableColumn id="3761" xr3:uid="{AAF5022C-C14F-439C-8D5B-440B8C34F1BC}" name="Column3748"/>
    <tableColumn id="3762" xr3:uid="{26A34BA3-56C5-4F65-B8BD-5D21B7262497}" name="Column3749"/>
    <tableColumn id="3763" xr3:uid="{F522C3D0-496A-4A6A-BC48-18D894608472}" name="Column3750"/>
    <tableColumn id="3764" xr3:uid="{F62258F1-FE9C-453F-8BCB-366CC0A4A42D}" name="Column3751"/>
    <tableColumn id="3765" xr3:uid="{AF5329E8-5FB8-47B7-B0FB-A7C160A1CB6A}" name="Column3752"/>
    <tableColumn id="3766" xr3:uid="{71896725-E414-453F-AD6F-AE05210CB1E3}" name="Column3753"/>
    <tableColumn id="3767" xr3:uid="{85B05918-E3BE-4D28-89A4-1CA33952F346}" name="Column3754"/>
    <tableColumn id="3768" xr3:uid="{C8762CFB-EDFE-4C83-AC67-3C1F7107579D}" name="Column3755"/>
    <tableColumn id="3769" xr3:uid="{375B7959-8774-4D48-8025-B95BB0E6B51C}" name="Column3756"/>
    <tableColumn id="3770" xr3:uid="{FB3298F4-2301-4BBB-92B0-CDC2D58F603B}" name="Column3757"/>
    <tableColumn id="3771" xr3:uid="{537AF25E-0ED7-4166-8947-CCB5ECEBCA0D}" name="Column3758"/>
    <tableColumn id="3772" xr3:uid="{38BA0312-EC5D-47BC-8FE4-DE0452C54634}" name="Column3759"/>
    <tableColumn id="3773" xr3:uid="{ACF10E4D-7A08-4709-8BA3-BADE17A1F88B}" name="Column3760"/>
    <tableColumn id="3774" xr3:uid="{346FB3AE-DD2D-4B0F-A95B-11225651CE76}" name="Column3761"/>
    <tableColumn id="3775" xr3:uid="{3D454050-05E7-4B62-9F09-8CB7720F9E77}" name="Column3762"/>
    <tableColumn id="3776" xr3:uid="{C6043D35-87EF-42C4-99D3-904954B3F7AB}" name="Column3763"/>
    <tableColumn id="3777" xr3:uid="{C3B170DD-B9DB-4DFB-88C0-A5880630BF40}" name="Column3764"/>
    <tableColumn id="3778" xr3:uid="{5F8A3262-46D8-40BF-A8C5-2DCF512BC3AA}" name="Column3765"/>
    <tableColumn id="3779" xr3:uid="{34D3C1D0-EA94-4D87-AC14-9633D7C08F15}" name="Column3766"/>
    <tableColumn id="3780" xr3:uid="{CFAD1ABF-C39D-44A7-BC3D-42A2887FA787}" name="Column3767"/>
    <tableColumn id="3781" xr3:uid="{D5BFBFAF-7BAB-4904-9DE2-9B275041A2E7}" name="Column3768"/>
    <tableColumn id="3782" xr3:uid="{2C1FDCC2-DFB9-4D63-8174-CC7574CE453F}" name="Column3769"/>
    <tableColumn id="3783" xr3:uid="{3DB7EF7B-9B1E-4F8C-BBBF-40D5E34D0827}" name="Column3770"/>
    <tableColumn id="3784" xr3:uid="{681ECD1E-53C7-48A2-A15B-C17FFC58EADD}" name="Column3771"/>
    <tableColumn id="3785" xr3:uid="{22F615FA-DA01-4F4E-A49C-A24D60B0B29E}" name="Column3772"/>
    <tableColumn id="3786" xr3:uid="{11A0AEB0-9F53-414B-80D0-64C598C40D1E}" name="Column3773"/>
    <tableColumn id="3787" xr3:uid="{A820FBB8-7806-4FB3-BE0B-875926853686}" name="Column3774"/>
    <tableColumn id="3788" xr3:uid="{0D53C21A-FFF0-417F-B417-505376AB7A26}" name="Column3775"/>
    <tableColumn id="3789" xr3:uid="{F862C42E-3F4A-4C53-94E5-26C3AE508678}" name="Column3776"/>
    <tableColumn id="3790" xr3:uid="{9CB5F7E6-4E92-4A05-A2F8-911CF0B84756}" name="Column3777"/>
    <tableColumn id="3791" xr3:uid="{F6ACEF4D-B628-4CEC-869B-FB58439CBBC9}" name="Column3778"/>
    <tableColumn id="3792" xr3:uid="{4D49A164-AEFF-49FD-97B3-482B3D2E2A5A}" name="Column3779"/>
    <tableColumn id="3793" xr3:uid="{0AF43B9E-0D8D-4B89-B8E3-2C594E89229C}" name="Column3780"/>
    <tableColumn id="3794" xr3:uid="{50FACC1A-AA5B-48B2-BD16-CFAE3617346A}" name="Column3781"/>
    <tableColumn id="3795" xr3:uid="{A91D31B2-3846-417B-845E-44EEEA54DFD9}" name="Column3782"/>
    <tableColumn id="3796" xr3:uid="{D59CD2BE-FF3C-4517-9EFC-3E8F7A0B38EE}" name="Column3783"/>
    <tableColumn id="3797" xr3:uid="{F064DE07-DBD7-4C76-B239-BE9CBD4A7AAA}" name="Column3784"/>
    <tableColumn id="3798" xr3:uid="{5DA089D1-FE8F-4A5E-AFA7-ABFE00D66BD7}" name="Column3785"/>
    <tableColumn id="3799" xr3:uid="{23B97535-820E-4C03-81D6-446B18106880}" name="Column3786"/>
    <tableColumn id="3800" xr3:uid="{0BF96990-70E1-4408-89A2-6436877D7FF5}" name="Column3787"/>
    <tableColumn id="3801" xr3:uid="{FFD132BD-8645-4769-9FC2-60C1328EEB41}" name="Column3788"/>
    <tableColumn id="3802" xr3:uid="{3997646F-F0CA-4B6D-8E6B-274B6EDDEC4F}" name="Column3789"/>
    <tableColumn id="3803" xr3:uid="{B7EF4CEE-D1A9-49A6-9452-2AAE323A1DD0}" name="Column3790"/>
    <tableColumn id="3804" xr3:uid="{D8D30F64-5E41-4D58-B53E-DDCC11EED729}" name="Column3791"/>
    <tableColumn id="3805" xr3:uid="{C65F2B7A-5A68-433D-9923-6DD2DC4A0660}" name="Column3792"/>
    <tableColumn id="3806" xr3:uid="{398D618F-F1E4-42F7-8857-3BDEEEE3219E}" name="Column3793"/>
    <tableColumn id="3807" xr3:uid="{57AEFF37-2727-4844-B35E-0D727D96BDA5}" name="Column3794"/>
    <tableColumn id="3808" xr3:uid="{5055DCE3-55F8-44DF-A996-82ABABDDBED9}" name="Column3795"/>
    <tableColumn id="3809" xr3:uid="{9B25FB90-D124-4458-8C6F-78CE3AB13B34}" name="Column3796"/>
    <tableColumn id="3810" xr3:uid="{45C8BAF7-C87F-4EFF-99C8-B831DE6E0F28}" name="Column3797"/>
    <tableColumn id="3811" xr3:uid="{74CEE614-1355-4598-A71D-57507FBF4BE5}" name="Column3798"/>
    <tableColumn id="3812" xr3:uid="{8D4857F7-EF41-43E5-A319-E63B3A77C9A8}" name="Column3799"/>
    <tableColumn id="3813" xr3:uid="{22A30103-C7C6-4D0E-9C51-CB93BC5790DA}" name="Column3800"/>
    <tableColumn id="3814" xr3:uid="{DC52E1B2-5D36-4BB7-86A9-84E81629D14D}" name="Column3801"/>
    <tableColumn id="3815" xr3:uid="{AD4AF810-4343-4BCA-BF27-D19EA7556136}" name="Column3802"/>
    <tableColumn id="3816" xr3:uid="{0A72513A-9C10-4BE7-9849-F4820121267F}" name="Column3803"/>
    <tableColumn id="3817" xr3:uid="{3DC7A5CA-BFCA-4E4E-A971-ACD75C17CE47}" name="Column3804"/>
    <tableColumn id="3818" xr3:uid="{E2FEFF60-03D4-4C62-BC0E-67F205E51B1F}" name="Column3805"/>
    <tableColumn id="3819" xr3:uid="{A86A5DE5-C882-484C-BA75-81B28F8B26F1}" name="Column3806"/>
    <tableColumn id="3820" xr3:uid="{DB1D40AD-926F-4E10-9C6E-0B488A4D5B87}" name="Column3807"/>
    <tableColumn id="3821" xr3:uid="{8FFDA88D-0B42-474A-BE07-D1F4ACD4BA19}" name="Column3808"/>
    <tableColumn id="3822" xr3:uid="{D5E0B72E-ED49-485A-A7B7-0FF6F68378BA}" name="Column3809"/>
    <tableColumn id="3823" xr3:uid="{6DEF642E-EBB4-4BCA-8BD8-12B31C83FF04}" name="Column3810"/>
    <tableColumn id="3824" xr3:uid="{52296BB1-7CEC-4965-8AA5-E36467F7D34C}" name="Column3811"/>
    <tableColumn id="3825" xr3:uid="{FF810FF2-BC9B-4C78-8E2C-175501A1300D}" name="Column3812"/>
    <tableColumn id="3826" xr3:uid="{4267D3EB-61E2-4716-B75A-1698079DC86B}" name="Column3813"/>
    <tableColumn id="3827" xr3:uid="{39FA6275-4466-4911-B1F6-558E1E74FC19}" name="Column3814"/>
    <tableColumn id="3828" xr3:uid="{D01B8BF3-249D-4BEF-B74C-5D401FBA7F74}" name="Column3815"/>
    <tableColumn id="3829" xr3:uid="{C09EBBCB-8EC4-4A20-A073-F7E1327A5FF8}" name="Column3816"/>
    <tableColumn id="3830" xr3:uid="{2676F6E8-9D0C-4BB7-9012-68A0291FCCBA}" name="Column3817"/>
    <tableColumn id="3831" xr3:uid="{D678EE65-E7BC-40FE-A161-AD941F9D8963}" name="Column3818"/>
    <tableColumn id="3832" xr3:uid="{A9BFA9AC-D60A-4530-B275-1BF315B60466}" name="Column3819"/>
    <tableColumn id="3833" xr3:uid="{64B00A89-9E2E-4A62-A41A-77E68E56928A}" name="Column3820"/>
    <tableColumn id="3834" xr3:uid="{05A69033-98C2-4E6F-B158-0D9C34AB76E8}" name="Column3821"/>
    <tableColumn id="3835" xr3:uid="{0BC559B9-A7B4-489D-98EE-381951EB7BE4}" name="Column3822"/>
    <tableColumn id="3836" xr3:uid="{2EEFDA42-D838-4455-A7B5-CB5E54C3E808}" name="Column3823"/>
    <tableColumn id="3837" xr3:uid="{5324D191-3443-4E1B-BB0B-FA19559CA27C}" name="Column3824"/>
    <tableColumn id="3838" xr3:uid="{4AFB5EB8-134F-4236-A646-57B1D1C40313}" name="Column3825"/>
    <tableColumn id="3839" xr3:uid="{570FB199-97F1-4ACF-9E01-68B43ED2FE89}" name="Column3826"/>
    <tableColumn id="3840" xr3:uid="{98484DA2-E922-48DC-B114-7DB9E3BDB6AE}" name="Column3827"/>
    <tableColumn id="3841" xr3:uid="{95CFE1A3-650E-4121-ABD3-5670AD611502}" name="Column3828"/>
    <tableColumn id="3842" xr3:uid="{E5D11C12-ADB2-45DE-B542-9EB9A899D9A1}" name="Column3829"/>
    <tableColumn id="3843" xr3:uid="{130052A7-3D36-4CF1-8B18-5CFEB99E0735}" name="Column3830"/>
    <tableColumn id="3844" xr3:uid="{33633BEE-8218-4FBC-A609-0B4F2774B5AE}" name="Column3831"/>
    <tableColumn id="3845" xr3:uid="{629749EE-EEF0-4925-A914-99F69BC53DAA}" name="Column3832"/>
    <tableColumn id="3846" xr3:uid="{5EE487C2-BB46-45C4-A811-40B72A08A8EE}" name="Column3833"/>
    <tableColumn id="3847" xr3:uid="{037AA87C-533A-423B-B3F3-CE92196F1BC3}" name="Column3834"/>
    <tableColumn id="3848" xr3:uid="{E5A95269-387E-40FC-B21A-335752ED92D2}" name="Column3835"/>
    <tableColumn id="3849" xr3:uid="{C755C311-1F65-4B6F-95C1-DCF739594D43}" name="Column3836"/>
    <tableColumn id="3850" xr3:uid="{0C5D39D3-5493-4C85-9ECA-D1BA5F7A893F}" name="Column3837"/>
    <tableColumn id="3851" xr3:uid="{E4DB64F1-450D-4FE0-91DD-28A76BA5DA68}" name="Column3838"/>
    <tableColumn id="3852" xr3:uid="{F7C310B7-04D9-42EC-915B-52C09E3E9E0B}" name="Column3839"/>
    <tableColumn id="3853" xr3:uid="{79709174-6B97-44D1-AFD5-80D3C459C378}" name="Column3840"/>
    <tableColumn id="3854" xr3:uid="{EDEC1715-B9C7-481D-BF64-883B90F05458}" name="Column3841"/>
    <tableColumn id="3855" xr3:uid="{9B51B4D9-EB08-4962-ADEF-EC276AEDFAA9}" name="Column3842"/>
    <tableColumn id="3856" xr3:uid="{B9688DE0-E811-48FB-A345-8ED72212016D}" name="Column3843"/>
    <tableColumn id="3857" xr3:uid="{E6256DD4-E839-4406-9AC4-51812FF8031D}" name="Column3844"/>
    <tableColumn id="3858" xr3:uid="{2C2E67B7-AD32-4DA2-982A-BD4E1ACD4893}" name="Column3845"/>
    <tableColumn id="3859" xr3:uid="{4298AD77-0B49-4791-949E-C0DB9F4D185E}" name="Column3846"/>
    <tableColumn id="3860" xr3:uid="{874A85D6-4645-411E-950C-DCE6A1122591}" name="Column3847"/>
    <tableColumn id="3861" xr3:uid="{D3235ED7-F088-4070-8C87-2085C54B1096}" name="Column3848"/>
    <tableColumn id="3862" xr3:uid="{2791D903-5A20-4D25-9A96-1AD709884CFC}" name="Column3849"/>
    <tableColumn id="3863" xr3:uid="{348AB4B5-C255-451C-9BA6-EC079662F8BC}" name="Column3850"/>
    <tableColumn id="3864" xr3:uid="{893A8FF1-A5C4-42C1-B668-220874F17F8A}" name="Column3851"/>
    <tableColumn id="3865" xr3:uid="{B30AF600-E746-411C-9F7D-6ECDCA95AAD1}" name="Column3852"/>
    <tableColumn id="3866" xr3:uid="{598FCF64-1F3D-41D3-8AE7-7C345BA7222C}" name="Column3853"/>
    <tableColumn id="3867" xr3:uid="{93C046B7-BE9D-45E9-9004-52E683EBBBED}" name="Column3854"/>
    <tableColumn id="3868" xr3:uid="{1AE4592C-7D36-4A80-A1DB-54BE627D6527}" name="Column3855"/>
    <tableColumn id="3869" xr3:uid="{E1035EA1-45B5-4DFB-8DD3-5E0E397F0F4F}" name="Column3856"/>
    <tableColumn id="3870" xr3:uid="{6D1C03F1-87FE-4881-AA19-1FF793DEED7A}" name="Column3857"/>
    <tableColumn id="3871" xr3:uid="{AAD31B91-A2DF-4B3B-8F83-04329CA08FA9}" name="Column3858"/>
    <tableColumn id="3872" xr3:uid="{D3C59806-F4E6-48B5-9CE1-292A8BF5EAB5}" name="Column3859"/>
    <tableColumn id="3873" xr3:uid="{03ADB7BD-266A-4002-ACBA-EA9C04E00453}" name="Column3860"/>
    <tableColumn id="3874" xr3:uid="{1E784D56-14E7-47CD-B435-36B212061C58}" name="Column3861"/>
    <tableColumn id="3875" xr3:uid="{0E29C65E-E293-44C0-A7B3-25F315F8F2E8}" name="Column3862"/>
    <tableColumn id="3876" xr3:uid="{F4CE21B6-9154-425E-8DEF-D5F2E9CD36E8}" name="Column3863"/>
    <tableColumn id="3877" xr3:uid="{FE479240-289A-42AD-99F8-568AD6097D05}" name="Column3864"/>
    <tableColumn id="3878" xr3:uid="{AEB43D50-0EB3-4AC9-BD55-7A08EE714A1E}" name="Column3865"/>
    <tableColumn id="3879" xr3:uid="{1E003FDF-55D6-4DFB-BC08-A653DA83ED40}" name="Column3866"/>
    <tableColumn id="3880" xr3:uid="{0309DD6A-7AAD-435D-B491-38D69AB2DB47}" name="Column3867"/>
    <tableColumn id="3881" xr3:uid="{8B14F555-AA20-4F61-93BA-00AB4C2355DE}" name="Column3868"/>
    <tableColumn id="3882" xr3:uid="{97BA1DBE-69B1-43B8-AA12-FBED3E56A63B}" name="Column3869"/>
    <tableColumn id="3883" xr3:uid="{20F1BE8A-BFCE-43FB-A313-607F56FB4D11}" name="Column3870"/>
    <tableColumn id="3884" xr3:uid="{AA7B98A2-D72F-4ADF-A521-3DAF48897686}" name="Column3871"/>
    <tableColumn id="3885" xr3:uid="{AB4939F1-3624-4BBC-B483-854C4CE4777F}" name="Column3872"/>
    <tableColumn id="3886" xr3:uid="{B5432015-1356-4FFC-8DE7-219C9B712718}" name="Column3873"/>
    <tableColumn id="3887" xr3:uid="{445FC0E5-7D33-4807-995F-32EF12310E64}" name="Column3874"/>
    <tableColumn id="3888" xr3:uid="{892985D2-2BCD-4838-9441-2EFCE300E770}" name="Column3875"/>
    <tableColumn id="3889" xr3:uid="{9711B49B-4CB7-4706-9F31-513BECB5ACD3}" name="Column3876"/>
    <tableColumn id="3890" xr3:uid="{335AF9CA-D501-44A8-BBCB-F44FB0BAAE43}" name="Column3877"/>
    <tableColumn id="3891" xr3:uid="{4FCE5F9A-E056-4403-A593-E2D9DF744B8D}" name="Column3878"/>
    <tableColumn id="3892" xr3:uid="{7A499A39-2864-40FA-9113-553D4FCB63C8}" name="Column3879"/>
    <tableColumn id="3893" xr3:uid="{CC5B4A7A-6852-48FC-B296-580F13BF57CC}" name="Column3880"/>
    <tableColumn id="3894" xr3:uid="{57A7B9C5-BF7F-434E-86F6-3195AB3B4D33}" name="Column3881"/>
    <tableColumn id="3895" xr3:uid="{9FD9B075-6451-4458-8EA1-4E825473DD48}" name="Column3882"/>
    <tableColumn id="3896" xr3:uid="{C3B0DFE2-63DF-44B9-8E72-204AFC70E4EE}" name="Column3883"/>
    <tableColumn id="3897" xr3:uid="{74C42140-F068-406A-8C63-68A94EBA03CB}" name="Column3884"/>
    <tableColumn id="3898" xr3:uid="{FE8021FF-8B05-4A22-9A9D-AF267733B54A}" name="Column3885"/>
    <tableColumn id="3899" xr3:uid="{2BDE7F40-FEFD-4F8D-8E07-B7BE48E21FA7}" name="Column3886"/>
    <tableColumn id="3900" xr3:uid="{31CC6BD9-A2AF-479A-936D-8F9A7878B37D}" name="Column3887"/>
    <tableColumn id="3901" xr3:uid="{BB45D981-E242-455D-AE37-85088742BB2C}" name="Column3888"/>
    <tableColumn id="3902" xr3:uid="{BDBC4DD5-000A-446F-9DC5-04DCF9B24A95}" name="Column3889"/>
    <tableColumn id="3903" xr3:uid="{E3AE224F-7B91-45EC-81F8-6F152067FDE4}" name="Column3890"/>
    <tableColumn id="3904" xr3:uid="{AD7548CC-EEAE-43B0-9D0A-C377D673EB6F}" name="Column3891"/>
    <tableColumn id="3905" xr3:uid="{825DA704-A74B-4CC5-A857-9432518F8A7D}" name="Column3892"/>
    <tableColumn id="3906" xr3:uid="{9BD7E2B2-6A64-44F7-9225-45CBA92064CC}" name="Column3893"/>
    <tableColumn id="3907" xr3:uid="{10436CEC-37D4-4F12-90F2-48CC16933FE5}" name="Column3894"/>
    <tableColumn id="3908" xr3:uid="{48A6AC94-2313-48CD-B633-65A96C814BF6}" name="Column3895"/>
    <tableColumn id="3909" xr3:uid="{B7533113-4C96-4E85-9879-60E1EE9326BE}" name="Column3896"/>
    <tableColumn id="3910" xr3:uid="{46163D50-135B-4181-A18A-CEDC843AEDB8}" name="Column3897"/>
    <tableColumn id="3911" xr3:uid="{EC5EB80A-A4B9-4920-AD86-98CBAD1FAFCD}" name="Column3898"/>
    <tableColumn id="3912" xr3:uid="{B3186858-4E65-4025-8F63-AB0633253C3B}" name="Column3899"/>
    <tableColumn id="3913" xr3:uid="{AEAB391E-3C0B-481B-A97A-166E12FA36EF}" name="Column3900"/>
    <tableColumn id="3914" xr3:uid="{87BE27ED-9229-4F1C-9CC6-45938E9B104E}" name="Column3901"/>
    <tableColumn id="3915" xr3:uid="{E2520025-B953-4817-B8F7-AABBD8829909}" name="Column3902"/>
    <tableColumn id="3916" xr3:uid="{B9235138-9B33-4CCD-80E3-CDA494E4D650}" name="Column3903"/>
    <tableColumn id="3917" xr3:uid="{F295E1B4-106D-437E-8F37-3CA136509DBA}" name="Column3904"/>
    <tableColumn id="3918" xr3:uid="{48161B2C-8C27-4E96-89A7-C5176CE2A7AA}" name="Column3905"/>
    <tableColumn id="3919" xr3:uid="{3C9277A0-68C8-4644-97A4-013482459D10}" name="Column3906"/>
    <tableColumn id="3920" xr3:uid="{7541717D-1A76-4E4C-8D4A-1318E2B97F36}" name="Column3907"/>
    <tableColumn id="3921" xr3:uid="{55598E40-023E-4729-B9F6-885BD633F951}" name="Column3908"/>
    <tableColumn id="3922" xr3:uid="{56225479-1FD8-49B8-9212-08D57CCEB13F}" name="Column3909"/>
    <tableColumn id="3923" xr3:uid="{69CF7D24-CA34-4FA0-8579-C0D22E1EB002}" name="Column3910"/>
    <tableColumn id="3924" xr3:uid="{4DA296C8-AB3E-41E8-A283-57493B655D34}" name="Column3911"/>
    <tableColumn id="3925" xr3:uid="{BFB63D7E-C7C7-469A-B6B6-D593583688B8}" name="Column3912"/>
    <tableColumn id="3926" xr3:uid="{70FC6BE2-3727-4BD7-A09B-A63371289429}" name="Column3913"/>
    <tableColumn id="3927" xr3:uid="{9BD42540-EE2D-409D-B766-B6BE5A515E99}" name="Column3914"/>
    <tableColumn id="3928" xr3:uid="{AFB58ACF-9EB0-4852-BC85-3A0C5FDB4129}" name="Column3915"/>
    <tableColumn id="3929" xr3:uid="{5DE77DED-3FC2-43CA-BBEC-86A08D609F96}" name="Column3916"/>
    <tableColumn id="3930" xr3:uid="{71EF2FCF-808C-4688-8E8B-20390169F238}" name="Column3917"/>
    <tableColumn id="3931" xr3:uid="{DCD8982F-48C4-4F8D-8D13-009036B03C5F}" name="Column3918"/>
    <tableColumn id="3932" xr3:uid="{1681203B-5D10-41C6-A3D0-8FE054735915}" name="Column3919"/>
    <tableColumn id="3933" xr3:uid="{B0835053-B46B-4B13-8F93-953792FF83A2}" name="Column3920"/>
    <tableColumn id="3934" xr3:uid="{48533BF6-EA0F-421E-9637-D12B1B6D1DA0}" name="Column3921"/>
    <tableColumn id="3935" xr3:uid="{C52E6909-646A-4324-B493-16E7EBC995A3}" name="Column3922"/>
    <tableColumn id="3936" xr3:uid="{5C2142A7-2BC1-46BC-9DEC-29AF0574BB46}" name="Column3923"/>
    <tableColumn id="3937" xr3:uid="{EEE46C7B-FDCC-4849-ABE2-F5245CD99216}" name="Column3924"/>
    <tableColumn id="3938" xr3:uid="{7B423FF9-5615-4E86-B551-7D359B1A9977}" name="Column3925"/>
    <tableColumn id="3939" xr3:uid="{7AB44F7F-E2A1-4C3E-8788-72E420FB687A}" name="Column3926"/>
    <tableColumn id="3940" xr3:uid="{2C1F7240-7904-4ADC-9CAF-7C4CE9C03BAC}" name="Column3927"/>
    <tableColumn id="3941" xr3:uid="{2F6B993E-F598-4936-AA63-7A280E860C55}" name="Column3928"/>
    <tableColumn id="3942" xr3:uid="{0431A44B-DAB7-45A4-B7CF-92332E396A01}" name="Column3929"/>
    <tableColumn id="3943" xr3:uid="{7D9359F9-48D7-4749-A00C-33C1BDDF0FC6}" name="Column3930"/>
    <tableColumn id="3944" xr3:uid="{09C9FA8A-BBBC-4FD6-BE8D-D33FBEF27AB8}" name="Column3931"/>
    <tableColumn id="3945" xr3:uid="{74A58E72-5182-4706-AB0B-8136DC4DABB2}" name="Column3932"/>
    <tableColumn id="3946" xr3:uid="{7AF5799C-6165-40C3-BF85-950C0860DD5E}" name="Column3933"/>
    <tableColumn id="3947" xr3:uid="{9A750A2E-2CEA-432C-BDCC-494839C59D26}" name="Column3934"/>
    <tableColumn id="3948" xr3:uid="{4B440F6E-CD9E-4485-B01B-FB8BDD87FE49}" name="Column3935"/>
    <tableColumn id="3949" xr3:uid="{1858A2C1-F085-48C9-8E37-B2C0B52DC3B8}" name="Column3936"/>
    <tableColumn id="3950" xr3:uid="{189DCCA9-9B3E-4D8E-87FB-6FB3C4534614}" name="Column3937"/>
    <tableColumn id="3951" xr3:uid="{D00F8F42-E730-401E-92EE-6C650D99CE97}" name="Column3938"/>
    <tableColumn id="3952" xr3:uid="{284CAE68-D025-4BB8-A30B-B0C964B2D3B0}" name="Column3939"/>
    <tableColumn id="3953" xr3:uid="{F0C15AF4-7FE2-456F-A45F-113969F3EEB7}" name="Column3940"/>
    <tableColumn id="3954" xr3:uid="{A32ECA04-C82A-4A10-ABD6-9B98D8D73703}" name="Column3941"/>
    <tableColumn id="3955" xr3:uid="{64876781-FA1E-4214-B97B-049C148DDD23}" name="Column3942"/>
    <tableColumn id="3956" xr3:uid="{65C91932-22B9-4794-81B4-7D6F0545F4FB}" name="Column3943"/>
    <tableColumn id="3957" xr3:uid="{A1D1CCE8-51C0-42E3-A769-761ADACBB5E6}" name="Column3944"/>
    <tableColumn id="3958" xr3:uid="{B81D6AAD-FAAE-4330-AD36-624AA17D6A00}" name="Column3945"/>
    <tableColumn id="3959" xr3:uid="{328AF0AB-E9F6-490D-B8ED-66AFD9A56C6B}" name="Column3946"/>
    <tableColumn id="3960" xr3:uid="{7FF931E6-7EF9-43D6-9F35-5C3169931828}" name="Column3947"/>
    <tableColumn id="3961" xr3:uid="{06DC1882-EE59-4506-A222-A56E680EDBC1}" name="Column3948"/>
    <tableColumn id="3962" xr3:uid="{EF33A7B0-AE49-41AA-BE23-B9A448A5B5A6}" name="Column3949"/>
    <tableColumn id="3963" xr3:uid="{AB07E91D-6826-4542-8679-D8EE2095E8CF}" name="Column3950"/>
    <tableColumn id="3964" xr3:uid="{59FF5D3E-D290-4CA2-B2AD-24D226C677A7}" name="Column3951"/>
    <tableColumn id="3965" xr3:uid="{8A483A62-142A-47AE-BC21-762173E97DA9}" name="Column3952"/>
    <tableColumn id="3966" xr3:uid="{6C347A34-71E6-4DCF-9A2F-E0A737840071}" name="Column3953"/>
    <tableColumn id="3967" xr3:uid="{132D2DEB-1DB3-4876-B1F8-89E93E8517E7}" name="Column3954"/>
    <tableColumn id="3968" xr3:uid="{45AEC408-BB59-489B-A547-C35414C664E1}" name="Column3955"/>
    <tableColumn id="3969" xr3:uid="{D00FB50F-4F8F-44EE-8381-6F87023952A9}" name="Column3956"/>
    <tableColumn id="3970" xr3:uid="{08667000-AF2D-47A0-8112-B4EBDE861182}" name="Column3957"/>
    <tableColumn id="3971" xr3:uid="{62737CF1-5CAB-437E-BB02-7A7400F426E1}" name="Column3958"/>
    <tableColumn id="3972" xr3:uid="{D83CCB96-B7C0-4F35-B101-ADE969F63296}" name="Column3959"/>
    <tableColumn id="3973" xr3:uid="{B8C29BFE-C336-496A-8FEA-D77231ED0E59}" name="Column3960"/>
    <tableColumn id="3974" xr3:uid="{EE555D2F-BAF4-4115-A940-CE277231799E}" name="Column3961"/>
    <tableColumn id="3975" xr3:uid="{77BE0677-D273-4259-9CE1-4A0C4A671069}" name="Column3962"/>
    <tableColumn id="3976" xr3:uid="{6687E774-DE07-4E6F-99D3-752A846D649B}" name="Column3963"/>
    <tableColumn id="3977" xr3:uid="{415A768B-E243-448F-8927-4CDB10BCC0BD}" name="Column3964"/>
    <tableColumn id="3978" xr3:uid="{EEF7934A-BC30-44EC-A48C-2002DC1269DD}" name="Column3965"/>
    <tableColumn id="3979" xr3:uid="{CCB1112C-B9E3-4C64-877F-0982F98D05E5}" name="Column3966"/>
    <tableColumn id="3980" xr3:uid="{4C7EC5AB-D898-4AB5-895B-EB7D2650F4DB}" name="Column3967"/>
    <tableColumn id="3981" xr3:uid="{7B4F290A-DED8-4128-A009-B8979E8D89BE}" name="Column3968"/>
    <tableColumn id="3982" xr3:uid="{C686AA4D-B313-4F26-BACB-D92219B689C4}" name="Column3969"/>
    <tableColumn id="3983" xr3:uid="{07D7545B-5833-44FC-A32A-32D5FDB26C7A}" name="Column3970"/>
    <tableColumn id="3984" xr3:uid="{D2BBABB3-C99E-437B-8E7C-9B04A0BAA75F}" name="Column3971"/>
    <tableColumn id="3985" xr3:uid="{319BD25F-4A34-4A00-A74C-AAD46A92E7ED}" name="Column3972"/>
    <tableColumn id="3986" xr3:uid="{A84D03E8-6530-4A44-B505-898B082230F9}" name="Column3973"/>
    <tableColumn id="3987" xr3:uid="{8F9C5D1C-EA91-408D-91CD-CBA0E451CFE0}" name="Column3974"/>
    <tableColumn id="3988" xr3:uid="{011C5E7E-DCA7-494A-82A9-DE25D9CB17DC}" name="Column3975"/>
    <tableColumn id="3989" xr3:uid="{47633F91-C00D-4FF3-B314-B09C8BDEAF05}" name="Column3976"/>
    <tableColumn id="3990" xr3:uid="{3CAB82A7-9F33-4614-A7ED-F6510E9DF54C}" name="Column3977"/>
    <tableColumn id="3991" xr3:uid="{DC123CA0-C2A3-44D0-A25C-3825D595C77E}" name="Column3978"/>
    <tableColumn id="3992" xr3:uid="{08ADC8F5-CFA4-4E08-B73A-3B7751F01461}" name="Column3979"/>
    <tableColumn id="3993" xr3:uid="{1FCB8766-D714-4FFD-BA60-706E0632377D}" name="Column3980"/>
    <tableColumn id="3994" xr3:uid="{A20653C9-7294-4276-831E-C1ACE3A846F4}" name="Column3981"/>
    <tableColumn id="3995" xr3:uid="{49DC0171-5E23-4E09-B929-F5EBD599E17F}" name="Column3982"/>
    <tableColumn id="3996" xr3:uid="{6CD908BD-99F8-437A-A8AA-8232AC2AA3F5}" name="Column3983"/>
    <tableColumn id="3997" xr3:uid="{A0768127-036D-49C9-8E2E-3A7F793B9C25}" name="Column3984"/>
    <tableColumn id="3998" xr3:uid="{B9B94CFA-6A7F-404E-A0C5-C469D48A2FEF}" name="Column3985"/>
    <tableColumn id="3999" xr3:uid="{B162385A-65FE-4CF3-8B48-693AE39A5C4E}" name="Column3986"/>
    <tableColumn id="4000" xr3:uid="{975EC36C-47FB-4BE7-B77C-159945B9CF8F}" name="Column3987"/>
    <tableColumn id="4001" xr3:uid="{0D64A1A7-270D-44DC-89C8-BA3139CBA778}" name="Column3988"/>
    <tableColumn id="4002" xr3:uid="{6C6ED559-89BF-45DB-9B98-4955FF064847}" name="Column3989"/>
    <tableColumn id="4003" xr3:uid="{8C96E2FD-9158-45FE-A4FC-B44150165AA1}" name="Column3990"/>
    <tableColumn id="4004" xr3:uid="{718D4A3B-0604-4DD9-B03E-CB9A8F633CDB}" name="Column3991"/>
    <tableColumn id="4005" xr3:uid="{A6501792-723F-4B0B-8F97-992686CA6CE7}" name="Column3992"/>
    <tableColumn id="4006" xr3:uid="{2970DE80-FD20-4E8D-A43F-888EB5835A06}" name="Column3993"/>
    <tableColumn id="4007" xr3:uid="{DD67E2EC-59FE-4F57-9FB5-E2BB0C412262}" name="Column3994"/>
    <tableColumn id="4008" xr3:uid="{4C605606-C8D2-4D35-9902-A752CC3C43B4}" name="Column3995"/>
    <tableColumn id="4009" xr3:uid="{08EF58B2-4B13-4D5A-9E48-88FEAAB2EF14}" name="Column3996"/>
    <tableColumn id="4010" xr3:uid="{C631A572-8AE1-49D6-B38A-18305ECF5835}" name="Column3997"/>
    <tableColumn id="4011" xr3:uid="{ABB2ED6A-DFE7-4D68-8E20-E853D65E0693}" name="Column3998"/>
    <tableColumn id="4012" xr3:uid="{1839AC43-17A8-44C5-A5F7-14CE3CA544AF}" name="Column3999"/>
    <tableColumn id="4013" xr3:uid="{42EC40A7-20DD-4CB6-9558-82D579925D18}" name="Column4000"/>
    <tableColumn id="4014" xr3:uid="{BAB3276D-D38A-4B60-8386-AFE2D2ABEA2E}" name="Column4001"/>
    <tableColumn id="4015" xr3:uid="{4A602357-065B-48DF-B089-B860E8C1055B}" name="Column4002"/>
    <tableColumn id="4016" xr3:uid="{0C8459DF-DC20-49BF-BACF-6D59A14018A9}" name="Column4003"/>
    <tableColumn id="4017" xr3:uid="{9E834073-2157-4467-A6AD-5EDC1280B7E9}" name="Column4004"/>
    <tableColumn id="4018" xr3:uid="{0FECBBE7-E0CB-469C-96BB-E0DEF8F3144B}" name="Column4005"/>
    <tableColumn id="4019" xr3:uid="{F53E5316-BC39-4102-9F40-E9EAF7E4F861}" name="Column4006"/>
    <tableColumn id="4020" xr3:uid="{746FC11B-794E-4A05-A6BA-4EEE1F11ABDF}" name="Column4007"/>
    <tableColumn id="4021" xr3:uid="{033D23F9-BC40-4D07-A891-AA5D105D5466}" name="Column4008"/>
    <tableColumn id="4022" xr3:uid="{47ABC077-6513-4D85-9BD2-76BE1A56714C}" name="Column4009"/>
    <tableColumn id="4023" xr3:uid="{636CCCFA-DDDA-4DCE-896B-FCAC0E24BD33}" name="Column4010"/>
    <tableColumn id="4024" xr3:uid="{01820504-CC10-42CD-9E2D-AC615DD210FE}" name="Column4011"/>
    <tableColumn id="4025" xr3:uid="{043A43CE-5C41-42D9-B744-D188C4F51FAF}" name="Column4012"/>
    <tableColumn id="4026" xr3:uid="{4D7B9453-FB86-48C4-B561-DE7FA986A3DF}" name="Column4013"/>
    <tableColumn id="4027" xr3:uid="{D2E3E5CC-4497-4252-8C88-DD917FF3CDD6}" name="Column4014"/>
    <tableColumn id="4028" xr3:uid="{2C50777F-26EE-4128-83ED-0819007579A0}" name="Column4015"/>
    <tableColumn id="4029" xr3:uid="{B4679C6B-C755-4C0B-89CE-DB26343880F9}" name="Column4016"/>
    <tableColumn id="4030" xr3:uid="{BFEDB051-2640-40F1-86AE-B797A420D28E}" name="Column4017"/>
    <tableColumn id="4031" xr3:uid="{752F4414-F19B-48A1-B871-40851DF70141}" name="Column4018"/>
    <tableColumn id="4032" xr3:uid="{A16174A3-2EE5-4584-A49B-3D857B4A0BE1}" name="Column4019"/>
    <tableColumn id="4033" xr3:uid="{DDDF8A0F-B1E3-4337-8BCC-3533FBC6E70A}" name="Column4020"/>
    <tableColumn id="4034" xr3:uid="{378C281D-8F5F-4838-B92B-757F8DBDE9DF}" name="Column4021"/>
    <tableColumn id="4035" xr3:uid="{695DE422-AE16-40D1-94DD-0983D10E81D4}" name="Column4022"/>
    <tableColumn id="4036" xr3:uid="{CD949AE0-8635-43B1-9810-9CC09F0362CC}" name="Column4023"/>
    <tableColumn id="4037" xr3:uid="{5991DE4F-65E2-48E3-B333-E8A24BC926B8}" name="Column4024"/>
    <tableColumn id="4038" xr3:uid="{CA53A250-6C31-43D9-B258-6A59C59282E1}" name="Column4025"/>
    <tableColumn id="4039" xr3:uid="{E6823E78-B5B0-4CD6-9963-538B7CC6C7CF}" name="Column4026"/>
    <tableColumn id="4040" xr3:uid="{B01E92E5-6439-4336-9666-571744D46B5B}" name="Column4027"/>
    <tableColumn id="4041" xr3:uid="{C0572E9F-A8D4-4D33-AABA-6E5F6A00B3B9}" name="Column4028"/>
    <tableColumn id="4042" xr3:uid="{DF4C97C1-3310-4F22-BCB6-817EEFFAB212}" name="Column4029"/>
    <tableColumn id="4043" xr3:uid="{3179FEB4-34A4-448F-BAA7-BC0D26CCD9CC}" name="Column4030"/>
    <tableColumn id="4044" xr3:uid="{2DD059C0-9EB7-41E2-B270-6C14FA08C48D}" name="Column4031"/>
    <tableColumn id="4045" xr3:uid="{1A6A79EE-B864-428B-B850-600A80E8A2E3}" name="Column4032"/>
    <tableColumn id="4046" xr3:uid="{C35E4E4D-E09C-4BFF-9A47-6C36FD82CD99}" name="Column4033"/>
    <tableColumn id="4047" xr3:uid="{D404BEB0-C05F-43BB-AA1F-53D2BA6CD63A}" name="Column4034"/>
    <tableColumn id="4048" xr3:uid="{3F9FEB65-0A2F-4E42-95CB-392AB313CCC2}" name="Column4035"/>
    <tableColumn id="4049" xr3:uid="{3B791E00-251E-4057-B1CA-4792D45490C2}" name="Column4036"/>
    <tableColumn id="4050" xr3:uid="{3296D933-3619-4A98-9A83-936A7A1BAB81}" name="Column4037"/>
    <tableColumn id="4051" xr3:uid="{88104381-B508-449E-8E10-FBE171A4117B}" name="Column4038"/>
    <tableColumn id="4052" xr3:uid="{8AE14E17-50D6-42AA-B220-08B4E8CB67D7}" name="Column4039"/>
    <tableColumn id="4053" xr3:uid="{7E777F98-756B-4BED-82F5-B9EEBA2004F2}" name="Column4040"/>
    <tableColumn id="4054" xr3:uid="{76F8CCED-A0B5-4877-A59D-33ED3CA10232}" name="Column4041"/>
    <tableColumn id="4055" xr3:uid="{C62DB2AD-40EF-418A-9DAF-751567DE9C8B}" name="Column4042"/>
    <tableColumn id="4056" xr3:uid="{992258A0-52B3-4083-88F8-6FE0507F47AE}" name="Column4043"/>
    <tableColumn id="4057" xr3:uid="{1541CE59-C8A9-4E3B-A222-9AABDCC72B3D}" name="Column4044"/>
    <tableColumn id="4058" xr3:uid="{F7AF1286-FA1B-4750-B2C4-5F6D83F121D7}" name="Column4045"/>
    <tableColumn id="4059" xr3:uid="{5FB93A56-F303-40C5-BB19-810897AF98EA}" name="Column4046"/>
    <tableColumn id="4060" xr3:uid="{92707A80-4971-4463-9A3C-C7661B77B79A}" name="Column4047"/>
    <tableColumn id="4061" xr3:uid="{7BA2F25A-5ADE-4963-BFA7-05D0D3F706A1}" name="Column4048"/>
    <tableColumn id="4062" xr3:uid="{F5754B2B-35D1-41CA-922B-9245086194C9}" name="Column4049"/>
    <tableColumn id="4063" xr3:uid="{AC540F61-E059-4E11-890A-D0F5868D920A}" name="Column4050"/>
    <tableColumn id="4064" xr3:uid="{A20F1B1A-3CCA-4D0B-8757-F847772DB6EC}" name="Column4051"/>
    <tableColumn id="4065" xr3:uid="{A54EFB26-EA01-4E96-8776-F91DE31C600F}" name="Column4052"/>
    <tableColumn id="4066" xr3:uid="{A2B484E9-358F-4399-84E4-D1CF1B091030}" name="Column4053"/>
    <tableColumn id="4067" xr3:uid="{B0BB8003-8500-4216-BAF7-629839785509}" name="Column4054"/>
    <tableColumn id="4068" xr3:uid="{471A67E4-60A6-4ECE-B517-80E35C38B7CA}" name="Column4055"/>
    <tableColumn id="4069" xr3:uid="{FE5A15FB-F220-4A27-A73A-084B1650A725}" name="Column4056"/>
    <tableColumn id="4070" xr3:uid="{54CA8E84-E884-48E2-89CB-A01B2EF36DE5}" name="Column4057"/>
    <tableColumn id="4071" xr3:uid="{D05321CA-6A15-48DA-AF07-E391738A9E2D}" name="Column4058"/>
    <tableColumn id="4072" xr3:uid="{EADDEA0F-0C4E-4144-95AC-BE3C9D144F52}" name="Column4059"/>
    <tableColumn id="4073" xr3:uid="{CFF5DA7E-4BD5-4CEB-9F84-6DAD9DAC5A00}" name="Column4060"/>
    <tableColumn id="4074" xr3:uid="{A6672589-FC16-4E10-89FC-5780CDDD18B2}" name="Column4061"/>
    <tableColumn id="4075" xr3:uid="{68F63819-7BB1-4DE4-BF5A-B557F8472ECD}" name="Column4062"/>
    <tableColumn id="4076" xr3:uid="{77B01D08-2CED-4E99-BBB3-7B60AAB65967}" name="Column4063"/>
    <tableColumn id="4077" xr3:uid="{89F37445-3EB4-47B5-AA8D-D5F6B5276E32}" name="Column4064"/>
    <tableColumn id="4078" xr3:uid="{02B1B627-E323-4A39-8500-D22D62580F40}" name="Column4065"/>
    <tableColumn id="4079" xr3:uid="{20406F67-53BD-4231-B052-FA93734F1405}" name="Column4066"/>
    <tableColumn id="4080" xr3:uid="{54EA30D1-DE15-4E45-84E9-992EFB026AE9}" name="Column4067"/>
    <tableColumn id="4081" xr3:uid="{7A0CA212-804A-4E25-B98D-1AF7E713C400}" name="Column4068"/>
    <tableColumn id="4082" xr3:uid="{F346DCA0-FE2A-4457-9674-97C5D6DAD985}" name="Column4069"/>
    <tableColumn id="4083" xr3:uid="{308176D1-8647-44AA-81B3-A5D127B2E572}" name="Column4070"/>
    <tableColumn id="4084" xr3:uid="{D0808861-1042-4707-BC11-1ACE0DB26179}" name="Column4071"/>
    <tableColumn id="4085" xr3:uid="{600CCEFF-60A9-49AE-B39C-7D4D9E1A4F9A}" name="Column4072"/>
    <tableColumn id="4086" xr3:uid="{CB8D9960-6CE1-4716-8072-CF96149B9502}" name="Column4073"/>
    <tableColumn id="4087" xr3:uid="{A6652C2C-A734-4B1D-AB49-BDEAA1061141}" name="Column4074"/>
    <tableColumn id="4088" xr3:uid="{82979FA2-38BD-410F-802F-62D177D4E088}" name="Column4075"/>
    <tableColumn id="4089" xr3:uid="{1A90F834-6B31-43C1-9EB2-997A570DDD63}" name="Column4076"/>
    <tableColumn id="4090" xr3:uid="{0DFB511A-1F40-4D03-93DC-D167BEDC6B2F}" name="Column4077"/>
    <tableColumn id="4091" xr3:uid="{A3D85B4B-D054-40C5-A16A-0235DF2E8399}" name="Column4078"/>
    <tableColumn id="4092" xr3:uid="{6B3289DB-015A-4580-B284-4EF3C49798C1}" name="Column4079"/>
    <tableColumn id="4093" xr3:uid="{346523EF-4BC7-4A56-9567-EE324E88B158}" name="Column4080"/>
    <tableColumn id="4094" xr3:uid="{2E0431D5-EB42-430A-808C-9C426670CC40}" name="Column4081"/>
    <tableColumn id="4095" xr3:uid="{83CAE6B3-0C63-4AB9-864B-D9DC2C4182AF}" name="Column4082"/>
    <tableColumn id="4096" xr3:uid="{EBBB904A-E566-4EDD-8C83-7233EEC97F5F}" name="Column4083"/>
    <tableColumn id="4097" xr3:uid="{0C6E7CD4-DDD6-427B-9420-538140334120}" name="Column4084"/>
    <tableColumn id="4098" xr3:uid="{3B6A3EB0-AE0E-4BD3-8CB1-73A09E8D8054}" name="Column4085"/>
    <tableColumn id="4099" xr3:uid="{8A4BA425-8E89-4758-8E66-28823E844937}" name="Column4086"/>
    <tableColumn id="4100" xr3:uid="{9DBBB7A4-CFB8-456D-91D9-BF2B12A81B31}" name="Column4087"/>
    <tableColumn id="4101" xr3:uid="{86B02AF5-0530-4D40-86B5-E67C6FE8D6AD}" name="Column4088"/>
    <tableColumn id="4102" xr3:uid="{A975F862-D106-4B6F-AA32-34E881E84BAA}" name="Column4089"/>
    <tableColumn id="4103" xr3:uid="{43A69E93-A508-4AF8-A28F-36CC2F5AF442}" name="Column4090"/>
    <tableColumn id="4104" xr3:uid="{251EC00F-8E23-4DD3-A313-95327F7DCEA9}" name="Column4091"/>
    <tableColumn id="4105" xr3:uid="{34C2E4E7-FF36-4EE8-9B79-4BC93550F109}" name="Column4092"/>
    <tableColumn id="4106" xr3:uid="{ADCECDBF-BF6C-4AFF-BECB-BC033B716483}" name="Column4093"/>
    <tableColumn id="4107" xr3:uid="{46887619-5305-4E9C-9463-AA2EAF8D55B7}" name="Column4094"/>
    <tableColumn id="4108" xr3:uid="{69403B13-0792-489B-A536-BD2785C81C79}" name="Column4095"/>
    <tableColumn id="4109" xr3:uid="{8E3A74C0-FBF1-42F9-97C3-5732C0E43E70}" name="Column4096"/>
    <tableColumn id="4110" xr3:uid="{D5AFA95B-85B1-424C-A3A8-5DADB343B31B}" name="Column4097"/>
    <tableColumn id="4111" xr3:uid="{6B41A278-20F4-40BE-AC1D-6CEFB36858EC}" name="Column4098"/>
    <tableColumn id="4112" xr3:uid="{5F8B319D-9DA9-4ADF-8C09-2A74EF4C068D}" name="Column4099"/>
    <tableColumn id="4113" xr3:uid="{9A0AEE9E-E664-4342-9DAF-8DADFDAE265A}" name="Column4100"/>
    <tableColumn id="4114" xr3:uid="{E84318E3-B979-4F33-9981-8058072F3D8E}" name="Column4101"/>
    <tableColumn id="4115" xr3:uid="{B5BA6CC2-7594-4190-A228-01F2E6E71226}" name="Column4102"/>
    <tableColumn id="4116" xr3:uid="{17FABC8E-2C12-4999-9D06-00F83C679C3D}" name="Column4103"/>
    <tableColumn id="4117" xr3:uid="{8A5AE74A-ED55-4AB1-945C-930D6E3F4279}" name="Column4104"/>
    <tableColumn id="4118" xr3:uid="{E66B29E6-13BF-494B-AE88-8D44464D3E02}" name="Column4105"/>
    <tableColumn id="4119" xr3:uid="{7AD51755-AC2B-4A3D-A9D6-7298D932B6AC}" name="Column4106"/>
    <tableColumn id="4120" xr3:uid="{094D0234-C32D-485E-A39A-88B609CDEABC}" name="Column4107"/>
    <tableColumn id="4121" xr3:uid="{0F368F85-423B-483B-B744-CC43EADBBA31}" name="Column4108"/>
    <tableColumn id="4122" xr3:uid="{F7BEFC5A-490D-4FD6-914A-A5348588BDBC}" name="Column4109"/>
    <tableColumn id="4123" xr3:uid="{BCA18DE7-7326-4708-A1C7-F6A06A7BDE25}" name="Column4110"/>
    <tableColumn id="4124" xr3:uid="{B9A80719-CF67-4DA1-A2B3-7FEFC294745C}" name="Column4111"/>
    <tableColumn id="4125" xr3:uid="{FA1F6F69-5DAC-4377-94DA-5879AB9DA7AE}" name="Column4112"/>
    <tableColumn id="4126" xr3:uid="{6C0F7B7C-6151-4D4D-8D90-6211D86AAE5F}" name="Column4113"/>
    <tableColumn id="4127" xr3:uid="{374D3482-FDAF-4133-A8B4-2D0D8CE33C9B}" name="Column4114"/>
    <tableColumn id="4128" xr3:uid="{CD5A3BBC-D51D-4686-AE88-7E21C3A15A0C}" name="Column4115"/>
    <tableColumn id="4129" xr3:uid="{01BD41BF-C37B-4F1F-8898-59AF2320EFD8}" name="Column4116"/>
    <tableColumn id="4130" xr3:uid="{6E0D467D-8175-4FE2-BDDE-DFABB19CD8E0}" name="Column4117"/>
    <tableColumn id="4131" xr3:uid="{E5C91F6A-81E5-49AD-AD64-822517092E52}" name="Column4118"/>
    <tableColumn id="4132" xr3:uid="{1A4984AD-AC97-4198-BC84-4B9CDEA99394}" name="Column4119"/>
    <tableColumn id="4133" xr3:uid="{96DC5FFA-5579-4B9B-AFC0-AB1A67063EF6}" name="Column4120"/>
    <tableColumn id="4134" xr3:uid="{78004A22-4D31-4CFC-9A89-9DD4295876CA}" name="Column4121"/>
    <tableColumn id="4135" xr3:uid="{59CF82DA-804A-462B-BD3E-B51271815522}" name="Column4122"/>
    <tableColumn id="4136" xr3:uid="{3E21EAF2-540C-4B0C-91B9-A66C15AA9B91}" name="Column4123"/>
    <tableColumn id="4137" xr3:uid="{C98B4F68-EA95-47FD-9B21-45CB36A84F1E}" name="Column4124"/>
    <tableColumn id="4138" xr3:uid="{C4FCF167-8AF0-4A58-848D-4E6EE5C5980E}" name="Column4125"/>
    <tableColumn id="4139" xr3:uid="{C469BA3B-8A1D-4551-A8D7-130459180FF2}" name="Column4126"/>
    <tableColumn id="4140" xr3:uid="{38169D96-FFF6-48AE-9F77-AB4252E77E0A}" name="Column4127"/>
    <tableColumn id="4141" xr3:uid="{489DB75D-12FC-467C-B641-507E405F232C}" name="Column4128"/>
    <tableColumn id="4142" xr3:uid="{904E127C-A8BF-4455-A503-4D7C72B4D5D2}" name="Column4129"/>
    <tableColumn id="4143" xr3:uid="{D1632C4B-6056-4258-87C8-43C6CD571C8C}" name="Column4130"/>
    <tableColumn id="4144" xr3:uid="{95B0FAAD-7321-42F5-BCB3-2015DD4D9E6A}" name="Column4131"/>
    <tableColumn id="4145" xr3:uid="{69C64621-2C82-4006-B2D5-AE340C652D5A}" name="Column4132"/>
    <tableColumn id="4146" xr3:uid="{0024E283-381E-42C6-90FB-9EA464C1F808}" name="Column4133"/>
    <tableColumn id="4147" xr3:uid="{2BA1751E-0150-4983-8FB0-48FF3256CDB5}" name="Column4134"/>
    <tableColumn id="4148" xr3:uid="{F6CAEA4D-1929-4607-8AAC-36DE4E11CEC9}" name="Column4135"/>
    <tableColumn id="4149" xr3:uid="{F0A16724-9554-4744-A39D-7FA620B2557D}" name="Column4136"/>
    <tableColumn id="4150" xr3:uid="{F2F7EBD0-AD3C-4038-AF3C-ECE8E5ED9670}" name="Column4137"/>
    <tableColumn id="4151" xr3:uid="{E8A06414-AA76-4E99-AED4-BCD409236B7F}" name="Column4138"/>
    <tableColumn id="4152" xr3:uid="{ACA1487A-1294-4D49-96B5-FAEFC359EA38}" name="Column4139"/>
    <tableColumn id="4153" xr3:uid="{5DCE3263-38CB-4A88-9953-B40B13B3DA63}" name="Column4140"/>
    <tableColumn id="4154" xr3:uid="{61D82425-AA61-4A32-978F-E29D716F2EDF}" name="Column4141"/>
    <tableColumn id="4155" xr3:uid="{B19F7508-E1D4-4481-B851-F2955DC58CF2}" name="Column4142"/>
    <tableColumn id="4156" xr3:uid="{4D0D66B8-897D-41E3-A22A-E18F58D4D4BA}" name="Column4143"/>
    <tableColumn id="4157" xr3:uid="{D3969133-505B-4386-A422-BAF0D6F4BB56}" name="Column4144"/>
    <tableColumn id="4158" xr3:uid="{573A18BC-747D-4258-B2EA-8E38B015F4DA}" name="Column4145"/>
    <tableColumn id="4159" xr3:uid="{8D9B90EE-7F00-4FFD-9908-75753A70A996}" name="Column4146"/>
    <tableColumn id="4160" xr3:uid="{07B6CBD3-E253-410F-97FE-BAE22855D4F3}" name="Column4147"/>
    <tableColumn id="4161" xr3:uid="{38F6AE8E-A563-4F06-B44F-D32D51ADFB23}" name="Column4148"/>
    <tableColumn id="4162" xr3:uid="{05D17EA1-D1AF-42AA-809B-113586E21422}" name="Column4149"/>
    <tableColumn id="4163" xr3:uid="{B7687AFE-DEEB-4DDA-9967-398152002A6A}" name="Column4150"/>
    <tableColumn id="4164" xr3:uid="{8D8EDBC4-F6C8-488C-BB5D-7231DBB18092}" name="Column4151"/>
    <tableColumn id="4165" xr3:uid="{0B4A1A4D-E44B-4B7B-B095-A0321082A294}" name="Column4152"/>
    <tableColumn id="4166" xr3:uid="{9E76EB33-B81C-4750-9532-16A2E0EF059D}" name="Column4153"/>
    <tableColumn id="4167" xr3:uid="{2F54F8FF-2F20-4A76-9466-2C063B13B9AE}" name="Column4154"/>
    <tableColumn id="4168" xr3:uid="{72BE7087-BA85-4251-A5B8-16AC18CF4FCC}" name="Column4155"/>
    <tableColumn id="4169" xr3:uid="{A2B520BB-6ABF-4162-B5A0-C063676EF4CE}" name="Column4156"/>
    <tableColumn id="4170" xr3:uid="{5D4EF124-2A05-4A5C-8C82-EA3D40612E08}" name="Column4157"/>
    <tableColumn id="4171" xr3:uid="{83707173-D120-41B1-9738-E77D3463F061}" name="Column4158"/>
    <tableColumn id="4172" xr3:uid="{6848C7E8-9092-4B09-926D-7F0B683945E9}" name="Column4159"/>
    <tableColumn id="4173" xr3:uid="{16C59D8F-C50A-4EE6-AE12-926DB69B8D6D}" name="Column4160"/>
    <tableColumn id="4174" xr3:uid="{D20C4DBB-8936-4CFD-8BEA-A97B380C5B90}" name="Column4161"/>
    <tableColumn id="4175" xr3:uid="{5D854FBF-ECC5-4293-AD92-372FEABDF546}" name="Column4162"/>
    <tableColumn id="4176" xr3:uid="{281F1ED9-ADD4-4C5D-A0EE-6C1D691DAF52}" name="Column4163"/>
    <tableColumn id="4177" xr3:uid="{5EE4BFE6-0390-4835-812C-CB473B5FC99E}" name="Column4164"/>
    <tableColumn id="4178" xr3:uid="{09EDD398-ACF1-44E4-A3A8-342D243233A0}" name="Column4165"/>
    <tableColumn id="4179" xr3:uid="{5CE2C4BB-A973-4E02-B27E-E0CC3B39EA5C}" name="Column4166"/>
    <tableColumn id="4180" xr3:uid="{EBDC0844-BDDF-4040-81A3-17D8E7DE72CB}" name="Column4167"/>
    <tableColumn id="4181" xr3:uid="{5C0A22F1-D6E7-4F55-A68B-E5F84B2111FB}" name="Column4168"/>
    <tableColumn id="4182" xr3:uid="{381B5B09-4D5A-40F2-A283-42AF5BAA037B}" name="Column4169"/>
    <tableColumn id="4183" xr3:uid="{39428712-A44E-46DD-84A4-07A7E3996FE0}" name="Column4170"/>
    <tableColumn id="4184" xr3:uid="{2F8B54C1-704B-4AE9-B16F-978E04321281}" name="Column4171"/>
    <tableColumn id="4185" xr3:uid="{02EA86A3-CC91-4B66-B4C3-F6609EB00179}" name="Column4172"/>
    <tableColumn id="4186" xr3:uid="{DB151296-12BC-4D5A-A055-332670E916B2}" name="Column4173"/>
    <tableColumn id="4187" xr3:uid="{9C967769-C4EF-41FE-AB47-FA14DDD783D3}" name="Column4174"/>
    <tableColumn id="4188" xr3:uid="{2698470C-639A-4D7D-8F13-655E4ECBEEAF}" name="Column4175"/>
    <tableColumn id="4189" xr3:uid="{1C5EBA96-86B4-4A51-930C-A30679990935}" name="Column4176"/>
    <tableColumn id="4190" xr3:uid="{CC7F19A9-B858-4492-8404-1599B67F42CE}" name="Column4177"/>
    <tableColumn id="4191" xr3:uid="{E707714F-9924-4A55-BBD1-8CF7ED623338}" name="Column4178"/>
    <tableColumn id="4192" xr3:uid="{1E41E01D-BB54-4671-ACBD-9F3DB632676A}" name="Column4179"/>
    <tableColumn id="4193" xr3:uid="{B4B1C7C3-5C94-4639-AD48-22BF9F3E1507}" name="Column4180"/>
    <tableColumn id="4194" xr3:uid="{D15C585C-23B5-42FE-8318-8DC3828C20FB}" name="Column4181"/>
    <tableColumn id="4195" xr3:uid="{36CE5D21-817F-45A1-9203-DCACF50AC135}" name="Column4182"/>
    <tableColumn id="4196" xr3:uid="{77516D13-95AB-4E30-A46B-28C8829684B3}" name="Column4183"/>
    <tableColumn id="4197" xr3:uid="{DD333450-BF31-4AFF-9720-FE5D762B555F}" name="Column4184"/>
    <tableColumn id="4198" xr3:uid="{7F74F1C6-D004-4BE4-BDD8-D2C9CC5D332D}" name="Column4185"/>
    <tableColumn id="4199" xr3:uid="{8F0C9E80-15A3-435F-BE97-9192A428D996}" name="Column4186"/>
    <tableColumn id="4200" xr3:uid="{FB452B32-9D22-4BEF-9A38-DF1D102E55D5}" name="Column4187"/>
    <tableColumn id="4201" xr3:uid="{7D5ED0D5-D93F-4DD6-8B5C-49FDF7774530}" name="Column4188"/>
    <tableColumn id="4202" xr3:uid="{55B0E827-78A4-4E9D-9E46-87E1C0A0DFE6}" name="Column4189"/>
    <tableColumn id="4203" xr3:uid="{836CE84F-A06A-45C4-B848-108F6648A170}" name="Column4190"/>
    <tableColumn id="4204" xr3:uid="{45C42839-EC3F-44B8-B6F6-096736E4A75A}" name="Column4191"/>
    <tableColumn id="4205" xr3:uid="{B73CE4C7-0C04-4F40-8DEE-8379F2E19B55}" name="Column4192"/>
    <tableColumn id="4206" xr3:uid="{149D1E57-6989-4B5B-AFC9-9E8AB5DD2999}" name="Column4193"/>
    <tableColumn id="4207" xr3:uid="{13CE7917-17FC-40FB-B51C-A519262A67E7}" name="Column4194"/>
    <tableColumn id="4208" xr3:uid="{FBB72B38-075E-4D75-86BD-B2FCE1B29FF6}" name="Column4195"/>
    <tableColumn id="4209" xr3:uid="{9B2C89B4-6CF4-4E79-8817-BA7D68B93819}" name="Column4196"/>
    <tableColumn id="4210" xr3:uid="{8A864194-0272-491D-B54C-EE359059A059}" name="Column4197"/>
    <tableColumn id="4211" xr3:uid="{3E34DB0B-4442-4DC1-AB47-80D4842C44EE}" name="Column4198"/>
    <tableColumn id="4212" xr3:uid="{C24BE03D-DF40-4868-8D8F-A0D3B338B248}" name="Column4199"/>
    <tableColumn id="4213" xr3:uid="{82600642-124B-4325-9668-380E299CEFFC}" name="Column4200"/>
    <tableColumn id="4214" xr3:uid="{4418BDE9-D8C3-4924-8A30-0BFF7EEBAB8B}" name="Column4201"/>
    <tableColumn id="4215" xr3:uid="{BCF152E4-145E-45BD-8227-BAD835DA6351}" name="Column4202"/>
    <tableColumn id="4216" xr3:uid="{320B17A6-FFB7-4505-AFD1-7DE69EE57F23}" name="Column4203"/>
    <tableColumn id="4217" xr3:uid="{BACC39F3-5C6F-4C08-B957-1523BD3CF924}" name="Column4204"/>
    <tableColumn id="4218" xr3:uid="{BC09B28A-14BC-43D2-BA61-F1BC43AC1109}" name="Column4205"/>
    <tableColumn id="4219" xr3:uid="{6C3DB10F-32FA-4AB5-8903-DB22B2604AB7}" name="Column4206"/>
    <tableColumn id="4220" xr3:uid="{3B23E424-11DD-4B3B-902B-F2607D74C691}" name="Column4207"/>
    <tableColumn id="4221" xr3:uid="{38CD9EDF-DDAB-4291-96F5-E910B527CA2F}" name="Column4208"/>
    <tableColumn id="4222" xr3:uid="{512AC6FA-7005-4636-95CA-ACABDD171ADB}" name="Column4209"/>
    <tableColumn id="4223" xr3:uid="{735E4F71-26ED-4616-A51F-9CADF7BE9925}" name="Column4210"/>
    <tableColumn id="4224" xr3:uid="{DAADE036-B0B6-4D46-9479-2AE469873935}" name="Column4211"/>
    <tableColumn id="4225" xr3:uid="{6D3B56A2-A333-4520-9B25-3F5731CE26B0}" name="Column4212"/>
    <tableColumn id="4226" xr3:uid="{0963C7EB-029C-4F5D-BB93-9CB15C3EC94E}" name="Column4213"/>
    <tableColumn id="4227" xr3:uid="{B305E20B-AE50-4394-978D-91174A064A89}" name="Column4214"/>
    <tableColumn id="4228" xr3:uid="{6EF8E33E-07C9-4C10-AA36-59E4520B740D}" name="Column4215"/>
    <tableColumn id="4229" xr3:uid="{4760C806-7C80-4E28-A15C-117459DCB00D}" name="Column4216"/>
    <tableColumn id="4230" xr3:uid="{2307D11B-0DA0-43CF-AF52-4654773E5551}" name="Column4217"/>
    <tableColumn id="4231" xr3:uid="{1B933D6B-E376-422D-B70B-C9004D39F4DF}" name="Column4218"/>
    <tableColumn id="4232" xr3:uid="{B800A4F2-7230-47CE-8A78-60B1C51E0755}" name="Column4219"/>
    <tableColumn id="4233" xr3:uid="{D500501C-7D2E-43EB-B824-45E88207CBD2}" name="Column4220"/>
    <tableColumn id="4234" xr3:uid="{4CE1363C-F69C-4558-907C-16CA16D73DA8}" name="Column4221"/>
    <tableColumn id="4235" xr3:uid="{F2F94AD8-C252-4566-B9F2-FF109B42B6F1}" name="Column4222"/>
    <tableColumn id="4236" xr3:uid="{0D566E20-C1FC-4D78-8638-AB7C5865FDAA}" name="Column4223"/>
    <tableColumn id="4237" xr3:uid="{141B929A-F955-489F-A760-86EEE1F87C0C}" name="Column4224"/>
    <tableColumn id="4238" xr3:uid="{ABA886C2-0D4C-41EC-946D-C78AD5C376E2}" name="Column4225"/>
    <tableColumn id="4239" xr3:uid="{59CE9029-C250-4C0C-9329-74AFFC9DA967}" name="Column4226"/>
    <tableColumn id="4240" xr3:uid="{9A726A8D-F047-4854-BE11-550AA4051D09}" name="Column4227"/>
    <tableColumn id="4241" xr3:uid="{E1180753-8AA3-4609-B5DA-B8826F9C56FF}" name="Column4228"/>
    <tableColumn id="4242" xr3:uid="{7B81A9A0-68C9-4742-9B51-82F8DEAAC08C}" name="Column4229"/>
    <tableColumn id="4243" xr3:uid="{44D9A427-8F9F-40F8-A45C-064840F27972}" name="Column4230"/>
    <tableColumn id="4244" xr3:uid="{F72F1971-056C-408B-8FD1-5B191333028B}" name="Column4231"/>
    <tableColumn id="4245" xr3:uid="{1F27B36C-CC2D-4693-AF58-0B8881D2F8EE}" name="Column4232"/>
    <tableColumn id="4246" xr3:uid="{3CB48061-0B31-4B89-9753-0CB711A47ED8}" name="Column4233"/>
    <tableColumn id="4247" xr3:uid="{489F08F2-24B3-4AB5-B8F0-406ECFF34E5A}" name="Column4234"/>
    <tableColumn id="4248" xr3:uid="{54ADA62B-6D06-4998-8823-C7393584DFCB}" name="Column4235"/>
    <tableColumn id="4249" xr3:uid="{F0F4E963-8F0B-4EEC-BCFD-8B595FEC2CB8}" name="Column4236"/>
    <tableColumn id="4250" xr3:uid="{BAD0535C-811E-4D52-9CF7-450F54610CC3}" name="Column4237"/>
    <tableColumn id="4251" xr3:uid="{25D103EA-20B8-40E6-85D5-9B382D3EA51C}" name="Column4238"/>
    <tableColumn id="4252" xr3:uid="{E425E973-C5AD-4F2A-94B2-6B6315B90592}" name="Column4239"/>
    <tableColumn id="4253" xr3:uid="{D5A6D359-2984-45D2-B594-711BBB77A908}" name="Column4240"/>
    <tableColumn id="4254" xr3:uid="{E731C1C5-897D-42E7-A04A-17127103A366}" name="Column4241"/>
    <tableColumn id="4255" xr3:uid="{5EF19419-8758-4429-85E4-3AC23A1338C8}" name="Column4242"/>
    <tableColumn id="4256" xr3:uid="{8B0D1F62-B5B4-462D-A39E-0BCB5215EDA9}" name="Column4243"/>
    <tableColumn id="4257" xr3:uid="{2B22F084-BE40-4CBD-A936-E4D007E9AF33}" name="Column4244"/>
    <tableColumn id="4258" xr3:uid="{6FE6B759-1472-4441-BCC7-2CC1389445B1}" name="Column4245"/>
    <tableColumn id="4259" xr3:uid="{2526315B-1B70-4C69-835F-ABB18ED4A6B9}" name="Column4246"/>
    <tableColumn id="4260" xr3:uid="{B593CF53-84F3-4B9F-9D92-58C295132247}" name="Column4247"/>
    <tableColumn id="4261" xr3:uid="{0F792794-80F0-4B24-BB33-5E76824BC85B}" name="Column4248"/>
    <tableColumn id="4262" xr3:uid="{58659184-30F4-46B4-A89F-F235AAD68A31}" name="Column4249"/>
    <tableColumn id="4263" xr3:uid="{84857B3C-E57A-44E5-9250-B859F22AEB69}" name="Column4250"/>
    <tableColumn id="4264" xr3:uid="{98DC9D70-24B8-46E4-9FDE-EAF86DCEE63E}" name="Column4251"/>
    <tableColumn id="4265" xr3:uid="{D5ACDF77-498E-49DD-A52E-98C906E2E800}" name="Column4252"/>
    <tableColumn id="4266" xr3:uid="{2DCA7CBD-D53D-490E-8B16-25444A7EE21B}" name="Column4253"/>
    <tableColumn id="4267" xr3:uid="{4D465D0D-E354-4A28-9A7E-A233F8D53936}" name="Column4254"/>
    <tableColumn id="4268" xr3:uid="{9CCE3644-CF4D-4ECF-8778-F2BDD45CFC29}" name="Column4255"/>
    <tableColumn id="4269" xr3:uid="{119ED11C-9BC1-458C-9A42-3E8451A5460C}" name="Column4256"/>
    <tableColumn id="4270" xr3:uid="{9E6B04C5-0458-479B-91DA-C98C5610A712}" name="Column4257"/>
    <tableColumn id="4271" xr3:uid="{C7460FFB-38F3-443E-A923-9CFD65A50C5B}" name="Column4258"/>
    <tableColumn id="4272" xr3:uid="{FE20799E-1BF8-4F0A-8394-66745073DCDA}" name="Column4259"/>
    <tableColumn id="4273" xr3:uid="{9929084A-48FD-4BF7-AC94-74E78CAAD795}" name="Column4260"/>
    <tableColumn id="4274" xr3:uid="{0A20119C-A58C-49BD-83F4-17FF6C2677B4}" name="Column4261"/>
    <tableColumn id="4275" xr3:uid="{2AAEBCBE-FE08-4F01-95D0-E5434CF5B059}" name="Column4262"/>
    <tableColumn id="4276" xr3:uid="{10F0E0B5-F76C-42FB-8736-807D16DCC409}" name="Column4263"/>
    <tableColumn id="4277" xr3:uid="{01BAAFEB-CC6C-4F82-9068-187D9DA0B158}" name="Column4264"/>
    <tableColumn id="4278" xr3:uid="{6624A368-34DE-4C2F-9D72-0A17E3BFE025}" name="Column4265"/>
    <tableColumn id="4279" xr3:uid="{17CB0862-E380-457B-BD9C-79A51AFF2AC6}" name="Column4266"/>
    <tableColumn id="4280" xr3:uid="{C587EC98-BD01-44AD-9D4E-4C972B42363D}" name="Column4267"/>
    <tableColumn id="4281" xr3:uid="{DECE535A-48BF-4631-B016-ED9D967108DA}" name="Column4268"/>
    <tableColumn id="4282" xr3:uid="{D6BD87E3-0E4D-4F60-8E34-52CB3D85687E}" name="Column4269"/>
    <tableColumn id="4283" xr3:uid="{79007AD2-69FC-4A5E-A942-ACA2C1DBF4E7}" name="Column4270"/>
    <tableColumn id="4284" xr3:uid="{825D9A96-2E8F-4D57-929C-CAE2C0CE4FC4}" name="Column4271"/>
    <tableColumn id="4285" xr3:uid="{35F7040E-140F-4564-AB6C-2CC0AA5B6B23}" name="Column4272"/>
    <tableColumn id="4286" xr3:uid="{7650E936-EA0E-41F9-87B3-0FBB8A1609A1}" name="Column4273"/>
    <tableColumn id="4287" xr3:uid="{34FAF0C4-AACB-45AC-BFDC-8A1EE6E8C9C2}" name="Column4274"/>
    <tableColumn id="4288" xr3:uid="{FE3E7D2C-BA1E-4856-BE53-A327D856D8E5}" name="Column4275"/>
    <tableColumn id="4289" xr3:uid="{E6266128-F650-4093-BC49-E27C7DE99574}" name="Column4276"/>
    <tableColumn id="4290" xr3:uid="{3F3B8BC0-476D-41FB-98A6-B69F3BE753FD}" name="Column4277"/>
    <tableColumn id="4291" xr3:uid="{BA2CCF0F-14FE-40C2-A1B0-F4EA1CB1C61E}" name="Column4278"/>
    <tableColumn id="4292" xr3:uid="{84CC06E2-9EAC-44DD-871D-14ED90C8181F}" name="Column4279"/>
    <tableColumn id="4293" xr3:uid="{AEEC18A5-C2F3-455C-8FAF-5226AFF47A1A}" name="Column4280"/>
    <tableColumn id="4294" xr3:uid="{68D9D5A7-7A0C-4D72-A01D-EDEEE72127CF}" name="Column4281"/>
    <tableColumn id="4295" xr3:uid="{5342CC22-0CFC-48FF-B007-516F68272BF5}" name="Column4282"/>
    <tableColumn id="4296" xr3:uid="{63172B60-CB2C-4280-A3FE-44B2715C092B}" name="Column4283"/>
    <tableColumn id="4297" xr3:uid="{5C7643C9-7FEB-4C4F-9D64-9EA701CC26EB}" name="Column4284"/>
    <tableColumn id="4298" xr3:uid="{8ED45B4E-520C-4197-9EF4-4C41A583BAA0}" name="Column4285"/>
    <tableColumn id="4299" xr3:uid="{CE693C31-F6C5-4A54-88C8-0BDBB0C717F7}" name="Column4286"/>
    <tableColumn id="4300" xr3:uid="{27E58469-EA50-4051-B108-1B7BFD56F667}" name="Column4287"/>
    <tableColumn id="4301" xr3:uid="{6C046520-DE75-4044-A663-B9A679EF83CC}" name="Column4288"/>
    <tableColumn id="4302" xr3:uid="{FA9C8ADD-6BBD-47C9-9654-C47BAD5047C0}" name="Column4289"/>
    <tableColumn id="4303" xr3:uid="{4B29236A-CE48-45AC-8CA7-60F9FD4019C8}" name="Column4290"/>
    <tableColumn id="4304" xr3:uid="{AEA91F4D-FF61-490D-A7B2-CF502A54B84D}" name="Column4291"/>
    <tableColumn id="4305" xr3:uid="{45C002CC-386D-4E68-A3E3-9401BB682C00}" name="Column4292"/>
    <tableColumn id="4306" xr3:uid="{911EE661-3815-43A0-BC31-398FA7AC83A7}" name="Column4293"/>
    <tableColumn id="4307" xr3:uid="{3564E0AE-6DB1-4EEA-AB93-CCE4861873C1}" name="Column4294"/>
    <tableColumn id="4308" xr3:uid="{ADFED011-BB7F-45FA-A701-4C50CA0B32E4}" name="Column4295"/>
    <tableColumn id="4309" xr3:uid="{CEE294A6-2E92-4D8C-90E2-BA162DB19E00}" name="Column4296"/>
    <tableColumn id="4310" xr3:uid="{E64F32BB-C8E8-4EC3-A78B-744DF8B46774}" name="Column4297"/>
    <tableColumn id="4311" xr3:uid="{C6DB63C8-5DEB-43B1-B485-372320E7318A}" name="Column4298"/>
    <tableColumn id="4312" xr3:uid="{AE368675-F111-4BFF-992C-19F044CAE14A}" name="Column4299"/>
    <tableColumn id="4313" xr3:uid="{CA75E3BC-153C-4FF4-B471-BD5C9EDE08F0}" name="Column4300"/>
    <tableColumn id="4314" xr3:uid="{CA2A5E84-0BCC-4697-A08C-3C77F209FE3C}" name="Column4301"/>
    <tableColumn id="4315" xr3:uid="{67A9D81D-67AD-4264-B041-F41FE139FA61}" name="Column4302"/>
    <tableColumn id="4316" xr3:uid="{F917289C-062E-4015-8C95-652F875110E2}" name="Column4303"/>
    <tableColumn id="4317" xr3:uid="{14870B9A-7F60-4ACE-A2A3-EF180EA686CC}" name="Column4304"/>
    <tableColumn id="4318" xr3:uid="{FEDB22E8-4D35-4F04-B9FC-E9F1EDEE4C1E}" name="Column4305"/>
    <tableColumn id="4319" xr3:uid="{B578C19B-16E5-4449-B602-AFA9A45B8EEE}" name="Column4306"/>
    <tableColumn id="4320" xr3:uid="{86B71F29-616E-4ABA-AA37-0FA58F0758EC}" name="Column4307"/>
    <tableColumn id="4321" xr3:uid="{9EDA213A-C28F-401D-BA80-06735F4C739F}" name="Column4308"/>
    <tableColumn id="4322" xr3:uid="{81CE0BF3-D1F5-4454-8034-1524EB60F280}" name="Column4309"/>
    <tableColumn id="4323" xr3:uid="{F640B294-1450-4B15-8936-1488CF578EC0}" name="Column4310"/>
    <tableColumn id="4324" xr3:uid="{7FA8B429-4497-40D0-A660-47E232809FFA}" name="Column4311"/>
    <tableColumn id="4325" xr3:uid="{C258D92A-9C35-490C-87E2-90E7B5E92353}" name="Column4312"/>
    <tableColumn id="4326" xr3:uid="{FB952CB2-3C61-4C86-8B60-47740C0DA597}" name="Column4313"/>
    <tableColumn id="4327" xr3:uid="{F4B6B757-C573-4EA1-B598-2FD603042311}" name="Column4314"/>
    <tableColumn id="4328" xr3:uid="{9E0A258C-6BA8-44DC-AD75-69DA543189BF}" name="Column4315"/>
    <tableColumn id="4329" xr3:uid="{742DFF42-B21C-4EA7-A901-1E6948F24F05}" name="Column4316"/>
    <tableColumn id="4330" xr3:uid="{557083CE-86A4-4CCA-945B-004F15F82C9D}" name="Column4317"/>
    <tableColumn id="4331" xr3:uid="{4BE729B9-3C3E-409A-9981-CA679DC41C3F}" name="Column4318"/>
    <tableColumn id="4332" xr3:uid="{3FBC90FF-2892-4F69-A7D6-18CBD02DECD6}" name="Column4319"/>
    <tableColumn id="4333" xr3:uid="{325A175A-A509-4782-BD40-E704BE66AB09}" name="Column4320"/>
    <tableColumn id="4334" xr3:uid="{2D470EEE-0216-4C50-BABE-D9536DCA3409}" name="Column4321"/>
    <tableColumn id="4335" xr3:uid="{77D332AF-FB3B-45A2-A0B4-8DAD608F57A8}" name="Column4322"/>
    <tableColumn id="4336" xr3:uid="{C8F30577-670C-4F9A-A085-E788971397BC}" name="Column4323"/>
    <tableColumn id="4337" xr3:uid="{A6224890-71CA-4FD1-902B-42BEF59086E9}" name="Column4324"/>
    <tableColumn id="4338" xr3:uid="{2E5B3AAB-137D-4823-9D31-B2E5D7F3E5E7}" name="Column4325"/>
    <tableColumn id="4339" xr3:uid="{59D039A2-E77B-4EFF-BD34-00D3ABD083F9}" name="Column4326"/>
    <tableColumn id="4340" xr3:uid="{CB0DB3FF-37A5-409B-A4C2-9C15608C7C9B}" name="Column4327"/>
    <tableColumn id="4341" xr3:uid="{6CC49A66-1A86-415C-8E37-B573DFE2BB6C}" name="Column4328"/>
    <tableColumn id="4342" xr3:uid="{61E05E70-27F2-4803-A117-059C44929F16}" name="Column4329"/>
    <tableColumn id="4343" xr3:uid="{DCAB4767-25FF-4C94-847A-69A1B77710CA}" name="Column4330"/>
    <tableColumn id="4344" xr3:uid="{326FF7AA-F700-4901-AD04-BE6280195BAA}" name="Column4331"/>
    <tableColumn id="4345" xr3:uid="{03E9D519-FDE3-4773-BC23-316F5E9F527D}" name="Column4332"/>
    <tableColumn id="4346" xr3:uid="{718533DB-1608-409A-B441-104F278257A6}" name="Column4333"/>
    <tableColumn id="4347" xr3:uid="{C6E10301-068C-4ED9-B0BC-3A7452BE2F61}" name="Column4334"/>
    <tableColumn id="4348" xr3:uid="{354F5AB6-8C54-453B-8250-A4006AD4A575}" name="Column4335"/>
    <tableColumn id="4349" xr3:uid="{2C874D8C-F88A-46D9-8D28-516AB675DD5B}" name="Column4336"/>
    <tableColumn id="4350" xr3:uid="{31246296-0ACA-4832-A52F-5769C5FAEE3D}" name="Column4337"/>
    <tableColumn id="4351" xr3:uid="{0186B332-F0D5-4C74-B8BA-B92AAC04F9A9}" name="Column4338"/>
    <tableColumn id="4352" xr3:uid="{CB1A17D9-54AE-4EAE-BA00-94653DCD92F0}" name="Column4339"/>
    <tableColumn id="4353" xr3:uid="{E8C0308F-DD40-48AC-B1CF-E0C3D96D34EC}" name="Column4340"/>
    <tableColumn id="4354" xr3:uid="{B395F5C4-759F-4755-8A00-F4DD5ECD0D58}" name="Column4341"/>
    <tableColumn id="4355" xr3:uid="{351B7259-6E07-41F2-94E7-F327E0E85BF6}" name="Column4342"/>
    <tableColumn id="4356" xr3:uid="{6D38F402-0BB7-44A0-B8C8-BBD73F5847A6}" name="Column4343"/>
    <tableColumn id="4357" xr3:uid="{C858F922-EBA7-4751-990A-72B1340E75BC}" name="Column4344"/>
    <tableColumn id="4358" xr3:uid="{CED9CBC0-8762-4AF9-B5E2-8F6B1152173F}" name="Column4345"/>
    <tableColumn id="4359" xr3:uid="{1C767BE5-5AC4-4543-990A-88A52DA29336}" name="Column4346"/>
    <tableColumn id="4360" xr3:uid="{0C603621-7DC6-407B-B2B2-115B6A9C1E85}" name="Column4347"/>
    <tableColumn id="4361" xr3:uid="{66DAFFB2-E604-4EC6-9B58-B9AAA473D9E5}" name="Column4348"/>
    <tableColumn id="4362" xr3:uid="{796234D5-F47D-4B9D-864C-ECB1EEF923F1}" name="Column4349"/>
    <tableColumn id="4363" xr3:uid="{D6E5A839-65AA-44ED-9ADA-93233D8288ED}" name="Column4350"/>
    <tableColumn id="4364" xr3:uid="{4519D50B-583F-48B3-BE70-3F6238AF32E1}" name="Column4351"/>
    <tableColumn id="4365" xr3:uid="{BEC292EF-B2F9-413E-ADC9-C37AB879EEA3}" name="Column4352"/>
    <tableColumn id="4366" xr3:uid="{4CFC46F9-B7F9-4559-A98D-FDC06AB6F0AA}" name="Column4353"/>
    <tableColumn id="4367" xr3:uid="{4BFF8D3A-32E2-415C-863D-90B657ECCA92}" name="Column4354"/>
    <tableColumn id="4368" xr3:uid="{7E4FD651-8841-4CFE-9F4F-59EE21A7B88B}" name="Column4355"/>
    <tableColumn id="4369" xr3:uid="{15A7CC4D-9D0B-4665-B13B-4BA78561D113}" name="Column4356"/>
    <tableColumn id="4370" xr3:uid="{55C20336-2235-4A1F-9563-C08A84586F26}" name="Column4357"/>
    <tableColumn id="4371" xr3:uid="{8B68C73E-5113-40EB-939E-7687F6A57253}" name="Column4358"/>
    <tableColumn id="4372" xr3:uid="{E1991130-FE73-4AAA-8353-5ABF07D8EA84}" name="Column4359"/>
    <tableColumn id="4373" xr3:uid="{A10F1B5D-C39B-4CF4-888B-1B84651DD975}" name="Column4360"/>
    <tableColumn id="4374" xr3:uid="{EB5A3D90-08C6-467E-870F-DFACC68B0953}" name="Column4361"/>
    <tableColumn id="4375" xr3:uid="{2CC9EA1B-B31E-44B0-9CBE-03116617A892}" name="Column4362"/>
    <tableColumn id="4376" xr3:uid="{8C88527A-2EE5-4707-80E4-40E51F67003E}" name="Column4363"/>
    <tableColumn id="4377" xr3:uid="{7DD3D477-93E8-4748-B1F3-5FF74258C6C7}" name="Column4364"/>
    <tableColumn id="4378" xr3:uid="{953CE374-36F8-47A4-8C8E-063AB49769B4}" name="Column4365"/>
    <tableColumn id="4379" xr3:uid="{1F94A25D-C29E-4EDF-A4C7-3CE4DB57234A}" name="Column4366"/>
    <tableColumn id="4380" xr3:uid="{08D0109A-F274-487D-82BC-8F0114F718DF}" name="Column4367"/>
    <tableColumn id="4381" xr3:uid="{F9636B19-289C-4A12-80D9-B8A9A503034A}" name="Column4368"/>
    <tableColumn id="4382" xr3:uid="{85F6BDF1-2E7D-428F-BABF-A891A72C5A79}" name="Column4369"/>
    <tableColumn id="4383" xr3:uid="{A6A335C0-7CE9-4D17-8698-E9D6F8F43C45}" name="Column4370"/>
    <tableColumn id="4384" xr3:uid="{5ACC3135-9450-4879-ADF0-12E41EAE7A48}" name="Column4371"/>
    <tableColumn id="4385" xr3:uid="{9B01966D-022B-42CB-A905-D2A5BD33C506}" name="Column4372"/>
    <tableColumn id="4386" xr3:uid="{5B64F98F-DE06-4A40-9ABB-5DA4A59B661E}" name="Column4373"/>
    <tableColumn id="4387" xr3:uid="{10B36ADD-77DB-49E8-84B1-7307D9BB8957}" name="Column4374"/>
    <tableColumn id="4388" xr3:uid="{687D6D76-1972-4459-8BB9-E7D6EBDEDDEE}" name="Column4375"/>
    <tableColumn id="4389" xr3:uid="{111083E3-15A1-4E53-883B-87BBAFF061F6}" name="Column4376"/>
    <tableColumn id="4390" xr3:uid="{6D796FA8-68A5-4015-95E7-96EC1A3D76DF}" name="Column4377"/>
    <tableColumn id="4391" xr3:uid="{5DE5AA3D-893F-43B4-948E-716E96177F81}" name="Column4378"/>
    <tableColumn id="4392" xr3:uid="{0F8DC4A7-AAF5-41DD-A9E1-47676ADF4338}" name="Column4379"/>
    <tableColumn id="4393" xr3:uid="{4B30A77C-7243-4A60-B42F-33FD892E9F1A}" name="Column4380"/>
    <tableColumn id="4394" xr3:uid="{D43F5805-D9C5-40F5-94F3-E5DF4E6FAD0F}" name="Column4381"/>
    <tableColumn id="4395" xr3:uid="{4F03454E-FC85-40EA-AC1F-D645DC2D9FDA}" name="Column4382"/>
    <tableColumn id="4396" xr3:uid="{4E841A28-0900-425A-9765-580ABFD9312B}" name="Column4383"/>
    <tableColumn id="4397" xr3:uid="{FDF16614-09AB-4BBD-AF4F-DDE5150D9B4B}" name="Column4384"/>
    <tableColumn id="4398" xr3:uid="{5EB5024F-C06C-4701-9BA3-C79FC095F1BA}" name="Column4385"/>
    <tableColumn id="4399" xr3:uid="{5A841347-9CFE-4B90-8655-11342561E70B}" name="Column4386"/>
    <tableColumn id="4400" xr3:uid="{A8B3F086-0F67-44DD-8688-933ABE87BCBF}" name="Column4387"/>
    <tableColumn id="4401" xr3:uid="{129C40C8-3FC6-46FF-AD21-A809473E7888}" name="Column4388"/>
    <tableColumn id="4402" xr3:uid="{CA389E12-8FE2-4513-8066-0F1E847AD6E7}" name="Column4389"/>
    <tableColumn id="4403" xr3:uid="{36D93E09-2A40-4735-A5BD-2063958E3048}" name="Column4390"/>
    <tableColumn id="4404" xr3:uid="{95BE47E9-AE8C-4C14-9D1D-9C73CDF60051}" name="Column4391"/>
    <tableColumn id="4405" xr3:uid="{5180954B-A8EE-41EF-9A7B-3B1BD0441C97}" name="Column4392"/>
    <tableColumn id="4406" xr3:uid="{DFAD2A4E-6D73-49F2-AA41-1857C3A5C269}" name="Column4393"/>
    <tableColumn id="4407" xr3:uid="{6B343BD8-689F-40D8-812B-8B45708BDF56}" name="Column4394"/>
    <tableColumn id="4408" xr3:uid="{F6C6EF34-87C8-42DA-9A1B-D978A5BF02F4}" name="Column4395"/>
    <tableColumn id="4409" xr3:uid="{10A31D3A-5711-4A50-BA33-12F3953BC1CC}" name="Column4396"/>
    <tableColumn id="4410" xr3:uid="{3301FB9F-62B2-4B4E-9B5B-72C3325D00B9}" name="Column4397"/>
    <tableColumn id="4411" xr3:uid="{E6120A59-4A34-47DD-AE2B-496B1776A152}" name="Column4398"/>
    <tableColumn id="4412" xr3:uid="{ADF9E4BC-D16F-43EF-9EF2-702D0F31C943}" name="Column4399"/>
    <tableColumn id="4413" xr3:uid="{CD2275BF-0549-4A2D-A1F7-CED826C80302}" name="Column4400"/>
    <tableColumn id="4414" xr3:uid="{9AE46424-7B6D-4072-8659-24A540817C08}" name="Column4401"/>
    <tableColumn id="4415" xr3:uid="{4901E800-DEF5-4F19-BB50-6EA08F9BEF7D}" name="Column4402"/>
    <tableColumn id="4416" xr3:uid="{43E62B6A-ADAA-4915-86D5-FEC61550C1FA}" name="Column4403"/>
    <tableColumn id="4417" xr3:uid="{ED4AD412-0EEE-47C1-8597-651F3D77989A}" name="Column4404"/>
    <tableColumn id="4418" xr3:uid="{287CC7F5-3D30-4279-BCBE-6FE369F98CFD}" name="Column4405"/>
    <tableColumn id="4419" xr3:uid="{F677DF99-1ACF-44F7-9EDE-A1B8F9E59829}" name="Column4406"/>
    <tableColumn id="4420" xr3:uid="{6E9E7413-E412-4A8A-B725-DA903F868E18}" name="Column4407"/>
    <tableColumn id="4421" xr3:uid="{AC76CED3-FB18-454C-BB6B-F00B0BF08C1D}" name="Column4408"/>
    <tableColumn id="4422" xr3:uid="{E22676CE-6696-45EB-8E0E-B9EFF9850705}" name="Column4409"/>
    <tableColumn id="4423" xr3:uid="{4A8ED9A7-2261-4626-891B-F4CB289F7328}" name="Column4410"/>
    <tableColumn id="4424" xr3:uid="{B0B3CA9D-A91E-42FD-9C4B-C39B342EC34F}" name="Column4411"/>
    <tableColumn id="4425" xr3:uid="{E4832E32-3D35-4825-8E68-866C4F6B920C}" name="Column4412"/>
    <tableColumn id="4426" xr3:uid="{C317C014-F10D-418C-AD9C-AE2A80A7E85A}" name="Column4413"/>
    <tableColumn id="4427" xr3:uid="{9BFEFD76-740A-4374-9165-4E04EE917FCB}" name="Column4414"/>
    <tableColumn id="4428" xr3:uid="{78CD09D1-64B1-4708-8C44-C3969F710E0E}" name="Column4415"/>
    <tableColumn id="4429" xr3:uid="{A285AC9B-5A6E-4230-AAD5-009F941153BD}" name="Column4416"/>
    <tableColumn id="4430" xr3:uid="{EF19BBC8-9A2F-46EC-912F-6A39AC9AF47D}" name="Column4417"/>
    <tableColumn id="4431" xr3:uid="{305BD006-DFE1-4285-AD2B-9049C3B7068B}" name="Column4418"/>
    <tableColumn id="4432" xr3:uid="{F48FAE18-7F19-4078-A7B9-F7B74CF07361}" name="Column4419"/>
    <tableColumn id="4433" xr3:uid="{1BD4069A-34D3-4690-973C-86A508820442}" name="Column4420"/>
    <tableColumn id="4434" xr3:uid="{79AE535D-22AF-4590-A01A-1F474C2C39CD}" name="Column4421"/>
    <tableColumn id="4435" xr3:uid="{0A97C53F-3861-457C-8D67-41F81C179C20}" name="Column4422"/>
    <tableColumn id="4436" xr3:uid="{52512B58-DE13-48B9-A60B-02B61255C380}" name="Column4423"/>
    <tableColumn id="4437" xr3:uid="{A3C33781-0EE6-44AD-AB19-0B138D200A32}" name="Column4424"/>
    <tableColumn id="4438" xr3:uid="{FAD9BC7F-3699-48CA-9532-89144F17CF20}" name="Column4425"/>
    <tableColumn id="4439" xr3:uid="{AE39D8E1-5B65-45D7-BF65-5C71253AC883}" name="Column4426"/>
    <tableColumn id="4440" xr3:uid="{563551D0-61FF-4E1A-94D5-A4467593834E}" name="Column4427"/>
    <tableColumn id="4441" xr3:uid="{A3A5D895-0376-4617-9072-370353BC3852}" name="Column4428"/>
    <tableColumn id="4442" xr3:uid="{3A2852C2-ECDB-4A7D-B7CE-7CA64C166907}" name="Column4429"/>
    <tableColumn id="4443" xr3:uid="{FD8F367C-3C9A-4F05-9EB4-83D000199835}" name="Column4430"/>
    <tableColumn id="4444" xr3:uid="{C6CA906A-6A33-4307-8445-361C6EFA735B}" name="Column4431"/>
    <tableColumn id="4445" xr3:uid="{4DA64E86-6530-4F96-99EB-32537C3CAE6B}" name="Column4432"/>
    <tableColumn id="4446" xr3:uid="{9B8A8E8A-ABA0-4D69-8F86-0D19FD7F2D3B}" name="Column4433"/>
    <tableColumn id="4447" xr3:uid="{683FE9D6-9FC8-410B-AACB-AEF7799C133B}" name="Column4434"/>
    <tableColumn id="4448" xr3:uid="{A25E9EBF-5673-4030-9B64-0A40B9082073}" name="Column4435"/>
    <tableColumn id="4449" xr3:uid="{290D8194-B55C-4C39-A912-3E34DE171830}" name="Column4436"/>
    <tableColumn id="4450" xr3:uid="{264966FD-CBD3-415F-B254-4DCC5344C177}" name="Column4437"/>
    <tableColumn id="4451" xr3:uid="{213B0710-65AE-4BD9-B266-2B19C519576A}" name="Column4438"/>
    <tableColumn id="4452" xr3:uid="{B347D6F5-4FD5-443A-BE3D-BC5EACD1763D}" name="Column4439"/>
    <tableColumn id="4453" xr3:uid="{B54DCE9C-8C4F-4BF7-9E64-CF331CE80084}" name="Column4440"/>
    <tableColumn id="4454" xr3:uid="{DD14BE6C-2F8B-4475-BBC0-988831CABF95}" name="Column4441"/>
    <tableColumn id="4455" xr3:uid="{61DC9A85-4E46-425A-A8E0-B32015AE3C9D}" name="Column4442"/>
    <tableColumn id="4456" xr3:uid="{8D7F91B3-3596-4E43-8573-1FBA758103FB}" name="Column4443"/>
    <tableColumn id="4457" xr3:uid="{35029594-3F47-4739-99F3-F0D6B5073C52}" name="Column4444"/>
    <tableColumn id="4458" xr3:uid="{56740D78-D9D2-4CC2-893E-83FDF41C7B9F}" name="Column4445"/>
    <tableColumn id="4459" xr3:uid="{6F77ACF1-36F6-40C0-9A54-460F72BECA5E}" name="Column4446"/>
    <tableColumn id="4460" xr3:uid="{DFD4C28E-91CD-4245-9491-74B72470CCB1}" name="Column4447"/>
    <tableColumn id="4461" xr3:uid="{AA0B9183-C093-4CDC-BA92-4B738D76370F}" name="Column4448"/>
    <tableColumn id="4462" xr3:uid="{62A54018-7E2A-4FD9-972A-7838161A9CB6}" name="Column4449"/>
    <tableColumn id="4463" xr3:uid="{748DECF0-A786-42FF-AA1E-D4DF11DC354B}" name="Column4450"/>
    <tableColumn id="4464" xr3:uid="{7F1EDAD6-48FD-47FF-8C2E-4CF41BEB7C7F}" name="Column4451"/>
    <tableColumn id="4465" xr3:uid="{7FFFFE2B-FE33-44EE-B6D0-91DC4B7D6DA0}" name="Column4452"/>
    <tableColumn id="4466" xr3:uid="{3C0FEF85-60E2-4F39-B2BD-7A61B79F81CE}" name="Column4453"/>
    <tableColumn id="4467" xr3:uid="{F60538A5-20AB-4759-AC99-47D9B144EFFA}" name="Column4454"/>
    <tableColumn id="4468" xr3:uid="{597E14AA-E0A4-4DBA-AA1D-0B5D90C8D86A}" name="Column4455"/>
    <tableColumn id="4469" xr3:uid="{1F132E01-41EE-432C-B6FB-34024F1CDBF0}" name="Column4456"/>
    <tableColumn id="4470" xr3:uid="{3BC1D481-3AF4-46A7-93DE-A20F371F4B60}" name="Column4457"/>
    <tableColumn id="4471" xr3:uid="{61B8B9BD-8423-4202-AE0F-ECC7A4C38E4D}" name="Column4458"/>
    <tableColumn id="4472" xr3:uid="{0953064F-1E2E-4077-B1DE-6A72127E50B3}" name="Column4459"/>
    <tableColumn id="4473" xr3:uid="{20AE7EBB-6485-42A2-A33F-3568A9CB2A45}" name="Column4460"/>
    <tableColumn id="4474" xr3:uid="{91CFA4E4-7090-4869-AD05-2801A5F6A510}" name="Column4461"/>
    <tableColumn id="4475" xr3:uid="{DDA9156D-62D0-4085-A1CB-9659457848E2}" name="Column4462"/>
    <tableColumn id="4476" xr3:uid="{629189CF-3E03-47DD-B669-831466CD5BD4}" name="Column4463"/>
    <tableColumn id="4477" xr3:uid="{895DB75D-744D-4F38-BADB-FA96DC86FA55}" name="Column4464"/>
    <tableColumn id="4478" xr3:uid="{FC37BECC-C3FC-4796-86FF-C1D7AAC59904}" name="Column4465"/>
    <tableColumn id="4479" xr3:uid="{C5EF1E7B-5298-4B68-88E3-B0018C4AF20E}" name="Column4466"/>
    <tableColumn id="4480" xr3:uid="{A7441074-BF89-4939-A428-FD4D957D785F}" name="Column4467"/>
    <tableColumn id="4481" xr3:uid="{DF64C1CA-9A6F-4812-B8F4-33C5ECBE5E65}" name="Column4468"/>
    <tableColumn id="4482" xr3:uid="{C6EC18F2-1957-41BC-80BD-2AFF0F63BF07}" name="Column4469"/>
    <tableColumn id="4483" xr3:uid="{B1654D92-64BA-4315-A44F-EE66B1137026}" name="Column4470"/>
    <tableColumn id="4484" xr3:uid="{FE1BA4E9-6DCC-4856-B1B2-35AD39E7CC93}" name="Column4471"/>
    <tableColumn id="4485" xr3:uid="{271E969F-EA4D-42C8-9434-965CF77E6D45}" name="Column4472"/>
    <tableColumn id="4486" xr3:uid="{C0087EEE-3029-43AB-951C-C2604928F1ED}" name="Column4473"/>
    <tableColumn id="4487" xr3:uid="{BE72B4BF-4AAB-461C-8F4B-76F38BB01B8F}" name="Column4474"/>
    <tableColumn id="4488" xr3:uid="{54C28457-BFC8-449D-ACDC-73EC02701EA4}" name="Column4475"/>
    <tableColumn id="4489" xr3:uid="{6BB27F92-C6A7-4452-B2D6-7BF9A2B3A1B8}" name="Column4476"/>
    <tableColumn id="4490" xr3:uid="{F5625AAD-EF57-4597-A575-B8022C4749F6}" name="Column4477"/>
    <tableColumn id="4491" xr3:uid="{1DFE053E-9AE2-44E7-9736-820B1D62EE20}" name="Column4478"/>
    <tableColumn id="4492" xr3:uid="{0E38960C-AE0A-4880-8AF9-9B54B0D76F70}" name="Column4479"/>
    <tableColumn id="4493" xr3:uid="{7FB912FF-F0B5-4AE9-BF34-0ED3D40B9149}" name="Column4480"/>
    <tableColumn id="4494" xr3:uid="{0405C959-5B38-48B3-9F56-02B5CF444A74}" name="Column4481"/>
    <tableColumn id="4495" xr3:uid="{D7819652-D497-42DC-9172-51A4EEA56675}" name="Column4482"/>
    <tableColumn id="4496" xr3:uid="{D2EA8AEE-33A8-4033-89A9-DE9200FF50F4}" name="Column4483"/>
    <tableColumn id="4497" xr3:uid="{1A7646BE-C5D9-4BE4-85F6-1F1F866787AC}" name="Column4484"/>
    <tableColumn id="4498" xr3:uid="{6440D876-761E-49CA-A874-DF84E9F20B64}" name="Column4485"/>
    <tableColumn id="4499" xr3:uid="{8BB1E916-3FBC-48BA-BB63-DDED3B8A8F0F}" name="Column4486"/>
    <tableColumn id="4500" xr3:uid="{88B78305-E06C-4885-ADCA-6CB92C34F751}" name="Column4487"/>
    <tableColumn id="4501" xr3:uid="{E51DED29-C824-479C-AB74-95D7F3C9C84E}" name="Column4488"/>
    <tableColumn id="4502" xr3:uid="{9BF3C2CA-1005-4597-AEE9-61BFACAFDA6D}" name="Column4489"/>
    <tableColumn id="4503" xr3:uid="{1EF7FE0D-9B6E-4B42-B8A5-0632A711D5FE}" name="Column4490"/>
    <tableColumn id="4504" xr3:uid="{68C59527-DD74-4CF6-864C-63CC7AA35FA6}" name="Column4491"/>
    <tableColumn id="4505" xr3:uid="{79926C2F-B429-4C0D-990E-1AE23DE7AD77}" name="Column4492"/>
    <tableColumn id="4506" xr3:uid="{978B1EF3-22F7-41E7-B6DE-8DADE396FCC0}" name="Column4493"/>
    <tableColumn id="4507" xr3:uid="{992C303D-5F82-4591-A04B-00C87E7E17BD}" name="Column4494"/>
    <tableColumn id="4508" xr3:uid="{70F69DF4-FE21-4EAE-A0A7-8F57D7120AA6}" name="Column4495"/>
    <tableColumn id="4509" xr3:uid="{384653F3-E1BD-4392-B63A-089D537C22E2}" name="Column4496"/>
    <tableColumn id="4510" xr3:uid="{E4E3016B-AF85-429D-BEE2-F1112C6D2E29}" name="Column4497"/>
    <tableColumn id="4511" xr3:uid="{B30CE1A2-F9D6-4F02-8F86-E10AC21AD124}" name="Column4498"/>
    <tableColumn id="4512" xr3:uid="{AF54D7E9-8F63-40D7-BC2F-4A5416208B1C}" name="Column4499"/>
    <tableColumn id="4513" xr3:uid="{02E31805-EDE2-4305-B555-4A00458A78FE}" name="Column4500"/>
    <tableColumn id="4514" xr3:uid="{A87F18E8-226C-47D2-A1C6-15BEAAAC0C94}" name="Column4501"/>
    <tableColumn id="4515" xr3:uid="{560B126D-076C-4E7E-970D-879CF8E58DBF}" name="Column4502"/>
    <tableColumn id="4516" xr3:uid="{18E9BDE1-EA7F-451C-AB01-6436D29D1A4A}" name="Column4503"/>
    <tableColumn id="4517" xr3:uid="{15D709F6-A1EA-421C-A1D0-2DFAEBBFBC04}" name="Column4504"/>
    <tableColumn id="4518" xr3:uid="{0564647D-DAAB-47E8-A884-60DE8A4C5244}" name="Column4505"/>
    <tableColumn id="4519" xr3:uid="{E0E9AB65-FE2C-4A1E-894F-C4E575FF0D59}" name="Column4506"/>
    <tableColumn id="4520" xr3:uid="{71C32CEF-92B9-4DC6-BB71-2126756C9E5C}" name="Column4507"/>
    <tableColumn id="4521" xr3:uid="{04D9D1A8-386A-4874-90BC-7309757AD050}" name="Column4508"/>
    <tableColumn id="4522" xr3:uid="{B718B3FD-261A-43C9-A0D9-2085B5D72766}" name="Column4509"/>
    <tableColumn id="4523" xr3:uid="{EA9A5729-8440-440A-872E-4B967D85AE84}" name="Column4510"/>
    <tableColumn id="4524" xr3:uid="{9CFE6980-0D11-4FAC-AAD6-0304B121168E}" name="Column4511"/>
    <tableColumn id="4525" xr3:uid="{5DBD9478-6320-443F-BDA5-2617144254B0}" name="Column4512"/>
    <tableColumn id="4526" xr3:uid="{4F9F025D-8F65-4CF9-B1AF-7D112A2BE756}" name="Column4513"/>
    <tableColumn id="4527" xr3:uid="{6D0AB34C-40D4-4C34-AECF-A53F486D479B}" name="Column4514"/>
    <tableColumn id="4528" xr3:uid="{ED0387B1-3E48-4D01-AEAF-2780B707A3B6}" name="Column4515"/>
    <tableColumn id="4529" xr3:uid="{95E2904F-F5F4-45DD-8134-CACE6B51AF3D}" name="Column4516"/>
    <tableColumn id="4530" xr3:uid="{5D052DAA-4F3C-4217-850B-3F1DDD89854B}" name="Column4517"/>
    <tableColumn id="4531" xr3:uid="{CF900A2F-7958-4278-B358-B834673DB5F6}" name="Column4518"/>
    <tableColumn id="4532" xr3:uid="{3A8E4883-1DF9-4B83-815C-06090F347921}" name="Column4519"/>
    <tableColumn id="4533" xr3:uid="{04A41EF6-6E78-4694-86D5-9A3AC51184E0}" name="Column4520"/>
    <tableColumn id="4534" xr3:uid="{17040BFF-48D9-4DFC-9434-9377A233A658}" name="Column4521"/>
    <tableColumn id="4535" xr3:uid="{670E679C-FE7E-4BF0-84CD-B5B282D78040}" name="Column4522"/>
    <tableColumn id="4536" xr3:uid="{43628DD6-04DE-4F86-AA0D-D9D11E213351}" name="Column4523"/>
    <tableColumn id="4537" xr3:uid="{53414605-23AB-48E0-A39E-6F1F89D7C1B9}" name="Column4524"/>
    <tableColumn id="4538" xr3:uid="{EAA22B82-AD2B-47AC-9003-2EEF848AA9EF}" name="Column4525"/>
    <tableColumn id="4539" xr3:uid="{C00EA156-684F-4B38-B1EB-7E60CE1252A2}" name="Column4526"/>
    <tableColumn id="4540" xr3:uid="{CE507A3E-9705-4B59-92A3-64F76CBB137F}" name="Column4527"/>
    <tableColumn id="4541" xr3:uid="{9823D3DC-BEC1-4E8E-87F3-70F58F822C7B}" name="Column4528"/>
    <tableColumn id="4542" xr3:uid="{23AD36D2-E9E8-4D54-B454-8A44999C36BC}" name="Column4529"/>
    <tableColumn id="4543" xr3:uid="{02E4210B-5544-47B3-8BA6-F9BD756A25E9}" name="Column4530"/>
    <tableColumn id="4544" xr3:uid="{9624D384-DDD7-4A2E-8048-8002B9A6F9E3}" name="Column4531"/>
    <tableColumn id="4545" xr3:uid="{59850E52-1BA1-46D3-A88F-1A39ABB7199B}" name="Column4532"/>
    <tableColumn id="4546" xr3:uid="{A38EC6A8-375F-4150-925A-C2AC2A145ADD}" name="Column4533"/>
    <tableColumn id="4547" xr3:uid="{A466EC3F-9BD2-4F88-A99B-77BBDBAAB4B9}" name="Column4534"/>
    <tableColumn id="4548" xr3:uid="{C439F68E-42B5-45BB-9C6E-DD3D6B220488}" name="Column4535"/>
    <tableColumn id="4549" xr3:uid="{594E607B-0CC9-4F48-BA2A-C9760E432EA2}" name="Column4536"/>
    <tableColumn id="4550" xr3:uid="{1397635B-394F-4AE0-A945-8E597343EC6E}" name="Column4537"/>
    <tableColumn id="4551" xr3:uid="{7F8598BA-3DD5-436B-85A5-D1B036E3C178}" name="Column4538"/>
    <tableColumn id="4552" xr3:uid="{E5BCF40D-9EDF-4C74-A2EF-D5E424C9348A}" name="Column4539"/>
    <tableColumn id="4553" xr3:uid="{14C22178-493A-4135-BB2E-5EEE710669B3}" name="Column4540"/>
    <tableColumn id="4554" xr3:uid="{0989F529-B422-44AB-80B4-2D106AF238CC}" name="Column4541"/>
    <tableColumn id="4555" xr3:uid="{93CAA045-C27C-4C35-B060-25A2494AD28D}" name="Column4542"/>
    <tableColumn id="4556" xr3:uid="{A41B894B-4857-49B7-BFC1-5F5CBF375C9E}" name="Column4543"/>
    <tableColumn id="4557" xr3:uid="{F6124E27-259E-4E37-80BF-57E56E9A6D70}" name="Column4544"/>
    <tableColumn id="4558" xr3:uid="{78262D77-BC89-4F48-B847-EEA6CAF04FD2}" name="Column4545"/>
    <tableColumn id="4559" xr3:uid="{DEA8AF38-BD80-4FFE-BC7A-C16A85A57E3A}" name="Column4546"/>
    <tableColumn id="4560" xr3:uid="{CDE2FF6F-CF4D-43DA-9758-2811CF68C690}" name="Column4547"/>
    <tableColumn id="4561" xr3:uid="{4E9CCC81-D504-447A-B6E9-0C931B5319BD}" name="Column4548"/>
    <tableColumn id="4562" xr3:uid="{39230D3F-E474-44DD-9C5F-A89EC5A24CA5}" name="Column4549"/>
    <tableColumn id="4563" xr3:uid="{6360D750-57F7-4ECC-BD26-1E9EBDF6C722}" name="Column4550"/>
    <tableColumn id="4564" xr3:uid="{E3BC5A5A-9625-445A-892A-EE4B113AA6A2}" name="Column4551"/>
    <tableColumn id="4565" xr3:uid="{63BA1D9E-6FE8-49D8-BA53-5DF92F537921}" name="Column4552"/>
    <tableColumn id="4566" xr3:uid="{B3DFD979-F236-451F-8C31-FEC5D9BF72F0}" name="Column4553"/>
    <tableColumn id="4567" xr3:uid="{199EFC32-729C-43D2-8526-652B5FE97010}" name="Column4554"/>
    <tableColumn id="4568" xr3:uid="{7A8853C3-3C23-4BD0-9FDD-27CC30B0BCEF}" name="Column4555"/>
    <tableColumn id="4569" xr3:uid="{882088DA-ABAA-426B-B1EC-1AC755C8D430}" name="Column4556"/>
    <tableColumn id="4570" xr3:uid="{E25AF300-1228-4905-94D6-CF6C2300033B}" name="Column4557"/>
    <tableColumn id="4571" xr3:uid="{E738E1F5-680A-4B06-BC7A-CD3A32DF424E}" name="Column4558"/>
    <tableColumn id="4572" xr3:uid="{6CD28659-A1FB-44CD-9799-CE4AF8743501}" name="Column4559"/>
    <tableColumn id="4573" xr3:uid="{0F343968-457C-4B90-BDF5-C79531D1C153}" name="Column4560"/>
    <tableColumn id="4574" xr3:uid="{260F70F7-8F41-46DE-89DE-B8D666DA1B8F}" name="Column4561"/>
    <tableColumn id="4575" xr3:uid="{64B9EAC0-7F4C-4827-89A1-076AB7CE6A2C}" name="Column4562"/>
    <tableColumn id="4576" xr3:uid="{BEE42287-9FEF-412C-BF6A-D8FAEAA840F9}" name="Column4563"/>
    <tableColumn id="4577" xr3:uid="{EF4081E6-7A60-4D5F-8266-F5A373E14B8B}" name="Column4564"/>
    <tableColumn id="4578" xr3:uid="{E11DFA15-155E-43CB-BF45-362F058119E5}" name="Column4565"/>
    <tableColumn id="4579" xr3:uid="{EF8264FA-4753-4CBB-A8DF-2BE9772E2D10}" name="Column4566"/>
    <tableColumn id="4580" xr3:uid="{F2403073-A872-408B-A5B8-148CFAA1C4E5}" name="Column4567"/>
    <tableColumn id="4581" xr3:uid="{728F7C9D-99D5-4A7F-8AA2-A2BDC82B7457}" name="Column4568"/>
    <tableColumn id="4582" xr3:uid="{13B9C940-D166-4B3E-941A-BE6806DE13DF}" name="Column4569"/>
    <tableColumn id="4583" xr3:uid="{E397D970-FFBA-491D-A1E6-7A615A5D271A}" name="Column4570"/>
    <tableColumn id="4584" xr3:uid="{BB94912C-DCBF-43B7-8E8A-2D269CF47730}" name="Column4571"/>
    <tableColumn id="4585" xr3:uid="{612E543A-129D-4B3E-B9A8-60159BFC9F9F}" name="Column4572"/>
    <tableColumn id="4586" xr3:uid="{C292D3A8-7FDB-4358-AA0C-846CFCA23A86}" name="Column4573"/>
    <tableColumn id="4587" xr3:uid="{52957631-AF8B-4EB9-97A1-C09EFC9ED363}" name="Column4574"/>
    <tableColumn id="4588" xr3:uid="{8E0D77C7-AAE8-4E55-8EEF-A4E57544E7E9}" name="Column4575"/>
    <tableColumn id="4589" xr3:uid="{9C93D4FC-ABB6-47CB-A148-D4CB41E2590F}" name="Column4576"/>
    <tableColumn id="4590" xr3:uid="{4BBDD912-98CA-49D0-8EC0-E5C00480DCAF}" name="Column4577"/>
    <tableColumn id="4591" xr3:uid="{ECF56E66-5854-435A-86AC-7D6A15CECD1C}" name="Column4578"/>
    <tableColumn id="4592" xr3:uid="{1E419DB9-A62C-410E-A7CA-60973873F89C}" name="Column4579"/>
    <tableColumn id="4593" xr3:uid="{C233FA1D-5856-4EBD-84E1-DC86B9FF0810}" name="Column4580"/>
    <tableColumn id="4594" xr3:uid="{CB5323A1-55F0-4603-A453-288F0E0DE0E2}" name="Column4581"/>
    <tableColumn id="4595" xr3:uid="{C56936F3-CC96-4967-8F2D-94B9A3655387}" name="Column4582"/>
    <tableColumn id="4596" xr3:uid="{7A96BF0F-0034-499C-BB2B-6562959C5679}" name="Column4583"/>
    <tableColumn id="4597" xr3:uid="{7CCC6702-9FC6-4470-8094-B5F26F5FF7CB}" name="Column4584"/>
    <tableColumn id="4598" xr3:uid="{CFAE8F45-2B1A-4A23-BD10-AC3F73F84D5C}" name="Column4585"/>
    <tableColumn id="4599" xr3:uid="{842A2C48-F95C-4ECE-A1DA-E0122D6B7EB7}" name="Column4586"/>
    <tableColumn id="4600" xr3:uid="{CFF5F777-15E6-4D18-A7A4-6E3390809EE5}" name="Column4587"/>
    <tableColumn id="4601" xr3:uid="{21A4DFDD-4DDB-4168-B3CB-539EA964F1DA}" name="Column4588"/>
    <tableColumn id="4602" xr3:uid="{C4523595-A4F1-4BFA-9356-C600453F4CC1}" name="Column4589"/>
    <tableColumn id="4603" xr3:uid="{A641471D-C028-4719-A631-513E818FA195}" name="Column4590"/>
    <tableColumn id="4604" xr3:uid="{767134BC-AF63-4DF0-AE71-48135629C53D}" name="Column4591"/>
    <tableColumn id="4605" xr3:uid="{6B201321-FC53-4754-BE7B-90C9A1CEBFC6}" name="Column4592"/>
    <tableColumn id="4606" xr3:uid="{3AB734D6-A82A-48D8-970E-C98A31D3395C}" name="Column4593"/>
    <tableColumn id="4607" xr3:uid="{3EC39CB5-B1ED-4B25-A63E-DF595BF5AC29}" name="Column4594"/>
    <tableColumn id="4608" xr3:uid="{7949C6CB-253C-43D1-B36C-A80125C81ED1}" name="Column4595"/>
    <tableColumn id="4609" xr3:uid="{CF8847A4-0A0B-4921-BCF4-E427C3E87399}" name="Column4596"/>
    <tableColumn id="4610" xr3:uid="{6F810575-9FA0-4EEA-AA27-B5720B367680}" name="Column4597"/>
    <tableColumn id="4611" xr3:uid="{D37A1701-1B6D-4401-B526-783FFD4C5F8F}" name="Column4598"/>
    <tableColumn id="4612" xr3:uid="{E225C0A8-11D9-4C2B-85F1-25A10CDE4350}" name="Column4599"/>
    <tableColumn id="4613" xr3:uid="{58FBD325-0454-432E-B4B5-257A7300724D}" name="Column4600"/>
    <tableColumn id="4614" xr3:uid="{7A45E647-AF3A-4781-9EED-3253DBEAEF04}" name="Column4601"/>
    <tableColumn id="4615" xr3:uid="{7AA59E5C-31DD-4A91-87B4-72C688BA3D68}" name="Column4602"/>
    <tableColumn id="4616" xr3:uid="{4331CB81-0B2F-462B-AF5E-F7286C689369}" name="Column4603"/>
    <tableColumn id="4617" xr3:uid="{CC3439B0-5C4D-4FD3-BC96-ABC4A7C21F65}" name="Column4604"/>
    <tableColumn id="4618" xr3:uid="{32163FEF-5B8B-4D40-B69F-7EA0DBA85DC6}" name="Column4605"/>
    <tableColumn id="4619" xr3:uid="{CA252E88-3213-47CF-8434-C560DF97F432}" name="Column4606"/>
    <tableColumn id="4620" xr3:uid="{449B66F4-DB66-4D49-9F41-0E6BEEE670F2}" name="Column4607"/>
    <tableColumn id="4621" xr3:uid="{EFE15670-0221-4ED9-8C19-FF8E52FE5F26}" name="Column4608"/>
    <tableColumn id="4622" xr3:uid="{91BECECE-2BB4-4DA2-8D75-4A74D47EB2E0}" name="Column4609"/>
    <tableColumn id="4623" xr3:uid="{71A7D39A-54B5-4F4D-94D7-72A785872554}" name="Column4610"/>
    <tableColumn id="4624" xr3:uid="{47CDC599-82E2-4D65-A973-2D79ADF2A2FE}" name="Column4611"/>
    <tableColumn id="4625" xr3:uid="{3F5DE922-C186-43CB-BD5C-151A8AB0B5ED}" name="Column4612"/>
    <tableColumn id="4626" xr3:uid="{AD2CCB17-9C02-42B9-BCD6-12AC3B3D8DDC}" name="Column4613"/>
    <tableColumn id="4627" xr3:uid="{E7615A32-B796-4D52-BC88-C2AA98B3DC28}" name="Column4614"/>
    <tableColumn id="4628" xr3:uid="{5D5FDEB6-E48D-470C-A9DE-F6A9B0E541FB}" name="Column4615"/>
    <tableColumn id="4629" xr3:uid="{4051852E-3C78-4A68-9E4D-C404A6CC67BF}" name="Column4616"/>
    <tableColumn id="4630" xr3:uid="{53E1A403-0C6F-4E22-A5B7-E1BA8823B529}" name="Column4617"/>
    <tableColumn id="4631" xr3:uid="{5215DAAD-089B-45C3-B3A6-4189E12CFD5A}" name="Column4618"/>
    <tableColumn id="4632" xr3:uid="{BDD80725-405A-4636-82D7-A1CD32C2004D}" name="Column4619"/>
    <tableColumn id="4633" xr3:uid="{37D3DF08-E0BF-49A4-98CC-5E9D8A93774D}" name="Column4620"/>
    <tableColumn id="4634" xr3:uid="{60DB5732-446A-4AD9-ACD5-41238FA6A1B5}" name="Column4621"/>
    <tableColumn id="4635" xr3:uid="{A12EC7D6-900C-4FDF-A147-BCB3D570C636}" name="Column4622"/>
    <tableColumn id="4636" xr3:uid="{3A360656-D32B-4FD2-8825-A66CDE40D3BE}" name="Column4623"/>
    <tableColumn id="4637" xr3:uid="{0D907148-65A6-421E-AE9A-FB660ACC1558}" name="Column4624"/>
    <tableColumn id="4638" xr3:uid="{DBADA4F4-D124-41E0-861A-F683E7C69082}" name="Column4625"/>
    <tableColumn id="4639" xr3:uid="{A9635199-87B4-47ED-967B-92485112F84C}" name="Column4626"/>
    <tableColumn id="4640" xr3:uid="{7757BEE0-1DCB-4DD8-8700-3D549687BD20}" name="Column4627"/>
    <tableColumn id="4641" xr3:uid="{37F54F89-8535-4A7E-AE7B-42FB97B1DE66}" name="Column4628"/>
    <tableColumn id="4642" xr3:uid="{8623588A-97C8-4D11-8458-3C4E1241378C}" name="Column4629"/>
    <tableColumn id="4643" xr3:uid="{15D1252C-B547-4A5E-8102-323D4D4E1764}" name="Column4630"/>
    <tableColumn id="4644" xr3:uid="{A271ED35-4278-4BD7-8A9C-52723B6D7CD8}" name="Column4631"/>
    <tableColumn id="4645" xr3:uid="{2B4D320D-2E90-40BB-9EF6-008CED022FA9}" name="Column4632"/>
    <tableColumn id="4646" xr3:uid="{29F6AC63-5B0F-4B62-BBFC-4DCDA07D4131}" name="Column4633"/>
    <tableColumn id="4647" xr3:uid="{9C778D74-FFDA-4F2F-8398-56BEDAE5C7DD}" name="Column4634"/>
    <tableColumn id="4648" xr3:uid="{4BAC8953-2996-4DC7-8B67-BED78D859691}" name="Column4635"/>
    <tableColumn id="4649" xr3:uid="{10ACD446-647B-47E3-B336-BF8F97249C48}" name="Column4636"/>
    <tableColumn id="4650" xr3:uid="{60412A1F-6A45-4CC2-BC50-9E641CF12859}" name="Column4637"/>
    <tableColumn id="4651" xr3:uid="{9F229806-5C48-4F2A-A116-1BD254D159B3}" name="Column4638"/>
    <tableColumn id="4652" xr3:uid="{2856C89C-E5E8-4E99-A399-2A37E5113AC9}" name="Column4639"/>
    <tableColumn id="4653" xr3:uid="{E85FA52B-5F29-431A-BCED-8FC944C10553}" name="Column4640"/>
    <tableColumn id="4654" xr3:uid="{0691A59D-FADF-4A01-A03D-81B96FF29983}" name="Column4641"/>
    <tableColumn id="4655" xr3:uid="{4BF6238C-3CF5-4B72-A0CD-36FD3DA4B4F7}" name="Column4642"/>
    <tableColumn id="4656" xr3:uid="{AE553A54-1555-4021-9DF2-5B924E592076}" name="Column4643"/>
    <tableColumn id="4657" xr3:uid="{F1685955-270B-4248-A377-10CD0C552C02}" name="Column4644"/>
    <tableColumn id="4658" xr3:uid="{26448F7E-9431-4593-AEB7-0C45B3A29363}" name="Column4645"/>
    <tableColumn id="4659" xr3:uid="{B6C7BF4E-CCE5-4777-90EF-448ADD271013}" name="Column4646"/>
    <tableColumn id="4660" xr3:uid="{0B71EBDE-DCC2-4C14-B962-9B5ECE6F1785}" name="Column4647"/>
    <tableColumn id="4661" xr3:uid="{C066D7D9-41B9-44B3-A9D9-BBE61223D6AC}" name="Column4648"/>
    <tableColumn id="4662" xr3:uid="{0F91E61D-AB42-43DD-9E4A-BC9420BA0872}" name="Column4649"/>
    <tableColumn id="4663" xr3:uid="{EC74E6DE-3234-4232-8A1E-DF7305C64C79}" name="Column4650"/>
    <tableColumn id="4664" xr3:uid="{AC2F316A-5CB1-491D-80A7-6AFA397A624F}" name="Column4651"/>
    <tableColumn id="4665" xr3:uid="{A93866BD-FCDD-43DE-902B-B5D07461F98E}" name="Column4652"/>
    <tableColumn id="4666" xr3:uid="{E314D003-9CD5-4833-9DCA-F33FEC73E301}" name="Column4653"/>
    <tableColumn id="4667" xr3:uid="{651F4A67-7A60-4586-AE13-74161A79D37D}" name="Column4654"/>
    <tableColumn id="4668" xr3:uid="{336FD64B-119A-4EDD-9019-27A6AAF64275}" name="Column4655"/>
    <tableColumn id="4669" xr3:uid="{A7323108-DAFE-491E-A628-E08B6286FB34}" name="Column4656"/>
    <tableColumn id="4670" xr3:uid="{B2FAAD93-6B20-48A8-B55B-88AC1CA2F8C6}" name="Column4657"/>
    <tableColumn id="4671" xr3:uid="{64945782-B312-4341-B6EA-CF8277063F1D}" name="Column4658"/>
    <tableColumn id="4672" xr3:uid="{46C14A62-3BEB-44A1-9A69-E4EE5826E7DB}" name="Column4659"/>
    <tableColumn id="4673" xr3:uid="{82646DE0-F531-4EF4-9646-853FBE6951A9}" name="Column4660"/>
    <tableColumn id="4674" xr3:uid="{E31E6045-F747-4424-93A7-9DEB7562BBCC}" name="Column4661"/>
    <tableColumn id="4675" xr3:uid="{7F3F0AF8-339C-49CE-8942-ABFAC21FB49B}" name="Column4662"/>
    <tableColumn id="4676" xr3:uid="{81058F99-7B28-454B-B22A-C03B6B1177B5}" name="Column4663"/>
    <tableColumn id="4677" xr3:uid="{FFECED86-AC2B-47BC-8581-3EE2FE8E2EF0}" name="Column4664"/>
    <tableColumn id="4678" xr3:uid="{5BB07EAD-7701-42AF-B155-FC83D41C809F}" name="Column4665"/>
    <tableColumn id="4679" xr3:uid="{46B5B262-D4ED-4ABB-95D2-F58BB45AE8EB}" name="Column4666"/>
    <tableColumn id="4680" xr3:uid="{A05FC046-95C3-48F8-B911-D3F86484D2C2}" name="Column4667"/>
    <tableColumn id="4681" xr3:uid="{EDF62FF0-90BA-4FB1-897F-C8FE82B83625}" name="Column4668"/>
    <tableColumn id="4682" xr3:uid="{3C7190B5-A231-4E85-BA84-85FC1E659F27}" name="Column4669"/>
    <tableColumn id="4683" xr3:uid="{BD980734-D2E3-4889-B994-58EEE1BCC1A1}" name="Column4670"/>
    <tableColumn id="4684" xr3:uid="{E8FDA863-35AF-4F61-A758-8D0095BD2558}" name="Column4671"/>
    <tableColumn id="4685" xr3:uid="{026ECFCB-EF17-40A8-8543-CC757ABCBB5D}" name="Column4672"/>
    <tableColumn id="4686" xr3:uid="{334AE0EE-E2CC-4F9E-86C4-5DE5D18414B3}" name="Column4673"/>
    <tableColumn id="4687" xr3:uid="{9494F1DA-ABB1-4963-8210-92CC93768346}" name="Column4674"/>
    <tableColumn id="4688" xr3:uid="{738A4CBF-2B46-4CED-92AA-C435CF71E7E2}" name="Column4675"/>
    <tableColumn id="4689" xr3:uid="{F0FA669C-BB59-4AC6-BA53-A01428D19E16}" name="Column4676"/>
    <tableColumn id="4690" xr3:uid="{9EFA873B-144C-4EC4-A177-A5E0416BC5BB}" name="Column4677"/>
    <tableColumn id="4691" xr3:uid="{E9FC7D9B-B63E-46AC-8697-CC0DFFE9133A}" name="Column4678"/>
    <tableColumn id="4692" xr3:uid="{8882AB9B-0588-4348-9CF0-B0B46424E3A3}" name="Column4679"/>
    <tableColumn id="4693" xr3:uid="{A7AE2E08-7EA2-4EE8-A3FD-285A7A71F0AA}" name="Column4680"/>
    <tableColumn id="4694" xr3:uid="{CF00B4C3-6E03-4AB5-9071-59ED4927D53A}" name="Column4681"/>
    <tableColumn id="4695" xr3:uid="{D1749955-DF9D-40A4-8F6F-323A21F9A968}" name="Column4682"/>
    <tableColumn id="4696" xr3:uid="{501C4FC7-8E7A-4945-89C6-C9972429546B}" name="Column4683"/>
    <tableColumn id="4697" xr3:uid="{929F89DA-8564-4510-ABC5-BA96FE4E7CA6}" name="Column4684"/>
    <tableColumn id="4698" xr3:uid="{2EDB9D47-0046-4D45-9555-05EC4C2A25AF}" name="Column4685"/>
    <tableColumn id="4699" xr3:uid="{7DD39EE7-D013-425C-8214-F69B5CD5105C}" name="Column4686"/>
    <tableColumn id="4700" xr3:uid="{A8F7F556-4BC4-489F-87F4-1E3033F9131F}" name="Column4687"/>
    <tableColumn id="4701" xr3:uid="{B4BDEF42-3164-4AA0-85C8-F40DFE0B3C04}" name="Column4688"/>
    <tableColumn id="4702" xr3:uid="{4CC27F4B-6505-43AC-AF0C-5D501621EB85}" name="Column4689"/>
    <tableColumn id="4703" xr3:uid="{3146F4E6-7AE5-420F-8057-EA8AC1262805}" name="Column4690"/>
    <tableColumn id="4704" xr3:uid="{E808F643-B03C-4B31-A396-8AB5A5161B75}" name="Column4691"/>
    <tableColumn id="4705" xr3:uid="{9C3DC343-A0DC-4ECF-8BB2-F0F6F8D5ED05}" name="Column4692"/>
    <tableColumn id="4706" xr3:uid="{67D72C15-5801-477C-B64D-4E615A424F35}" name="Column4693"/>
    <tableColumn id="4707" xr3:uid="{9664B718-B1B8-4E5C-8E65-154587CF28EF}" name="Column4694"/>
    <tableColumn id="4708" xr3:uid="{E4C4F366-953D-4862-8A42-FD2E1358EDB8}" name="Column4695"/>
    <tableColumn id="4709" xr3:uid="{5E147B13-F7DE-4F93-A4BA-0168501FF245}" name="Column4696"/>
    <tableColumn id="4710" xr3:uid="{D2849964-DED0-47B2-BA69-807C9BE70F1B}" name="Column4697"/>
    <tableColumn id="4711" xr3:uid="{02AC4A96-1231-4311-98C9-3260AA3AB391}" name="Column4698"/>
    <tableColumn id="4712" xr3:uid="{1BD1D11F-CD81-4F36-977A-C4609994B136}" name="Column4699"/>
    <tableColumn id="4713" xr3:uid="{028C1460-D83B-4DF1-8487-13BBB8564D91}" name="Column4700"/>
    <tableColumn id="4714" xr3:uid="{239B8366-85AC-4875-9786-7277E990FC37}" name="Column4701"/>
    <tableColumn id="4715" xr3:uid="{76C96872-9E22-4E83-A455-F5F25859E878}" name="Column4702"/>
    <tableColumn id="4716" xr3:uid="{8F3E6E93-BDCA-462C-9E03-4D794CE08C1D}" name="Column4703"/>
    <tableColumn id="4717" xr3:uid="{DAB9BEBB-80FE-4C74-AD0C-4CA6FA785405}" name="Column4704"/>
    <tableColumn id="4718" xr3:uid="{91DBBF0A-BEC0-412D-B5B1-B9062EA9988F}" name="Column4705"/>
    <tableColumn id="4719" xr3:uid="{364500CA-8D62-4170-83CE-F1280E20FEF2}" name="Column4706"/>
    <tableColumn id="4720" xr3:uid="{8CCD4B23-78C3-465A-8322-C7C8A1539A62}" name="Column4707"/>
    <tableColumn id="4721" xr3:uid="{B7915DA4-905E-40E4-A55C-4D72AF3E8BF1}" name="Column4708"/>
    <tableColumn id="4722" xr3:uid="{C8DCFFB7-D232-4F79-9E90-758FD7357BF2}" name="Column4709"/>
    <tableColumn id="4723" xr3:uid="{7523583B-DCFC-400F-8170-30E8399B666B}" name="Column4710"/>
    <tableColumn id="4724" xr3:uid="{B14847A3-7B56-4142-809D-0BE6DA57B643}" name="Column4711"/>
    <tableColumn id="4725" xr3:uid="{E336E4BD-C480-4473-B461-6B2DA7E3837D}" name="Column4712"/>
    <tableColumn id="4726" xr3:uid="{FAF45036-DD01-48D5-85F2-635CB6DEFAFA}" name="Column4713"/>
    <tableColumn id="4727" xr3:uid="{A1D2B7A8-41F7-4BF3-A849-D8735FF8EAEC}" name="Column4714"/>
    <tableColumn id="4728" xr3:uid="{231C6554-7541-49F1-8A42-A20D1EA41D05}" name="Column4715"/>
    <tableColumn id="4729" xr3:uid="{DAA0923E-9C8F-45F8-9AF6-2351E189116D}" name="Column4716"/>
    <tableColumn id="4730" xr3:uid="{AF4B071C-7838-4F40-A13D-F06AFBDE4538}" name="Column4717"/>
    <tableColumn id="4731" xr3:uid="{B1F389C0-5726-4A19-8163-B22F83FF2DE3}" name="Column4718"/>
    <tableColumn id="4732" xr3:uid="{3EBC593C-A8CC-462D-989F-489637B6422E}" name="Column4719"/>
    <tableColumn id="4733" xr3:uid="{58A13769-D3CE-4EFB-BFC5-BC8E4377BFFD}" name="Column4720"/>
    <tableColumn id="4734" xr3:uid="{EB0EDCF9-FBC3-4AEE-9B15-28D81569AEDF}" name="Column4721"/>
    <tableColumn id="4735" xr3:uid="{984EBF4F-50CD-48C0-A04B-9B34CC8C06B4}" name="Column4722"/>
    <tableColumn id="4736" xr3:uid="{BF287D19-C540-4758-9352-7278DCC26713}" name="Column4723"/>
    <tableColumn id="4737" xr3:uid="{503D8440-BC90-4268-AF59-9B75969A9A20}" name="Column4724"/>
    <tableColumn id="4738" xr3:uid="{19574EB0-C3C6-407F-8F0C-61C35B246409}" name="Column4725"/>
    <tableColumn id="4739" xr3:uid="{F03FF675-D4A6-45F2-B968-75464F47AF11}" name="Column4726"/>
    <tableColumn id="4740" xr3:uid="{63539C14-156B-42BC-B5A4-6AEDD4A2E835}" name="Column4727"/>
    <tableColumn id="4741" xr3:uid="{5853F325-74E5-411E-8960-A0B0FB6B6396}" name="Column4728"/>
    <tableColumn id="4742" xr3:uid="{E1D1B2BA-40E8-42EE-874E-DC7EF381B284}" name="Column4729"/>
    <tableColumn id="4743" xr3:uid="{A15A31D0-B604-4DAC-BCF5-090CABB39A09}" name="Column4730"/>
    <tableColumn id="4744" xr3:uid="{61176F02-F407-49CA-A7CB-C6A91A18AF13}" name="Column4731"/>
    <tableColumn id="4745" xr3:uid="{C2E64A20-F240-42AE-AF48-08FCD55BA024}" name="Column4732"/>
    <tableColumn id="4746" xr3:uid="{639B8CF7-FEAA-4BDE-B70D-1C3D3A5FBEB5}" name="Column4733"/>
    <tableColumn id="4747" xr3:uid="{9565923C-9411-4447-9857-95BD2C647077}" name="Column4734"/>
    <tableColumn id="4748" xr3:uid="{F5C7920C-F5A1-481F-B0BC-714F4BF4A67F}" name="Column4735"/>
    <tableColumn id="4749" xr3:uid="{BBF55257-8160-4038-A8C5-EA2E4CA1C349}" name="Column4736"/>
    <tableColumn id="4750" xr3:uid="{8976E8EC-707F-4524-9225-9C5F92665468}" name="Column4737"/>
    <tableColumn id="4751" xr3:uid="{580D801C-4F8A-4E6B-B0C3-A48F474A4A48}" name="Column4738"/>
    <tableColumn id="4752" xr3:uid="{1714A641-3D99-4B47-9A54-F54D5F03A4D1}" name="Column4739"/>
    <tableColumn id="4753" xr3:uid="{6BA54268-D378-4951-AC0D-746AC979B083}" name="Column4740"/>
    <tableColumn id="4754" xr3:uid="{D37208EB-F58E-48FC-BFBB-AACD2FC08A98}" name="Column4741"/>
    <tableColumn id="4755" xr3:uid="{DB7D4FD8-2DFE-4208-8DEC-B81CEFF96B5D}" name="Column4742"/>
    <tableColumn id="4756" xr3:uid="{EF91ACB3-CEAB-4C01-8FFC-B296B91E8AE8}" name="Column4743"/>
    <tableColumn id="4757" xr3:uid="{C82C2112-1034-4533-9AF7-C09733EA5095}" name="Column4744"/>
    <tableColumn id="4758" xr3:uid="{4D0C42C4-3FCD-407E-8D93-84D6F0E9A3C2}" name="Column4745"/>
    <tableColumn id="4759" xr3:uid="{F92D2728-824D-476E-B2DE-0C49607FCF90}" name="Column4746"/>
    <tableColumn id="4760" xr3:uid="{4A10B2B4-25E4-4CED-B9A5-CF0B77B54304}" name="Column4747"/>
    <tableColumn id="4761" xr3:uid="{8BD4E067-6894-4B90-93DD-17825099514E}" name="Column4748"/>
    <tableColumn id="4762" xr3:uid="{A32D4326-C27F-4E61-BA92-13510635D6F8}" name="Column4749"/>
    <tableColumn id="4763" xr3:uid="{F4F9843F-0462-4D3F-AB4E-C8D09B791F83}" name="Column4750"/>
    <tableColumn id="4764" xr3:uid="{E90DFB7E-2F2F-4822-85A5-2C26E38E2632}" name="Column4751"/>
    <tableColumn id="4765" xr3:uid="{3B4D4E79-9E04-4B6B-BDCA-B5CEED391088}" name="Column4752"/>
    <tableColumn id="4766" xr3:uid="{A847BFDA-69B1-4678-A2E6-C55F7DA10467}" name="Column4753"/>
    <tableColumn id="4767" xr3:uid="{63669DE6-1086-40DC-A2C9-A8ACD9FA2357}" name="Column4754"/>
    <tableColumn id="4768" xr3:uid="{F9E88A78-906C-483F-AD4C-508D8E7ED7C7}" name="Column4755"/>
    <tableColumn id="4769" xr3:uid="{D77C538A-D60D-43C4-A7E2-44156F55D153}" name="Column4756"/>
    <tableColumn id="4770" xr3:uid="{6A2FCF5C-2C80-4444-A4CC-DFE34F565728}" name="Column4757"/>
    <tableColumn id="4771" xr3:uid="{41706FF1-4654-41BB-B96D-6F7FFF53B6BE}" name="Column4758"/>
    <tableColumn id="4772" xr3:uid="{EEF4F6E0-D912-443E-A507-5B1B63E46BB0}" name="Column4759"/>
    <tableColumn id="4773" xr3:uid="{D01763D6-50C4-4BA3-8022-1AA4D8814B84}" name="Column4760"/>
    <tableColumn id="4774" xr3:uid="{5745EB7F-C025-4C77-AC41-1AF6B8E2605B}" name="Column4761"/>
    <tableColumn id="4775" xr3:uid="{C353F757-C1D4-4AC9-A35B-1F0F229FA4A6}" name="Column4762"/>
    <tableColumn id="4776" xr3:uid="{F4522D27-C0D9-4B38-98A7-FAD2A94DA455}" name="Column4763"/>
    <tableColumn id="4777" xr3:uid="{D8F13B33-6AF3-4635-AE2C-6AADD6D3D87D}" name="Column4764"/>
    <tableColumn id="4778" xr3:uid="{8CCD30E5-7DD6-4F1C-9061-D9FAD74F7B1A}" name="Column4765"/>
    <tableColumn id="4779" xr3:uid="{C8B15C82-3E81-4996-872A-862CBC86C6FF}" name="Column4766"/>
    <tableColumn id="4780" xr3:uid="{C882659B-62AC-42E1-90F2-4999E0D0D8A0}" name="Column4767"/>
    <tableColumn id="4781" xr3:uid="{C09E0C99-2322-4360-AA2A-62D104F09DE4}" name="Column4768"/>
    <tableColumn id="4782" xr3:uid="{01EC2AC6-DE52-4318-BA40-5CBCF17232D8}" name="Column4769"/>
    <tableColumn id="4783" xr3:uid="{D67BEF1A-3F91-4D9D-80C3-3A43C7DA542B}" name="Column4770"/>
    <tableColumn id="4784" xr3:uid="{2B3E656A-2203-4941-951A-612A6327F6EE}" name="Column4771"/>
    <tableColumn id="4785" xr3:uid="{8A5627BA-6BC7-4964-83F0-4BBCA2EEBEBB}" name="Column4772"/>
    <tableColumn id="4786" xr3:uid="{75687435-2F32-4181-A7DF-2BA8C21A45CA}" name="Column4773"/>
    <tableColumn id="4787" xr3:uid="{AC20CC19-D04F-4F5D-A3D0-D289F4E7A43C}" name="Column4774"/>
    <tableColumn id="4788" xr3:uid="{9E79C4C9-0C66-4D57-9C97-D7F22D6C3C24}" name="Column4775"/>
    <tableColumn id="4789" xr3:uid="{5AB56863-4172-4B85-BF68-065D5328D945}" name="Column4776"/>
    <tableColumn id="4790" xr3:uid="{05D35900-8899-42C3-9AD8-0CC4DDB8B07E}" name="Column4777"/>
    <tableColumn id="4791" xr3:uid="{A4C61273-45BB-4668-A058-D5F1CB0E520E}" name="Column4778"/>
    <tableColumn id="4792" xr3:uid="{A67CD1AE-629B-4A86-913C-9836C8FB8849}" name="Column4779"/>
    <tableColumn id="4793" xr3:uid="{6DD2792F-7706-43C6-AB33-69AFC6AC8E85}" name="Column4780"/>
    <tableColumn id="4794" xr3:uid="{1353986F-431C-4900-AC07-E1306389B3A7}" name="Column4781"/>
    <tableColumn id="4795" xr3:uid="{2B2AB60B-4005-49B9-81AF-BCE6E0EBEA0B}" name="Column4782"/>
    <tableColumn id="4796" xr3:uid="{36AE2DD2-886C-4023-AA37-2C41FDB0DEC6}" name="Column4783"/>
    <tableColumn id="4797" xr3:uid="{1D4ACB06-FD37-42CF-8994-B5B3114EC454}" name="Column4784"/>
    <tableColumn id="4798" xr3:uid="{0BDC7763-5C76-4642-8FB4-9198AFCE567E}" name="Column4785"/>
    <tableColumn id="4799" xr3:uid="{70F90F0F-28E0-417B-B25B-31A9154FEE07}" name="Column4786"/>
    <tableColumn id="4800" xr3:uid="{4F06803D-1328-4914-81B1-BCA8322D1DD1}" name="Column4787"/>
    <tableColumn id="4801" xr3:uid="{F05B5290-62E7-4972-8D8B-0EC7A15C7BAF}" name="Column4788"/>
    <tableColumn id="4802" xr3:uid="{E816F5CA-92BF-4564-B16E-D1335ABCFFF1}" name="Column4789"/>
    <tableColumn id="4803" xr3:uid="{0EA1CCE4-6E21-4797-AC18-168BF8490110}" name="Column4790"/>
    <tableColumn id="4804" xr3:uid="{5C516C72-1936-4C56-A84F-E0CCAFD66F28}" name="Column4791"/>
    <tableColumn id="4805" xr3:uid="{23AC0626-6EDD-44A9-A61A-10FB7A66CD82}" name="Column4792"/>
    <tableColumn id="4806" xr3:uid="{A945FBF2-D638-4E0E-9437-FE18E4D7EF71}" name="Column4793"/>
    <tableColumn id="4807" xr3:uid="{6E330F5C-2981-4093-B345-FA5538A51A86}" name="Column4794"/>
    <tableColumn id="4808" xr3:uid="{C47701C6-9F44-4708-B37C-5B110AB25478}" name="Column4795"/>
    <tableColumn id="4809" xr3:uid="{71193A2D-4116-4907-A298-67CC9FF2708A}" name="Column4796"/>
    <tableColumn id="4810" xr3:uid="{87FEF048-167A-4163-A603-8A922F8E136E}" name="Column4797"/>
    <tableColumn id="4811" xr3:uid="{C74851C6-DBE8-4E85-A688-087EC5218903}" name="Column4798"/>
    <tableColumn id="4812" xr3:uid="{85317502-CD20-449B-9B98-80CE320BE590}" name="Column4799"/>
    <tableColumn id="4813" xr3:uid="{3AE07353-66C7-4179-A51B-C8B5C33176C0}" name="Column4800"/>
    <tableColumn id="4814" xr3:uid="{DE027F51-83E1-4A4F-8EB3-2C4C4E4C37C9}" name="Column4801"/>
    <tableColumn id="4815" xr3:uid="{ECC5575D-BCF7-4C21-87A7-00F01B021764}" name="Column4802"/>
    <tableColumn id="4816" xr3:uid="{35EDBDC6-1ED9-49E4-BF88-2C1D28554355}" name="Column4803"/>
    <tableColumn id="4817" xr3:uid="{04642EC9-D15C-4A3B-A112-AEBEA12698E6}" name="Column4804"/>
    <tableColumn id="4818" xr3:uid="{D6D66E3B-D694-4CCE-9051-103231596B59}" name="Column4805"/>
    <tableColumn id="4819" xr3:uid="{70485CAC-EBA4-475C-BEBC-08438458BB06}" name="Column4806"/>
    <tableColumn id="4820" xr3:uid="{92295FDC-9AA9-4138-98A3-A0FB13E8C816}" name="Column4807"/>
    <tableColumn id="4821" xr3:uid="{66FABB92-EC72-47CC-BBB0-931237E75CA8}" name="Column4808"/>
    <tableColumn id="4822" xr3:uid="{5DE93387-95A2-434C-98FB-F532D1A7AD5C}" name="Column4809"/>
    <tableColumn id="4823" xr3:uid="{EB705269-66D2-4BE2-B554-B910AEE69CB7}" name="Column4810"/>
    <tableColumn id="4824" xr3:uid="{5D213D3E-EF49-47A5-B42C-ACF2937F3996}" name="Column4811"/>
    <tableColumn id="4825" xr3:uid="{F672CF4D-8CD9-4666-8DC9-04A1729FBEEA}" name="Column4812"/>
    <tableColumn id="4826" xr3:uid="{101C9A25-BD78-4C7E-A9ED-01898E3F2581}" name="Column4813"/>
    <tableColumn id="4827" xr3:uid="{D6A8FB49-96CF-499C-9688-B8CDE6CE6B5E}" name="Column4814"/>
    <tableColumn id="4828" xr3:uid="{E06E7FDB-8788-436B-94D3-F226B4AD0A75}" name="Column4815"/>
    <tableColumn id="4829" xr3:uid="{D8F27103-A2BB-4342-B0EE-BA9A8BB8A2CC}" name="Column4816"/>
    <tableColumn id="4830" xr3:uid="{F4905A55-4EFC-4E75-8BFD-2F4EABA9DB26}" name="Column4817"/>
    <tableColumn id="4831" xr3:uid="{66AA8BA3-C0C5-4E1B-A04F-8F18E128BEA5}" name="Column4818"/>
    <tableColumn id="4832" xr3:uid="{0A986014-8FB8-49DE-8380-7BA3C8D1DB0F}" name="Column4819"/>
    <tableColumn id="4833" xr3:uid="{77756FF4-F28A-4A50-B9DB-99392AB535D9}" name="Column4820"/>
    <tableColumn id="4834" xr3:uid="{438FD455-BBE9-43CE-8D98-1CE9BABB2466}" name="Column4821"/>
    <tableColumn id="4835" xr3:uid="{AEEC4AB9-1AEA-4F8F-B945-EA60737A72CF}" name="Column4822"/>
    <tableColumn id="4836" xr3:uid="{6AB506FE-2816-4AC2-A366-3E2EFEDA5F5C}" name="Column4823"/>
    <tableColumn id="4837" xr3:uid="{6DACC5DC-5E29-4B18-B760-2B54C9DFEA3F}" name="Column4824"/>
    <tableColumn id="4838" xr3:uid="{56696B16-7C07-4EB0-955C-09EF5F5F1A47}" name="Column4825"/>
    <tableColumn id="4839" xr3:uid="{2C548A6A-EDAA-465E-A84E-3DD459265422}" name="Column4826"/>
    <tableColumn id="4840" xr3:uid="{F200AD9F-1EE5-4079-81CC-BEAF0C5E140D}" name="Column4827"/>
    <tableColumn id="4841" xr3:uid="{2202F6D1-14DB-4A8F-8A9C-48E99EC633E1}" name="Column4828"/>
    <tableColumn id="4842" xr3:uid="{988EE0C4-C6B9-4759-8B14-A667F9E6BCB2}" name="Column4829"/>
    <tableColumn id="4843" xr3:uid="{3FB5AB24-887D-4832-B823-AE8BAA5BB5B0}" name="Column4830"/>
    <tableColumn id="4844" xr3:uid="{8C106795-3149-4282-BED9-09316604541A}" name="Column4831"/>
    <tableColumn id="4845" xr3:uid="{59525A82-CF68-4F28-BF09-8126B3C2D7B9}" name="Column4832"/>
    <tableColumn id="4846" xr3:uid="{F213D7EA-E4E4-4CF5-90E1-15D4C8E0962A}" name="Column4833"/>
    <tableColumn id="4847" xr3:uid="{383F69CA-BF8D-4321-B0FA-7578F25E7C76}" name="Column4834"/>
    <tableColumn id="4848" xr3:uid="{2E34C9E1-6848-4198-B309-02C6CFBFDD79}" name="Column4835"/>
    <tableColumn id="4849" xr3:uid="{E01E8286-772C-4175-9149-D6E6C394C8ED}" name="Column4836"/>
    <tableColumn id="4850" xr3:uid="{4D4A2AFE-320E-4D67-A263-171B85FAC732}" name="Column4837"/>
    <tableColumn id="4851" xr3:uid="{569D3DD7-A230-4401-8E65-48C5E91DB8E4}" name="Column4838"/>
    <tableColumn id="4852" xr3:uid="{F3006AEB-FB58-4ADA-886C-DA4B2CA6803A}" name="Column4839"/>
    <tableColumn id="4853" xr3:uid="{1CA78C32-DB7A-4F0B-944B-7D98285A4AE6}" name="Column4840"/>
    <tableColumn id="4854" xr3:uid="{88D865DC-A90D-4ABA-86F3-0017BFD62318}" name="Column4841"/>
    <tableColumn id="4855" xr3:uid="{1AD6311C-1E38-4B27-A5B8-DCD38789894F}" name="Column4842"/>
    <tableColumn id="4856" xr3:uid="{7AC0124F-1732-4BCE-A5D5-F6A2A583D722}" name="Column4843"/>
    <tableColumn id="4857" xr3:uid="{5891DAC0-F7E9-400C-B8D8-86FB8C67460B}" name="Column4844"/>
    <tableColumn id="4858" xr3:uid="{A7475AEF-4226-49DE-8315-62E1F5E7B599}" name="Column4845"/>
    <tableColumn id="4859" xr3:uid="{91BB8E56-DA2B-47B9-B845-B8C9BCFE87B3}" name="Column4846"/>
    <tableColumn id="4860" xr3:uid="{3D0395DE-4BAD-446E-AAF6-8F26632298DA}" name="Column4847"/>
    <tableColumn id="4861" xr3:uid="{AA168897-BAF8-4E6C-AD5B-053BB2D29A2F}" name="Column4848"/>
    <tableColumn id="4862" xr3:uid="{8CBD460A-BF92-49C1-80E8-D4B0795AFDB6}" name="Column4849"/>
    <tableColumn id="4863" xr3:uid="{3C1D4728-BA21-4EEA-AF07-CDB1035C600A}" name="Column4850"/>
    <tableColumn id="4864" xr3:uid="{A6F8C585-4431-45BA-AA0E-4C559B36AB64}" name="Column4851"/>
    <tableColumn id="4865" xr3:uid="{4F3F6592-0C1D-4B5C-9A82-FE547B548538}" name="Column4852"/>
    <tableColumn id="4866" xr3:uid="{621DC9A4-3F46-4A2A-B4AA-B0BE5D7C0266}" name="Column4853"/>
    <tableColumn id="4867" xr3:uid="{CA581069-BD0A-4737-A923-88F71D59B16B}" name="Column4854"/>
    <tableColumn id="4868" xr3:uid="{FFB71494-2079-4DEB-85C9-58AABC5F509B}" name="Column4855"/>
    <tableColumn id="4869" xr3:uid="{F2FE035F-67EA-4598-9C81-52CDACBB9DF7}" name="Column4856"/>
    <tableColumn id="4870" xr3:uid="{224ADE56-5EE8-47C9-843D-726C90726FCA}" name="Column4857"/>
    <tableColumn id="4871" xr3:uid="{CAA1B131-382A-4831-AA3E-EBBE7C0876CA}" name="Column4858"/>
    <tableColumn id="4872" xr3:uid="{979A775A-863B-4444-BE3F-61FEF8BAAC1E}" name="Column4859"/>
    <tableColumn id="4873" xr3:uid="{5100CCD6-A764-41E2-BC02-E502CE4C6A50}" name="Column4860"/>
    <tableColumn id="4874" xr3:uid="{99D9B3CB-B6C8-4226-A1DC-6042E324D117}" name="Column4861"/>
    <tableColumn id="4875" xr3:uid="{531C74D8-37A1-4B4C-B0DC-59364212D9BC}" name="Column4862"/>
    <tableColumn id="4876" xr3:uid="{F1D78510-B497-46E2-80A7-DD63DFF51793}" name="Column4863"/>
    <tableColumn id="4877" xr3:uid="{8B6AB732-7A1A-4446-ACD0-0C82F64E75AB}" name="Column4864"/>
    <tableColumn id="4878" xr3:uid="{877875EE-D63C-4327-85A7-B956C864181E}" name="Column4865"/>
    <tableColumn id="4879" xr3:uid="{36B1F2DD-829F-4351-9A5C-CF0DE87804F5}" name="Column4866"/>
    <tableColumn id="4880" xr3:uid="{06B3000F-F851-48FA-8C9F-9EE9CB3D0AFC}" name="Column4867"/>
    <tableColumn id="4881" xr3:uid="{34B972FB-3BAF-4B65-8AAF-EFE52318D7B4}" name="Column4868"/>
    <tableColumn id="4882" xr3:uid="{7AD2AF18-2EE3-4A8C-8E6E-4C05CCE86B3B}" name="Column4869"/>
    <tableColumn id="4883" xr3:uid="{E760F0CD-F4E8-427F-85DF-F57153062220}" name="Column4870"/>
    <tableColumn id="4884" xr3:uid="{CF83EB9C-34EB-438A-B94C-51C3FB960CC7}" name="Column4871"/>
    <tableColumn id="4885" xr3:uid="{3229CBBF-0513-4E64-887B-F544D9FB8018}" name="Column4872"/>
    <tableColumn id="4886" xr3:uid="{A6624CA8-76B7-45B3-9A34-F3E1E04A2EC9}" name="Column4873"/>
    <tableColumn id="4887" xr3:uid="{E8C5B928-1383-45BC-8FAF-EAF3B9662BAA}" name="Column4874"/>
    <tableColumn id="4888" xr3:uid="{5792AE10-8C78-4D0F-95FA-E50B4B3419C0}" name="Column4875"/>
    <tableColumn id="4889" xr3:uid="{2F277787-4AC5-49D9-9F62-05208E454A7C}" name="Column4876"/>
    <tableColumn id="4890" xr3:uid="{2730ECF2-CC5A-4E7A-81D0-F3D850DDCA56}" name="Column4877"/>
    <tableColumn id="4891" xr3:uid="{D886D9C2-C77C-4678-8FEE-2EC8EC06574D}" name="Column4878"/>
    <tableColumn id="4892" xr3:uid="{76890499-C2D4-44AE-9B6A-BCD7A413A837}" name="Column4879"/>
    <tableColumn id="4893" xr3:uid="{A73E1B31-06E3-45E8-9F3F-4DE15027CDE9}" name="Column4880"/>
    <tableColumn id="4894" xr3:uid="{2346ADD1-9602-4D00-BCB5-1EF5C5C284CD}" name="Column4881"/>
    <tableColumn id="4895" xr3:uid="{D7348FEC-7F21-4FF7-B42A-6E781180E14A}" name="Column4882"/>
    <tableColumn id="4896" xr3:uid="{87A0B08B-2E0A-4671-AACB-5A7F80D5E1F4}" name="Column4883"/>
    <tableColumn id="4897" xr3:uid="{1627D2B3-7AB1-44D3-9BD2-5BBA1B8392F5}" name="Column4884"/>
    <tableColumn id="4898" xr3:uid="{61DAB4CE-53A2-44ED-8DC9-AC12DD5EE9EB}" name="Column4885"/>
    <tableColumn id="4899" xr3:uid="{BE0C3B3B-9A92-4FBE-BAB2-A7F63C422049}" name="Column4886"/>
    <tableColumn id="4900" xr3:uid="{73FD36FC-F38C-4BE3-9778-0E992F152FC1}" name="Column4887"/>
    <tableColumn id="4901" xr3:uid="{5327FE50-D20A-4C4B-B3F8-D99742DD00A5}" name="Column4888"/>
    <tableColumn id="4902" xr3:uid="{58BDDA0A-7B1B-4092-B9AF-55A0964B06B7}" name="Column4889"/>
    <tableColumn id="4903" xr3:uid="{E79DABED-64F0-4CF8-A180-B8F2C8DA24BA}" name="Column4890"/>
    <tableColumn id="4904" xr3:uid="{FEB413F1-34CE-49CA-B62E-27B3B4B73E6F}" name="Column4891"/>
    <tableColumn id="4905" xr3:uid="{75A98E8F-F713-43D2-948B-5E139AF572CF}" name="Column4892"/>
    <tableColumn id="4906" xr3:uid="{BD7EFFBA-27CC-4CDD-8575-A757F7107FAD}" name="Column4893"/>
    <tableColumn id="4907" xr3:uid="{81CC2628-C130-4BFF-92E0-58AF7EFC4198}" name="Column4894"/>
    <tableColumn id="4908" xr3:uid="{8178F796-4776-48B8-B19D-007CCEC5424D}" name="Column4895"/>
    <tableColumn id="4909" xr3:uid="{69212922-45BA-451E-B8A3-B623DA4B7108}" name="Column4896"/>
    <tableColumn id="4910" xr3:uid="{E8AD5CEF-6F93-496E-A7F6-42C2F5B22920}" name="Column4897"/>
    <tableColumn id="4911" xr3:uid="{26C0B8EA-90B7-4A65-BED2-2AA934E3639B}" name="Column4898"/>
    <tableColumn id="4912" xr3:uid="{298966FD-B141-4C7B-AD33-0B4B5301605A}" name="Column4899"/>
    <tableColumn id="4913" xr3:uid="{653FB97D-AE5A-4A9E-A662-BA6F1179A775}" name="Column4900"/>
    <tableColumn id="4914" xr3:uid="{1DF1AA42-F490-465A-AE75-E0A935FA0F50}" name="Column4901"/>
    <tableColumn id="4915" xr3:uid="{44BD2EF2-64E0-4F8B-AB5D-815682862124}" name="Column4902"/>
    <tableColumn id="4916" xr3:uid="{322C8942-A737-40B7-B231-80CB5C150F77}" name="Column4903"/>
    <tableColumn id="4917" xr3:uid="{E8FB3D1F-A827-4DE9-BFAE-2940ACCF5BBA}" name="Column4904"/>
    <tableColumn id="4918" xr3:uid="{38B5671D-F42C-4659-A7C9-14107CACFCB7}" name="Column4905"/>
    <tableColumn id="4919" xr3:uid="{0BA4FC48-D7D6-49BF-A2EF-A53BB13AFEE7}" name="Column4906"/>
    <tableColumn id="4920" xr3:uid="{77EEA364-EEEC-4692-9B7B-BBB58D737341}" name="Column4907"/>
    <tableColumn id="4921" xr3:uid="{D5A28A7C-1DC5-4EB2-BCD9-CE14F652442F}" name="Column4908"/>
    <tableColumn id="4922" xr3:uid="{4FCEEBC1-6793-4B69-8B1D-644661047AD4}" name="Column4909"/>
    <tableColumn id="4923" xr3:uid="{6FD11820-619F-488E-8EA0-D418F4FF50BD}" name="Column4910"/>
    <tableColumn id="4924" xr3:uid="{55BFE20D-46F2-412D-B68A-EA191ECE5E07}" name="Column4911"/>
    <tableColumn id="4925" xr3:uid="{AD51C845-E809-4973-945A-72092D96216B}" name="Column4912"/>
    <tableColumn id="4926" xr3:uid="{613EB680-6E18-4780-ADF4-576E90A77A37}" name="Column4913"/>
    <tableColumn id="4927" xr3:uid="{C399E701-4E70-4B09-AFEF-ABFA6D4EF27C}" name="Column4914"/>
    <tableColumn id="4928" xr3:uid="{822DFED5-6A4D-4B61-AA1D-2090F6592F9D}" name="Column4915"/>
    <tableColumn id="4929" xr3:uid="{A8EAB909-F23F-4C9C-993E-441DAE6CF906}" name="Column4916"/>
    <tableColumn id="4930" xr3:uid="{68664076-A69E-4F9D-99EB-0EA6ABAC3770}" name="Column4917"/>
    <tableColumn id="4931" xr3:uid="{B34DA4B7-2D91-4033-927D-84CBAEADC5D3}" name="Column4918"/>
    <tableColumn id="4932" xr3:uid="{5BBCC852-0AE6-4CE6-89DE-D7D24A0DCEF6}" name="Column4919"/>
    <tableColumn id="4933" xr3:uid="{8CFA19E3-091C-4340-BF2C-48EBB8BAC37C}" name="Column4920"/>
    <tableColumn id="4934" xr3:uid="{D0104DDD-C433-4FEA-A269-A5E4B0D9AED6}" name="Column4921"/>
    <tableColumn id="4935" xr3:uid="{55FFE750-8947-49C3-A449-F4792C6AA399}" name="Column4922"/>
    <tableColumn id="4936" xr3:uid="{C13EC69C-7E07-44AC-BC8A-260D1F203EAD}" name="Column4923"/>
    <tableColumn id="4937" xr3:uid="{7E42D98A-6A6C-48C8-969F-FC0493E75CDE}" name="Column4924"/>
    <tableColumn id="4938" xr3:uid="{E9EE3E14-406D-4EB3-9835-2EC5F57D6EE6}" name="Column4925"/>
    <tableColumn id="4939" xr3:uid="{73DF2BCA-99F1-4706-A676-4F778E7E0469}" name="Column4926"/>
    <tableColumn id="4940" xr3:uid="{1E9E2071-8006-4450-8086-D9B688D78FC5}" name="Column4927"/>
    <tableColumn id="4941" xr3:uid="{D694390E-E81F-4CE9-8AE9-B9218967ABFA}" name="Column4928"/>
    <tableColumn id="4942" xr3:uid="{E78CD68F-BAB1-4D85-B731-97401BD5ECF9}" name="Column4929"/>
    <tableColumn id="4943" xr3:uid="{9C92DC63-089A-4A01-A6C3-D6578C36E6EB}" name="Column4930"/>
    <tableColumn id="4944" xr3:uid="{4FD9186B-2612-46D0-95B0-D44E18DEA612}" name="Column4931"/>
    <tableColumn id="4945" xr3:uid="{AF2B5AFB-B77A-4E89-A9F6-3716874AD955}" name="Column4932"/>
    <tableColumn id="4946" xr3:uid="{1610A7B0-5C3B-4A3D-8272-5187F856F0E4}" name="Column4933"/>
    <tableColumn id="4947" xr3:uid="{1D159640-2B9A-4FB1-8E78-1E42B5B188BF}" name="Column4934"/>
    <tableColumn id="4948" xr3:uid="{536F27D7-D0E8-4811-ABEB-F85ACE0B03F0}" name="Column4935"/>
    <tableColumn id="4949" xr3:uid="{44AB036F-7FB4-4E67-8419-D3F04A4C4C2B}" name="Column4936"/>
    <tableColumn id="4950" xr3:uid="{405BE838-D129-4240-BDA9-E6A0FF0A1DEB}" name="Column4937"/>
    <tableColumn id="4951" xr3:uid="{83301B9B-3085-4BDE-85FE-AECF8EB5C6A1}" name="Column4938"/>
    <tableColumn id="4952" xr3:uid="{AD12BC4A-9651-4B41-8AF4-37D204B78B40}" name="Column4939"/>
    <tableColumn id="4953" xr3:uid="{93D94100-0C4A-4ED4-BE75-91567F13C078}" name="Column4940"/>
    <tableColumn id="4954" xr3:uid="{53E81373-CA2C-4521-A58D-91A78DE7E1F8}" name="Column4941"/>
    <tableColumn id="4955" xr3:uid="{A414523A-295B-4C7E-A369-12110F16A615}" name="Column4942"/>
    <tableColumn id="4956" xr3:uid="{72D8652E-AED9-49B9-B181-94CB9A7DD499}" name="Column4943"/>
    <tableColumn id="4957" xr3:uid="{06D09076-CF35-464F-A098-06B14941EFE3}" name="Column4944"/>
    <tableColumn id="4958" xr3:uid="{BD2A4D61-99C2-489E-B243-F63ED448057B}" name="Column4945"/>
    <tableColumn id="4959" xr3:uid="{8F05CBC4-923C-446E-8090-7FD5ED8E0E82}" name="Column4946"/>
    <tableColumn id="4960" xr3:uid="{886AA980-F7F7-4A33-B78D-24A5AF9BF808}" name="Column4947"/>
    <tableColumn id="4961" xr3:uid="{C10152F4-D164-49E3-AAD5-D4016A57F780}" name="Column4948"/>
    <tableColumn id="4962" xr3:uid="{5F0CD725-6C4B-46B5-9297-D87CA2D45801}" name="Column4949"/>
    <tableColumn id="4963" xr3:uid="{446BEC17-3BDF-41BA-AAFD-8F9F3FFCE3BE}" name="Column4950"/>
    <tableColumn id="4964" xr3:uid="{FED2250B-2C99-4983-9550-E393C1DDA181}" name="Column4951"/>
    <tableColumn id="4965" xr3:uid="{8E6877B7-BDFD-4B7B-81DE-8D9451883087}" name="Column4952"/>
    <tableColumn id="4966" xr3:uid="{63273C32-572A-4B7E-A1D9-A27E38A9E040}" name="Column4953"/>
    <tableColumn id="4967" xr3:uid="{737B76AC-F3FB-48B1-AC57-ED3106CD7DE8}" name="Column4954"/>
    <tableColumn id="4968" xr3:uid="{8120AEA2-FEE5-439E-ADD1-2BC512CB7E85}" name="Column4955"/>
    <tableColumn id="4969" xr3:uid="{2925B822-1566-4AB4-9ED6-D05F631EF8A4}" name="Column4956"/>
    <tableColumn id="4970" xr3:uid="{7ED2A02F-5A48-415A-84ED-63EB75F78052}" name="Column4957"/>
    <tableColumn id="4971" xr3:uid="{EEBFDE55-383D-437D-AD71-76DA091051B5}" name="Column4958"/>
    <tableColumn id="4972" xr3:uid="{81F68C75-FC83-458A-B191-55E70A6C9280}" name="Column4959"/>
    <tableColumn id="4973" xr3:uid="{8C44B9E8-B7BF-471F-8EA9-FFC60240C8EB}" name="Column4960"/>
    <tableColumn id="4974" xr3:uid="{C5390F38-FF8D-4C63-B219-F32D8FD1E8FB}" name="Column4961"/>
    <tableColumn id="4975" xr3:uid="{F9886485-FDF4-41DF-B5DC-D495D012C17B}" name="Column4962"/>
    <tableColumn id="4976" xr3:uid="{B9D4E445-D05B-4954-A07C-E9751188C61F}" name="Column4963"/>
    <tableColumn id="4977" xr3:uid="{27A8C185-EE50-414F-B7D9-CBE476E5A6FC}" name="Column4964"/>
    <tableColumn id="4978" xr3:uid="{3B186D84-C455-432C-9B60-A85936BCD959}" name="Column4965"/>
    <tableColumn id="4979" xr3:uid="{4BF178D5-5CDE-4D95-AD81-ADC4F6212656}" name="Column4966"/>
    <tableColumn id="4980" xr3:uid="{400FE10E-115F-4A15-9292-1B6DA580D0B5}" name="Column4967"/>
    <tableColumn id="4981" xr3:uid="{777FB5BF-C10D-4C66-AC6C-88C6F83FE8E8}" name="Column4968"/>
    <tableColumn id="4982" xr3:uid="{DD5474A4-3047-433C-B4AC-BEA190E0053D}" name="Column4969"/>
    <tableColumn id="4983" xr3:uid="{10E64998-43A8-4632-8E80-C35D498C7A6A}" name="Column4970"/>
    <tableColumn id="4984" xr3:uid="{8C4722E9-1A0C-4DEC-B01F-235908CE1B9B}" name="Column4971"/>
    <tableColumn id="4985" xr3:uid="{E4B76194-7123-429B-BC89-467E99C841C5}" name="Column4972"/>
    <tableColumn id="4986" xr3:uid="{DA58F2C1-609A-4BA4-84F8-B85A65B84DD8}" name="Column4973"/>
    <tableColumn id="4987" xr3:uid="{F9EFE80E-9289-4F96-AAFC-A477C1F279B8}" name="Column4974"/>
    <tableColumn id="4988" xr3:uid="{7603BA81-9ED2-46BF-AE23-AA7CA3D54932}" name="Column4975"/>
    <tableColumn id="4989" xr3:uid="{71DCD019-D62B-4C20-87DF-27F780C82984}" name="Column4976"/>
    <tableColumn id="4990" xr3:uid="{59435EB5-588A-4A1A-B3EC-82104BBF8B70}" name="Column4977"/>
    <tableColumn id="4991" xr3:uid="{34FB1C73-F8B0-42DA-A361-B99D6A3FE785}" name="Column4978"/>
    <tableColumn id="4992" xr3:uid="{869C4CC3-DA6D-45FF-82E1-560A6CB3DCFB}" name="Column4979"/>
    <tableColumn id="4993" xr3:uid="{84EEB411-73A3-4632-985B-DFF7DD8A2F15}" name="Column4980"/>
    <tableColumn id="4994" xr3:uid="{D03F1278-02D3-46C5-A580-D95E537F4592}" name="Column4981"/>
    <tableColumn id="4995" xr3:uid="{B9E82A5C-AC2C-4991-892E-723BDA13D9AC}" name="Column4982"/>
    <tableColumn id="4996" xr3:uid="{A7D9431B-D588-4464-AEA9-0519BD8E9D80}" name="Column4983"/>
    <tableColumn id="4997" xr3:uid="{B21B1667-C3E5-42D7-BD3D-738B2C160352}" name="Column4984"/>
    <tableColumn id="4998" xr3:uid="{3599B564-C2DA-45A1-AED4-D95091013035}" name="Column4985"/>
    <tableColumn id="4999" xr3:uid="{F03A8050-27E3-401D-B3DE-0C128874F62F}" name="Column4986"/>
    <tableColumn id="5000" xr3:uid="{F8CA348E-4CD0-4D33-94B3-7308FCA3A7AE}" name="Column4987"/>
    <tableColumn id="5001" xr3:uid="{EBCA2433-88E4-4D9D-AD4D-34AC82E3E76B}" name="Column4988"/>
    <tableColumn id="5002" xr3:uid="{ED7FB293-65A1-476C-8AC1-47351AC0982A}" name="Column4989"/>
    <tableColumn id="5003" xr3:uid="{C7CC7096-6F75-4139-92AE-3ED8CF052B11}" name="Column4990"/>
    <tableColumn id="5004" xr3:uid="{EE11BFC1-5172-47A7-AEF8-4579FA69221C}" name="Column4991"/>
    <tableColumn id="5005" xr3:uid="{03B4999F-DC39-4CC6-8614-C2489BE29EBC}" name="Column4992"/>
    <tableColumn id="5006" xr3:uid="{2AC177CF-0BF8-48B9-8F54-9F9670C0C1AB}" name="Column4993"/>
    <tableColumn id="5007" xr3:uid="{3381991D-2403-4BE7-A054-636151E02F33}" name="Column4994"/>
    <tableColumn id="5008" xr3:uid="{CD8D3F83-17F2-4E95-A980-AABEBBF8DAC6}" name="Column4995"/>
    <tableColumn id="5009" xr3:uid="{0258E380-56CF-4375-8C87-8D83551B2D7A}" name="Column4996"/>
    <tableColumn id="5010" xr3:uid="{6AC231C0-47B0-4065-B212-9F2E43C88DBE}" name="Column4997"/>
    <tableColumn id="5011" xr3:uid="{6CB7EF46-88E9-4F7B-B3FF-840E253BDB66}" name="Column4998"/>
    <tableColumn id="5012" xr3:uid="{52238138-7CDE-4D72-8643-FE08929F86E2}" name="Column4999"/>
    <tableColumn id="5013" xr3:uid="{F77489CE-77F4-44A0-9ADE-0FA189A5448C}" name="Column5000"/>
    <tableColumn id="5014" xr3:uid="{3939F589-FD0B-4DFA-8F2C-435892599F5E}" name="Column5001"/>
    <tableColumn id="5015" xr3:uid="{B6A598E1-785C-4C95-87D0-B16F119920F1}" name="Column5002"/>
    <tableColumn id="5016" xr3:uid="{42E0069F-DBC6-44CD-B3CF-A35F42A56742}" name="Column5003"/>
    <tableColumn id="5017" xr3:uid="{B089BC6A-379D-49D1-BD64-C111F08D035B}" name="Column5004"/>
    <tableColumn id="5018" xr3:uid="{8717ADA0-DBBC-4D43-AA09-469DD004D9BB}" name="Column5005"/>
    <tableColumn id="5019" xr3:uid="{A1B5BA61-7AAC-4567-863B-C6215F2488FD}" name="Column5006"/>
    <tableColumn id="5020" xr3:uid="{4C6EE81B-31FC-40DC-A8D7-5C8E3C4C106B}" name="Column5007"/>
    <tableColumn id="5021" xr3:uid="{1FCEF305-5A3D-4BB0-B842-0084752FA0B5}" name="Column5008"/>
    <tableColumn id="5022" xr3:uid="{40AB4AA0-6870-4B80-91BD-86B00ED7041D}" name="Column5009"/>
    <tableColumn id="5023" xr3:uid="{71CB0DF7-0C21-4337-9CA3-3202AC44B9E8}" name="Column5010"/>
    <tableColumn id="5024" xr3:uid="{D4E22A30-83FE-4EC0-ACA1-EA9F2A1D7263}" name="Column5011"/>
    <tableColumn id="5025" xr3:uid="{48EF0B91-4605-4454-938B-7C5A8E0D20E5}" name="Column5012"/>
    <tableColumn id="5026" xr3:uid="{614668F3-0C42-447C-A393-17554E6BF5B0}" name="Column5013"/>
    <tableColumn id="5027" xr3:uid="{68C23595-B4A3-4009-AC95-0CE9390703DF}" name="Column5014"/>
    <tableColumn id="5028" xr3:uid="{35D662BA-C7FD-4E38-A8B0-23D01464685D}" name="Column5015"/>
    <tableColumn id="5029" xr3:uid="{304AD3F8-FA0A-4C86-AF42-0A760AB0CF2C}" name="Column5016"/>
    <tableColumn id="5030" xr3:uid="{46297DB3-CC8A-4E4D-899C-59734E994BB5}" name="Column5017"/>
    <tableColumn id="5031" xr3:uid="{431D8050-3DF2-4A8C-9E39-EC5991FAF907}" name="Column5018"/>
    <tableColumn id="5032" xr3:uid="{F27447DD-DC25-4C6E-884A-3393547C7772}" name="Column5019"/>
    <tableColumn id="5033" xr3:uid="{261834AE-B6FA-45DA-B519-E3946A93A1F3}" name="Column5020"/>
    <tableColumn id="5034" xr3:uid="{AFF7E29A-7A9E-4A4B-A029-F94C959E12C1}" name="Column5021"/>
    <tableColumn id="5035" xr3:uid="{35A9FB8A-4AD8-4FCF-A7B2-8873288BA382}" name="Column5022"/>
    <tableColumn id="5036" xr3:uid="{C4FDDE98-5013-459D-8139-374EEB23C8DC}" name="Column5023"/>
    <tableColumn id="5037" xr3:uid="{E4AA6483-3E89-43B0-8E31-1340D2B6F9F3}" name="Column5024"/>
    <tableColumn id="5038" xr3:uid="{D420CCC9-0E90-4732-A0D7-B8894239662E}" name="Column5025"/>
    <tableColumn id="5039" xr3:uid="{C15EBADB-7528-4BD2-B3B9-9D6F2509FB0A}" name="Column5026"/>
    <tableColumn id="5040" xr3:uid="{E9D1A38E-E6C7-4FE3-9ACC-22C4C0A936F1}" name="Column5027"/>
    <tableColumn id="5041" xr3:uid="{8E501618-A04B-4FAA-9F11-74C75A3D1DB2}" name="Column5028"/>
    <tableColumn id="5042" xr3:uid="{895D2D1B-69D5-49BD-AAB5-B33FC691D80A}" name="Column5029"/>
    <tableColumn id="5043" xr3:uid="{5C4288EC-9932-4CF8-97AE-B67F23E93CD1}" name="Column5030"/>
    <tableColumn id="5044" xr3:uid="{87AEE444-D878-4750-BE55-32BA3DC39A4B}" name="Column5031"/>
    <tableColumn id="5045" xr3:uid="{490BD7C6-6193-473D-90DF-AAF0BAF63B34}" name="Column5032"/>
    <tableColumn id="5046" xr3:uid="{E3F41D29-B6D4-49D2-ABE6-3EC26178FEE3}" name="Column5033"/>
    <tableColumn id="5047" xr3:uid="{E73885CD-0090-477F-B939-3594E1146345}" name="Column5034"/>
    <tableColumn id="5048" xr3:uid="{CE4AA89A-D3FD-48DE-8C77-B4E7F1C5448F}" name="Column5035"/>
    <tableColumn id="5049" xr3:uid="{9221E1BD-6F0B-4DA0-860A-E351DAF89499}" name="Column5036"/>
    <tableColumn id="5050" xr3:uid="{CEB7C7EE-03A4-4D3F-B9B2-F8CD56247EA7}" name="Column5037"/>
    <tableColumn id="5051" xr3:uid="{ECEC8E62-2778-4695-8F4E-7795FDC03FFF}" name="Column5038"/>
    <tableColumn id="5052" xr3:uid="{5F3A3991-5CB8-4E5F-83C5-C39B5302C4F7}" name="Column5039"/>
    <tableColumn id="5053" xr3:uid="{456B5E33-2A31-41A2-852C-314BA8DAF6C9}" name="Column5040"/>
    <tableColumn id="5054" xr3:uid="{B1774623-C855-4D9E-86FD-E84207830361}" name="Column5041"/>
    <tableColumn id="5055" xr3:uid="{73FE0F99-7033-4284-8E3C-91E5FB41C186}" name="Column5042"/>
    <tableColumn id="5056" xr3:uid="{9B776035-AE1A-484A-83D1-123774012FA1}" name="Column5043"/>
    <tableColumn id="5057" xr3:uid="{FE3574FD-2376-4D82-9AB8-AF1BFC4CBBC8}" name="Column5044"/>
    <tableColumn id="5058" xr3:uid="{66A2CE0B-0273-4EA3-8135-9C9D9217D987}" name="Column5045"/>
    <tableColumn id="5059" xr3:uid="{7E6A7706-3B61-402E-A1D8-1CC03007A3B1}" name="Column5046"/>
    <tableColumn id="5060" xr3:uid="{DA097E3A-0191-41D8-AC64-73A34473483E}" name="Column5047"/>
    <tableColumn id="5061" xr3:uid="{41B5ACFF-847E-40FF-8CDD-17AB1B1C4301}" name="Column5048"/>
    <tableColumn id="5062" xr3:uid="{0E5567E1-74BD-4767-870E-DBAC7E498DEC}" name="Column5049"/>
    <tableColumn id="5063" xr3:uid="{67F52087-E078-4999-83B2-5B5B686F2E75}" name="Column5050"/>
    <tableColumn id="5064" xr3:uid="{BD5ED937-28E7-4776-BDC3-5655EE52F0B1}" name="Column5051"/>
    <tableColumn id="5065" xr3:uid="{D114A139-A083-4F08-BF33-82BDCC595282}" name="Column5052"/>
    <tableColumn id="5066" xr3:uid="{7B67561B-F4E0-4658-8284-729443F6C782}" name="Column5053"/>
    <tableColumn id="5067" xr3:uid="{8221A8BA-AA74-4231-99C1-4CF8B5C6DBD6}" name="Column5054"/>
    <tableColumn id="5068" xr3:uid="{16FC8E52-AD65-4087-BE1C-A730942C5AAE}" name="Column5055"/>
    <tableColumn id="5069" xr3:uid="{11F43419-E281-4159-83E0-2094B81955A3}" name="Column5056"/>
    <tableColumn id="5070" xr3:uid="{DDE07AAC-E0F9-4D74-899D-FB054AA9E12F}" name="Column5057"/>
    <tableColumn id="5071" xr3:uid="{3CA5BEE9-26AA-4231-8D88-BFDC42DDF8BD}" name="Column5058"/>
    <tableColumn id="5072" xr3:uid="{45682171-425E-4785-87F9-3FA8425204DA}" name="Column5059"/>
    <tableColumn id="5073" xr3:uid="{96BD907E-F2C3-4F25-A068-21055FE52078}" name="Column5060"/>
    <tableColumn id="5074" xr3:uid="{005D103C-AAC4-41C4-B58B-95B04792CD9B}" name="Column5061"/>
    <tableColumn id="5075" xr3:uid="{59A97346-596F-4161-9B16-42C718B76998}" name="Column5062"/>
    <tableColumn id="5076" xr3:uid="{25E3C0BB-4E1C-44B8-A860-A01677857B5F}" name="Column5063"/>
    <tableColumn id="5077" xr3:uid="{0CB02345-95FC-454D-9FF1-8B9A575BAD8E}" name="Column5064"/>
    <tableColumn id="5078" xr3:uid="{EE75D021-012C-4A36-94E4-36F98646E779}" name="Column5065"/>
    <tableColumn id="5079" xr3:uid="{37A4B20D-C4FD-4944-B69B-458B56370F46}" name="Column5066"/>
    <tableColumn id="5080" xr3:uid="{0EADEE07-FCBB-44A3-95B7-92465D288CE1}" name="Column5067"/>
    <tableColumn id="5081" xr3:uid="{F7D98994-930A-4636-AE0D-0D21E0F753C7}" name="Column5068"/>
    <tableColumn id="5082" xr3:uid="{7D593969-169A-469D-91B1-E0DA6911DAF5}" name="Column5069"/>
    <tableColumn id="5083" xr3:uid="{96933406-E111-4B17-951D-7C52F0B358DA}" name="Column5070"/>
    <tableColumn id="5084" xr3:uid="{39461C0C-1B10-42BF-9C57-F0B7D95886C1}" name="Column5071"/>
    <tableColumn id="5085" xr3:uid="{C5255114-1C6B-49E8-A9FC-1656C2765A85}" name="Column5072"/>
    <tableColumn id="5086" xr3:uid="{8A619248-549B-43B9-82BC-71A8E7359932}" name="Column5073"/>
    <tableColumn id="5087" xr3:uid="{FE89A6B5-95FB-4AFC-932C-530512DE8427}" name="Column5074"/>
    <tableColumn id="5088" xr3:uid="{33847FCA-877D-4F1F-9175-1B35ACB2792D}" name="Column5075"/>
    <tableColumn id="5089" xr3:uid="{563309F8-A994-47F8-8BCD-2E2BD2354C81}" name="Column5076"/>
    <tableColumn id="5090" xr3:uid="{3E4E44C0-C8BA-439E-8FD0-B9BDEC3E6F63}" name="Column5077"/>
    <tableColumn id="5091" xr3:uid="{96450C97-E099-4F97-B327-52896F94968B}" name="Column5078"/>
    <tableColumn id="5092" xr3:uid="{951B42E8-071F-4105-B670-1A1DE1E8A95D}" name="Column5079"/>
    <tableColumn id="5093" xr3:uid="{206B22A6-71B3-49B3-A842-B10917A54F5D}" name="Column5080"/>
    <tableColumn id="5094" xr3:uid="{F1932EFB-AC4D-473A-A89F-EA3345F1ACC9}" name="Column5081"/>
    <tableColumn id="5095" xr3:uid="{1A236CFC-80C6-43C7-BC51-261416444277}" name="Column5082"/>
    <tableColumn id="5096" xr3:uid="{34F0ACF6-755D-4219-AD65-55465E26A99C}" name="Column5083"/>
    <tableColumn id="5097" xr3:uid="{2CA22E60-9084-4801-9D8D-DC515BC43EFC}" name="Column5084"/>
    <tableColumn id="5098" xr3:uid="{7D3ABE6A-FE35-4FCD-AA44-238F2447ED8B}" name="Column5085"/>
    <tableColumn id="5099" xr3:uid="{902CD40F-ABC4-49EB-8D85-76F83AA6484F}" name="Column5086"/>
    <tableColumn id="5100" xr3:uid="{A9CC5254-E04D-4F78-89D7-EB0299CB4D5D}" name="Column5087"/>
    <tableColumn id="5101" xr3:uid="{34DF19F3-638B-48BF-9273-4E2FDE8FDAA6}" name="Column5088"/>
    <tableColumn id="5102" xr3:uid="{9F24A046-BBE0-4B35-BDB2-98B1B37496A3}" name="Column5089"/>
    <tableColumn id="5103" xr3:uid="{6562C1ED-951F-49A1-9D0A-2419BBE882A6}" name="Column5090"/>
    <tableColumn id="5104" xr3:uid="{E3F703AD-15E4-4655-A9B9-F5B31ED629A5}" name="Column5091"/>
    <tableColumn id="5105" xr3:uid="{BE658AA8-3B4D-478B-8CB8-D66FD6B03E9B}" name="Column5092"/>
    <tableColumn id="5106" xr3:uid="{525D1A9C-3D28-470D-A3D8-74966D06BD78}" name="Column5093"/>
    <tableColumn id="5107" xr3:uid="{40E0982D-B392-4B0C-B2F8-8BA702311471}" name="Column5094"/>
    <tableColumn id="5108" xr3:uid="{6CC88A27-3E2B-410F-A254-EC27A28431F9}" name="Column5095"/>
    <tableColumn id="5109" xr3:uid="{A65E61B3-7733-4B26-B3DE-5FB2AEA5DDA4}" name="Column5096"/>
    <tableColumn id="5110" xr3:uid="{2720018F-3EF2-465D-AF28-B50D2E734C6F}" name="Column5097"/>
    <tableColumn id="5111" xr3:uid="{C264E36B-9A75-4576-86ED-2846AD8BB76B}" name="Column5098"/>
    <tableColumn id="5112" xr3:uid="{DF1C848F-6EE6-4369-B16C-6C0ABDC78DA9}" name="Column5099"/>
    <tableColumn id="5113" xr3:uid="{B6D2977C-A748-4207-8228-314D6027E0B1}" name="Column5100"/>
    <tableColumn id="5114" xr3:uid="{FFEDE23A-7E37-44D2-84FC-9E04C76ED616}" name="Column5101"/>
    <tableColumn id="5115" xr3:uid="{F30977D4-7EDB-4D42-AD5E-789B786995D7}" name="Column5102"/>
    <tableColumn id="5116" xr3:uid="{D260E06E-638E-4AB2-8D6C-55B6AF886A68}" name="Column5103"/>
    <tableColumn id="5117" xr3:uid="{593B15B8-2B4F-418A-A416-F8090A26FEF4}" name="Column5104"/>
    <tableColumn id="5118" xr3:uid="{94B07F89-4733-4EBD-9EB5-CAFAE0A2F3B3}" name="Column5105"/>
    <tableColumn id="5119" xr3:uid="{D2A2B048-3E9E-4ACE-9FCB-E32E1898633C}" name="Column5106"/>
    <tableColumn id="5120" xr3:uid="{A72BACF6-A644-4399-B2ED-9CE0C8BAAF94}" name="Column5107"/>
    <tableColumn id="5121" xr3:uid="{5B898B56-1967-4F42-8F82-447BB595E23C}" name="Column5108"/>
    <tableColumn id="5122" xr3:uid="{71667174-8E12-475A-A30D-F5960F7A8092}" name="Column5109"/>
    <tableColumn id="5123" xr3:uid="{34CD1770-99B4-474D-B2D8-C36FC635BDED}" name="Column5110"/>
    <tableColumn id="5124" xr3:uid="{71C0B560-76BA-480F-8186-577B327895BD}" name="Column5111"/>
    <tableColumn id="5125" xr3:uid="{5A8B7F29-9429-4806-8FE8-13B5658E3CE5}" name="Column5112"/>
    <tableColumn id="5126" xr3:uid="{1505DD16-9A35-4772-8AEC-0CCFE0B91DB0}" name="Column5113"/>
    <tableColumn id="5127" xr3:uid="{1E855CBC-4DD4-42F4-8638-93201D69CF5A}" name="Column5114"/>
    <tableColumn id="5128" xr3:uid="{03FDA48A-F1D3-4FCE-928D-846DA6A42371}" name="Column5115"/>
    <tableColumn id="5129" xr3:uid="{58FCAA2D-3D11-45AB-AF66-CE6CB2FC8611}" name="Column5116"/>
    <tableColumn id="5130" xr3:uid="{1B5F79E3-C919-4EF8-B4A7-BCE20534B3A6}" name="Column5117"/>
    <tableColumn id="5131" xr3:uid="{1AD8AFAF-63C5-4B02-B563-244A0078E59F}" name="Column5118"/>
    <tableColumn id="5132" xr3:uid="{33D3ED60-6F36-41CC-A3E4-928A30D955C6}" name="Column5119"/>
    <tableColumn id="5133" xr3:uid="{A280595A-BB5F-44CE-91C1-8AE600E3FAA4}" name="Column5120"/>
    <tableColumn id="5134" xr3:uid="{A939CE53-AC5A-468A-8629-084B94D09203}" name="Column5121"/>
    <tableColumn id="5135" xr3:uid="{CB149FC0-CC29-4060-AB3A-16F0D177EAE4}" name="Column5122"/>
    <tableColumn id="5136" xr3:uid="{BBBC5D86-1F79-431D-8866-764CA014AB14}" name="Column5123"/>
    <tableColumn id="5137" xr3:uid="{D0E94AED-5476-4320-9323-5B15B3E1A53D}" name="Column5124"/>
    <tableColumn id="5138" xr3:uid="{CB84918A-44A2-4022-B7A0-E580D7C0241C}" name="Column5125"/>
    <tableColumn id="5139" xr3:uid="{8C61FC98-DBA1-4008-A946-A071849AD70B}" name="Column5126"/>
    <tableColumn id="5140" xr3:uid="{A2037367-04D2-4FF2-A592-5E0AC6763E72}" name="Column5127"/>
    <tableColumn id="5141" xr3:uid="{C0DC5F57-6470-4A77-A7BC-E543E0D698A0}" name="Column5128"/>
    <tableColumn id="5142" xr3:uid="{CA65E7B4-C3A1-4E3C-B24D-A58FF45E94ED}" name="Column5129"/>
    <tableColumn id="5143" xr3:uid="{0E03E6BE-43F6-4F93-A088-F128553B0D70}" name="Column5130"/>
    <tableColumn id="5144" xr3:uid="{08C96D3B-B0C5-4889-8C21-57486ACACAE6}" name="Column5131"/>
    <tableColumn id="5145" xr3:uid="{D6E67672-59C1-42A0-897B-1FCB825E787D}" name="Column5132"/>
    <tableColumn id="5146" xr3:uid="{A4CC6E53-B864-4B23-AC64-AE4429298B3E}" name="Column5133"/>
    <tableColumn id="5147" xr3:uid="{2C8635A7-3AB4-411E-95C7-28A21812A0F5}" name="Column5134"/>
    <tableColumn id="5148" xr3:uid="{55A37E1D-DD42-4D85-8FB5-522B4E2ABE18}" name="Column5135"/>
    <tableColumn id="5149" xr3:uid="{AD248B1F-9657-4DCD-A9E0-656B2B7F0BEA}" name="Column5136"/>
    <tableColumn id="5150" xr3:uid="{4B501607-82DC-4422-94CF-50E125C05E98}" name="Column5137"/>
    <tableColumn id="5151" xr3:uid="{53CBCD84-98D8-44B6-9648-3261C45E8C43}" name="Column5138"/>
    <tableColumn id="5152" xr3:uid="{7D5C01ED-098E-4F6C-997B-90D44A4EB728}" name="Column5139"/>
    <tableColumn id="5153" xr3:uid="{D02A692F-3F76-4FC9-A76A-C251A3CD0CDD}" name="Column5140"/>
    <tableColumn id="5154" xr3:uid="{78450854-7AB1-4644-BEB8-386372739F99}" name="Column5141"/>
    <tableColumn id="5155" xr3:uid="{B6FFEBA2-33C5-4C3D-B242-2D426FA9ACB2}" name="Column5142"/>
    <tableColumn id="5156" xr3:uid="{9C55FE09-763F-47BD-874E-110E3E0AF488}" name="Column5143"/>
    <tableColumn id="5157" xr3:uid="{95D3549A-9149-4B19-B92C-9847A4D73A35}" name="Column5144"/>
    <tableColumn id="5158" xr3:uid="{C1AC1A2F-96AB-47B0-9AE4-2F4216F87D11}" name="Column5145"/>
    <tableColumn id="5159" xr3:uid="{65DFA33E-0376-46C4-BDC7-04A6F501C05B}" name="Column5146"/>
    <tableColumn id="5160" xr3:uid="{29971B3B-E3AC-4FF1-A290-2BC18EDC3F24}" name="Column5147"/>
    <tableColumn id="5161" xr3:uid="{064B55A9-183E-49AE-844B-417798D120E2}" name="Column5148"/>
    <tableColumn id="5162" xr3:uid="{174D2EB6-5453-4318-BBF4-50D678AF1633}" name="Column5149"/>
    <tableColumn id="5163" xr3:uid="{9A81BADE-7D2D-4453-981B-D0E9AD503528}" name="Column5150"/>
    <tableColumn id="5164" xr3:uid="{9DF08D5C-5E87-4F8E-90DF-F39DAC18689C}" name="Column5151"/>
    <tableColumn id="5165" xr3:uid="{DB93D7D1-BFAE-4E7A-B99B-48CDFA85A2E3}" name="Column5152"/>
    <tableColumn id="5166" xr3:uid="{8F8568B2-2662-4378-9CFE-7678CD1306DD}" name="Column5153"/>
    <tableColumn id="5167" xr3:uid="{161BD699-BE77-41C3-B57E-68353965D890}" name="Column5154"/>
    <tableColumn id="5168" xr3:uid="{54ACD0DE-9884-4B5E-A706-5E4D4255FE54}" name="Column5155"/>
    <tableColumn id="5169" xr3:uid="{376951A2-4881-4BFE-AF7B-9B6D7C53DA1C}" name="Column5156"/>
    <tableColumn id="5170" xr3:uid="{2D7D8BD5-916E-4EA0-8C73-340D91E2920A}" name="Column5157"/>
    <tableColumn id="5171" xr3:uid="{17BA31F1-16A0-4D2D-874B-0584D4293818}" name="Column5158"/>
    <tableColumn id="5172" xr3:uid="{8A2FDA53-EDE7-43DF-A316-C2C12CBC19C8}" name="Column5159"/>
    <tableColumn id="5173" xr3:uid="{26E6FAAA-3E25-43A9-88C4-91AA203EDFBA}" name="Column5160"/>
    <tableColumn id="5174" xr3:uid="{98F6B5F1-41AF-48C7-BB44-903D29E74810}" name="Column5161"/>
    <tableColumn id="5175" xr3:uid="{7E75C025-2387-44C8-8A8F-32631B9250AA}" name="Column5162"/>
    <tableColumn id="5176" xr3:uid="{BBABEE96-3B02-462D-B600-97B6163304B0}" name="Column5163"/>
    <tableColumn id="5177" xr3:uid="{C366275E-037A-42E5-A99A-AF75098E8CB8}" name="Column5164"/>
    <tableColumn id="5178" xr3:uid="{568DD900-F3E9-4480-B431-E77469930442}" name="Column5165"/>
    <tableColumn id="5179" xr3:uid="{C6664124-4D18-4078-ABDD-FFAB2CC053DD}" name="Column5166"/>
    <tableColumn id="5180" xr3:uid="{1B81465B-BE5E-45AC-8832-28D856AA3DD8}" name="Column5167"/>
    <tableColumn id="5181" xr3:uid="{A511AEE7-394B-4C65-8BE9-600B19B38E56}" name="Column5168"/>
    <tableColumn id="5182" xr3:uid="{8EAF6991-AB1C-4AAE-A546-5C66D284A65D}" name="Column5169"/>
    <tableColumn id="5183" xr3:uid="{8271AE9A-ACC8-4D53-B4BD-545FEBB824D8}" name="Column5170"/>
    <tableColumn id="5184" xr3:uid="{D58C9B92-0F66-40BA-9DA2-8E88D092D932}" name="Column5171"/>
    <tableColumn id="5185" xr3:uid="{985FBA4F-789B-4F19-B0BA-836FBDEF09DA}" name="Column5172"/>
    <tableColumn id="5186" xr3:uid="{142C5641-EB64-4EEE-B71F-F38439EB512D}" name="Column5173"/>
    <tableColumn id="5187" xr3:uid="{7B61671A-EC5D-44CC-98A7-7E18705744A5}" name="Column5174"/>
    <tableColumn id="5188" xr3:uid="{99700017-E1D2-4681-992E-3B197C25A194}" name="Column5175"/>
    <tableColumn id="5189" xr3:uid="{C18090AA-7427-4730-85B2-8ACBA8DC3171}" name="Column5176"/>
    <tableColumn id="5190" xr3:uid="{8A8C7578-8D5F-4843-A807-39E93EFA2770}" name="Column5177"/>
    <tableColumn id="5191" xr3:uid="{092A58AB-4D83-452D-8B1A-D33583442F58}" name="Column5178"/>
    <tableColumn id="5192" xr3:uid="{0D81EDF1-BF4E-46BE-A238-0C1EEF04D840}" name="Column5179"/>
    <tableColumn id="5193" xr3:uid="{EFBBDA67-7D2E-467E-9B93-2AA4A4CB2F1D}" name="Column5180"/>
    <tableColumn id="5194" xr3:uid="{1E0D4167-B2AF-44EF-8133-D4B1B6C92017}" name="Column5181"/>
    <tableColumn id="5195" xr3:uid="{805469E9-38B6-4D64-AB02-95E32CB16C17}" name="Column5182"/>
    <tableColumn id="5196" xr3:uid="{F69D20ED-69D3-425F-A111-DF2ECA82F39E}" name="Column5183"/>
    <tableColumn id="5197" xr3:uid="{DF7C2E48-EC40-40B3-8016-E1BE39E9CE43}" name="Column5184"/>
    <tableColumn id="5198" xr3:uid="{22533544-A29E-4CD9-80F4-99B451334B61}" name="Column5185"/>
    <tableColumn id="5199" xr3:uid="{7D206657-90A3-4BC0-BAD2-CC752ACC380D}" name="Column5186"/>
    <tableColumn id="5200" xr3:uid="{E2B84AE2-9851-48E8-854B-E7742A2E1892}" name="Column5187"/>
    <tableColumn id="5201" xr3:uid="{5A88D5A7-B42B-4E32-AA6B-AA6B63EEE84B}" name="Column5188"/>
    <tableColumn id="5202" xr3:uid="{70255461-AA31-4A73-8381-A6C91B322D15}" name="Column5189"/>
    <tableColumn id="5203" xr3:uid="{AEF3BE89-3682-493E-9EA3-8E1975A13202}" name="Column5190"/>
    <tableColumn id="5204" xr3:uid="{6A67F9B6-7259-4E13-8ECD-1BF7238566FB}" name="Column5191"/>
    <tableColumn id="5205" xr3:uid="{F39DB765-42CA-4F59-88C0-585FD83BEC70}" name="Column5192"/>
    <tableColumn id="5206" xr3:uid="{BD3BE4D2-63BE-4B29-9CB6-699EBFC56C46}" name="Column5193"/>
    <tableColumn id="5207" xr3:uid="{0872A1A7-08E9-4E25-85BF-1C1E0F16A6FB}" name="Column5194"/>
    <tableColumn id="5208" xr3:uid="{49C9F4E4-AD4B-4117-8E0E-8A6C84C446FB}" name="Column5195"/>
    <tableColumn id="5209" xr3:uid="{1ADDD493-7894-4275-960A-5B0D11B8C2E0}" name="Column5196"/>
    <tableColumn id="5210" xr3:uid="{706FEA56-3DDE-4E28-A465-C457755C6469}" name="Column5197"/>
    <tableColumn id="5211" xr3:uid="{5222D5CF-C65C-45BF-87D3-CF64E0594369}" name="Column5198"/>
    <tableColumn id="5212" xr3:uid="{97BBDEF7-A8DC-4C2B-A08E-4481B723BA51}" name="Column5199"/>
    <tableColumn id="5213" xr3:uid="{43E351B4-8A97-489F-AC4A-DDD450C608DF}" name="Column5200"/>
    <tableColumn id="5214" xr3:uid="{B9EDB439-6C28-42A2-8B51-D3C2425450A6}" name="Column5201"/>
    <tableColumn id="5215" xr3:uid="{404B5B08-F84F-4E7F-B0D5-B80B4E2913CC}" name="Column5202"/>
    <tableColumn id="5216" xr3:uid="{FD53947A-6FA6-4997-8780-F578193022D4}" name="Column5203"/>
    <tableColumn id="5217" xr3:uid="{71B68E33-DD39-41DD-A647-6A312CC64AFF}" name="Column5204"/>
    <tableColumn id="5218" xr3:uid="{4CCF8E7A-F767-493F-96E5-96FB217AC130}" name="Column5205"/>
    <tableColumn id="5219" xr3:uid="{BC0EFFFF-3C6C-49B5-B364-CCB09B6EF9F8}" name="Column5206"/>
    <tableColumn id="5220" xr3:uid="{2517D977-350B-4909-9EF3-AF3C16B2B3C1}" name="Column5207"/>
    <tableColumn id="5221" xr3:uid="{17EFF439-8979-43B6-B7F7-8FF2655703FC}" name="Column5208"/>
    <tableColumn id="5222" xr3:uid="{F8E9D6D5-86B5-4B05-9E08-C37D1E5D638E}" name="Column5209"/>
    <tableColumn id="5223" xr3:uid="{D703D3A9-5B0E-425F-8EE0-3185D948BD4E}" name="Column5210"/>
    <tableColumn id="5224" xr3:uid="{53583CD9-679B-472A-9133-42A652CF9DCD}" name="Column5211"/>
    <tableColumn id="5225" xr3:uid="{C352B86B-327F-4F08-9DCB-6C2E95782D7E}" name="Column5212"/>
    <tableColumn id="5226" xr3:uid="{FF9875D7-FF4F-4A37-BA62-EA43D1751F9E}" name="Column5213"/>
    <tableColumn id="5227" xr3:uid="{8FDBF96A-1EA8-46E8-AD63-F677B8443B2D}" name="Column5214"/>
    <tableColumn id="5228" xr3:uid="{74889603-DF3E-4771-B016-928D84E086AE}" name="Column5215"/>
    <tableColumn id="5229" xr3:uid="{41EFDD28-9B70-41FB-8E2D-29C6D414F8A8}" name="Column5216"/>
    <tableColumn id="5230" xr3:uid="{600156EA-4A78-48A9-871E-5FAE0B9966CC}" name="Column5217"/>
    <tableColumn id="5231" xr3:uid="{AABB5F15-45E6-4FF9-8453-7B8E77F57A66}" name="Column5218"/>
    <tableColumn id="5232" xr3:uid="{2AA8E874-9E8C-4D64-9DB7-E984991224F7}" name="Column5219"/>
    <tableColumn id="5233" xr3:uid="{B1A276E6-ECC2-4764-B914-E28F1681C678}" name="Column5220"/>
    <tableColumn id="5234" xr3:uid="{CB64DC92-3DDB-48E9-A4F2-B4220BE1548C}" name="Column5221"/>
    <tableColumn id="5235" xr3:uid="{63A71581-715B-4C92-B94F-2EA63035E642}" name="Column5222"/>
    <tableColumn id="5236" xr3:uid="{3A2208C1-A1D2-4B3E-A80B-2358A386E5D4}" name="Column5223"/>
    <tableColumn id="5237" xr3:uid="{D5E777ED-2A49-46B2-8815-8C3B090C230F}" name="Column5224"/>
    <tableColumn id="5238" xr3:uid="{9DEB1D71-3C77-4B54-BF40-910722826BF5}" name="Column5225"/>
    <tableColumn id="5239" xr3:uid="{C500FE98-6D4F-44F2-B5A9-E77979FDB803}" name="Column5226"/>
    <tableColumn id="5240" xr3:uid="{F072BEC0-1ACA-41B8-9B5A-72D6B887B100}" name="Column5227"/>
    <tableColumn id="5241" xr3:uid="{858A250A-6D0F-4682-B806-DD414287E020}" name="Column5228"/>
    <tableColumn id="5242" xr3:uid="{96D1EF8F-521D-4450-BCB7-08FDB85E2985}" name="Column5229"/>
    <tableColumn id="5243" xr3:uid="{FFA62098-53B4-4804-8AD4-B4732D92E729}" name="Column5230"/>
    <tableColumn id="5244" xr3:uid="{D042A031-A5B8-4511-8543-B1DF852878EF}" name="Column5231"/>
    <tableColumn id="5245" xr3:uid="{CC554622-E157-4E34-A7DD-3F48A96D0592}" name="Column5232"/>
    <tableColumn id="5246" xr3:uid="{8715D136-B397-44DC-AD98-8F598200DB73}" name="Column5233"/>
    <tableColumn id="5247" xr3:uid="{42DD02AA-0A2E-4494-84C6-B66361B6485B}" name="Column5234"/>
    <tableColumn id="5248" xr3:uid="{721D6C7A-6F5E-4699-BD2D-DFC3568D71BA}" name="Column5235"/>
    <tableColumn id="5249" xr3:uid="{35E90D66-B5C2-4476-891D-4CD101026841}" name="Column5236"/>
    <tableColumn id="5250" xr3:uid="{C78E73A6-5DD9-4EBD-8895-7DD4264CD8EA}" name="Column5237"/>
    <tableColumn id="5251" xr3:uid="{F004651B-E60E-4B34-88C6-A817F4513E0B}" name="Column5238"/>
    <tableColumn id="5252" xr3:uid="{E2F74FEA-D767-4B21-A629-074F001812AD}" name="Column5239"/>
    <tableColumn id="5253" xr3:uid="{F19F27B1-3431-4E71-B76F-175D7CD21085}" name="Column5240"/>
    <tableColumn id="5254" xr3:uid="{C469EF02-6414-4322-9E3B-398C85756425}" name="Column5241"/>
    <tableColumn id="5255" xr3:uid="{9F386CBD-F692-4A05-843C-FA0449C396FD}" name="Column5242"/>
    <tableColumn id="5256" xr3:uid="{964413D8-A504-4BE2-8808-671D2A4D2850}" name="Column5243"/>
    <tableColumn id="5257" xr3:uid="{A71EE72E-5844-46A4-9C1B-737A9FABA5DE}" name="Column5244"/>
    <tableColumn id="5258" xr3:uid="{68FB665A-81A7-43E2-8FFA-593CC38C945C}" name="Column5245"/>
    <tableColumn id="5259" xr3:uid="{FE8D545E-8942-46A7-A2A2-8D4B9BA762C1}" name="Column5246"/>
    <tableColumn id="5260" xr3:uid="{7E55A672-DE2F-404F-989F-649CD5BBD8FF}" name="Column5247"/>
    <tableColumn id="5261" xr3:uid="{92DC7B6A-EF8A-4142-A3BF-1991203E1FAF}" name="Column5248"/>
    <tableColumn id="5262" xr3:uid="{A7035647-CB5A-4315-B0E1-9D1F24004E94}" name="Column5249"/>
    <tableColumn id="5263" xr3:uid="{C011AB2E-9D33-41F5-A825-D974D0EAD35D}" name="Column5250"/>
    <tableColumn id="5264" xr3:uid="{3DFC2CC8-5753-49CB-ACB2-3DA77B35D7C6}" name="Column5251"/>
    <tableColumn id="5265" xr3:uid="{E283C56B-9AEA-415B-BBF4-36537C029FE6}" name="Column5252"/>
    <tableColumn id="5266" xr3:uid="{163C01EE-3177-43BE-9BC1-5B6792D5C9AB}" name="Column5253"/>
    <tableColumn id="5267" xr3:uid="{0C57CE3B-0D5C-4756-80A6-AEEAEED606F1}" name="Column5254"/>
    <tableColumn id="5268" xr3:uid="{733AF02A-4D34-4D75-959D-8BC40BFEC951}" name="Column5255"/>
    <tableColumn id="5269" xr3:uid="{97323BAF-009C-44DB-87B1-02AA5EB8DE84}" name="Column5256"/>
    <tableColumn id="5270" xr3:uid="{17201085-DBF5-4160-A218-474D46E52F3E}" name="Column5257"/>
    <tableColumn id="5271" xr3:uid="{9D9F4AEA-DC41-4AE1-A8CC-B02F670C25B6}" name="Column5258"/>
    <tableColumn id="5272" xr3:uid="{C6EBF715-148C-4087-A16F-C05C05B27BD8}" name="Column5259"/>
    <tableColumn id="5273" xr3:uid="{566C8FA1-3DAE-4947-AAE4-84D32E8C8226}" name="Column5260"/>
    <tableColumn id="5274" xr3:uid="{0F2656EC-3357-4581-9B3C-B6B895FF5D46}" name="Column5261"/>
    <tableColumn id="5275" xr3:uid="{7FFC7E8E-5092-4404-A3FB-E7CDE9DA355F}" name="Column5262"/>
    <tableColumn id="5276" xr3:uid="{ED49A5DF-2ADD-4059-9A93-79B02057C23D}" name="Column5263"/>
    <tableColumn id="5277" xr3:uid="{00D89E73-9EFA-4FAF-8B66-4BFB1E67A931}" name="Column5264"/>
    <tableColumn id="5278" xr3:uid="{830F1F3B-FEFC-4114-A6E1-A3528A0E1CFB}" name="Column5265"/>
    <tableColumn id="5279" xr3:uid="{FBB836E4-3F13-4B31-8912-10915F6755C3}" name="Column5266"/>
    <tableColumn id="5280" xr3:uid="{633B3A1F-B17F-4972-9FD3-5A4AC81642D8}" name="Column5267"/>
    <tableColumn id="5281" xr3:uid="{A1321024-08E0-4088-9FE1-AC51F52E4982}" name="Column5268"/>
    <tableColumn id="5282" xr3:uid="{200EC94B-BB35-4561-866A-2F390B9D9384}" name="Column5269"/>
    <tableColumn id="5283" xr3:uid="{5C4E88F0-83CF-498B-BC7D-7F12DAB09998}" name="Column5270"/>
    <tableColumn id="5284" xr3:uid="{09850467-B1E4-4602-BF5A-451E323179A6}" name="Column5271"/>
    <tableColumn id="5285" xr3:uid="{D94EAE97-1866-456F-BCBE-E956974A491E}" name="Column5272"/>
    <tableColumn id="5286" xr3:uid="{52845EF7-E071-4784-BEDB-56FF893553C7}" name="Column5273"/>
    <tableColumn id="5287" xr3:uid="{4A1E6630-3C05-457E-A258-B8BE7C67293A}" name="Column5274"/>
    <tableColumn id="5288" xr3:uid="{780F9FF4-7287-4F99-8721-03446F35754C}" name="Column5275"/>
    <tableColumn id="5289" xr3:uid="{E0173AE5-8BED-4F80-BD0A-64CE7077FF4A}" name="Column5276"/>
    <tableColumn id="5290" xr3:uid="{0353C0DE-6BA8-4EF4-9D3B-F45D4745A8C4}" name="Column5277"/>
    <tableColumn id="5291" xr3:uid="{1492E1E2-F03E-4852-9FBF-26D6CEABD0A0}" name="Column5278"/>
    <tableColumn id="5292" xr3:uid="{1CD52F82-8E66-4220-81DD-B4D53F2EDF3B}" name="Column5279"/>
    <tableColumn id="5293" xr3:uid="{0225B21B-A82B-49DA-8B40-BD55CBA4DDBC}" name="Column5280"/>
    <tableColumn id="5294" xr3:uid="{09BB74E1-5E26-414F-953B-2D4397043DAF}" name="Column5281"/>
    <tableColumn id="5295" xr3:uid="{24B2A9D6-123A-4846-BD91-BBC9793A5B4D}" name="Column5282"/>
    <tableColumn id="5296" xr3:uid="{F2D0CC1F-81F2-4A08-BADA-043799A6F8D1}" name="Column5283"/>
    <tableColumn id="5297" xr3:uid="{DE3A0A76-2A62-4E69-9E3F-9C4003C30C5A}" name="Column5284"/>
    <tableColumn id="5298" xr3:uid="{21DCB57C-C52A-4BEB-A282-837C1D31D262}" name="Column5285"/>
    <tableColumn id="5299" xr3:uid="{EDAD2F84-2A58-41A2-B9FD-5B429ABA9E2E}" name="Column5286"/>
    <tableColumn id="5300" xr3:uid="{3290AB5A-7AF8-4257-A85D-7325B2614B1F}" name="Column5287"/>
    <tableColumn id="5301" xr3:uid="{0FB87606-9C31-4821-95DA-8CC902E355E9}" name="Column5288"/>
    <tableColumn id="5302" xr3:uid="{B01CED15-195B-4CAE-8FD4-BB5EB9CE8E78}" name="Column5289"/>
    <tableColumn id="5303" xr3:uid="{8099E30A-CAE5-40E0-B835-45A6FAAACA06}" name="Column5290"/>
    <tableColumn id="5304" xr3:uid="{02DDCB2A-AAEE-4790-B502-99C9DED65F25}" name="Column5291"/>
    <tableColumn id="5305" xr3:uid="{81521A0E-D6AA-486A-B93A-D7407F511DAB}" name="Column5292"/>
    <tableColumn id="5306" xr3:uid="{D90564B3-1019-48F5-9B7B-D391BD68D10A}" name="Column5293"/>
    <tableColumn id="5307" xr3:uid="{80883FB4-496F-4F80-B3BF-0F765E34B714}" name="Column5294"/>
    <tableColumn id="5308" xr3:uid="{6279DA8A-0608-4CC4-A560-09CC07E0CCB0}" name="Column5295"/>
    <tableColumn id="5309" xr3:uid="{3948E93F-6C9F-4B76-8D45-4968F46F7D34}" name="Column5296"/>
    <tableColumn id="5310" xr3:uid="{432B721B-CE82-41C5-B350-83046B3E84AC}" name="Column5297"/>
    <tableColumn id="5311" xr3:uid="{61F6C085-5E7B-46F6-9378-153825CDB623}" name="Column5298"/>
    <tableColumn id="5312" xr3:uid="{41B25C72-2B22-4538-8CF4-9EEA747A4AAE}" name="Column5299"/>
    <tableColumn id="5313" xr3:uid="{AF19A739-3092-4B3E-9E74-0137954F892B}" name="Column5300"/>
    <tableColumn id="5314" xr3:uid="{49F06621-8FBD-4037-B644-21CDD617F4C5}" name="Column5301"/>
    <tableColumn id="5315" xr3:uid="{567AC25B-5A77-49DF-9830-8A37DC33930D}" name="Column5302"/>
    <tableColumn id="5316" xr3:uid="{C9062961-111A-4D87-B530-8492FC0ACE1E}" name="Column5303"/>
    <tableColumn id="5317" xr3:uid="{A1D151F3-528F-468D-8149-FF70B7775B17}" name="Column5304"/>
    <tableColumn id="5318" xr3:uid="{05B8CEEB-3BEE-4379-9259-7367A8399BDF}" name="Column5305"/>
    <tableColumn id="5319" xr3:uid="{CADBCD0E-3559-462A-B016-B7E3BDEB4625}" name="Column5306"/>
    <tableColumn id="5320" xr3:uid="{AABA9C8D-5A8F-4159-B94C-48B900C990A6}" name="Column5307"/>
    <tableColumn id="5321" xr3:uid="{070782DB-D265-4939-AEFD-D5381D44B21F}" name="Column5308"/>
    <tableColumn id="5322" xr3:uid="{6E8ECADE-4460-4E14-8E18-A40FD1C3CD97}" name="Column5309"/>
    <tableColumn id="5323" xr3:uid="{9A628B9D-80FF-4C18-B6F9-6DFF77A8164B}" name="Column5310"/>
    <tableColumn id="5324" xr3:uid="{C5BF9EE7-E0FF-4D9A-A8CF-3544FE3F26C0}" name="Column5311"/>
    <tableColumn id="5325" xr3:uid="{1B56944D-FC44-4919-BA16-6851857B7CD4}" name="Column5312"/>
    <tableColumn id="5326" xr3:uid="{53C80689-AED7-4807-BB86-2DE5379EBEEF}" name="Column5313"/>
    <tableColumn id="5327" xr3:uid="{F8C6D902-AA1B-4E4C-9013-388145307AF9}" name="Column5314"/>
    <tableColumn id="5328" xr3:uid="{FE6DB58A-BCC5-45AB-8D22-98B9700C73CB}" name="Column5315"/>
    <tableColumn id="5329" xr3:uid="{2D83F070-D92B-4DE2-B7BE-0D3E554CBC77}" name="Column5316"/>
    <tableColumn id="5330" xr3:uid="{540D5DB5-B2C7-4754-8224-AA0E02F175E2}" name="Column5317"/>
    <tableColumn id="5331" xr3:uid="{6F59CA2C-70F2-4773-B015-C9989FA26AF2}" name="Column5318"/>
    <tableColumn id="5332" xr3:uid="{C6A033F8-B22C-402D-B95D-107730E480BD}" name="Column5319"/>
    <tableColumn id="5333" xr3:uid="{8D800FFF-3929-4D6B-B331-BB149CCC5D85}" name="Column5320"/>
    <tableColumn id="5334" xr3:uid="{924FDA68-EDF6-4A31-988B-1496A424320B}" name="Column5321"/>
    <tableColumn id="5335" xr3:uid="{B9482D82-A6D2-4373-98B2-82CBD3B75226}" name="Column5322"/>
    <tableColumn id="5336" xr3:uid="{A8AB34B0-1D46-4C9C-B751-6056C9F07618}" name="Column5323"/>
    <tableColumn id="5337" xr3:uid="{86B577CD-B136-44D9-A194-AC72BA5B12E7}" name="Column5324"/>
    <tableColumn id="5338" xr3:uid="{5E4A5123-1217-4A3E-8D96-8434C2C7FD27}" name="Column5325"/>
    <tableColumn id="5339" xr3:uid="{3734BC27-781D-4388-A04E-A7C0DC393FFE}" name="Column5326"/>
    <tableColumn id="5340" xr3:uid="{4AD11683-5A3C-460E-AD19-4F5B2E95B0AE}" name="Column5327"/>
    <tableColumn id="5341" xr3:uid="{94BACAAB-BED2-4CEC-B43A-49E1A23F4B3A}" name="Column5328"/>
    <tableColumn id="5342" xr3:uid="{EE34707D-D525-4410-AEC6-A7400B0B85DA}" name="Column5329"/>
    <tableColumn id="5343" xr3:uid="{0DB01EE1-C590-4157-B5C7-1FEA0E919186}" name="Column5330"/>
    <tableColumn id="5344" xr3:uid="{84A2C563-4007-4ADB-9A9A-A25E0F231D97}" name="Column5331"/>
    <tableColumn id="5345" xr3:uid="{D7DFA588-32F8-49F2-A92E-B0B5347BEEA0}" name="Column5332"/>
    <tableColumn id="5346" xr3:uid="{198E2DF9-7FF4-44FD-BF5D-194BE74F5875}" name="Column5333"/>
    <tableColumn id="5347" xr3:uid="{E1A40042-BED1-42AE-8CBE-3F1E09695114}" name="Column5334"/>
    <tableColumn id="5348" xr3:uid="{72C6160A-A2B7-4858-BBCF-ACFD68F3161F}" name="Column5335"/>
    <tableColumn id="5349" xr3:uid="{ED5B43E3-3049-4268-B95D-375095F5C3D6}" name="Column5336"/>
    <tableColumn id="5350" xr3:uid="{445A4C53-5195-4A4E-B7E8-61E398A209B4}" name="Column5337"/>
    <tableColumn id="5351" xr3:uid="{C90B4CE2-9AD1-483C-8B09-220F06B0A2CD}" name="Column5338"/>
    <tableColumn id="5352" xr3:uid="{525FD39C-E4D2-4AD8-9619-C16B0E44206B}" name="Column5339"/>
    <tableColumn id="5353" xr3:uid="{CF929584-0929-4FAE-9974-DED1707C5C77}" name="Column5340"/>
    <tableColumn id="5354" xr3:uid="{C9BDE055-D5D9-478F-96E5-7C96B1831EC9}" name="Column5341"/>
    <tableColumn id="5355" xr3:uid="{3CA278F2-2361-4A51-82C9-ABB0CDF2F4DD}" name="Column5342"/>
    <tableColumn id="5356" xr3:uid="{9A7FEB4D-A038-48A6-B8B7-08E593944C51}" name="Column5343"/>
    <tableColumn id="5357" xr3:uid="{3525B02C-8BAB-4F65-AB7A-629A92D522F0}" name="Column5344"/>
    <tableColumn id="5358" xr3:uid="{BFA922D7-EB2C-49D1-8F54-9AE72794C60E}" name="Column5345"/>
    <tableColumn id="5359" xr3:uid="{25554BA3-4B4B-44C7-BE27-B771E8D80B8E}" name="Column5346"/>
    <tableColumn id="5360" xr3:uid="{233A0556-7862-40BC-9D36-91656D2DB864}" name="Column5347"/>
    <tableColumn id="5361" xr3:uid="{2051EA54-9E07-4AA3-8427-827776A92A9E}" name="Column5348"/>
    <tableColumn id="5362" xr3:uid="{3E8013CD-8DD1-46FC-B433-B95A1C533A5A}" name="Column5349"/>
    <tableColumn id="5363" xr3:uid="{338AA2CF-E10B-44CF-822C-2C0FBA6E3AF1}" name="Column5350"/>
    <tableColumn id="5364" xr3:uid="{3A28EB6D-1234-465F-9BEC-EEA820143F4A}" name="Column5351"/>
    <tableColumn id="5365" xr3:uid="{7A8381EC-A7C9-4592-B98E-CD09633C7B4B}" name="Column5352"/>
    <tableColumn id="5366" xr3:uid="{5119F380-9791-434E-83AE-1FD5C66226D0}" name="Column5353"/>
    <tableColumn id="5367" xr3:uid="{DC182CD1-8A4F-46B8-A2D4-CE1CDE17D5A6}" name="Column5354"/>
    <tableColumn id="5368" xr3:uid="{EBD0BE6A-E393-4462-AF70-12B90CF753B0}" name="Column5355"/>
    <tableColumn id="5369" xr3:uid="{FD713940-FFD9-45B3-A21D-96A343B2F8C7}" name="Column5356"/>
    <tableColumn id="5370" xr3:uid="{D20ADB4B-9FBC-47AC-BEF7-E4D0D7A8ADA7}" name="Column5357"/>
    <tableColumn id="5371" xr3:uid="{603EBEAF-BDF8-4AC4-B709-7FF69FD3B4F9}" name="Column5358"/>
    <tableColumn id="5372" xr3:uid="{6BE88A96-1792-4DA0-9893-FE1361F89625}" name="Column5359"/>
    <tableColumn id="5373" xr3:uid="{C8F3CAFA-D70E-44D1-B4EC-9963C757CE9B}" name="Column5360"/>
    <tableColumn id="5374" xr3:uid="{A65298DB-1261-4570-A416-4861AC61885D}" name="Column5361"/>
    <tableColumn id="5375" xr3:uid="{F9783A78-F8F6-4FFC-9AF5-562ECC6A75BB}" name="Column5362"/>
    <tableColumn id="5376" xr3:uid="{5CDE70C4-6D97-4F75-8078-E08F530ACE49}" name="Column5363"/>
    <tableColumn id="5377" xr3:uid="{5D97E08B-B039-452B-9384-BD75AEF5A967}" name="Column5364"/>
    <tableColumn id="5378" xr3:uid="{E5DAC95B-D47F-4B8D-B1BD-6F9AE8822E41}" name="Column5365"/>
    <tableColumn id="5379" xr3:uid="{8E5629E5-0480-482E-941F-BC6259352628}" name="Column5366"/>
    <tableColumn id="5380" xr3:uid="{24EADA8E-BC66-4E5E-B843-FE1EC78EEF29}" name="Column5367"/>
    <tableColumn id="5381" xr3:uid="{24AF4F52-BF53-444D-B305-5EC05D6AF219}" name="Column5368"/>
    <tableColumn id="5382" xr3:uid="{679F7C0A-7C8E-4F59-BF35-F7BF9BA1E1DC}" name="Column5369"/>
    <tableColumn id="5383" xr3:uid="{40A093D7-DE04-4B61-A025-3A489C94AF76}" name="Column5370"/>
    <tableColumn id="5384" xr3:uid="{C4BDA57E-B627-4B88-8A50-1C552F43EE24}" name="Column5371"/>
    <tableColumn id="5385" xr3:uid="{20C8D651-9934-46B6-8822-6F140737D1AC}" name="Column5372"/>
    <tableColumn id="5386" xr3:uid="{D2CCF0F5-43EE-47AC-BE19-F1962F948462}" name="Column5373"/>
    <tableColumn id="5387" xr3:uid="{84FB096F-102C-4677-8E8C-B8C86ABA1900}" name="Column5374"/>
    <tableColumn id="5388" xr3:uid="{8CF3D910-3D4D-42F7-BF3D-8A0B5A826E41}" name="Column5375"/>
    <tableColumn id="5389" xr3:uid="{050A40D4-007F-436E-B811-B7369621BDB2}" name="Column5376"/>
    <tableColumn id="5390" xr3:uid="{ECA457A6-865D-4F3A-ABEE-E32AD11317A0}" name="Column5377"/>
    <tableColumn id="5391" xr3:uid="{C77FA586-DFE7-4FA5-B58F-7CF4DB667985}" name="Column5378"/>
    <tableColumn id="5392" xr3:uid="{AD5CB16E-7210-4370-B03E-EA56F6F47201}" name="Column5379"/>
    <tableColumn id="5393" xr3:uid="{253DC2C8-F055-4026-9519-B0B09B8D8EDF}" name="Column5380"/>
    <tableColumn id="5394" xr3:uid="{7DFA238F-AFD2-430D-B265-A89B57CB1C0A}" name="Column5381"/>
    <tableColumn id="5395" xr3:uid="{4EA96B6C-D3DF-4A5F-9ED8-F757CCF8F7C2}" name="Column5382"/>
    <tableColumn id="5396" xr3:uid="{FB4757BE-3251-492B-9EBC-CBB4BC1650A9}" name="Column5383"/>
    <tableColumn id="5397" xr3:uid="{7AE13449-6161-4942-B04A-5E04F045207B}" name="Column5384"/>
    <tableColumn id="5398" xr3:uid="{D95448F4-B086-44D8-96BB-966E8D9A2A59}" name="Column5385"/>
    <tableColumn id="5399" xr3:uid="{E3A59679-0FBF-4D65-B2B5-6825B79F0117}" name="Column5386"/>
    <tableColumn id="5400" xr3:uid="{43057083-974E-4D05-B715-75F992D4B58A}" name="Column5387"/>
    <tableColumn id="5401" xr3:uid="{EC7C983B-0EA2-4670-97C3-A7043B3E2829}" name="Column5388"/>
    <tableColumn id="5402" xr3:uid="{9D9CE04B-63E8-4D28-ADB3-DF844E1CCCCB}" name="Column5389"/>
    <tableColumn id="5403" xr3:uid="{0F440DDA-BF82-4106-84D8-4ED744C357BB}" name="Column5390"/>
    <tableColumn id="5404" xr3:uid="{8587228E-400E-456C-9949-25310CA97AE0}" name="Column5391"/>
    <tableColumn id="5405" xr3:uid="{BBBD5C7A-2C1F-4C02-A2B6-6166E410C38E}" name="Column5392"/>
    <tableColumn id="5406" xr3:uid="{6317BB2A-3ABE-4244-B83C-C1CDDBAB6004}" name="Column5393"/>
    <tableColumn id="5407" xr3:uid="{38F81384-CEE8-40E1-AD0B-8D8ECD6B0528}" name="Column5394"/>
    <tableColumn id="5408" xr3:uid="{51E02CD5-B8BC-4225-98C6-76DAE3297E21}" name="Column5395"/>
    <tableColumn id="5409" xr3:uid="{D8D3B6FA-8E43-42DC-91FD-385A786FCA2D}" name="Column5396"/>
    <tableColumn id="5410" xr3:uid="{4470D21D-BBB9-48BE-866D-ABE164BFC181}" name="Column5397"/>
    <tableColumn id="5411" xr3:uid="{F0C3BB8B-8FDB-4C38-AFCB-3FC3A53381A8}" name="Column5398"/>
    <tableColumn id="5412" xr3:uid="{35F8E1F6-7AD9-4AD4-8DCC-5246CB330B47}" name="Column5399"/>
    <tableColumn id="5413" xr3:uid="{AE2698A4-9168-4289-891F-4FFA162D5A0A}" name="Column5400"/>
    <tableColumn id="5414" xr3:uid="{B621E32D-1A1B-4C50-9D86-122BF5E8B6C1}" name="Column5401"/>
    <tableColumn id="5415" xr3:uid="{53A1F832-64C8-4655-84D7-E6003D28D737}" name="Column5402"/>
    <tableColumn id="5416" xr3:uid="{26E1F93A-BB82-4C0D-B2A3-D84030CB70E1}" name="Column5403"/>
    <tableColumn id="5417" xr3:uid="{305E9E40-0879-4386-90D3-708EE1636415}" name="Column5404"/>
    <tableColumn id="5418" xr3:uid="{E4E716AF-85D8-401B-BB76-F19DE3C3CA4C}" name="Column5405"/>
    <tableColumn id="5419" xr3:uid="{DC221B36-8B88-4E2C-A1B0-32E19B40C118}" name="Column5406"/>
    <tableColumn id="5420" xr3:uid="{DC291435-768C-4357-B824-42D294733328}" name="Column5407"/>
    <tableColumn id="5421" xr3:uid="{279349E8-0AD5-4A2B-A62D-9612153986FD}" name="Column5408"/>
    <tableColumn id="5422" xr3:uid="{AE2B82BE-A37E-4FDF-BE40-BC7D1EF42920}" name="Column5409"/>
    <tableColumn id="5423" xr3:uid="{38D2B401-FC47-47B9-9636-C91E2CC429A6}" name="Column5410"/>
    <tableColumn id="5424" xr3:uid="{55E10F6A-077A-46E6-A99A-25E8B6634DA3}" name="Column5411"/>
    <tableColumn id="5425" xr3:uid="{A52CE234-1104-4340-B084-22F3125A4CD8}" name="Column5412"/>
    <tableColumn id="5426" xr3:uid="{8EEEEF79-1D94-4F6B-ACFB-19B415065B62}" name="Column5413"/>
    <tableColumn id="5427" xr3:uid="{CB325DB6-5647-4C6C-BA7B-4C02AE4D254B}" name="Column5414"/>
    <tableColumn id="5428" xr3:uid="{FFDDD3FF-D5F4-4696-9999-CB673E57A367}" name="Column5415"/>
    <tableColumn id="5429" xr3:uid="{8146FDAD-65B1-4A4E-A86A-709A5989D3E1}" name="Column5416"/>
    <tableColumn id="5430" xr3:uid="{3180D1BB-62F4-48F3-9DAF-B3ADCC3E66C5}" name="Column5417"/>
    <tableColumn id="5431" xr3:uid="{F267200A-D0D8-47E4-AFF8-C426736E8183}" name="Column5418"/>
    <tableColumn id="5432" xr3:uid="{6D065045-6410-47F9-B88F-8BCE173C0F6A}" name="Column5419"/>
    <tableColumn id="5433" xr3:uid="{AF69E5B3-567C-4E83-B459-430A666622C7}" name="Column5420"/>
    <tableColumn id="5434" xr3:uid="{598CA410-05CB-482D-A633-2145AF30CBEE}" name="Column5421"/>
    <tableColumn id="5435" xr3:uid="{5417CA7A-1819-4473-B8F7-7ED11C954805}" name="Column5422"/>
    <tableColumn id="5436" xr3:uid="{C4C9D72B-9E56-4456-9BD4-3192AF656A9C}" name="Column5423"/>
    <tableColumn id="5437" xr3:uid="{6610CAE4-34E4-4255-B613-0FD7CBCF5ED8}" name="Column5424"/>
    <tableColumn id="5438" xr3:uid="{073848EB-3145-44AC-85D5-471C8720956E}" name="Column5425"/>
    <tableColumn id="5439" xr3:uid="{331CFCB6-3575-4C07-8C21-82F5B7943C34}" name="Column5426"/>
    <tableColumn id="5440" xr3:uid="{583B5421-A334-4EA3-8F6E-651402F42BA3}" name="Column5427"/>
    <tableColumn id="5441" xr3:uid="{DC10B8FC-4B3D-469F-9EBF-9F2CE1F87442}" name="Column5428"/>
    <tableColumn id="5442" xr3:uid="{B26A6764-C307-4898-B7A8-4CCF40134557}" name="Column5429"/>
    <tableColumn id="5443" xr3:uid="{CD0C39F4-3468-4C76-A12F-8DF3379F317D}" name="Column5430"/>
    <tableColumn id="5444" xr3:uid="{F953F1CD-DE05-4D18-84D6-AF32D4119AEB}" name="Column5431"/>
    <tableColumn id="5445" xr3:uid="{5E31CFC6-74EA-431C-99B8-7013D30ACE19}" name="Column5432"/>
    <tableColumn id="5446" xr3:uid="{BC0C7AE8-84DA-45A5-A8AF-05CFAC08A559}" name="Column5433"/>
    <tableColumn id="5447" xr3:uid="{354EE0DB-A3BF-4F5B-AEE1-D2FF01FEE65D}" name="Column5434"/>
    <tableColumn id="5448" xr3:uid="{55E7C49A-FAB4-40D3-904C-CCD50ED3A7EF}" name="Column5435"/>
    <tableColumn id="5449" xr3:uid="{C768D9D2-9E4D-4682-9D23-83F3025C7725}" name="Column5436"/>
    <tableColumn id="5450" xr3:uid="{462D95E8-2029-4711-993A-265919625D8D}" name="Column5437"/>
    <tableColumn id="5451" xr3:uid="{7704B711-B9BA-4BCF-96C4-2A266321CF73}" name="Column5438"/>
    <tableColumn id="5452" xr3:uid="{DB897E90-517A-4439-8000-2834AE409B55}" name="Column5439"/>
    <tableColumn id="5453" xr3:uid="{0308B6B2-3A56-4882-80FA-FF5F1EF14017}" name="Column5440"/>
    <tableColumn id="5454" xr3:uid="{E00D546D-5D5B-4649-9842-8EECAC974A8B}" name="Column5441"/>
    <tableColumn id="5455" xr3:uid="{26EF90E0-EB87-4185-B904-D1AAFF673C43}" name="Column5442"/>
    <tableColumn id="5456" xr3:uid="{C5485ACD-90C2-4218-8627-67BC2AA341E7}" name="Column5443"/>
    <tableColumn id="5457" xr3:uid="{E93685A0-5C7B-42D8-9282-8DC0C729F849}" name="Column5444"/>
    <tableColumn id="5458" xr3:uid="{FC6ED8E2-1F71-4E81-AECD-0C683D430DED}" name="Column5445"/>
    <tableColumn id="5459" xr3:uid="{422B462E-49BA-4CCF-9935-A9A86A7091C5}" name="Column5446"/>
    <tableColumn id="5460" xr3:uid="{C43FB3B5-2018-40D4-9505-458B555C03F1}" name="Column5447"/>
    <tableColumn id="5461" xr3:uid="{A0FB2487-7520-44C9-8AEA-4C87F0A136F9}" name="Column5448"/>
    <tableColumn id="5462" xr3:uid="{C331EDBA-FF5C-4027-B2A6-87D56028D36A}" name="Column5449"/>
    <tableColumn id="5463" xr3:uid="{562EABD5-6573-42FE-90EB-55A9070865E6}" name="Column5450"/>
    <tableColumn id="5464" xr3:uid="{FA2AB566-9B8F-466A-953C-DD5173334B15}" name="Column5451"/>
    <tableColumn id="5465" xr3:uid="{70562FB0-7DE6-442F-AFED-6DD3BC3463F1}" name="Column5452"/>
    <tableColumn id="5466" xr3:uid="{5D50EB71-D27F-4522-B0B5-226093946C29}" name="Column5453"/>
    <tableColumn id="5467" xr3:uid="{B3C11A79-FB0B-45B7-8576-E56DE23D7DDE}" name="Column5454"/>
    <tableColumn id="5468" xr3:uid="{1F166E61-4A9E-480A-8CED-371DB07E6C27}" name="Column5455"/>
    <tableColumn id="5469" xr3:uid="{B608318D-C3A3-437B-9A9D-F1BC2E194134}" name="Column5456"/>
    <tableColumn id="5470" xr3:uid="{C79795A8-C265-4644-9527-FEABBF743676}" name="Column5457"/>
    <tableColumn id="5471" xr3:uid="{C5B0F8A0-D654-4086-9BE9-A34072AEB097}" name="Column5458"/>
    <tableColumn id="5472" xr3:uid="{F1744FE1-B11E-49A7-BC72-025F8672C743}" name="Column5459"/>
    <tableColumn id="5473" xr3:uid="{262108BF-D81A-46F1-BE80-9430A7F29F1B}" name="Column5460"/>
    <tableColumn id="5474" xr3:uid="{CBB94583-8F6C-455F-8A33-75A487899B14}" name="Column5461"/>
    <tableColumn id="5475" xr3:uid="{3CF9DFB1-709E-4D25-AF1C-941A2E9ADDA5}" name="Column5462"/>
    <tableColumn id="5476" xr3:uid="{9954E1CB-A912-456D-920E-8D1B3981F730}" name="Column5463"/>
    <tableColumn id="5477" xr3:uid="{25BB4EEA-C781-49CB-9864-6D40F9474656}" name="Column5464"/>
    <tableColumn id="5478" xr3:uid="{8ABDC507-5456-4866-B8B4-E3BC96F13CBF}" name="Column5465"/>
    <tableColumn id="5479" xr3:uid="{BE2FA8F9-0490-41E6-B9BC-F39276186CB0}" name="Column5466"/>
    <tableColumn id="5480" xr3:uid="{BE8E5A30-CF08-4A68-9D35-1C02BF2DFE78}" name="Column5467"/>
    <tableColumn id="5481" xr3:uid="{7A262EDA-23B8-42F6-8B63-A75A901E7BB9}" name="Column5468"/>
    <tableColumn id="5482" xr3:uid="{E4AA290C-528C-498B-866D-CD911EA48B1B}" name="Column5469"/>
    <tableColumn id="5483" xr3:uid="{45B2F213-AD55-480D-998E-B18D4E21B95E}" name="Column5470"/>
    <tableColumn id="5484" xr3:uid="{7AD839B9-D2FA-4283-A99F-A5878DFDF0F6}" name="Column5471"/>
    <tableColumn id="5485" xr3:uid="{A58CDBA7-55FE-48D6-9B48-E5754B48FEA3}" name="Column5472"/>
    <tableColumn id="5486" xr3:uid="{96418087-73C1-4D18-B9D8-92A1E8A0D264}" name="Column5473"/>
    <tableColumn id="5487" xr3:uid="{A0C8ACE5-EEF2-48C7-9C88-5439657EE2AD}" name="Column5474"/>
    <tableColumn id="5488" xr3:uid="{28D38BCE-9460-41E9-B2B5-439A8785D3A6}" name="Column5475"/>
    <tableColumn id="5489" xr3:uid="{367E92E9-71C2-4E69-A3B5-D7E3D343E32A}" name="Column5476"/>
    <tableColumn id="5490" xr3:uid="{92A1771B-10E0-49E7-B9D3-7246A9D871B2}" name="Column5477"/>
    <tableColumn id="5491" xr3:uid="{84228059-218D-4B93-92F9-4FCD57B61286}" name="Column5478"/>
    <tableColumn id="5492" xr3:uid="{45049D07-E5B8-4560-95CE-AFFD5524F8F7}" name="Column5479"/>
    <tableColumn id="5493" xr3:uid="{37BB851A-07B9-476C-A5C1-D59C90446AC8}" name="Column5480"/>
    <tableColumn id="5494" xr3:uid="{6AADA589-931D-4AF2-A944-DAB486142301}" name="Column5481"/>
    <tableColumn id="5495" xr3:uid="{EA73BF46-56B0-4F72-986D-470252900BEB}" name="Column5482"/>
    <tableColumn id="5496" xr3:uid="{D7AE1754-C78D-41F5-945E-508755B2369A}" name="Column5483"/>
    <tableColumn id="5497" xr3:uid="{72E0320C-48B3-45F6-8B22-7493B7BAFD25}" name="Column5484"/>
    <tableColumn id="5498" xr3:uid="{F98DE0DF-A6CB-4D68-916E-2E8CB2D2031C}" name="Column5485"/>
    <tableColumn id="5499" xr3:uid="{DDE8A375-0D17-4F8F-A9D6-7F08B7899417}" name="Column5486"/>
    <tableColumn id="5500" xr3:uid="{8FD7389E-0D5A-4354-B798-72F8F5AA4F7F}" name="Column5487"/>
    <tableColumn id="5501" xr3:uid="{CC653883-DF3C-47E5-A8CD-AE0BB0435B53}" name="Column5488"/>
    <tableColumn id="5502" xr3:uid="{0FC510C8-228A-4421-8206-6219ADB65048}" name="Column5489"/>
    <tableColumn id="5503" xr3:uid="{AB0D9B37-D7F0-4AAA-B9AA-BD874FFC5F37}" name="Column5490"/>
    <tableColumn id="5504" xr3:uid="{2F44EFDD-ABC4-4A4D-AF57-E3F3CD3A6762}" name="Column5491"/>
    <tableColumn id="5505" xr3:uid="{7460D191-9953-461E-937B-A650599F03E0}" name="Column5492"/>
    <tableColumn id="5506" xr3:uid="{232A34FD-3DB8-4812-8FFB-184E3C251802}" name="Column5493"/>
    <tableColumn id="5507" xr3:uid="{F21F2828-C48A-4550-9EBF-94D7CE761836}" name="Column5494"/>
    <tableColumn id="5508" xr3:uid="{5E48B6EA-F50D-42BB-AD30-F3517D5DA982}" name="Column5495"/>
    <tableColumn id="5509" xr3:uid="{33A85D8D-E6ED-4B6B-B42D-E53C3C98FC87}" name="Column5496"/>
    <tableColumn id="5510" xr3:uid="{2F352F3C-DB93-4F69-B7F0-ADF0809F868A}" name="Column5497"/>
    <tableColumn id="5511" xr3:uid="{CCD9CA82-D2A2-44ED-9B5F-E0EE6BDD7FF3}" name="Column5498"/>
    <tableColumn id="5512" xr3:uid="{40E2D23F-14F6-452C-BA31-28B5A9FF08F5}" name="Column5499"/>
    <tableColumn id="5513" xr3:uid="{1ABA4C4E-7522-403E-AF4D-7DEA1633C829}" name="Column5500"/>
    <tableColumn id="5514" xr3:uid="{D06E2D19-64D0-462C-914B-3B2F8BD2FB92}" name="Column5501"/>
    <tableColumn id="5515" xr3:uid="{A827024F-B100-4BBC-900A-E654DDAEEEED}" name="Column5502"/>
    <tableColumn id="5516" xr3:uid="{1FB30774-2C17-4E4F-9908-75FE6CF0D700}" name="Column5503"/>
    <tableColumn id="5517" xr3:uid="{F02643AF-8CA7-4372-9F20-11C34D7E71F8}" name="Column5504"/>
    <tableColumn id="5518" xr3:uid="{F247F5C2-756F-4484-BB90-F24CD8C9B9F3}" name="Column5505"/>
    <tableColumn id="5519" xr3:uid="{7A93F130-7DC4-4C5E-B13B-D0FDDBB02F9E}" name="Column5506"/>
    <tableColumn id="5520" xr3:uid="{87819560-63EB-4048-B11A-54ED3CB1C0A8}" name="Column5507"/>
    <tableColumn id="5521" xr3:uid="{DDE84B0C-6464-42C3-9FD8-157E0EAE2326}" name="Column5508"/>
    <tableColumn id="5522" xr3:uid="{2484C1E3-86E0-40EE-8E85-CE73F37CFF81}" name="Column5509"/>
    <tableColumn id="5523" xr3:uid="{95B3B6F9-AE38-4985-8F9E-EB860887C067}" name="Column5510"/>
    <tableColumn id="5524" xr3:uid="{5EA4EFCB-931B-4071-A708-097D2C05CC5D}" name="Column5511"/>
    <tableColumn id="5525" xr3:uid="{9C16DC61-FB7E-4D9B-A590-0642B6CC933F}" name="Column5512"/>
    <tableColumn id="5526" xr3:uid="{8E1456FE-E149-4C19-A95D-5D856CAAF8B7}" name="Column5513"/>
    <tableColumn id="5527" xr3:uid="{99E006AB-CC40-42A5-9A3A-3F47293E4802}" name="Column5514"/>
    <tableColumn id="5528" xr3:uid="{B3F9A4C2-E14E-4829-BB5B-E71B0250E712}" name="Column5515"/>
    <tableColumn id="5529" xr3:uid="{21EF0AE5-5B33-4D6A-B8DD-09111C5D6198}" name="Column5516"/>
    <tableColumn id="5530" xr3:uid="{9DFF477C-7F5B-403C-BD04-70A193DC5BFD}" name="Column5517"/>
    <tableColumn id="5531" xr3:uid="{8A49D364-24F4-4AFB-9BF6-1FBF66A464C0}" name="Column5518"/>
    <tableColumn id="5532" xr3:uid="{7A4D75A0-8F7B-49E7-BD37-FBC9538E14B1}" name="Column5519"/>
    <tableColumn id="5533" xr3:uid="{EA4985AE-43C9-4F08-B123-78B74A7CAD1A}" name="Column5520"/>
    <tableColumn id="5534" xr3:uid="{CB7F6A50-4444-4836-BDC1-5F58E0F4962E}" name="Column5521"/>
    <tableColumn id="5535" xr3:uid="{3D22CBE5-8ADC-4EC2-8C73-EEF4BA2D7845}" name="Column5522"/>
    <tableColumn id="5536" xr3:uid="{AC7BF5CF-9AE4-4F4A-AF33-B2995D2732B2}" name="Column5523"/>
    <tableColumn id="5537" xr3:uid="{6DA9319F-116A-48DB-8354-331AC00D252F}" name="Column5524"/>
    <tableColumn id="5538" xr3:uid="{ED2F9565-4E8F-4B29-9155-B762664AA1E4}" name="Column5525"/>
    <tableColumn id="5539" xr3:uid="{D1FC7C87-7BC9-4160-B302-3776457D7643}" name="Column5526"/>
    <tableColumn id="5540" xr3:uid="{1FF19CAA-E1FA-49EB-9CAA-231AD9BCFEEF}" name="Column5527"/>
    <tableColumn id="5541" xr3:uid="{23E03AB0-6B69-4DD9-A233-AC8E7174DD18}" name="Column5528"/>
    <tableColumn id="5542" xr3:uid="{812C34CB-EF39-4079-A96D-D657A39478E6}" name="Column5529"/>
    <tableColumn id="5543" xr3:uid="{950736F2-9D2E-4BF3-9E27-85138BBD9BC9}" name="Column5530"/>
    <tableColumn id="5544" xr3:uid="{0BF5BE1B-8229-478D-9872-316168CF69CD}" name="Column5531"/>
    <tableColumn id="5545" xr3:uid="{F290C7F0-382C-4378-A024-A1E1E6544F1D}" name="Column5532"/>
    <tableColumn id="5546" xr3:uid="{35D4CC53-F638-4035-94DA-2C46ABBA821C}" name="Column5533"/>
    <tableColumn id="5547" xr3:uid="{6FE4C7E0-CAC2-45E0-9331-F7511D395E4E}" name="Column5534"/>
    <tableColumn id="5548" xr3:uid="{82E0772D-1213-4413-8C3A-559954F7A14A}" name="Column5535"/>
    <tableColumn id="5549" xr3:uid="{20D380DB-07DD-41E0-85D4-59A620ECFED3}" name="Column5536"/>
    <tableColumn id="5550" xr3:uid="{87177197-5EC4-421B-BA69-E8A11CCD4443}" name="Column5537"/>
    <tableColumn id="5551" xr3:uid="{347A5965-A80B-45FE-AB34-CBC8ABD75A11}" name="Column5538"/>
    <tableColumn id="5552" xr3:uid="{58087103-D80C-42DC-B38A-CA49880D2657}" name="Column5539"/>
    <tableColumn id="5553" xr3:uid="{5854DFFC-7C02-44F9-8AF9-4149521AF2F6}" name="Column5540"/>
    <tableColumn id="5554" xr3:uid="{B10C0775-3C3B-45FE-B016-D79F9E11FC32}" name="Column5541"/>
    <tableColumn id="5555" xr3:uid="{147154A1-C768-4B79-BD36-67E5DF93EE47}" name="Column5542"/>
    <tableColumn id="5556" xr3:uid="{82E1EC10-1660-43A9-80EE-0E90D317D42E}" name="Column5543"/>
    <tableColumn id="5557" xr3:uid="{BECE24B5-8228-4FBA-A70A-34748FADC6BF}" name="Column5544"/>
    <tableColumn id="5558" xr3:uid="{E93F4694-3FE6-46E4-BA8B-245F38905612}" name="Column5545"/>
    <tableColumn id="5559" xr3:uid="{229F59CB-2BF6-492B-A5BB-5BA155B7EB82}" name="Column5546"/>
    <tableColumn id="5560" xr3:uid="{D0F0DD3E-FA0A-44B3-A146-32D2A0F1A749}" name="Column5547"/>
    <tableColumn id="5561" xr3:uid="{205A08FD-5F4C-428A-AA74-D9F67BA257CE}" name="Column5548"/>
    <tableColumn id="5562" xr3:uid="{877C75B2-DD3E-427F-BD32-3116030FE592}" name="Column5549"/>
    <tableColumn id="5563" xr3:uid="{0F6AB3C7-FF18-4BE2-96C4-A688442564A0}" name="Column5550"/>
    <tableColumn id="5564" xr3:uid="{90F4F9E7-2384-4726-BBE1-581628389DA9}" name="Column5551"/>
    <tableColumn id="5565" xr3:uid="{90870C7E-61F1-4FDA-9CF1-099BE021DB0B}" name="Column5552"/>
    <tableColumn id="5566" xr3:uid="{90CB743D-723F-4DA5-83F3-83693E8B4D53}" name="Column5553"/>
    <tableColumn id="5567" xr3:uid="{819570A4-406A-4B3C-B4F6-811258736C88}" name="Column5554"/>
    <tableColumn id="5568" xr3:uid="{371E5B5C-6134-4F48-8E10-D89287909F32}" name="Column5555"/>
    <tableColumn id="5569" xr3:uid="{196C8A0F-1059-4850-B7F9-B9E042EEF0D9}" name="Column5556"/>
    <tableColumn id="5570" xr3:uid="{660938B0-2E06-48F1-A8C7-0ABDB79948F2}" name="Column5557"/>
    <tableColumn id="5571" xr3:uid="{06E646DC-96A9-431B-9335-4C7E875FA08A}" name="Column5558"/>
    <tableColumn id="5572" xr3:uid="{E952B463-6B01-4FE2-AA34-9803D13B2B77}" name="Column5559"/>
    <tableColumn id="5573" xr3:uid="{E0A1998F-9787-47A5-9A94-88776CBA1ACF}" name="Column5560"/>
    <tableColumn id="5574" xr3:uid="{034D0CFD-C118-4348-8611-6EA2CF206965}" name="Column5561"/>
    <tableColumn id="5575" xr3:uid="{CA2C76D7-C302-478A-80BD-AA87F88BAD77}" name="Column5562"/>
    <tableColumn id="5576" xr3:uid="{AD503916-01F1-4B2E-8FDC-D1C86855FD26}" name="Column5563"/>
    <tableColumn id="5577" xr3:uid="{B7AFFFBE-37A6-4A27-9F66-6E4C54AAE073}" name="Column5564"/>
    <tableColumn id="5578" xr3:uid="{B83AA883-AE63-4254-8DE5-BD2B3696A963}" name="Column5565"/>
    <tableColumn id="5579" xr3:uid="{2958BFDB-936B-48F8-AD52-967B03AEEE87}" name="Column5566"/>
    <tableColumn id="5580" xr3:uid="{C17E838E-263E-4D9D-8900-DC7762B4ACE6}" name="Column5567"/>
    <tableColumn id="5581" xr3:uid="{26540945-54D2-4138-A805-C8A95C883D15}" name="Column5568"/>
    <tableColumn id="5582" xr3:uid="{82902596-65C3-482F-9FA3-1C4944A29D9E}" name="Column5569"/>
    <tableColumn id="5583" xr3:uid="{8623F96A-6AFB-4BB1-89D3-EF4D5F166051}" name="Column5570"/>
    <tableColumn id="5584" xr3:uid="{17F02EFB-CE71-44B2-B369-1C1F8D85FE12}" name="Column5571"/>
    <tableColumn id="5585" xr3:uid="{3F3A32C4-2534-4982-BCD4-51C700E30619}" name="Column5572"/>
    <tableColumn id="5586" xr3:uid="{2AEF9986-B2DC-4C67-81AF-EDE9D36E41ED}" name="Column5573"/>
    <tableColumn id="5587" xr3:uid="{7A085B7E-2FF5-43DA-9D71-81F89C65D1F6}" name="Column5574"/>
    <tableColumn id="5588" xr3:uid="{469CBE8C-692A-451A-AC83-49257D9936B7}" name="Column5575"/>
    <tableColumn id="5589" xr3:uid="{7C318484-9A2B-453B-8EAC-7DB7C2DB2C6F}" name="Column5576"/>
    <tableColumn id="5590" xr3:uid="{A6CFCA59-5471-4C1E-A0E5-FB9F2086A8F6}" name="Column5577"/>
    <tableColumn id="5591" xr3:uid="{681F55D6-DD25-45E2-BD82-B823B9153DCA}" name="Column5578"/>
    <tableColumn id="5592" xr3:uid="{7985796E-2360-4BE4-A624-CA4A008CA4D8}" name="Column5579"/>
    <tableColumn id="5593" xr3:uid="{0556C88B-36D8-4BF8-A12D-5FF6B99A8F52}" name="Column5580"/>
    <tableColumn id="5594" xr3:uid="{21D0051C-84AE-40A8-A38E-0C2883AE4307}" name="Column5581"/>
    <tableColumn id="5595" xr3:uid="{F6BDA715-729E-4873-A913-40322DEACF86}" name="Column5582"/>
    <tableColumn id="5596" xr3:uid="{D80CA32B-12AD-43A0-AEFC-30D22CAAD481}" name="Column5583"/>
    <tableColumn id="5597" xr3:uid="{A3AF3D0B-2E6F-4C26-ADA4-1A07D505B8D5}" name="Column5584"/>
    <tableColumn id="5598" xr3:uid="{96189E6A-1402-434A-B863-537C430EEE4A}" name="Column5585"/>
    <tableColumn id="5599" xr3:uid="{EF13EF07-7CBE-4B64-B4BF-CB17FD7473B6}" name="Column5586"/>
    <tableColumn id="5600" xr3:uid="{8B430FDF-B006-4D21-965B-ED0A9CBB24E2}" name="Column5587"/>
    <tableColumn id="5601" xr3:uid="{A4854F10-FE4E-4926-A51C-2D71202A333F}" name="Column5588"/>
    <tableColumn id="5602" xr3:uid="{C1C42E53-A9FA-419D-A27B-A4209350D024}" name="Column5589"/>
    <tableColumn id="5603" xr3:uid="{9AACDEEE-C53E-43D4-B445-3879E0BEE189}" name="Column5590"/>
    <tableColumn id="5604" xr3:uid="{B74A7D09-1291-4551-B84C-A70DE56499CA}" name="Column5591"/>
    <tableColumn id="5605" xr3:uid="{0E30F0A6-9B44-44F7-AC4D-010FAD8B47A8}" name="Column5592"/>
    <tableColumn id="5606" xr3:uid="{E3D830BB-FBF3-4AC4-AD85-B89E3B948043}" name="Column5593"/>
    <tableColumn id="5607" xr3:uid="{A764566B-C5DF-42F7-A112-C5B996730165}" name="Column5594"/>
    <tableColumn id="5608" xr3:uid="{F5500DDB-7E5B-42B3-8D8B-6839F565229E}" name="Column5595"/>
    <tableColumn id="5609" xr3:uid="{5492CC8D-131F-4B8B-B877-282097EDFA4A}" name="Column5596"/>
    <tableColumn id="5610" xr3:uid="{9E8E659D-5CA2-4E01-AD9B-068FBA799634}" name="Column5597"/>
    <tableColumn id="5611" xr3:uid="{C55E27E5-1E85-4888-91F7-12B4EF3BFA38}" name="Column5598"/>
    <tableColumn id="5612" xr3:uid="{5514D58C-51E6-4D5B-A017-2371D87B82B3}" name="Column5599"/>
    <tableColumn id="5613" xr3:uid="{85EDB268-D65F-4F42-8C12-01611007CBEF}" name="Column5600"/>
    <tableColumn id="5614" xr3:uid="{FA94B577-E57F-4074-A654-7B8DC27FB9B0}" name="Column5601"/>
    <tableColumn id="5615" xr3:uid="{66F526A1-4B8C-4EB7-A507-265325DA86F5}" name="Column5602"/>
    <tableColumn id="5616" xr3:uid="{C805D63F-A734-498A-95CE-DE9068BDC951}" name="Column5603"/>
    <tableColumn id="5617" xr3:uid="{7C47DB51-6BD9-46CD-8CC1-9B57FC23ABE3}" name="Column5604"/>
    <tableColumn id="5618" xr3:uid="{F7073028-8127-45DA-A003-756D67AFA61F}" name="Column5605"/>
    <tableColumn id="5619" xr3:uid="{97670961-CC5B-45FD-8476-B197F28B68C6}" name="Column5606"/>
    <tableColumn id="5620" xr3:uid="{97DA656A-25D2-4210-946C-3C83092759EF}" name="Column5607"/>
    <tableColumn id="5621" xr3:uid="{AD0F5BBC-590A-43F9-9F68-2455E49E81AA}" name="Column5608"/>
    <tableColumn id="5622" xr3:uid="{11FA8D7F-0035-480E-BCC3-473CEA21C81C}" name="Column5609"/>
    <tableColumn id="5623" xr3:uid="{7AF5AC4E-3244-4852-99FD-628D2E64AFE9}" name="Column5610"/>
    <tableColumn id="5624" xr3:uid="{63324E1E-4ED8-469A-96FA-C93172273B8A}" name="Column5611"/>
    <tableColumn id="5625" xr3:uid="{F214E13F-8834-49A6-9812-B3D83E8AA2E4}" name="Column5612"/>
    <tableColumn id="5626" xr3:uid="{7E008ADA-D4EA-4BEB-B327-9951745392D6}" name="Column5613"/>
    <tableColumn id="5627" xr3:uid="{09A03046-01F1-473F-8498-1C606DCECF87}" name="Column5614"/>
    <tableColumn id="5628" xr3:uid="{FF0747B5-1144-4BAC-B250-76166ED9CE93}" name="Column5615"/>
    <tableColumn id="5629" xr3:uid="{CD38AFE8-9631-4EF3-BA43-92D521B97681}" name="Column5616"/>
    <tableColumn id="5630" xr3:uid="{01D87589-43F4-4542-9AFD-15257AB9D237}" name="Column5617"/>
    <tableColumn id="5631" xr3:uid="{C408E725-6910-4405-A637-E8BB086D8D47}" name="Column5618"/>
    <tableColumn id="5632" xr3:uid="{68A5A120-0E8E-4217-811C-AA02C8103EDD}" name="Column5619"/>
    <tableColumn id="5633" xr3:uid="{D3B130F6-2D14-4EC7-9518-6213464CBE13}" name="Column5620"/>
    <tableColumn id="5634" xr3:uid="{8846FE37-CAF8-441C-B45E-9A477370F13A}" name="Column5621"/>
    <tableColumn id="5635" xr3:uid="{E661F7CB-654B-4170-B27D-3FB30EF0A8AC}" name="Column5622"/>
    <tableColumn id="5636" xr3:uid="{FAE22EA4-BB19-4BA8-AE1D-B3FDA8F2A63B}" name="Column5623"/>
    <tableColumn id="5637" xr3:uid="{3715DC77-F920-419C-BB79-578A1DA607FE}" name="Column5624"/>
    <tableColumn id="5638" xr3:uid="{0D16FC59-8857-43F2-A448-57A63827277D}" name="Column5625"/>
    <tableColumn id="5639" xr3:uid="{D42F867E-F6B4-4438-85E2-7A9B638C056C}" name="Column5626"/>
    <tableColumn id="5640" xr3:uid="{BCD2E36D-FE3D-4A85-85CB-D529453E89A6}" name="Column5627"/>
    <tableColumn id="5641" xr3:uid="{D31A8264-B959-435C-8F2F-7BAE3CB1DEF2}" name="Column5628"/>
    <tableColumn id="5642" xr3:uid="{1A7BFDAE-6646-4EED-AA2E-C02FA96A759D}" name="Column5629"/>
    <tableColumn id="5643" xr3:uid="{A6CA82C2-4D62-4AE7-B7C2-3EB201556C33}" name="Column5630"/>
    <tableColumn id="5644" xr3:uid="{13D0488C-101E-4979-A1D0-A3EEDA96C2E6}" name="Column5631"/>
    <tableColumn id="5645" xr3:uid="{53EAD840-13B4-49CA-94FD-F20EB76755D7}" name="Column5632"/>
    <tableColumn id="5646" xr3:uid="{4DFFC505-5F72-495A-A77A-E6B2452FD5FC}" name="Column5633"/>
    <tableColumn id="5647" xr3:uid="{A9807EE7-2257-437A-A514-1BE1BB56F0BA}" name="Column5634"/>
    <tableColumn id="5648" xr3:uid="{A5086BEB-76BA-4D58-A723-90F62C8CFDD5}" name="Column5635"/>
    <tableColumn id="5649" xr3:uid="{B475CB67-4D07-4393-8BB8-CD48BE916682}" name="Column5636"/>
    <tableColumn id="5650" xr3:uid="{CB122853-D9E2-4132-83C9-2C0FE572ECC0}" name="Column5637"/>
    <tableColumn id="5651" xr3:uid="{8F8CC6E1-67D5-4561-AE43-BE30934199C4}" name="Column5638"/>
    <tableColumn id="5652" xr3:uid="{5E2A0672-B75E-4BF3-A19D-9C8E43BF2F07}" name="Column5639"/>
    <tableColumn id="5653" xr3:uid="{F2DD03A1-322A-4709-82F5-2FC05AF2D5D0}" name="Column5640"/>
    <tableColumn id="5654" xr3:uid="{2E5D5C17-1E82-4929-8697-4A01CCEF468C}" name="Column5641"/>
    <tableColumn id="5655" xr3:uid="{FB222D5F-2655-41A6-81FC-AF3594021AAA}" name="Column5642"/>
    <tableColumn id="5656" xr3:uid="{5318B9B4-366E-4C5D-A457-AB16A7A5A08E}" name="Column5643"/>
    <tableColumn id="5657" xr3:uid="{60CE4C73-5958-4715-9D31-0848FB07B527}" name="Column5644"/>
    <tableColumn id="5658" xr3:uid="{FAAC17F7-F719-42FA-AE65-B494A32A487D}" name="Column5645"/>
    <tableColumn id="5659" xr3:uid="{C20CDC15-6C80-4C82-BD89-0F44F18D7AED}" name="Column5646"/>
    <tableColumn id="5660" xr3:uid="{465A48B3-6B69-4B78-8E6F-ABD55ED40FA8}" name="Column5647"/>
    <tableColumn id="5661" xr3:uid="{D6F640CE-7BD0-4EEA-B95B-906403E82C77}" name="Column5648"/>
    <tableColumn id="5662" xr3:uid="{E4846E98-5397-4DDB-8E6D-3A10028112A9}" name="Column5649"/>
    <tableColumn id="5663" xr3:uid="{A3C3C818-735E-4D92-A437-FFED766E9934}" name="Column5650"/>
    <tableColumn id="5664" xr3:uid="{45E7F619-0680-468E-BBAA-597F1F50A464}" name="Column5651"/>
    <tableColumn id="5665" xr3:uid="{C8FA0E19-0FB1-4B62-974F-C33486C8DF74}" name="Column5652"/>
    <tableColumn id="5666" xr3:uid="{400496FC-0123-4E79-A87B-DD2E9EA31047}" name="Column5653"/>
    <tableColumn id="5667" xr3:uid="{ED68936B-68DA-47D1-AC74-56342D35F058}" name="Column5654"/>
    <tableColumn id="5668" xr3:uid="{887A2962-5D0B-4E99-9DA4-12038A094362}" name="Column5655"/>
    <tableColumn id="5669" xr3:uid="{9503479B-2530-4A67-B5F5-DAC5C8286A68}" name="Column5656"/>
    <tableColumn id="5670" xr3:uid="{27B80D0B-FF74-45A0-9BF8-581650FC572D}" name="Column5657"/>
    <tableColumn id="5671" xr3:uid="{3862AD93-5E40-406C-8C53-F04C46022FB6}" name="Column5658"/>
    <tableColumn id="5672" xr3:uid="{E48B891D-096F-4E2E-BFDC-54DC0D7F3FF9}" name="Column5659"/>
    <tableColumn id="5673" xr3:uid="{422D8FE9-2CBE-401D-AAA6-D3707E13DD0C}" name="Column5660"/>
    <tableColumn id="5674" xr3:uid="{D30DB4CF-74D4-4114-B81D-6F36070546E9}" name="Column5661"/>
    <tableColumn id="5675" xr3:uid="{7110DBA7-AE91-4740-99D5-1F93B4232DAF}" name="Column5662"/>
    <tableColumn id="5676" xr3:uid="{DE042BE3-1FAE-40E0-9274-9671131E5028}" name="Column5663"/>
    <tableColumn id="5677" xr3:uid="{D401B264-A8B7-446D-9B42-78CE1591D44E}" name="Column5664"/>
    <tableColumn id="5678" xr3:uid="{15339596-59F0-4BCE-BF85-81DB9B6CD3DB}" name="Column5665"/>
    <tableColumn id="5679" xr3:uid="{176C102A-64A6-4B6E-A3DC-6EBDBD8EAE05}" name="Column5666"/>
    <tableColumn id="5680" xr3:uid="{E49AB3B3-9AD0-46EA-A8EB-68243558FE52}" name="Column5667"/>
    <tableColumn id="5681" xr3:uid="{454C25BE-84F4-4A5E-8B6C-8D79CFC649FD}" name="Column5668"/>
    <tableColumn id="5682" xr3:uid="{F794F624-9761-4DE4-ACFE-CCFA7E1D462A}" name="Column5669"/>
    <tableColumn id="5683" xr3:uid="{06F66EB0-E63A-47A6-91DE-F50A9D62DF57}" name="Column5670"/>
    <tableColumn id="5684" xr3:uid="{FC4ACD1F-A137-470A-A386-6178FE6E4359}" name="Column5671"/>
    <tableColumn id="5685" xr3:uid="{7E5BC053-8BCD-4F29-A1D7-455BD0AE8374}" name="Column5672"/>
    <tableColumn id="5686" xr3:uid="{2D6B95BC-1E20-4ACE-BB36-1A8A6213AD3B}" name="Column5673"/>
    <tableColumn id="5687" xr3:uid="{4E86857E-F960-4AAB-BE1C-AF5CC5F80D14}" name="Column5674"/>
    <tableColumn id="5688" xr3:uid="{B3A250C5-D2A9-44D8-B29A-F225AA569C29}" name="Column5675"/>
    <tableColumn id="5689" xr3:uid="{14B65884-E39B-40D8-9E22-28FC0A5CF94D}" name="Column5676"/>
    <tableColumn id="5690" xr3:uid="{FDC4891E-AEF3-43B2-BEF2-5C5ED51BC7DA}" name="Column5677"/>
    <tableColumn id="5691" xr3:uid="{2DCDAF84-CCD0-432E-A5F6-769C4F3620F9}" name="Column5678"/>
    <tableColumn id="5692" xr3:uid="{6525BBE1-9FE1-4061-9073-1CC97186FE09}" name="Column5679"/>
    <tableColumn id="5693" xr3:uid="{533E90EF-BAB9-4873-B5AE-BE50E30084B1}" name="Column5680"/>
    <tableColumn id="5694" xr3:uid="{6936653A-0122-40B5-8DCB-1B1417B9DA8E}" name="Column5681"/>
    <tableColumn id="5695" xr3:uid="{0A66340D-7DBA-48C5-B1DB-792FBC8F7583}" name="Column5682"/>
    <tableColumn id="5696" xr3:uid="{F722009B-DE56-42CA-8780-07B6DEF3D2AD}" name="Column5683"/>
    <tableColumn id="5697" xr3:uid="{36FD9E0A-BEDE-4411-961B-2882664F5DFF}" name="Column5684"/>
    <tableColumn id="5698" xr3:uid="{C390CAB9-BA73-488B-954A-73889AE22D4B}" name="Column5685"/>
    <tableColumn id="5699" xr3:uid="{C2C75088-2D5C-478A-8229-7768672C8A09}" name="Column5686"/>
    <tableColumn id="5700" xr3:uid="{6C606D23-97BA-434B-9455-1C344C100780}" name="Column5687"/>
    <tableColumn id="5701" xr3:uid="{4AF30559-2C82-440D-9718-65A72FACBBE9}" name="Column5688"/>
    <tableColumn id="5702" xr3:uid="{03592F4A-4BF2-4C47-B697-418E253308F5}" name="Column5689"/>
    <tableColumn id="5703" xr3:uid="{BFF8782A-33FF-41FE-81D3-3B8BEAA32720}" name="Column5690"/>
    <tableColumn id="5704" xr3:uid="{63C84656-44C6-4ADE-BF57-71AB1C2AFEF8}" name="Column5691"/>
    <tableColumn id="5705" xr3:uid="{F8204709-8843-44DD-98E5-AC8C1F68F036}" name="Column5692"/>
    <tableColumn id="5706" xr3:uid="{36FE458D-AACE-4E99-B039-B6B3A007759F}" name="Column5693"/>
    <tableColumn id="5707" xr3:uid="{42F29428-5933-4FEF-92B0-0FB7FE34ED5A}" name="Column5694"/>
    <tableColumn id="5708" xr3:uid="{B77B2212-C1C9-4ED9-A7F0-CC663356D68F}" name="Column5695"/>
    <tableColumn id="5709" xr3:uid="{B2705D2C-441B-466E-AA15-34066C4EEB3A}" name="Column5696"/>
    <tableColumn id="5710" xr3:uid="{CE97D720-FBCC-4E5E-9661-8991B413EC36}" name="Column5697"/>
    <tableColumn id="5711" xr3:uid="{6DDA6BF1-91C7-4E1C-8AFC-BF780771B2A8}" name="Column5698"/>
    <tableColumn id="5712" xr3:uid="{57C5DDCB-A024-4AF9-AF4E-209C6BE15BA5}" name="Column5699"/>
    <tableColumn id="5713" xr3:uid="{26487AD2-8E27-495A-8FB6-CBD9495A9AAC}" name="Column5700"/>
    <tableColumn id="5714" xr3:uid="{3A7851C6-F9C4-4E33-80B6-44847A67425A}" name="Column5701"/>
    <tableColumn id="5715" xr3:uid="{AF303AA5-83AA-476B-A6DC-EFD76E6F6964}" name="Column5702"/>
    <tableColumn id="5716" xr3:uid="{196BC9C3-94D9-4B3B-9199-AC34D42B3702}" name="Column5703"/>
    <tableColumn id="5717" xr3:uid="{75C88BCB-39D9-461C-863D-3A1104BC1269}" name="Column5704"/>
    <tableColumn id="5718" xr3:uid="{5A7AB592-49DE-4D40-A792-0D69F6E94C53}" name="Column5705"/>
    <tableColumn id="5719" xr3:uid="{1D816634-6A84-4805-902D-D0A8D434F5A0}" name="Column5706"/>
    <tableColumn id="5720" xr3:uid="{450CF725-928E-4A62-AB39-4C420A2D843A}" name="Column5707"/>
    <tableColumn id="5721" xr3:uid="{C1E381F4-5F1C-45D6-8F91-2535EEDAB442}" name="Column5708"/>
    <tableColumn id="5722" xr3:uid="{82EC08C2-23AA-4014-8D3A-5DD803A5F6D4}" name="Column5709"/>
    <tableColumn id="5723" xr3:uid="{B17C653F-A1FD-448B-BEE2-71A29657866D}" name="Column5710"/>
    <tableColumn id="5724" xr3:uid="{AC4D9267-476D-4D40-A8D9-338C3A7CDA8C}" name="Column5711"/>
    <tableColumn id="5725" xr3:uid="{9C426466-0730-47D0-86F7-E1C0F2853C24}" name="Column5712"/>
    <tableColumn id="5726" xr3:uid="{64B97028-391D-46BC-B344-B46D9E3A6CCF}" name="Column5713"/>
    <tableColumn id="5727" xr3:uid="{2E4C200D-C014-456F-BC76-8EB6E839C84A}" name="Column5714"/>
    <tableColumn id="5728" xr3:uid="{0DF39357-62FF-4DB1-916A-2747F371B129}" name="Column5715"/>
    <tableColumn id="5729" xr3:uid="{32575CEF-B9C3-497B-AA01-F9C866CA1319}" name="Column5716"/>
    <tableColumn id="5730" xr3:uid="{99FB81A9-3C58-4652-A783-8BEAE7E4373F}" name="Column5717"/>
    <tableColumn id="5731" xr3:uid="{7BD8DF97-EC26-4E7D-9404-EBAA6F131033}" name="Column5718"/>
    <tableColumn id="5732" xr3:uid="{1F7B71FD-C950-40A2-80C0-ECBF67F2C182}" name="Column5719"/>
    <tableColumn id="5733" xr3:uid="{F9CABBBB-AA62-4C29-B43E-B1B36C48A640}" name="Column5720"/>
    <tableColumn id="5734" xr3:uid="{92A1078F-D351-40B1-B3E3-8F2AD65CA1A9}" name="Column5721"/>
    <tableColumn id="5735" xr3:uid="{6B17BB6A-A1EC-495F-8B6D-8E6C3978F876}" name="Column5722"/>
    <tableColumn id="5736" xr3:uid="{7B231B6E-F6F1-41D3-A7C5-3639464D1DC5}" name="Column5723"/>
    <tableColumn id="5737" xr3:uid="{A3EAF1BE-DDB6-49F2-9296-EDA576CD8B2B}" name="Column5724"/>
    <tableColumn id="5738" xr3:uid="{375BE15A-5850-49C1-9301-309851DF8AD9}" name="Column5725"/>
    <tableColumn id="5739" xr3:uid="{B7CAF667-CD63-4786-A3CB-3E673928F4CD}" name="Column5726"/>
    <tableColumn id="5740" xr3:uid="{63C11C27-2123-4424-A6B1-3B0FEC9CD7BD}" name="Column5727"/>
    <tableColumn id="5741" xr3:uid="{B77A7D58-ECBC-4C15-AD97-F4EC13888663}" name="Column5728"/>
    <tableColumn id="5742" xr3:uid="{21DDA55E-5556-4DC9-8788-70B82A27893F}" name="Column5729"/>
    <tableColumn id="5743" xr3:uid="{BA471EDC-0E9C-48EC-AADD-72399B87B350}" name="Column5730"/>
    <tableColumn id="5744" xr3:uid="{AD909091-358C-459F-AA76-F101B9B7CF6F}" name="Column5731"/>
    <tableColumn id="5745" xr3:uid="{A7AA0A1B-7151-4384-9929-9779BE2500B2}" name="Column5732"/>
    <tableColumn id="5746" xr3:uid="{C371F107-E2AB-46FC-BA29-6EC5BE8833F0}" name="Column5733"/>
    <tableColumn id="5747" xr3:uid="{34A74184-5239-4F99-B847-27ACC93BE300}" name="Column5734"/>
    <tableColumn id="5748" xr3:uid="{AC7327DE-9BD4-4275-9F72-F6D7B445D820}" name="Column5735"/>
    <tableColumn id="5749" xr3:uid="{2EC6B18D-44AC-4E72-9DAD-64C804F3D051}" name="Column5736"/>
    <tableColumn id="5750" xr3:uid="{3CCC1F0F-5190-4011-9754-F1EDDD16F6B4}" name="Column5737"/>
    <tableColumn id="5751" xr3:uid="{434A396D-72C3-40A2-886B-C16CFF20BC8B}" name="Column5738"/>
    <tableColumn id="5752" xr3:uid="{B5B6995B-CA8B-42C5-98AD-489F7BE5BD83}" name="Column5739"/>
    <tableColumn id="5753" xr3:uid="{11D3E50D-3EE9-4EB2-BB95-131A64E83835}" name="Column5740"/>
    <tableColumn id="5754" xr3:uid="{3A951BFF-8074-4C3C-88A0-CBACA86EDCD0}" name="Column5741"/>
    <tableColumn id="5755" xr3:uid="{AE8E7E3A-F95E-4FB2-8390-C644D0B04086}" name="Column5742"/>
    <tableColumn id="5756" xr3:uid="{589365C0-23F8-44BA-A66D-7B69BDE7A25B}" name="Column5743"/>
    <tableColumn id="5757" xr3:uid="{6496C4BC-1F55-4951-A5DD-A04E09500DD1}" name="Column5744"/>
    <tableColumn id="5758" xr3:uid="{7A8320B9-0585-4F13-AD91-757ADFA3BD87}" name="Column5745"/>
    <tableColumn id="5759" xr3:uid="{394C7D25-D31B-4326-B741-8C764507786C}" name="Column5746"/>
    <tableColumn id="5760" xr3:uid="{4082505C-5590-453F-9AD4-DCCB668575AD}" name="Column5747"/>
    <tableColumn id="5761" xr3:uid="{7AB2197B-9ADB-4071-9905-468B56581727}" name="Column5748"/>
    <tableColumn id="5762" xr3:uid="{F52D9891-9BF5-42E1-861D-38C0E59391BF}" name="Column5749"/>
    <tableColumn id="5763" xr3:uid="{444339B3-9124-45FD-B967-8F96B8DD36FB}" name="Column5750"/>
    <tableColumn id="5764" xr3:uid="{6D767BA6-E2AD-4F85-AD66-FF57A2D06613}" name="Column5751"/>
    <tableColumn id="5765" xr3:uid="{773F2E33-CFFB-4589-B054-9BD571FB8FED}" name="Column5752"/>
    <tableColumn id="5766" xr3:uid="{9425DC88-FBB7-413E-ACB2-2AF155D9FB4D}" name="Column5753"/>
    <tableColumn id="5767" xr3:uid="{E6E3D6CD-C2E6-4FCC-82B4-F98094AA413B}" name="Column5754"/>
    <tableColumn id="5768" xr3:uid="{395EA201-6149-48F1-8E65-1E18FD1DA839}" name="Column5755"/>
    <tableColumn id="5769" xr3:uid="{96C49650-9F9B-4F8F-8318-9077BB88AC4B}" name="Column5756"/>
    <tableColumn id="5770" xr3:uid="{95F1F75A-55BC-40D2-B6A3-74B5AE5342C0}" name="Column5757"/>
    <tableColumn id="5771" xr3:uid="{1540300B-B700-495D-8007-BC3884A9A650}" name="Column5758"/>
    <tableColumn id="5772" xr3:uid="{DEBE2E36-BEAE-4080-A3AA-659B232D9584}" name="Column5759"/>
    <tableColumn id="5773" xr3:uid="{C3834DAD-1377-4137-82FB-F10D4A9D25AB}" name="Column5760"/>
    <tableColumn id="5774" xr3:uid="{CCEAE1E6-CF6E-4F1C-9A08-E6B0640FB13D}" name="Column5761"/>
    <tableColumn id="5775" xr3:uid="{CA9AC3C0-9800-40A9-8319-B13D185A6DF0}" name="Column5762"/>
    <tableColumn id="5776" xr3:uid="{58B452C3-92F5-4538-BC44-74B87D0FC6FB}" name="Column5763"/>
    <tableColumn id="5777" xr3:uid="{544CF176-7757-4A1F-A1D8-FED92BCA8F8F}" name="Column5764"/>
    <tableColumn id="5778" xr3:uid="{E1A300E7-EC6A-4A65-BE06-402F18D321CF}" name="Column5765"/>
    <tableColumn id="5779" xr3:uid="{A902B05B-E71C-4600-B4FF-2CEA9E56E06E}" name="Column5766"/>
    <tableColumn id="5780" xr3:uid="{B7476E28-D6D9-4E11-8575-AD73827040CC}" name="Column5767"/>
    <tableColumn id="5781" xr3:uid="{901C6C30-96DB-4C2F-B5E2-B0343E4DF0C8}" name="Column5768"/>
    <tableColumn id="5782" xr3:uid="{185F4717-3AA0-4D91-81FB-32C5B12865F6}" name="Column5769"/>
    <tableColumn id="5783" xr3:uid="{BD74A0D4-6990-4809-B14E-19305E55BAD4}" name="Column5770"/>
    <tableColumn id="5784" xr3:uid="{D5DF2EC8-BCE0-4627-826C-F953B62E73CF}" name="Column5771"/>
    <tableColumn id="5785" xr3:uid="{729D19F7-F1BB-4E5C-843C-87E58C3A60DE}" name="Column5772"/>
    <tableColumn id="5786" xr3:uid="{F2E7C977-0BBD-45FE-B20B-CC03AF6BA5FF}" name="Column5773"/>
    <tableColumn id="5787" xr3:uid="{F14A5975-E387-4814-9BE4-C757EDB9DDAC}" name="Column5774"/>
    <tableColumn id="5788" xr3:uid="{5610B82E-A1FB-4C22-8740-6F3723FA71A2}" name="Column5775"/>
    <tableColumn id="5789" xr3:uid="{C2A270FE-E04E-462D-8497-04D02C68418C}" name="Column5776"/>
    <tableColumn id="5790" xr3:uid="{E558B569-B652-4A01-9716-CB1FDBC6CBB0}" name="Column5777"/>
    <tableColumn id="5791" xr3:uid="{96F1F5C0-FF1B-4A04-9098-EE32ED587B39}" name="Column5778"/>
    <tableColumn id="5792" xr3:uid="{B64ED130-B9AC-4167-A64B-7623A0E8895F}" name="Column5779"/>
    <tableColumn id="5793" xr3:uid="{AA65AE98-6094-4CD7-BD73-D6AB380C35B4}" name="Column5780"/>
    <tableColumn id="5794" xr3:uid="{71E40ABB-CE7C-49FF-B767-A1525E38CFE9}" name="Column5781"/>
    <tableColumn id="5795" xr3:uid="{1AC8AB7E-0B9B-4354-B900-363CC34DC50A}" name="Column5782"/>
    <tableColumn id="5796" xr3:uid="{BAB6E77A-6235-4560-92E1-5649B978E36F}" name="Column5783"/>
    <tableColumn id="5797" xr3:uid="{2EF06FFB-2CEA-4DEE-97A4-B6763A1D928A}" name="Column5784"/>
    <tableColumn id="5798" xr3:uid="{1BC9176F-B63D-4844-9471-C9F598EDD0B3}" name="Column5785"/>
    <tableColumn id="5799" xr3:uid="{36E0F51F-E39D-4566-B65F-C6A9E0548C29}" name="Column5786"/>
    <tableColumn id="5800" xr3:uid="{A6C8A125-C7C1-40F8-8FF9-15A14E69F675}" name="Column5787"/>
    <tableColumn id="5801" xr3:uid="{C19F9762-CAA2-4B6E-8573-F6759FA40B65}" name="Column5788"/>
    <tableColumn id="5802" xr3:uid="{B453DC11-0EDA-4B15-8B9F-2CDBB9190CC1}" name="Column5789"/>
    <tableColumn id="5803" xr3:uid="{7E102458-EFE9-45AD-8BD2-DAD10A1A0DC3}" name="Column5790"/>
    <tableColumn id="5804" xr3:uid="{1D85C6D9-9ECA-407E-9276-663C6F88800D}" name="Column5791"/>
    <tableColumn id="5805" xr3:uid="{190CCBFF-B0F1-43DF-A67B-A7C26C04D859}" name="Column5792"/>
    <tableColumn id="5806" xr3:uid="{5AB095CE-C23C-4398-A5BB-3468BCCD01C2}" name="Column5793"/>
    <tableColumn id="5807" xr3:uid="{BF9ED491-741E-4BE4-97CD-891E4B0C2681}" name="Column5794"/>
    <tableColumn id="5808" xr3:uid="{F15F3E5D-504F-4647-828B-217966C2D9D8}" name="Column5795"/>
    <tableColumn id="5809" xr3:uid="{44D1F98F-3FD1-491C-8FE6-442A6DEFE94C}" name="Column5796"/>
    <tableColumn id="5810" xr3:uid="{8D3F31B9-0E31-425D-B7BF-C26326FC9F9C}" name="Column5797"/>
    <tableColumn id="5811" xr3:uid="{1B17BFCF-F29D-4596-BB3D-3B6E651E07D1}" name="Column5798"/>
    <tableColumn id="5812" xr3:uid="{560F911E-BB9F-4BC6-B195-FCE7E22A9B46}" name="Column5799"/>
    <tableColumn id="5813" xr3:uid="{57E3B8F2-7C32-4B38-AADE-7C7904838170}" name="Column5800"/>
    <tableColumn id="5814" xr3:uid="{522AF395-E758-49C8-9D31-F22D571A14CA}" name="Column5801"/>
    <tableColumn id="5815" xr3:uid="{ECFBB0C4-9818-42CC-9CD4-E99DC9F037CD}" name="Column5802"/>
    <tableColumn id="5816" xr3:uid="{FAE1586C-0117-4741-A69D-B9B431CF7122}" name="Column5803"/>
    <tableColumn id="5817" xr3:uid="{C3A8FFC2-EAAA-4EF1-90C8-F6BB87F8D140}" name="Column5804"/>
    <tableColumn id="5818" xr3:uid="{C7B464B4-3E93-4410-8D87-281D7B33C04E}" name="Column5805"/>
    <tableColumn id="5819" xr3:uid="{8D3BAD13-E1E5-4B70-9A86-B372429104CF}" name="Column5806"/>
    <tableColumn id="5820" xr3:uid="{3D10013C-5310-4425-84FC-894B07CDFE12}" name="Column5807"/>
    <tableColumn id="5821" xr3:uid="{1A86A573-3C74-43E5-9DE5-30A63C7E2015}" name="Column5808"/>
    <tableColumn id="5822" xr3:uid="{C8B48D52-1077-472F-B7BC-4EC7E6BCB820}" name="Column5809"/>
    <tableColumn id="5823" xr3:uid="{3F5978F4-A36C-4AE4-A2E1-3C6CFCBB1E08}" name="Column5810"/>
    <tableColumn id="5824" xr3:uid="{225ACB06-2B42-461D-9E9B-63D411EC7384}" name="Column5811"/>
    <tableColumn id="5825" xr3:uid="{C29B36B0-FE9A-4DEB-933B-293F74ADD045}" name="Column5812"/>
    <tableColumn id="5826" xr3:uid="{73F47219-EB44-46D3-8AB7-7D35E7547344}" name="Column5813"/>
    <tableColumn id="5827" xr3:uid="{32E8DA78-E4EE-45F7-A305-2345B0D4FB4E}" name="Column5814"/>
    <tableColumn id="5828" xr3:uid="{AA53ED2C-6522-4F0F-823A-3DAA08161580}" name="Column5815"/>
    <tableColumn id="5829" xr3:uid="{28E7E7FC-AAF9-4218-ACA5-911A6F0BC7C4}" name="Column5816"/>
    <tableColumn id="5830" xr3:uid="{E801E441-FC7D-4A93-AC0D-5906B3B0C68C}" name="Column5817"/>
    <tableColumn id="5831" xr3:uid="{4ECE8696-A107-4E1E-9435-824D4554D328}" name="Column5818"/>
    <tableColumn id="5832" xr3:uid="{53149AA1-1301-4A55-93C8-50F95EEDE586}" name="Column5819"/>
    <tableColumn id="5833" xr3:uid="{4D3121FA-F8F1-4DEF-9677-511174D192B1}" name="Column5820"/>
    <tableColumn id="5834" xr3:uid="{C180DB6E-5100-4D3E-97FA-C9CCA9E576EB}" name="Column5821"/>
    <tableColumn id="5835" xr3:uid="{EA5FFC85-C8DC-49BB-AEC4-51A83C1B003F}" name="Column5822"/>
    <tableColumn id="5836" xr3:uid="{F543B077-71E8-4C4D-B5FF-D2662EA14637}" name="Column5823"/>
    <tableColumn id="5837" xr3:uid="{9991E7F4-83B1-4E4B-BE6A-179F5F619302}" name="Column5824"/>
    <tableColumn id="5838" xr3:uid="{DE7940B2-AB1A-4E59-ABD0-B9501485B70F}" name="Column5825"/>
    <tableColumn id="5839" xr3:uid="{25760565-0D16-44DF-B76F-C10F1AC79BD5}" name="Column5826"/>
    <tableColumn id="5840" xr3:uid="{2C764254-5952-4AD6-87D1-6F0D5C6AEAF6}" name="Column5827"/>
    <tableColumn id="5841" xr3:uid="{F1E82A71-129C-4866-9824-97CF9F9A92ED}" name="Column5828"/>
    <tableColumn id="5842" xr3:uid="{0944219D-B900-4F2C-BB24-CEC79CA6915A}" name="Column5829"/>
    <tableColumn id="5843" xr3:uid="{69CBAF36-2D1D-4035-888B-8E3C9ACD3F64}" name="Column5830"/>
    <tableColumn id="5844" xr3:uid="{419FBA44-7A28-412A-86F7-732FE0A9F994}" name="Column5831"/>
    <tableColumn id="5845" xr3:uid="{56F0C464-9195-4560-9EB1-EBC66977CCAD}" name="Column5832"/>
    <tableColumn id="5846" xr3:uid="{C3F0EE11-4EDD-485A-A72C-E146061DC7E8}" name="Column5833"/>
    <tableColumn id="5847" xr3:uid="{12BDB74F-D598-4F0A-8C31-9374B6B61941}" name="Column5834"/>
    <tableColumn id="5848" xr3:uid="{B54CFC3D-F19C-41E2-9642-EC3EB0C38885}" name="Column5835"/>
    <tableColumn id="5849" xr3:uid="{E03F0E14-D0B3-4FE7-9D2B-0786AF7E0927}" name="Column5836"/>
    <tableColumn id="5850" xr3:uid="{E2245316-0BD9-490C-8294-50B546AEEE9C}" name="Column5837"/>
    <tableColumn id="5851" xr3:uid="{B824E970-F502-4A1C-96E5-46507103A0AA}" name="Column5838"/>
    <tableColumn id="5852" xr3:uid="{F78681E8-C45C-4EDA-ABB6-90A5EB44C157}" name="Column5839"/>
    <tableColumn id="5853" xr3:uid="{5250C873-2BAB-4710-B9B2-14BBE9552E67}" name="Column5840"/>
    <tableColumn id="5854" xr3:uid="{98640540-8E71-4094-9D6F-D8B3FADB6DB5}" name="Column5841"/>
    <tableColumn id="5855" xr3:uid="{AB09C891-FF76-4D77-9668-C385531D8415}" name="Column5842"/>
    <tableColumn id="5856" xr3:uid="{0673EFAF-CF1E-4A8A-AAB4-178769D6717E}" name="Column5843"/>
    <tableColumn id="5857" xr3:uid="{01742A09-0A6C-4DC6-946F-65845F0879CB}" name="Column5844"/>
    <tableColumn id="5858" xr3:uid="{CB430F55-C733-4438-B198-40E3B1AC0A05}" name="Column5845"/>
    <tableColumn id="5859" xr3:uid="{43A9C9B2-C661-4E4C-8D05-516CD11E70D7}" name="Column5846"/>
    <tableColumn id="5860" xr3:uid="{B2B25158-7174-49B7-8BE8-3D1EFD7E3B12}" name="Column5847"/>
    <tableColumn id="5861" xr3:uid="{CF205D75-F2AF-48F7-B720-EDE5FEF79430}" name="Column5848"/>
    <tableColumn id="5862" xr3:uid="{EF1D5150-7D76-430E-A01A-4671620D3CBA}" name="Column5849"/>
    <tableColumn id="5863" xr3:uid="{04BF73D2-3A32-49BD-8E14-8388652D9A9D}" name="Column5850"/>
    <tableColumn id="5864" xr3:uid="{CD1270DF-9778-4D70-8F7F-4B925BC99B47}" name="Column5851"/>
    <tableColumn id="5865" xr3:uid="{80AA8603-CA9B-4613-9071-01397DD91B45}" name="Column5852"/>
    <tableColumn id="5866" xr3:uid="{0208248B-84D2-4CAD-9FE7-412FA6331C41}" name="Column5853"/>
    <tableColumn id="5867" xr3:uid="{F426995B-66FF-4865-87D6-90D10672ACD4}" name="Column5854"/>
    <tableColumn id="5868" xr3:uid="{E77192ED-6308-49B4-BCD9-F12D00F1A7DB}" name="Column5855"/>
    <tableColumn id="5869" xr3:uid="{9B4E3DFD-B461-4885-A557-B8E99AE40BBC}" name="Column5856"/>
    <tableColumn id="5870" xr3:uid="{C06A4B0B-6387-404C-86FE-0219BB798EC7}" name="Column5857"/>
    <tableColumn id="5871" xr3:uid="{2FDD2BC9-34DA-426A-9005-7B44B2309D55}" name="Column5858"/>
    <tableColumn id="5872" xr3:uid="{5CDAFB94-1B25-47CE-989D-DF0D6184FD89}" name="Column5859"/>
    <tableColumn id="5873" xr3:uid="{C455FCD5-662C-4A91-868E-9DE5C30D43A7}" name="Column5860"/>
    <tableColumn id="5874" xr3:uid="{C3F11A11-0283-47A4-9478-E86C814CC5EB}" name="Column5861"/>
    <tableColumn id="5875" xr3:uid="{35347F2A-325B-4813-ABAD-E768E0FA22D7}" name="Column5862"/>
    <tableColumn id="5876" xr3:uid="{1F4C6068-E4F2-420D-A719-E88FBAFA869B}" name="Column5863"/>
    <tableColumn id="5877" xr3:uid="{8F132916-38B7-46F5-96AC-F1260259B249}" name="Column5864"/>
    <tableColumn id="5878" xr3:uid="{D8530340-F1CF-4C3F-9744-537AA32752DD}" name="Column5865"/>
    <tableColumn id="5879" xr3:uid="{8F25159B-345E-474D-8965-C805B285AFA6}" name="Column5866"/>
    <tableColumn id="5880" xr3:uid="{292F2691-FC62-4611-ABFE-07F23A1767C4}" name="Column5867"/>
    <tableColumn id="5881" xr3:uid="{82FD97B8-F788-410D-A0F9-922086F6FDEC}" name="Column5868"/>
    <tableColumn id="5882" xr3:uid="{2EEEF4BD-927C-4423-8DB4-33702288B2CA}" name="Column5869"/>
    <tableColumn id="5883" xr3:uid="{C4FDAB11-854D-483B-8F26-5A77793DBE14}" name="Column5870"/>
    <tableColumn id="5884" xr3:uid="{14F28AB0-B61B-4E80-A078-58B9C08DF74E}" name="Column5871"/>
    <tableColumn id="5885" xr3:uid="{C64E1394-6B8D-4775-9587-035808ECA642}" name="Column5872"/>
    <tableColumn id="5886" xr3:uid="{549042DC-47E6-4AF8-BD26-24BE6BB67911}" name="Column5873"/>
    <tableColumn id="5887" xr3:uid="{D2203078-4F1F-4510-AA3F-1A709C3D7683}" name="Column5874"/>
    <tableColumn id="5888" xr3:uid="{66A2F6C6-65D2-4C35-9578-3C46C8BF506E}" name="Column5875"/>
    <tableColumn id="5889" xr3:uid="{8B5D9148-261F-405F-A3E9-2962C479CD47}" name="Column5876"/>
    <tableColumn id="5890" xr3:uid="{F1375139-23A4-40BF-8A2E-EFE9891FE7DC}" name="Column5877"/>
    <tableColumn id="5891" xr3:uid="{5C08BC4D-2CC7-4C60-8F29-5881DFC252B8}" name="Column5878"/>
    <tableColumn id="5892" xr3:uid="{C3170037-061D-403C-9971-53B0BC4BC1B4}" name="Column5879"/>
    <tableColumn id="5893" xr3:uid="{2EFF206D-A6B6-47FD-8F52-B4DA113730C8}" name="Column5880"/>
    <tableColumn id="5894" xr3:uid="{D3D038B1-2F24-40B2-B711-D2C14C640E91}" name="Column5881"/>
    <tableColumn id="5895" xr3:uid="{7CC3C71B-B01B-48B5-AC19-8E8AD1C7F66C}" name="Column5882"/>
    <tableColumn id="5896" xr3:uid="{8DFFD502-1993-4216-855C-1B23E4CFBD1E}" name="Column5883"/>
    <tableColumn id="5897" xr3:uid="{06D7F5E8-4525-445B-937E-8ADE9710F9A6}" name="Column5884"/>
    <tableColumn id="5898" xr3:uid="{83FE2FB1-46CB-4E0A-8CDA-1588D43474ED}" name="Column5885"/>
    <tableColumn id="5899" xr3:uid="{32C09A17-7687-4C9E-8D14-A0956AB91449}" name="Column5886"/>
    <tableColumn id="5900" xr3:uid="{77D30E9E-044F-418E-AC97-C68D755298BE}" name="Column5887"/>
    <tableColumn id="5901" xr3:uid="{7B458940-3E6A-4D3C-A8E5-5006BE79B6D3}" name="Column5888"/>
    <tableColumn id="5902" xr3:uid="{895E28F8-CFEC-4C6B-A69B-92AE3698575D}" name="Column5889"/>
    <tableColumn id="5903" xr3:uid="{D8C5694C-5DAE-418A-9F42-F5007BBD2175}" name="Column5890"/>
    <tableColumn id="5904" xr3:uid="{58363995-5172-4EB5-8D3E-F7B41F9392A9}" name="Column5891"/>
    <tableColumn id="5905" xr3:uid="{AB549120-B8A0-426C-9EDA-EB50D947CED2}" name="Column5892"/>
    <tableColumn id="5906" xr3:uid="{F07B0257-A5D5-4551-9F3F-21A5E413ED06}" name="Column5893"/>
    <tableColumn id="5907" xr3:uid="{3928EA16-1E09-4711-8ECC-E4B9C285EE13}" name="Column5894"/>
    <tableColumn id="5908" xr3:uid="{01E5A03B-F3A7-4308-98A3-A9EBF130FBE6}" name="Column5895"/>
    <tableColumn id="5909" xr3:uid="{686AE4FD-61B8-4951-B95B-0085118B8C15}" name="Column5896"/>
    <tableColumn id="5910" xr3:uid="{8ABB69F9-7009-4DD3-9295-492B91084531}" name="Column5897"/>
    <tableColumn id="5911" xr3:uid="{525331B9-44E0-4873-8F58-A26AD1B70BCF}" name="Column5898"/>
    <tableColumn id="5912" xr3:uid="{04093F18-154F-44B9-BD39-60AB8CE56CE4}" name="Column5899"/>
    <tableColumn id="5913" xr3:uid="{39D4530C-38A9-4951-8D6F-6F98766746D8}" name="Column5900"/>
    <tableColumn id="5914" xr3:uid="{98AE8EC4-0FC8-48E2-BFF3-CF826A5A67C4}" name="Column5901"/>
    <tableColumn id="5915" xr3:uid="{A9E93BD5-CAFE-4FBD-B713-55DDACE439A9}" name="Column5902"/>
    <tableColumn id="5916" xr3:uid="{497F2987-3F63-43CC-A800-0E0BDE09C663}" name="Column5903"/>
    <tableColumn id="5917" xr3:uid="{A380F880-A562-4A3D-8262-A7B0E049157A}" name="Column5904"/>
    <tableColumn id="5918" xr3:uid="{E77C5BAE-82D5-4E54-9BFA-90308FB3110D}" name="Column5905"/>
    <tableColumn id="5919" xr3:uid="{6467CF5D-2DE3-450E-A477-0120DBBC4582}" name="Column5906"/>
    <tableColumn id="5920" xr3:uid="{51D7B171-AAFE-4493-824F-BF359FD60977}" name="Column5907"/>
    <tableColumn id="5921" xr3:uid="{A072D6CB-A942-468D-AAD4-27547C624963}" name="Column5908"/>
    <tableColumn id="5922" xr3:uid="{6CEACD06-BFF6-420A-92EB-E0C270537DB4}" name="Column5909"/>
    <tableColumn id="5923" xr3:uid="{0D736D9F-B7EF-44ED-8A52-232AA8407D3E}" name="Column5910"/>
    <tableColumn id="5924" xr3:uid="{2DF0C204-10DE-443C-B7D0-C68FF8241E59}" name="Column5911"/>
    <tableColumn id="5925" xr3:uid="{D23450B4-FAC8-4E2E-8025-E22BD1A457FD}" name="Column5912"/>
    <tableColumn id="5926" xr3:uid="{F451040A-5809-4E1B-89C8-EAA28CC3F28C}" name="Column5913"/>
    <tableColumn id="5927" xr3:uid="{13CF6EB4-4D3C-4DE1-B061-51B485187955}" name="Column5914"/>
    <tableColumn id="5928" xr3:uid="{8BB33184-DD61-4E8D-95AB-A624B4A4D2A5}" name="Column5915"/>
    <tableColumn id="5929" xr3:uid="{8F7EF8EB-ABC6-4ED2-B3A9-5C0D83E9D916}" name="Column5916"/>
    <tableColumn id="5930" xr3:uid="{79A45775-532B-454C-B9C5-B3418B462C9D}" name="Column5917"/>
    <tableColumn id="5931" xr3:uid="{A65CF662-F38E-4BB8-985A-2BCE6138F369}" name="Column5918"/>
    <tableColumn id="5932" xr3:uid="{A3D887A6-9801-43CE-B80D-BB17D0A22EF7}" name="Column5919"/>
    <tableColumn id="5933" xr3:uid="{E5E24F1B-EA3E-40A0-8617-4925BC4A1E9C}" name="Column5920"/>
    <tableColumn id="5934" xr3:uid="{C0F5E722-8AF8-4555-A286-875060EE6D2C}" name="Column5921"/>
    <tableColumn id="5935" xr3:uid="{432C966C-CF4C-4E81-80E7-A8A34C8A1A83}" name="Column5922"/>
    <tableColumn id="5936" xr3:uid="{E49184EB-0E69-4545-9E04-F60E8CD56EF0}" name="Column5923"/>
    <tableColumn id="5937" xr3:uid="{EB60441F-5F2A-44C8-AAFF-3DC567AAFABF}" name="Column5924"/>
    <tableColumn id="5938" xr3:uid="{11416E85-782B-41BC-B1CB-AFAE2597C3BB}" name="Column5925"/>
    <tableColumn id="5939" xr3:uid="{CC6252D8-8305-48FB-A64D-1B7838DAABDB}" name="Column5926"/>
    <tableColumn id="5940" xr3:uid="{787518E8-2ADF-4A14-931D-A2B89B54D4DA}" name="Column5927"/>
    <tableColumn id="5941" xr3:uid="{AD7BECC4-796C-49D6-B5D8-965CE88DDD95}" name="Column5928"/>
    <tableColumn id="5942" xr3:uid="{1D443D52-C97C-4483-939A-FEB4F9A873D2}" name="Column5929"/>
    <tableColumn id="5943" xr3:uid="{9CEAD443-C94B-4A53-A665-0F066B743E4E}" name="Column5930"/>
    <tableColumn id="5944" xr3:uid="{32956B84-C814-41AB-9C64-C11B018DED97}" name="Column5931"/>
    <tableColumn id="5945" xr3:uid="{ABA39A12-F7A7-4839-8996-929162678B01}" name="Column5932"/>
    <tableColumn id="5946" xr3:uid="{4B4FBAA4-CCA7-47B4-8AEC-3E17242665E2}" name="Column5933"/>
    <tableColumn id="5947" xr3:uid="{DC500A30-3902-417B-8BAD-BF73FDC87562}" name="Column5934"/>
    <tableColumn id="5948" xr3:uid="{A8624FCD-CA2C-4675-9613-B1DD2826C8E6}" name="Column5935"/>
    <tableColumn id="5949" xr3:uid="{C871583D-CB9E-4B06-8700-2F22DA8FD6F0}" name="Column5936"/>
    <tableColumn id="5950" xr3:uid="{3F65CED9-E784-4C20-A4F1-5D2251D10E23}" name="Column5937"/>
    <tableColumn id="5951" xr3:uid="{2035ED34-D317-491F-AF2A-D0DAD50B8A85}" name="Column5938"/>
    <tableColumn id="5952" xr3:uid="{79377B2C-4CD8-4E68-94FF-60F72F4C16A4}" name="Column5939"/>
    <tableColumn id="5953" xr3:uid="{613610C0-0743-4D2B-A17A-91DCDB94EA78}" name="Column5940"/>
    <tableColumn id="5954" xr3:uid="{13C5C25A-B043-4A84-A25C-FB6288D99C1A}" name="Column5941"/>
    <tableColumn id="5955" xr3:uid="{715ADAFA-6D3E-462C-B0C3-1C54788A98CD}" name="Column5942"/>
    <tableColumn id="5956" xr3:uid="{1EF5EEF7-A81B-495D-9820-038A9523D02F}" name="Column5943"/>
    <tableColumn id="5957" xr3:uid="{06080A6E-F646-4466-B74F-2D0E8F2BF2F8}" name="Column5944"/>
    <tableColumn id="5958" xr3:uid="{1DDC7D2C-6408-422B-BF17-EFAF30621B93}" name="Column5945"/>
    <tableColumn id="5959" xr3:uid="{B5D53DE1-509F-4F85-9B7C-BA791A59050A}" name="Column5946"/>
    <tableColumn id="5960" xr3:uid="{59D64103-B5BD-426E-99C4-AFD80049E465}" name="Column5947"/>
    <tableColumn id="5961" xr3:uid="{C3F24FB1-6182-47C1-9A15-3C694DAF83F9}" name="Column5948"/>
    <tableColumn id="5962" xr3:uid="{15A5F5C9-85E0-4818-92E9-79DBB6C193C3}" name="Column5949"/>
    <tableColumn id="5963" xr3:uid="{9496EBB2-C5B4-4914-BD63-752F9697B922}" name="Column5950"/>
    <tableColumn id="5964" xr3:uid="{D2EBD371-7DB2-43B4-A7F8-ACF83E224007}" name="Column5951"/>
    <tableColumn id="5965" xr3:uid="{5117442E-7AC7-4234-AA05-86BA6F9E6217}" name="Column5952"/>
    <tableColumn id="5966" xr3:uid="{96E3F644-6D56-4F1C-AD2C-49B6843F3737}" name="Column5953"/>
    <tableColumn id="5967" xr3:uid="{04DA98D5-3624-466C-B7C6-91BD44E35DCA}" name="Column5954"/>
    <tableColumn id="5968" xr3:uid="{0E2CAFDA-F16F-4ACA-AF9A-78B8E8D74524}" name="Column5955"/>
    <tableColumn id="5969" xr3:uid="{4D781AFA-8174-4179-8CA4-B1B2794CF27B}" name="Column5956"/>
    <tableColumn id="5970" xr3:uid="{0733E6DA-7E4B-4A48-8AAD-EA1058090C2E}" name="Column5957"/>
    <tableColumn id="5971" xr3:uid="{FD8E0D07-4084-44B0-8139-ADF861D7645F}" name="Column5958"/>
    <tableColumn id="5972" xr3:uid="{1651D591-3FC1-4759-AFDA-9268D6EC534A}" name="Column5959"/>
    <tableColumn id="5973" xr3:uid="{525CC70C-59DE-48A2-8D15-983FF510674A}" name="Column5960"/>
    <tableColumn id="5974" xr3:uid="{80787D73-A959-402F-B438-93D2242634CA}" name="Column5961"/>
    <tableColumn id="5975" xr3:uid="{B9C052C6-8ADF-4C28-9055-9F04A1C14B9C}" name="Column5962"/>
    <tableColumn id="5976" xr3:uid="{C7BD3DA0-AB9C-4332-906F-A0B525008A21}" name="Column5963"/>
    <tableColumn id="5977" xr3:uid="{E9BAEFD8-6B1D-4D69-A10C-DF3E549CE381}" name="Column5964"/>
    <tableColumn id="5978" xr3:uid="{F44A7B06-412B-4393-9210-8FE3BC81EA90}" name="Column5965"/>
    <tableColumn id="5979" xr3:uid="{A2947C2A-7CE9-4CB9-8589-24D601D0A6FB}" name="Column5966"/>
    <tableColumn id="5980" xr3:uid="{D2A6799A-B2E0-4F43-9192-48738E6D0A65}" name="Column5967"/>
    <tableColumn id="5981" xr3:uid="{C82553B6-64DA-4CB1-8951-754C91BEF06A}" name="Column5968"/>
    <tableColumn id="5982" xr3:uid="{C95C3FC8-9C17-4DE7-9F24-A259774A87A7}" name="Column5969"/>
    <tableColumn id="5983" xr3:uid="{F85B8D9B-BAEC-4A6D-9ED2-7BB69CE57109}" name="Column5970"/>
    <tableColumn id="5984" xr3:uid="{9C664E4B-AF62-484A-A508-DF182720F5D2}" name="Column5971"/>
    <tableColumn id="5985" xr3:uid="{B373A16D-832D-4363-99AE-36EB5AEA8643}" name="Column5972"/>
    <tableColumn id="5986" xr3:uid="{04B4C459-235E-438A-BAB7-B84BB07A5D92}" name="Column5973"/>
    <tableColumn id="5987" xr3:uid="{48BCEA87-836A-4A09-8FC8-081841282CDE}" name="Column5974"/>
    <tableColumn id="5988" xr3:uid="{0476F9AF-293C-4D96-BF97-F447F367DF27}" name="Column5975"/>
    <tableColumn id="5989" xr3:uid="{274051E4-F7CA-4C84-A37B-E23BC11E4B6E}" name="Column5976"/>
    <tableColumn id="5990" xr3:uid="{E74AE06B-4400-403D-8507-1B03DC4511C4}" name="Column5977"/>
    <tableColumn id="5991" xr3:uid="{F4344145-F524-40A8-8DE0-70F4EE5B01DD}" name="Column5978"/>
    <tableColumn id="5992" xr3:uid="{8FFC1AD1-FDE6-4592-AEF7-9060D075703F}" name="Column5979"/>
    <tableColumn id="5993" xr3:uid="{3DDCA94D-350C-4284-9302-25E8589AB6AB}" name="Column5980"/>
    <tableColumn id="5994" xr3:uid="{0FB82CEC-16C3-4260-9046-A015EF341A15}" name="Column5981"/>
    <tableColumn id="5995" xr3:uid="{BF6D62AB-3445-488F-9841-9330C6E9E3C3}" name="Column5982"/>
    <tableColumn id="5996" xr3:uid="{A3F869BE-94FD-492C-BE85-27AEBE0D66FB}" name="Column5983"/>
    <tableColumn id="5997" xr3:uid="{89B9DFC1-9E8C-4F68-BECF-CB30020E280B}" name="Column5984"/>
    <tableColumn id="5998" xr3:uid="{CC085DE0-2375-440C-A333-609486A1D13A}" name="Column5985"/>
    <tableColumn id="5999" xr3:uid="{7CC03231-B7E6-4360-B08F-E0DF3F7978DB}" name="Column5986"/>
    <tableColumn id="6000" xr3:uid="{4913F682-8E76-4945-8C63-FD136BDDC503}" name="Column5987"/>
    <tableColumn id="6001" xr3:uid="{57AB2888-D13F-451B-94B1-485521B5A26D}" name="Column5988"/>
    <tableColumn id="6002" xr3:uid="{1AB152D3-3CB0-4DBB-995B-7293681F5167}" name="Column5989"/>
    <tableColumn id="6003" xr3:uid="{C516B07E-493F-48D5-A565-300DF0A16C17}" name="Column5990"/>
    <tableColumn id="6004" xr3:uid="{0764C780-069F-4326-A5A1-EDBAA2B36A6D}" name="Column5991"/>
    <tableColumn id="6005" xr3:uid="{C84A0FAE-94F1-4CAF-B921-35C33002649E}" name="Column5992"/>
    <tableColumn id="6006" xr3:uid="{1471596B-093D-416A-BDC8-2DDFB0635A10}" name="Column5993"/>
    <tableColumn id="6007" xr3:uid="{C3A2B74C-50CF-4874-B052-3F4FAA546CEF}" name="Column5994"/>
    <tableColumn id="6008" xr3:uid="{6BC447BF-1D4B-4870-A100-0AE648A12ED6}" name="Column5995"/>
    <tableColumn id="6009" xr3:uid="{49E36ED6-8D83-45AC-9A26-AEC18394A1E8}" name="Column5996"/>
    <tableColumn id="6010" xr3:uid="{D4300B0A-86C0-4A86-982B-53FDB00B4B6C}" name="Column5997"/>
    <tableColumn id="6011" xr3:uid="{AD0872C5-82A3-4832-921D-81A8747FC254}" name="Column5998"/>
    <tableColumn id="6012" xr3:uid="{D8529829-4BB6-44FC-8222-451804CC63B5}" name="Column5999"/>
    <tableColumn id="6013" xr3:uid="{AEE0C96D-694F-4E12-8718-24CCA8BE54AC}" name="Column6000"/>
    <tableColumn id="6014" xr3:uid="{BAECD79A-2B79-4B01-A387-EEE311B91503}" name="Column6001"/>
    <tableColumn id="6015" xr3:uid="{49B38B49-2D2C-4CDA-97EB-E2C3605F0F80}" name="Column6002"/>
    <tableColumn id="6016" xr3:uid="{9EF763E6-C0C0-4713-9D69-9E27FF944751}" name="Column6003"/>
    <tableColumn id="6017" xr3:uid="{5B90DDF8-0926-4612-A986-915A0EF68F49}" name="Column6004"/>
    <tableColumn id="6018" xr3:uid="{ADBE2DC0-A369-4C1C-AD6E-D9798B915D37}" name="Column6005"/>
    <tableColumn id="6019" xr3:uid="{634BCD75-42E4-4B5A-8347-96E89DC72AB6}" name="Column6006"/>
    <tableColumn id="6020" xr3:uid="{1F3EB656-A777-49A2-B8CC-57A22121B78C}" name="Column6007"/>
    <tableColumn id="6021" xr3:uid="{4D0D7723-CBC6-41C8-AB2C-923C037683ED}" name="Column6008"/>
    <tableColumn id="6022" xr3:uid="{38846AE3-87BC-4DC1-8FEC-2DA2C0716DCF}" name="Column6009"/>
    <tableColumn id="6023" xr3:uid="{C4AEE0EA-70C6-4A77-91C7-63CB17EADD99}" name="Column6010"/>
    <tableColumn id="6024" xr3:uid="{A336873A-F88E-4150-9F66-BF20147932C3}" name="Column6011"/>
    <tableColumn id="6025" xr3:uid="{78A9CC05-538A-4DDC-85E7-147895BAA6A9}" name="Column6012"/>
    <tableColumn id="6026" xr3:uid="{DBD5F66C-25BA-47F5-8AC1-2932873508B4}" name="Column6013"/>
    <tableColumn id="6027" xr3:uid="{7D31DDDB-4117-44F3-BE56-06592E7E679F}" name="Column6014"/>
    <tableColumn id="6028" xr3:uid="{01B059E3-E337-4B22-A357-23428F74077E}" name="Column6015"/>
    <tableColumn id="6029" xr3:uid="{3F33447C-E153-48EA-9133-CAAC05DD40FF}" name="Column6016"/>
    <tableColumn id="6030" xr3:uid="{DB7F62E7-86FC-46B8-9692-BC2006BE10C0}" name="Column6017"/>
    <tableColumn id="6031" xr3:uid="{A49E52AF-42E8-4997-A2B8-E6426044D983}" name="Column6018"/>
    <tableColumn id="6032" xr3:uid="{6BD6DF58-0780-4647-B24A-3B25041D1BB9}" name="Column6019"/>
    <tableColumn id="6033" xr3:uid="{F2DC69F7-5C8D-4CC9-9CAC-088A1398020D}" name="Column6020"/>
    <tableColumn id="6034" xr3:uid="{47EDE14E-9017-4D35-877D-ABA78BF42BFA}" name="Column6021"/>
    <tableColumn id="6035" xr3:uid="{A599ED1F-C494-47E7-9F98-8CA8F30C21F8}" name="Column6022"/>
    <tableColumn id="6036" xr3:uid="{FF7A22E2-0B00-4E29-838D-90856AAB8678}" name="Column6023"/>
    <tableColumn id="6037" xr3:uid="{0157E9E5-4025-48D3-8101-294C99695C33}" name="Column6024"/>
    <tableColumn id="6038" xr3:uid="{8B84F390-8807-4C8A-BADD-6770BDD633C3}" name="Column6025"/>
    <tableColumn id="6039" xr3:uid="{08368554-5F5D-43E7-A954-AD08FC0C83E0}" name="Column6026"/>
    <tableColumn id="6040" xr3:uid="{59ED4DA0-924C-48E1-8A07-0E23FE0DBF3A}" name="Column6027"/>
    <tableColumn id="6041" xr3:uid="{1F47FC92-A19B-4C57-81A3-F57324EFD124}" name="Column6028"/>
    <tableColumn id="6042" xr3:uid="{719AC314-AEC2-440C-B163-5AE88C431C5F}" name="Column6029"/>
    <tableColumn id="6043" xr3:uid="{0809D845-D21E-44D9-B22E-ACE66C57ED4A}" name="Column6030"/>
    <tableColumn id="6044" xr3:uid="{A3AFA540-EDF8-4925-AF45-E67227412E65}" name="Column6031"/>
    <tableColumn id="6045" xr3:uid="{72EAA45B-AEFD-4F96-B0FD-490D7FBDFA50}" name="Column6032"/>
    <tableColumn id="6046" xr3:uid="{543FA095-61CD-4C51-9AAA-292CE5AB17A4}" name="Column6033"/>
    <tableColumn id="6047" xr3:uid="{F563A25D-C09B-4384-AEB4-F575FAC95E43}" name="Column6034"/>
    <tableColumn id="6048" xr3:uid="{1351C1DF-A62A-4C74-A1D5-F3227A90A145}" name="Column6035"/>
    <tableColumn id="6049" xr3:uid="{C88B307A-41D8-4E51-B7D9-AD0AC02A5BD1}" name="Column6036"/>
    <tableColumn id="6050" xr3:uid="{24CDEC78-69A5-406F-AC34-709CE106F974}" name="Column6037"/>
    <tableColumn id="6051" xr3:uid="{3BE7B332-BAF7-4FF8-BDAA-3F2F239F00A1}" name="Column6038"/>
    <tableColumn id="6052" xr3:uid="{D9CDC5F3-E48D-4758-A42A-FAA7D4ED6524}" name="Column6039"/>
    <tableColumn id="6053" xr3:uid="{DB108E32-673E-4FF6-A24A-6DF2FA4DC9C0}" name="Column6040"/>
    <tableColumn id="6054" xr3:uid="{C1FBCD21-3A84-496B-8AF5-CD4D10D45512}" name="Column6041"/>
    <tableColumn id="6055" xr3:uid="{076EFA80-8E30-4F4A-B6E6-503E0B3EE966}" name="Column6042"/>
    <tableColumn id="6056" xr3:uid="{6DFCE543-FD29-4329-8B9E-986CA8E1D1AC}" name="Column6043"/>
    <tableColumn id="6057" xr3:uid="{D0D7E0C8-8BB4-4474-AF3A-8E84A2C1BF55}" name="Column6044"/>
    <tableColumn id="6058" xr3:uid="{31E53BBD-34AA-4870-B6AC-B168404F4CD5}" name="Column6045"/>
    <tableColumn id="6059" xr3:uid="{84171257-E944-4F0F-8FFE-3BF8C8E447AB}" name="Column6046"/>
    <tableColumn id="6060" xr3:uid="{AFE88CE6-DC48-4283-9474-1C83CB5E85D3}" name="Column6047"/>
    <tableColumn id="6061" xr3:uid="{5100D861-5AD2-4F40-9E1C-5B1F53E6851B}" name="Column6048"/>
    <tableColumn id="6062" xr3:uid="{5EA5EA71-5307-4873-B718-26FC4D75627F}" name="Column6049"/>
    <tableColumn id="6063" xr3:uid="{0A78F113-B687-40D4-A9C3-CB563CAD0057}" name="Column6050"/>
    <tableColumn id="6064" xr3:uid="{875215B9-1F41-48E3-913C-84EA8798A529}" name="Column6051"/>
    <tableColumn id="6065" xr3:uid="{EC4532FB-F342-4D50-87EC-01013BC3E840}" name="Column6052"/>
    <tableColumn id="6066" xr3:uid="{262FF391-0610-44BF-8607-60A384445C2B}" name="Column6053"/>
    <tableColumn id="6067" xr3:uid="{1A4EA00F-CF65-4359-B1A1-E2BF198D4E02}" name="Column6054"/>
    <tableColumn id="6068" xr3:uid="{A4E6225C-0DE6-4B4E-A1C1-A4AEBA08CB4B}" name="Column6055"/>
    <tableColumn id="6069" xr3:uid="{383D8FF4-3639-44DC-BDC2-9F707A2F6F7E}" name="Column6056"/>
    <tableColumn id="6070" xr3:uid="{7B2DEBE8-0A6B-490D-B4A5-5B32BA14501A}" name="Column6057"/>
    <tableColumn id="6071" xr3:uid="{697E6BB2-CCBE-4FA0-BE52-21C9EF0F514D}" name="Column6058"/>
    <tableColumn id="6072" xr3:uid="{8BB3799A-5C1B-4846-BFB2-5FDE9F0D35B6}" name="Column6059"/>
    <tableColumn id="6073" xr3:uid="{767582AB-E058-4004-9B63-25FCFD070367}" name="Column6060"/>
    <tableColumn id="6074" xr3:uid="{247C4CD3-963A-4FC2-9B70-F8B14CDB5B9A}" name="Column6061"/>
    <tableColumn id="6075" xr3:uid="{40B8D1ED-90E6-407F-A550-5EA04006F17E}" name="Column6062"/>
    <tableColumn id="6076" xr3:uid="{9E98D455-239B-433C-B8E5-D84858B1BEA8}" name="Column6063"/>
    <tableColumn id="6077" xr3:uid="{C7A7FC84-62EB-45F3-B107-CB18785EC7CC}" name="Column6064"/>
    <tableColumn id="6078" xr3:uid="{BB7C73A3-44F8-44F7-A5CF-6CEC27E1876B}" name="Column6065"/>
    <tableColumn id="6079" xr3:uid="{BBB5DFA6-91FE-45D9-934C-8C805A7132E6}" name="Column6066"/>
    <tableColumn id="6080" xr3:uid="{7A3DFAC7-9BBF-4E9E-BE76-22BF5AFA6A2C}" name="Column6067"/>
    <tableColumn id="6081" xr3:uid="{0C658D0B-6ACE-445B-98C7-70A165954051}" name="Column6068"/>
    <tableColumn id="6082" xr3:uid="{B9C4DA86-2BE8-4101-B99E-F9469A6648F0}" name="Column6069"/>
    <tableColumn id="6083" xr3:uid="{7CA1FA33-0689-454D-AC4C-3F8467CF7F9C}" name="Column6070"/>
    <tableColumn id="6084" xr3:uid="{6BFBCBD8-2095-4B9E-A211-0942151A5D0F}" name="Column6071"/>
    <tableColumn id="6085" xr3:uid="{07075A53-D26C-477B-A89F-E8B85D9B31EC}" name="Column6072"/>
    <tableColumn id="6086" xr3:uid="{3D537C5B-7AFA-465F-AC95-767B6261993C}" name="Column6073"/>
    <tableColumn id="6087" xr3:uid="{7465F58B-DCC0-4F3A-90E1-466CA2DB2B94}" name="Column6074"/>
    <tableColumn id="6088" xr3:uid="{08829057-F1C2-4F47-B271-D12FB6F21B54}" name="Column6075"/>
    <tableColumn id="6089" xr3:uid="{37083626-30B4-4309-9C1A-F9C5515703DD}" name="Column6076"/>
    <tableColumn id="6090" xr3:uid="{CA29AB80-38AE-45CF-A77B-99A723C52A61}" name="Column6077"/>
    <tableColumn id="6091" xr3:uid="{5BF5DF8C-2302-439F-8435-842E40C7DA3C}" name="Column6078"/>
    <tableColumn id="6092" xr3:uid="{E0D1475D-6D37-4D7E-85CD-7CAC927BD873}" name="Column6079"/>
    <tableColumn id="6093" xr3:uid="{422A5124-3664-433A-97BC-6AD2514257F3}" name="Column6080"/>
    <tableColumn id="6094" xr3:uid="{BFAB331C-729F-47AE-984D-B9BE95ACBF26}" name="Column6081"/>
    <tableColumn id="6095" xr3:uid="{4B9FE793-5C03-4231-A6B5-C33D92EA984D}" name="Column6082"/>
    <tableColumn id="6096" xr3:uid="{4BF54241-B662-470F-8C67-32C4AA069057}" name="Column6083"/>
    <tableColumn id="6097" xr3:uid="{C567F57B-1368-46BE-AB72-CF925506031A}" name="Column6084"/>
    <tableColumn id="6098" xr3:uid="{FAB2918C-E762-409F-8795-E24AE4709578}" name="Column6085"/>
    <tableColumn id="6099" xr3:uid="{6B0062C6-F865-484B-8662-A267D7723802}" name="Column6086"/>
    <tableColumn id="6100" xr3:uid="{12D4590C-C64C-4396-A371-EF8AF89AB921}" name="Column6087"/>
    <tableColumn id="6101" xr3:uid="{2F1AF8D9-F1DD-4428-8B19-74B8C9EDB599}" name="Column6088"/>
    <tableColumn id="6102" xr3:uid="{483110C0-8FE7-4404-A7F0-BCE835DE4EE1}" name="Column6089"/>
    <tableColumn id="6103" xr3:uid="{3AFAF994-8BD0-4CB4-AC89-EE42A16BD2BB}" name="Column6090"/>
    <tableColumn id="6104" xr3:uid="{EF7885EC-2F5F-4155-ABD5-6CCB15F30267}" name="Column6091"/>
    <tableColumn id="6105" xr3:uid="{EADCDF8A-550F-487C-927F-4EF0CF10DC99}" name="Column6092"/>
    <tableColumn id="6106" xr3:uid="{978833EE-8DD4-4DDA-8C40-E13570765A00}" name="Column6093"/>
    <tableColumn id="6107" xr3:uid="{2C61A49D-78DC-4A2D-93A3-9437D7458CA4}" name="Column6094"/>
    <tableColumn id="6108" xr3:uid="{3D9E163B-C81F-46AB-AF18-4A0F103B047E}" name="Column6095"/>
    <tableColumn id="6109" xr3:uid="{8472ECBC-AC49-4AA6-8E27-CFB5557CB9AC}" name="Column6096"/>
    <tableColumn id="6110" xr3:uid="{58C92C71-BBD6-4C79-8088-77CCA74C0570}" name="Column6097"/>
    <tableColumn id="6111" xr3:uid="{8058C796-B54C-457E-B7CB-0EF586345B96}" name="Column6098"/>
    <tableColumn id="6112" xr3:uid="{7DC2D3D6-2A15-4D01-B0C0-3EC1D8181605}" name="Column6099"/>
    <tableColumn id="6113" xr3:uid="{7E6ED2E2-2BA2-4548-B3C3-423FF746E549}" name="Column6100"/>
    <tableColumn id="6114" xr3:uid="{16AB10CE-72DE-45C4-A0DD-036F3F0CF09D}" name="Column6101"/>
    <tableColumn id="6115" xr3:uid="{7C498C95-8689-4D7E-9286-C5ACB0F0D06D}" name="Column6102"/>
    <tableColumn id="6116" xr3:uid="{B6FBBB29-0D9F-4165-8FE4-08831B6D3102}" name="Column6103"/>
    <tableColumn id="6117" xr3:uid="{63277632-7C50-4230-A032-CEE60DE5EBF1}" name="Column6104"/>
    <tableColumn id="6118" xr3:uid="{09A479C0-4C4A-43A4-AC2C-750E098F20A0}" name="Column6105"/>
    <tableColumn id="6119" xr3:uid="{C133D5EA-141E-4DC1-8CDA-7B8A47E82873}" name="Column6106"/>
    <tableColumn id="6120" xr3:uid="{5D41A7E1-459D-424D-98F4-65AF7F66C6B1}" name="Column6107"/>
    <tableColumn id="6121" xr3:uid="{9A67FB8F-03CC-41F9-B621-E3710C8E14F3}" name="Column6108"/>
    <tableColumn id="6122" xr3:uid="{294EE3C9-739C-4315-89E8-590E5B2D84B2}" name="Column6109"/>
    <tableColumn id="6123" xr3:uid="{EBA21217-9A2C-4D76-97AE-5B40A3B4E067}" name="Column6110"/>
    <tableColumn id="6124" xr3:uid="{B914B92A-5689-48F7-9F81-1B3C7D6DE7AC}" name="Column6111"/>
    <tableColumn id="6125" xr3:uid="{0F71CF56-594F-4551-9A74-DC72F7BE8537}" name="Column6112"/>
    <tableColumn id="6126" xr3:uid="{CCA84EC3-CBE0-49DB-AE8F-4A6EA26F2CDD}" name="Column6113"/>
    <tableColumn id="6127" xr3:uid="{488E44F7-5943-4A01-97F2-A067BB8846DE}" name="Column6114"/>
    <tableColumn id="6128" xr3:uid="{410E957C-E573-4558-8C8F-942794CF96B5}" name="Column6115"/>
    <tableColumn id="6129" xr3:uid="{87923C78-5CBB-435B-B2D5-6922A24C4702}" name="Column6116"/>
    <tableColumn id="6130" xr3:uid="{92400B73-DD84-402B-877A-002CC4964E70}" name="Column6117"/>
    <tableColumn id="6131" xr3:uid="{0E271B00-5211-46A5-98A7-36DD92BC03CA}" name="Column6118"/>
    <tableColumn id="6132" xr3:uid="{14AA9EAC-FC2D-4644-B7EC-90C223730487}" name="Column6119"/>
    <tableColumn id="6133" xr3:uid="{B6176A6C-BB2F-45B3-821E-651958A14790}" name="Column6120"/>
    <tableColumn id="6134" xr3:uid="{E6FBC13C-4377-4506-8A7C-DF0763826F54}" name="Column6121"/>
    <tableColumn id="6135" xr3:uid="{35BBE923-AEC9-4E44-97A8-F9CD5555BC01}" name="Column6122"/>
    <tableColumn id="6136" xr3:uid="{CD314424-5B93-4326-AD40-47727AA52BCD}" name="Column6123"/>
    <tableColumn id="6137" xr3:uid="{74F4E996-5E96-46EB-A139-B7629F6B80EE}" name="Column6124"/>
    <tableColumn id="6138" xr3:uid="{55115F84-7F4B-4427-A0CF-496F23B02E17}" name="Column6125"/>
    <tableColumn id="6139" xr3:uid="{6E755F41-D689-4E65-B758-C74B87A7477B}" name="Column6126"/>
    <tableColumn id="6140" xr3:uid="{82F0E918-498F-4425-BA51-ADFC271BBBE9}" name="Column6127"/>
    <tableColumn id="6141" xr3:uid="{0838C663-2ADF-43E1-A485-F1F50A9792E7}" name="Column6128"/>
    <tableColumn id="6142" xr3:uid="{84F2058A-6AD1-4502-A997-56A76BCCFEA5}" name="Column6129"/>
    <tableColumn id="6143" xr3:uid="{A6FB5EE5-52E9-4AA5-9379-D9C219CC779D}" name="Column6130"/>
    <tableColumn id="6144" xr3:uid="{8A0A177B-F15D-45FE-A2E5-8387196B7856}" name="Column6131"/>
    <tableColumn id="6145" xr3:uid="{70E97364-6744-4D13-8C35-598774D00048}" name="Column6132"/>
    <tableColumn id="6146" xr3:uid="{C9F0B6F1-3CEA-42AD-B0F0-F791B116F520}" name="Column6133"/>
    <tableColumn id="6147" xr3:uid="{A1AADF9E-6756-4FD0-93AF-B48907FEE79E}" name="Column6134"/>
    <tableColumn id="6148" xr3:uid="{484FA18D-C33D-4482-8840-F5F8D0ECDA3D}" name="Column6135"/>
    <tableColumn id="6149" xr3:uid="{81EF5064-C1F4-44F6-8656-70FB3165D335}" name="Column6136"/>
    <tableColumn id="6150" xr3:uid="{8391F47A-C10F-4F98-ABA8-05E4E0D42983}" name="Column6137"/>
    <tableColumn id="6151" xr3:uid="{A3704D93-7A38-4BFA-9695-6287C207D6B2}" name="Column6138"/>
    <tableColumn id="6152" xr3:uid="{6E405D02-DBBE-4B93-A7B7-E7915576C839}" name="Column6139"/>
    <tableColumn id="6153" xr3:uid="{04CEC6AE-9DA1-4F0D-9D38-E4567CC8FD44}" name="Column6140"/>
    <tableColumn id="6154" xr3:uid="{1E7A923A-37FF-415D-BD78-C5DAC1C2C060}" name="Column6141"/>
    <tableColumn id="6155" xr3:uid="{18BFAB33-A90B-4648-8539-3D687DC547DF}" name="Column6142"/>
    <tableColumn id="6156" xr3:uid="{23210D6C-D858-4CB8-B476-8D315F11B8F1}" name="Column6143"/>
    <tableColumn id="6157" xr3:uid="{9170204A-9F1F-4ECD-B283-479E05242D59}" name="Column6144"/>
    <tableColumn id="6158" xr3:uid="{5FE94CDF-6FC6-4BE5-9A66-77476962E89B}" name="Column6145"/>
    <tableColumn id="6159" xr3:uid="{1833C2C6-32B0-458C-86DF-A9C98865DA45}" name="Column6146"/>
    <tableColumn id="6160" xr3:uid="{61C03430-5638-4D56-9F3D-7F4ED3FACBD8}" name="Column6147"/>
    <tableColumn id="6161" xr3:uid="{A247FE4F-7362-4C44-9A3D-91152849124D}" name="Column6148"/>
    <tableColumn id="6162" xr3:uid="{28FC8E21-E743-4F19-AE64-EF6F4A4EFF06}" name="Column6149"/>
    <tableColumn id="6163" xr3:uid="{3C4A4275-9980-46EF-94EE-827D19B6373B}" name="Column6150"/>
    <tableColumn id="6164" xr3:uid="{240B6615-4932-492D-AD11-B723C936E787}" name="Column6151"/>
    <tableColumn id="6165" xr3:uid="{ECD54AE0-096E-4E11-86EE-E3DC094A25C9}" name="Column6152"/>
    <tableColumn id="6166" xr3:uid="{D151373D-1B21-47A4-93A4-456336332452}" name="Column6153"/>
    <tableColumn id="6167" xr3:uid="{6B6CCDEA-CF8E-4275-9DC8-84111ABFC76E}" name="Column6154"/>
    <tableColumn id="6168" xr3:uid="{EECA8DC4-2683-4C05-A6D7-89268A0D3D82}" name="Column6155"/>
    <tableColumn id="6169" xr3:uid="{D97FF797-66B7-4C08-A7BC-AB34BC9B1837}" name="Column6156"/>
    <tableColumn id="6170" xr3:uid="{29BC9A36-DD56-47B0-8D68-001834AA5FFF}" name="Column6157"/>
    <tableColumn id="6171" xr3:uid="{236837E1-E83F-49BB-9B28-092112DC799A}" name="Column6158"/>
    <tableColumn id="6172" xr3:uid="{0A0683F7-0CC1-4386-B40D-AF297813C579}" name="Column6159"/>
    <tableColumn id="6173" xr3:uid="{EAAD550D-A1B1-40BF-AA70-A770B276E6BD}" name="Column6160"/>
    <tableColumn id="6174" xr3:uid="{29774A07-10DC-4967-8C3C-DFC147270E4A}" name="Column6161"/>
    <tableColumn id="6175" xr3:uid="{5F701164-43EF-4C3E-AE55-1D4D38FAE6AC}" name="Column6162"/>
    <tableColumn id="6176" xr3:uid="{9D90DE22-CA6A-4079-9DAD-AFC5C58931BE}" name="Column6163"/>
    <tableColumn id="6177" xr3:uid="{8FD7E5CE-35F6-48EF-A27C-B6CE39695C09}" name="Column6164"/>
    <tableColumn id="6178" xr3:uid="{C5129137-067A-49B9-81E3-0AC57ADCE974}" name="Column6165"/>
    <tableColumn id="6179" xr3:uid="{AFCE77F4-E50B-4ACB-8B18-49556D67AD46}" name="Column6166"/>
    <tableColumn id="6180" xr3:uid="{0D6FA6E3-0294-48E2-BF23-317F90A84102}" name="Column6167"/>
    <tableColumn id="6181" xr3:uid="{5F14210C-398E-41F8-B74B-9CBB62EE160A}" name="Column6168"/>
    <tableColumn id="6182" xr3:uid="{0370D16D-0818-4A33-8822-EDE615770602}" name="Column6169"/>
    <tableColumn id="6183" xr3:uid="{491B5A16-0984-4F12-B9B6-0FF5CF464105}" name="Column6170"/>
    <tableColumn id="6184" xr3:uid="{48EBD060-030A-4D19-9CB4-1C2AF90F9122}" name="Column6171"/>
    <tableColumn id="6185" xr3:uid="{5A4F1F41-300E-4C05-BB3C-8A8A518B28A6}" name="Column6172"/>
    <tableColumn id="6186" xr3:uid="{8E6F02C4-E322-4357-8B7E-422045505667}" name="Column6173"/>
    <tableColumn id="6187" xr3:uid="{410AE78D-2724-465A-982F-DD28B47CE466}" name="Column6174"/>
    <tableColumn id="6188" xr3:uid="{E8F4F359-5065-426D-866C-C3B85C63A1E4}" name="Column6175"/>
    <tableColumn id="6189" xr3:uid="{7DE9466D-FDAB-4386-BDA0-FAA729D06100}" name="Column6176"/>
    <tableColumn id="6190" xr3:uid="{AA6F6588-B9AF-49BD-A470-A1979AAC4B2B}" name="Column6177"/>
    <tableColumn id="6191" xr3:uid="{3A1ED249-E9FD-4723-9318-2A265D9D2C8A}" name="Column6178"/>
    <tableColumn id="6192" xr3:uid="{AEB9A0C5-482F-4B78-A705-70E0254767B5}" name="Column6179"/>
    <tableColumn id="6193" xr3:uid="{21114E98-22DE-4F68-8BC2-F060D0B2F259}" name="Column6180"/>
    <tableColumn id="6194" xr3:uid="{9DB0B028-7B1B-43BE-837C-37BA14F21ED5}" name="Column6181"/>
    <tableColumn id="6195" xr3:uid="{D879114B-31E3-4AC4-8214-C0381A542E8F}" name="Column6182"/>
    <tableColumn id="6196" xr3:uid="{4DD700DE-8D7F-4943-918A-5BCF831BC954}" name="Column6183"/>
    <tableColumn id="6197" xr3:uid="{CA337472-7731-4A33-8D3F-40812290390D}" name="Column6184"/>
    <tableColumn id="6198" xr3:uid="{741337F2-A458-4D2B-A57F-77E310F64384}" name="Column6185"/>
    <tableColumn id="6199" xr3:uid="{0C9314B2-1625-4DDE-BC0A-05F22A0254D4}" name="Column6186"/>
    <tableColumn id="6200" xr3:uid="{8D87BADA-4ABB-4D26-AAE6-56710F4E81E5}" name="Column6187"/>
    <tableColumn id="6201" xr3:uid="{8ED02FE5-5789-46A6-ACF1-566CDC626DBA}" name="Column6188"/>
    <tableColumn id="6202" xr3:uid="{083AF634-0330-4624-9FF5-2EA8514F03DE}" name="Column6189"/>
    <tableColumn id="6203" xr3:uid="{1A3FCD6B-FE68-4E67-963A-E60B6E2A4685}" name="Column6190"/>
    <tableColumn id="6204" xr3:uid="{D0AB3517-AD66-4971-BA89-3B58AA9B754F}" name="Column6191"/>
    <tableColumn id="6205" xr3:uid="{0433E1EB-8CDC-4859-8A75-85EA85104D4B}" name="Column6192"/>
    <tableColumn id="6206" xr3:uid="{871BD03C-268C-4BFE-981A-F65452FB964A}" name="Column6193"/>
    <tableColumn id="6207" xr3:uid="{54939867-0BAA-40F3-B7F8-A65A6ADBE7F2}" name="Column6194"/>
    <tableColumn id="6208" xr3:uid="{14413045-E6C3-4FC1-8879-F3514D8AFE00}" name="Column6195"/>
    <tableColumn id="6209" xr3:uid="{6ED87745-19B2-4269-831B-33D4FBA6C1A9}" name="Column6196"/>
    <tableColumn id="6210" xr3:uid="{ADA4EA0E-B934-4AC3-B071-DE537A803BC1}" name="Column6197"/>
    <tableColumn id="6211" xr3:uid="{66905133-48E7-4EE6-BC69-7CA239AF1748}" name="Column6198"/>
    <tableColumn id="6212" xr3:uid="{692E95B7-851D-4ACD-99AD-E45CB5CDA856}" name="Column6199"/>
    <tableColumn id="6213" xr3:uid="{BB314A13-54EB-41DF-BABD-9112A98BC046}" name="Column6200"/>
    <tableColumn id="6214" xr3:uid="{4F51E291-47E0-4A32-83D7-9EB2ED4F046E}" name="Column6201"/>
    <tableColumn id="6215" xr3:uid="{319CC973-5522-470C-B759-2878A3C413C1}" name="Column6202"/>
    <tableColumn id="6216" xr3:uid="{10262909-48A2-46A7-9426-42F0187C50F1}" name="Column6203"/>
    <tableColumn id="6217" xr3:uid="{0A9B3115-6AF2-4626-BE26-0B4358841DD0}" name="Column6204"/>
    <tableColumn id="6218" xr3:uid="{4F1E7122-6218-4021-90E8-B635FD2C7242}" name="Column6205"/>
    <tableColumn id="6219" xr3:uid="{817596E1-C7E1-42B7-991F-112C22263790}" name="Column6206"/>
    <tableColumn id="6220" xr3:uid="{90510032-5C0D-4B72-A86B-AE310A2B1FB6}" name="Column6207"/>
    <tableColumn id="6221" xr3:uid="{998C3DF0-B771-4B9E-9C28-6497BEE83FAE}" name="Column6208"/>
    <tableColumn id="6222" xr3:uid="{202D8A9A-1AB9-4324-86A5-1B5F75C4D6C0}" name="Column6209"/>
    <tableColumn id="6223" xr3:uid="{9D3B1E02-D75A-4E92-92A2-6498F13BE5CC}" name="Column6210"/>
    <tableColumn id="6224" xr3:uid="{4BFD8D86-3CDD-4A37-BEEE-0A4C42245BB2}" name="Column6211"/>
    <tableColumn id="6225" xr3:uid="{288AB8E7-DAD8-4F0E-B389-7B8C9DD0718C}" name="Column6212"/>
    <tableColumn id="6226" xr3:uid="{19B4FEE3-68C8-4795-940D-42343EDDF5A7}" name="Column6213"/>
    <tableColumn id="6227" xr3:uid="{0372D219-2FC2-4085-B0B7-4732E8BE44CE}" name="Column6214"/>
    <tableColumn id="6228" xr3:uid="{D0C4EBFB-E635-4991-A28D-9C4D066174A2}" name="Column6215"/>
    <tableColumn id="6229" xr3:uid="{2A86D697-3264-4288-A299-09739F2AD3DA}" name="Column6216"/>
    <tableColumn id="6230" xr3:uid="{C97B67B4-6938-480B-8185-6F5CF0A209C1}" name="Column6217"/>
    <tableColumn id="6231" xr3:uid="{0EC26E37-2EAC-4E98-8836-6B720D02E75E}" name="Column6218"/>
    <tableColumn id="6232" xr3:uid="{9587D65C-E55B-4893-856D-0CC79EF3E801}" name="Column6219"/>
    <tableColumn id="6233" xr3:uid="{8DD16908-DC04-4C2B-88D1-5D6F5F1D4C39}" name="Column6220"/>
    <tableColumn id="6234" xr3:uid="{A191ED5C-46BE-4952-ACB3-56070D1D952C}" name="Column6221"/>
    <tableColumn id="6235" xr3:uid="{FBDF5BAE-F262-46B1-9F30-55C02AB8CA3F}" name="Column6222"/>
    <tableColumn id="6236" xr3:uid="{B8D8F115-A082-4F5D-BEEB-D44F0E633AEF}" name="Column6223"/>
    <tableColumn id="6237" xr3:uid="{5CDEB4F0-CE63-4A6B-A3F1-01C638246921}" name="Column6224"/>
    <tableColumn id="6238" xr3:uid="{87009BDC-13DA-417F-A2FF-C64502BD7E6E}" name="Column6225"/>
    <tableColumn id="6239" xr3:uid="{9AD2A9C6-2BAB-4627-B51C-C1B53F79DEC3}" name="Column6226"/>
    <tableColumn id="6240" xr3:uid="{E7246500-A06E-43E2-864E-06D0F06F0E6C}" name="Column6227"/>
    <tableColumn id="6241" xr3:uid="{13F49224-CF5F-416E-9B8B-D050E842CC3C}" name="Column6228"/>
    <tableColumn id="6242" xr3:uid="{5571A4CC-2237-4104-9C70-D132FC466AA5}" name="Column6229"/>
    <tableColumn id="6243" xr3:uid="{D5ECEBE4-7CCB-4358-9C4A-F35C11329D7D}" name="Column6230"/>
    <tableColumn id="6244" xr3:uid="{F23B33EE-835E-4C55-BFE8-1135F52D3884}" name="Column6231"/>
    <tableColumn id="6245" xr3:uid="{5DFB993C-00F4-4D54-8AD0-1DAA6F136061}" name="Column6232"/>
    <tableColumn id="6246" xr3:uid="{913F245B-BA57-4E0E-BC35-8E3ED3EED11E}" name="Column6233"/>
    <tableColumn id="6247" xr3:uid="{85AA043E-0207-4B04-9EDA-2B8D104B7BDF}" name="Column6234"/>
    <tableColumn id="6248" xr3:uid="{1A4B0259-164A-476A-8391-7297D459230F}" name="Column6235"/>
    <tableColumn id="6249" xr3:uid="{1657E15B-098D-4C29-A48E-42B0B030E046}" name="Column6236"/>
    <tableColumn id="6250" xr3:uid="{6D8C6C6A-F582-4025-87CE-4BBF7A31CE87}" name="Column6237"/>
    <tableColumn id="6251" xr3:uid="{66492928-936A-45EF-BAED-853216521477}" name="Column6238"/>
    <tableColumn id="6252" xr3:uid="{6215693F-445A-44DD-A378-7FC11A5D5E8F}" name="Column6239"/>
    <tableColumn id="6253" xr3:uid="{87064FAC-8842-450D-B043-97990E2CB022}" name="Column6240"/>
    <tableColumn id="6254" xr3:uid="{4A01684A-F002-4FFC-84E3-ED19CB79FCD4}" name="Column6241"/>
    <tableColumn id="6255" xr3:uid="{648D8B42-AF8F-4535-8917-27818DCAE572}" name="Column6242"/>
    <tableColumn id="6256" xr3:uid="{C0770548-5A41-4696-A65E-7FBA66ADD4A1}" name="Column6243"/>
    <tableColumn id="6257" xr3:uid="{2EBCD287-77DB-49D9-A01F-51910BD4FAA4}" name="Column6244"/>
    <tableColumn id="6258" xr3:uid="{E988479B-16D2-496A-BC3B-51126FCB6647}" name="Column6245"/>
    <tableColumn id="6259" xr3:uid="{1EBA3838-5A74-4889-9B98-838A79C5B77A}" name="Column6246"/>
    <tableColumn id="6260" xr3:uid="{D8A52D51-231B-49F1-A9F4-A359056AC5BF}" name="Column6247"/>
    <tableColumn id="6261" xr3:uid="{28D1F2C8-BFDC-4A16-B9D8-0750FBC4BB04}" name="Column6248"/>
    <tableColumn id="6262" xr3:uid="{85DA80D6-C79D-47B9-85B9-FC5253EC0A61}" name="Column6249"/>
    <tableColumn id="6263" xr3:uid="{E1D39603-FB69-4536-852E-2515B118644E}" name="Column6250"/>
    <tableColumn id="6264" xr3:uid="{C852A413-6CFF-4B89-850E-57163FDF2CC5}" name="Column6251"/>
    <tableColumn id="6265" xr3:uid="{05606CF1-EF05-4337-A529-EDF3537AE72D}" name="Column6252"/>
    <tableColumn id="6266" xr3:uid="{C84DEBA6-87CB-4930-BFFD-D648858D4D09}" name="Column6253"/>
    <tableColumn id="6267" xr3:uid="{36BEF115-C2CF-4491-A32D-7614E6D204D5}" name="Column6254"/>
    <tableColumn id="6268" xr3:uid="{6BE3F1C1-FBD4-4454-B3DC-9FBE785DC62D}" name="Column6255"/>
    <tableColumn id="6269" xr3:uid="{25753FD5-6D3A-4232-9FBB-C1AEFBFA4233}" name="Column6256"/>
    <tableColumn id="6270" xr3:uid="{98F71B1B-31A6-40C5-BF0F-591823DD3C16}" name="Column6257"/>
    <tableColumn id="6271" xr3:uid="{85AD7500-188A-4644-8A91-408B22ED68D8}" name="Column6258"/>
    <tableColumn id="6272" xr3:uid="{DF9BB59E-8C6D-47B9-AC26-204A15C68A0F}" name="Column6259"/>
    <tableColumn id="6273" xr3:uid="{49A23C20-EC7B-44A1-AAAF-C87E65952C45}" name="Column6260"/>
    <tableColumn id="6274" xr3:uid="{0ED517B0-8553-4532-B97C-A3865FC06E05}" name="Column6261"/>
    <tableColumn id="6275" xr3:uid="{EDC034CF-635B-424E-96DA-74672CC3EC8E}" name="Column6262"/>
    <tableColumn id="6276" xr3:uid="{4F9612A8-6E34-4D8C-B2FE-68710379E20D}" name="Column6263"/>
    <tableColumn id="6277" xr3:uid="{07C617FA-8608-4210-B7ED-DD51E24D65E0}" name="Column6264"/>
    <tableColumn id="6278" xr3:uid="{62AC30E3-9F21-4E30-8205-FF4D521E9A7B}" name="Column6265"/>
    <tableColumn id="6279" xr3:uid="{C6D77906-25D1-4A63-8AED-DF52A68FF2BA}" name="Column6266"/>
    <tableColumn id="6280" xr3:uid="{6D83CE94-A987-4173-A3B2-98D43A07B229}" name="Column6267"/>
    <tableColumn id="6281" xr3:uid="{98DF50B8-ED9D-49D8-A4D8-69DE8D06F52B}" name="Column6268"/>
    <tableColumn id="6282" xr3:uid="{B041CF90-AD18-4404-A79C-6B7A674AA361}" name="Column6269"/>
    <tableColumn id="6283" xr3:uid="{47E051D7-7C07-4A4C-84A8-73B4DED35E82}" name="Column6270"/>
    <tableColumn id="6284" xr3:uid="{631DE9DE-76E9-4F0A-94BD-8F08471273E3}" name="Column6271"/>
    <tableColumn id="6285" xr3:uid="{19328AD7-3F23-4B9E-8FD7-2406B6FB482E}" name="Column6272"/>
    <tableColumn id="6286" xr3:uid="{596ECB38-0AFD-4D16-B41D-CAF724FB6C5F}" name="Column6273"/>
    <tableColumn id="6287" xr3:uid="{68267710-F50B-423E-B147-14A2F079BA65}" name="Column6274"/>
    <tableColumn id="6288" xr3:uid="{ACA26DB9-DCD1-45A4-85E5-3643DDF5B751}" name="Column6275"/>
    <tableColumn id="6289" xr3:uid="{8B869398-F7C0-4F7E-9669-8A9BCFD00B1D}" name="Column6276"/>
    <tableColumn id="6290" xr3:uid="{5AF38785-0FCE-4CDA-A061-8C4137A9A04D}" name="Column6277"/>
    <tableColumn id="6291" xr3:uid="{BFBE00D1-8F7A-4936-B1C5-1D29A7EFF7F1}" name="Column6278"/>
    <tableColumn id="6292" xr3:uid="{05FDC3C5-CCF2-4751-9A67-1FCCF781B86D}" name="Column6279"/>
    <tableColumn id="6293" xr3:uid="{6ADCFFE9-69E0-46DB-86A3-FFF1F04E544B}" name="Column6280"/>
    <tableColumn id="6294" xr3:uid="{31E0DCE9-ADA5-47C9-A02D-FAB6D486C261}" name="Column6281"/>
    <tableColumn id="6295" xr3:uid="{9D0841A1-C6E0-46CA-9A48-AD09D3EC5787}" name="Column6282"/>
    <tableColumn id="6296" xr3:uid="{70A10B7A-7203-49A4-B225-92388139F106}" name="Column6283"/>
    <tableColumn id="6297" xr3:uid="{74B44937-0963-4D98-9BE9-92BA52287A68}" name="Column6284"/>
    <tableColumn id="6298" xr3:uid="{EA547051-0016-4354-941F-213DD0F1F2E3}" name="Column6285"/>
    <tableColumn id="6299" xr3:uid="{1F201A68-3DE0-4225-9C3B-4660E26E5CEF}" name="Column6286"/>
    <tableColumn id="6300" xr3:uid="{34696EAF-8540-4D9E-B785-42CE5AA37E29}" name="Column6287"/>
    <tableColumn id="6301" xr3:uid="{2F1BF372-0BF4-48B0-B08F-DA624CA10AA8}" name="Column6288"/>
    <tableColumn id="6302" xr3:uid="{12C6ED69-239A-465F-ADCC-618D639E1386}" name="Column6289"/>
    <tableColumn id="6303" xr3:uid="{B35B7038-AFF5-459C-B0AF-0138A357A067}" name="Column6290"/>
    <tableColumn id="6304" xr3:uid="{4127E5D5-C77C-40AB-AD5D-5C6BAAA25EB0}" name="Column6291"/>
    <tableColumn id="6305" xr3:uid="{99E30270-D447-4BAD-A025-84D0FD218FEA}" name="Column6292"/>
    <tableColumn id="6306" xr3:uid="{4B489F10-3E0F-41DE-884D-7CB977543B07}" name="Column6293"/>
    <tableColumn id="6307" xr3:uid="{33B3449B-CBA0-4A78-8607-7C414D1378C3}" name="Column6294"/>
    <tableColumn id="6308" xr3:uid="{FFDFB1C4-C456-4EC5-AA7C-BE44AC9B0310}" name="Column6295"/>
    <tableColumn id="6309" xr3:uid="{C8408AD7-C27B-4421-A6F2-0F869228D961}" name="Column6296"/>
    <tableColumn id="6310" xr3:uid="{DDF42601-215A-47E3-9419-F821EF0D83A6}" name="Column6297"/>
    <tableColumn id="6311" xr3:uid="{4788EA35-1853-4031-B397-928159439555}" name="Column6298"/>
    <tableColumn id="6312" xr3:uid="{8307130C-912E-4437-AEAC-AD2F7D065987}" name="Column6299"/>
    <tableColumn id="6313" xr3:uid="{94C91B8F-E31F-40FF-B17A-2C69F5D8423E}" name="Column6300"/>
    <tableColumn id="6314" xr3:uid="{1DCECED4-60A0-4DF3-82C5-F04C35FCBDCD}" name="Column6301"/>
    <tableColumn id="6315" xr3:uid="{BD20918F-5425-4951-A2E1-63D3178F9314}" name="Column6302"/>
    <tableColumn id="6316" xr3:uid="{9522BB7B-E4C6-4FEE-B596-162403A32095}" name="Column6303"/>
    <tableColumn id="6317" xr3:uid="{F61A20C3-F6D7-4622-B714-F55E677540AD}" name="Column6304"/>
    <tableColumn id="6318" xr3:uid="{788D8769-9952-432C-9445-ED34C725B49A}" name="Column6305"/>
    <tableColumn id="6319" xr3:uid="{9330C81F-CFB8-4799-9612-2084315E009F}" name="Column6306"/>
    <tableColumn id="6320" xr3:uid="{D43E3F32-F03F-43D9-86EC-F23708C76285}" name="Column6307"/>
    <tableColumn id="6321" xr3:uid="{4602A6E2-67B9-4C50-895F-B5802CD5800D}" name="Column6308"/>
    <tableColumn id="6322" xr3:uid="{EC6A5C70-B5DC-482E-A718-D2814FF9B81C}" name="Column6309"/>
    <tableColumn id="6323" xr3:uid="{73B6C0D2-3BBF-428B-A01A-557E1DA2D8F4}" name="Column6310"/>
    <tableColumn id="6324" xr3:uid="{590734C8-FE38-4FB0-936A-1A3BB98343DC}" name="Column6311"/>
    <tableColumn id="6325" xr3:uid="{9622D7BB-B0AD-4EBA-A8DE-1AE585383D4B}" name="Column6312"/>
    <tableColumn id="6326" xr3:uid="{2C6981EE-A357-4438-A815-19A1396B69EB}" name="Column6313"/>
    <tableColumn id="6327" xr3:uid="{81595AC3-EF2D-49CF-BF49-28750CF09A8F}" name="Column6314"/>
    <tableColumn id="6328" xr3:uid="{23219CF7-1AA0-42F4-B577-1E48FD6A71CF}" name="Column6315"/>
    <tableColumn id="6329" xr3:uid="{A1EF5943-B0B0-4814-92E3-07478B0E6D59}" name="Column6316"/>
    <tableColumn id="6330" xr3:uid="{0509741E-76EC-4460-B568-3F745BCC7014}" name="Column6317"/>
    <tableColumn id="6331" xr3:uid="{9BDE50D0-668F-49FB-9683-1EF54779758B}" name="Column6318"/>
    <tableColumn id="6332" xr3:uid="{E264027E-F791-4380-976E-9854F5C90922}" name="Column6319"/>
    <tableColumn id="6333" xr3:uid="{D5952398-C407-42CE-AE5B-144C4A830FF3}" name="Column6320"/>
    <tableColumn id="6334" xr3:uid="{B1B0CE7F-458A-4F25-9598-55F771B4BB48}" name="Column6321"/>
    <tableColumn id="6335" xr3:uid="{6BF3D1A1-CDA5-4632-BF9A-43D65F69B5F0}" name="Column6322"/>
    <tableColumn id="6336" xr3:uid="{FA8AFABA-AD57-49B4-82B7-D849219E8AE2}" name="Column6323"/>
    <tableColumn id="6337" xr3:uid="{586DEA86-49E7-42ED-95CB-C1F8EBCA086E}" name="Column6324"/>
    <tableColumn id="6338" xr3:uid="{C6D612CD-7FE4-4072-B4F5-0A7CDD852334}" name="Column6325"/>
    <tableColumn id="6339" xr3:uid="{2EAB7133-EA1F-4D76-93DF-AE64E2D03984}" name="Column6326"/>
    <tableColumn id="6340" xr3:uid="{2B05D6C4-7E3F-4766-A9AB-A871EA5EF884}" name="Column6327"/>
    <tableColumn id="6341" xr3:uid="{09EF8014-DD64-4BB6-A4DA-4F8F2F0FD002}" name="Column6328"/>
    <tableColumn id="6342" xr3:uid="{22C9BA5D-ADE1-4DE5-9C58-57804D5C06D8}" name="Column6329"/>
    <tableColumn id="6343" xr3:uid="{CE22E3A9-0CFD-42F2-8DD9-64BA3DEAEA6C}" name="Column6330"/>
    <tableColumn id="6344" xr3:uid="{5692807F-70E3-47ED-B895-D7DC0DD70084}" name="Column6331"/>
    <tableColumn id="6345" xr3:uid="{E81DD2D9-8573-4463-AE23-1D5ED83B23FD}" name="Column6332"/>
    <tableColumn id="6346" xr3:uid="{B8D3AACB-88DE-4EF7-B383-EEB989F30C84}" name="Column6333"/>
    <tableColumn id="6347" xr3:uid="{5EAE356F-2EAB-4512-B056-7719DF63939C}" name="Column6334"/>
    <tableColumn id="6348" xr3:uid="{80BD166B-24BA-4306-B0A9-C741F7AEAB49}" name="Column6335"/>
    <tableColumn id="6349" xr3:uid="{6AAB2C65-83C5-4A71-8942-68C6D6E0844F}" name="Column6336"/>
    <tableColumn id="6350" xr3:uid="{891ACF33-8C43-45F0-89FB-9914CD6F2F2A}" name="Column6337"/>
    <tableColumn id="6351" xr3:uid="{2EFB6AFA-98F0-45E8-95F8-91E51CF9163E}" name="Column6338"/>
    <tableColumn id="6352" xr3:uid="{8EF954D6-A8DF-41AC-9086-83911A792726}" name="Column6339"/>
    <tableColumn id="6353" xr3:uid="{E7CECE07-EE98-4AA2-ABC3-29C7AE3F205B}" name="Column6340"/>
    <tableColumn id="6354" xr3:uid="{4460F28B-0EE0-4E92-A171-8ECB9F741BA4}" name="Column6341"/>
    <tableColumn id="6355" xr3:uid="{553024F2-E38B-4ED0-955A-3FA949575E65}" name="Column6342"/>
    <tableColumn id="6356" xr3:uid="{F5B2397E-2B50-496F-AA03-993236340B4E}" name="Column6343"/>
    <tableColumn id="6357" xr3:uid="{1EC1977E-4381-48D3-975F-2EB946EF56A6}" name="Column6344"/>
    <tableColumn id="6358" xr3:uid="{0D776262-8F58-4696-9A15-7CDFC90A1C00}" name="Column6345"/>
    <tableColumn id="6359" xr3:uid="{FDAAE3FE-4791-423D-8F76-034A132909B5}" name="Column6346"/>
    <tableColumn id="6360" xr3:uid="{A84EB020-3903-48B0-BE8A-368CFACFAF9C}" name="Column6347"/>
    <tableColumn id="6361" xr3:uid="{F3D5B641-72A7-4804-89B0-D76145E39E9D}" name="Column6348"/>
    <tableColumn id="6362" xr3:uid="{796B9237-8630-4C8B-818A-0C82838F5BED}" name="Column6349"/>
    <tableColumn id="6363" xr3:uid="{D8EB4A7B-48A4-47E9-B87D-388AC6A09647}" name="Column6350"/>
    <tableColumn id="6364" xr3:uid="{A9755310-1B90-403E-8C84-61C0943DCAE0}" name="Column6351"/>
    <tableColumn id="6365" xr3:uid="{29264AC1-E128-4A18-B181-53CD53453D8E}" name="Column6352"/>
    <tableColumn id="6366" xr3:uid="{E72D011F-0FC5-4958-933B-A815BE0AD0BC}" name="Column6353"/>
    <tableColumn id="6367" xr3:uid="{0813AD9B-06BA-4097-AFE8-8D1B5A48C832}" name="Column6354"/>
    <tableColumn id="6368" xr3:uid="{A43BE6F4-D643-498A-9893-E95A64381CF2}" name="Column6355"/>
    <tableColumn id="6369" xr3:uid="{D6E01208-0870-405C-BE3F-A3E6AB4498C7}" name="Column6356"/>
    <tableColumn id="6370" xr3:uid="{09BA6EFF-02AD-42FB-9DCD-0CE0B6C04689}" name="Column6357"/>
    <tableColumn id="6371" xr3:uid="{81B265B1-E154-48C8-B5B8-FB2586B74B19}" name="Column6358"/>
    <tableColumn id="6372" xr3:uid="{5D30757F-19FF-426E-AA2D-7DB73DBE144D}" name="Column6359"/>
    <tableColumn id="6373" xr3:uid="{4BE1CEC8-70D7-4D73-BA6B-E24CB3683867}" name="Column6360"/>
    <tableColumn id="6374" xr3:uid="{946A2C42-CEDD-4064-BA64-DCF0A0A7D3A0}" name="Column6361"/>
    <tableColumn id="6375" xr3:uid="{C288755E-ED15-4AF2-929E-FE6CA1E67998}" name="Column6362"/>
    <tableColumn id="6376" xr3:uid="{F90EF1E0-785F-414E-9CD4-409F245BB7A6}" name="Column6363"/>
    <tableColumn id="6377" xr3:uid="{7DCC6257-D075-483A-8C52-D7C3D9BAA85F}" name="Column6364"/>
    <tableColumn id="6378" xr3:uid="{0638615A-1BAB-4AFE-A013-E7C5C759CF5B}" name="Column6365"/>
    <tableColumn id="6379" xr3:uid="{E9E91CB0-45CA-4845-8C27-9C1396B501CE}" name="Column6366"/>
    <tableColumn id="6380" xr3:uid="{62C7937C-9686-46F2-8B31-6D99452ED8B3}" name="Column6367"/>
    <tableColumn id="6381" xr3:uid="{29073029-747C-44EA-B048-7A99EC6CB07B}" name="Column6368"/>
    <tableColumn id="6382" xr3:uid="{56D53FFD-6F9D-423C-96BE-AD596D2EA0CF}" name="Column6369"/>
    <tableColumn id="6383" xr3:uid="{6ECC7780-E9DD-4131-BF16-9F365BD254DC}" name="Column6370"/>
    <tableColumn id="6384" xr3:uid="{9F4F1A47-67A2-48AE-A0EA-53C145A69CB4}" name="Column6371"/>
    <tableColumn id="6385" xr3:uid="{4F52D70C-CE62-4F12-82C6-CD7A90B78046}" name="Column6372"/>
    <tableColumn id="6386" xr3:uid="{E5079566-C871-4424-A3D8-39000772032A}" name="Column6373"/>
    <tableColumn id="6387" xr3:uid="{95791A2C-4F2F-4270-83BE-DC6E77E2BC39}" name="Column6374"/>
    <tableColumn id="6388" xr3:uid="{431B3D52-33A2-44C5-B875-AD0A502A5B6E}" name="Column6375"/>
    <tableColumn id="6389" xr3:uid="{419191CF-4999-4BA0-A158-2E52F1807AF2}" name="Column6376"/>
    <tableColumn id="6390" xr3:uid="{311709BD-602D-450C-A9D0-725FC7560555}" name="Column6377"/>
    <tableColumn id="6391" xr3:uid="{7404F06F-9BD0-43BC-9A7B-49E029A4329D}" name="Column6378"/>
    <tableColumn id="6392" xr3:uid="{606FA6B9-9297-402E-A5FA-D89F8DBB6D9E}" name="Column6379"/>
    <tableColumn id="6393" xr3:uid="{DC6291BE-23D7-48AF-8028-959A115A2269}" name="Column6380"/>
    <tableColumn id="6394" xr3:uid="{571C4A40-0E04-4742-91A2-6BC239773062}" name="Column6381"/>
    <tableColumn id="6395" xr3:uid="{C15D5BAC-E864-4283-AC1F-BFC6640730EC}" name="Column6382"/>
    <tableColumn id="6396" xr3:uid="{7CB22768-9C2C-4D8C-9A95-161809462341}" name="Column6383"/>
    <tableColumn id="6397" xr3:uid="{370F7133-9376-4EFF-9749-FDD962A5207E}" name="Column6384"/>
    <tableColumn id="6398" xr3:uid="{2C9203D6-CC2C-436C-8D56-B73723972CF7}" name="Column6385"/>
    <tableColumn id="6399" xr3:uid="{CDCC76D1-16BA-4425-A5CA-65C323886693}" name="Column6386"/>
    <tableColumn id="6400" xr3:uid="{A24CF3F4-CDB6-414B-ACCF-2030E3C8819A}" name="Column6387"/>
    <tableColumn id="6401" xr3:uid="{63A30910-70A2-46B8-8AC2-4E6D28D8EC9A}" name="Column6388"/>
    <tableColumn id="6402" xr3:uid="{1735F3A9-667D-44CF-A448-4EE36D1F44DE}" name="Column6389"/>
    <tableColumn id="6403" xr3:uid="{37FB61BC-2C27-4BB3-940B-21E1FFA928F6}" name="Column6390"/>
    <tableColumn id="6404" xr3:uid="{D2BDCC1D-7879-4053-AEB0-41637AF7A7FD}" name="Column6391"/>
    <tableColumn id="6405" xr3:uid="{9BE26CCA-B6B1-40CC-BD84-C6D0C33307A0}" name="Column6392"/>
    <tableColumn id="6406" xr3:uid="{1D21DD07-81D5-4B85-85BF-E04B4ABE794B}" name="Column6393"/>
    <tableColumn id="6407" xr3:uid="{AFD188C1-4B3F-46A5-A9CC-D1758E197067}" name="Column6394"/>
    <tableColumn id="6408" xr3:uid="{AC642E19-8A80-41C8-B2E0-A0F64AA9D8BE}" name="Column6395"/>
    <tableColumn id="6409" xr3:uid="{BF6EBA88-37B6-4AFE-B392-71569D8489E2}" name="Column6396"/>
    <tableColumn id="6410" xr3:uid="{FAD31782-61C1-4D52-99B2-4573E2D5CB04}" name="Column6397"/>
    <tableColumn id="6411" xr3:uid="{738E1D6F-D74E-468B-9DED-01832BF579D8}" name="Column6398"/>
    <tableColumn id="6412" xr3:uid="{DFBD81FF-8612-4DA4-AF61-1B103E728AC4}" name="Column6399"/>
    <tableColumn id="6413" xr3:uid="{8D5EF559-B430-47B1-A7A2-CAF36D5CD083}" name="Column6400"/>
    <tableColumn id="6414" xr3:uid="{476FB5A4-199B-4324-ABD5-1DDFDD646E90}" name="Column6401"/>
    <tableColumn id="6415" xr3:uid="{D6BBFA20-B7E2-4294-BF32-7A13F2D42696}" name="Column6402"/>
    <tableColumn id="6416" xr3:uid="{A1C43F23-24E9-4D8B-9C4C-5F6720B357EF}" name="Column6403"/>
    <tableColumn id="6417" xr3:uid="{FFC43A70-3DE9-4E67-9831-41BFBE110672}" name="Column6404"/>
    <tableColumn id="6418" xr3:uid="{958DC858-6210-4126-9B3E-9794977E6B7A}" name="Column6405"/>
    <tableColumn id="6419" xr3:uid="{FD231A47-1464-4F67-81BD-6B3F853EFB3E}" name="Column6406"/>
    <tableColumn id="6420" xr3:uid="{A821150B-BCC4-4002-9AF6-D93E244D0FFB}" name="Column6407"/>
    <tableColumn id="6421" xr3:uid="{C9CF2F1B-C4F2-441B-8C8E-F06FEF2484C6}" name="Column6408"/>
    <tableColumn id="6422" xr3:uid="{C6D2AF79-6DBA-4C13-9D65-4A3813780F3C}" name="Column6409"/>
    <tableColumn id="6423" xr3:uid="{23A65AD3-0294-4D04-919C-918DB9E62B88}" name="Column6410"/>
    <tableColumn id="6424" xr3:uid="{0FF5586E-9779-444E-B579-C96D844D1B05}" name="Column6411"/>
    <tableColumn id="6425" xr3:uid="{2ACABD7F-37EB-46C1-872C-7385F5F8530E}" name="Column6412"/>
    <tableColumn id="6426" xr3:uid="{9694F752-C59F-48A7-B1D0-B80DD27E40CB}" name="Column6413"/>
    <tableColumn id="6427" xr3:uid="{41F08A03-4845-417C-88E8-316023C52A52}" name="Column6414"/>
    <tableColumn id="6428" xr3:uid="{4BDA5CEE-A4BC-4B9B-85CF-B63290AF54A3}" name="Column6415"/>
    <tableColumn id="6429" xr3:uid="{4C19520E-388E-481C-93A9-6265F6B62958}" name="Column6416"/>
    <tableColumn id="6430" xr3:uid="{5514F7DA-C41F-4E42-84F5-F1329549A7C7}" name="Column6417"/>
    <tableColumn id="6431" xr3:uid="{2B842200-CE84-4AD1-A05A-BFAECD406FEE}" name="Column6418"/>
    <tableColumn id="6432" xr3:uid="{ED0A9EBB-AEC7-4AC2-A21A-A80FF3162C2B}" name="Column6419"/>
    <tableColumn id="6433" xr3:uid="{DC2225F3-40BD-471E-8725-F01A7046C369}" name="Column6420"/>
    <tableColumn id="6434" xr3:uid="{6FA3C5C2-FA04-4233-9228-C2F65F3D622C}" name="Column6421"/>
    <tableColumn id="6435" xr3:uid="{6EAF08DD-31FA-4A82-864D-62E8F6B57DB0}" name="Column6422"/>
    <tableColumn id="6436" xr3:uid="{E8FA7ABA-8673-4EBD-9E7F-B8ADF675958A}" name="Column6423"/>
    <tableColumn id="6437" xr3:uid="{A44B6D02-6A6F-4612-BC42-5A32E76856D6}" name="Column6424"/>
    <tableColumn id="6438" xr3:uid="{B6CA4A40-83FE-44CB-AFDA-63EAD0DD2C3E}" name="Column6425"/>
    <tableColumn id="6439" xr3:uid="{B3FA8676-42AA-4EC6-875F-4B3BC2299ED7}" name="Column6426"/>
    <tableColumn id="6440" xr3:uid="{BE6A1472-8764-4B98-9D9C-E681DE213ABA}" name="Column6427"/>
    <tableColumn id="6441" xr3:uid="{C1B717E1-DB9D-4351-B200-D88C4598445C}" name="Column6428"/>
    <tableColumn id="6442" xr3:uid="{7A660C6A-34AB-4FF3-86B7-D633EE589A22}" name="Column6429"/>
    <tableColumn id="6443" xr3:uid="{34AC8A92-B5D2-4F68-BCF0-BE8F527C204F}" name="Column6430"/>
    <tableColumn id="6444" xr3:uid="{EC680530-7FE0-48B0-9D9B-1F8EB452C652}" name="Column6431"/>
    <tableColumn id="6445" xr3:uid="{1F31E1A5-2BB1-4D20-8D54-AA9B3CA5958C}" name="Column6432"/>
    <tableColumn id="6446" xr3:uid="{64D45725-2B50-4805-B645-DB04592284A0}" name="Column6433"/>
    <tableColumn id="6447" xr3:uid="{D2491DD6-375E-4BB9-A3D4-F65F9AC57ACC}" name="Column6434"/>
    <tableColumn id="6448" xr3:uid="{96C0ED40-0E82-4F40-AB33-A1997364B3DF}" name="Column6435"/>
    <tableColumn id="6449" xr3:uid="{C6C52786-728A-4921-A7F9-6AC3FFD21F13}" name="Column6436"/>
    <tableColumn id="6450" xr3:uid="{41CD328C-C11D-4209-BB09-BE1387680CCE}" name="Column6437"/>
    <tableColumn id="6451" xr3:uid="{E40B155E-B5C4-4C9A-852D-CD38A4366B37}" name="Column6438"/>
    <tableColumn id="6452" xr3:uid="{CA4F4CA8-2A56-488A-B54A-917758FC82C7}" name="Column6439"/>
    <tableColumn id="6453" xr3:uid="{A5EC94A7-9B8E-4A21-B9D4-E477A3AFEBF3}" name="Column6440"/>
    <tableColumn id="6454" xr3:uid="{1595022A-C209-4326-8D4C-45E731CFFD47}" name="Column6441"/>
    <tableColumn id="6455" xr3:uid="{43E87F92-4BA3-4A7B-9565-34C1CF6CA463}" name="Column6442"/>
    <tableColumn id="6456" xr3:uid="{2D4D1545-5038-4D11-8626-DB1F834537D4}" name="Column6443"/>
    <tableColumn id="6457" xr3:uid="{B88DA97A-D196-4972-897C-2E2B7A7B2245}" name="Column6444"/>
    <tableColumn id="6458" xr3:uid="{E51AF323-42A8-4963-86D8-F4E67D6E8C70}" name="Column6445"/>
    <tableColumn id="6459" xr3:uid="{3F910C1F-DAC0-404C-9B00-8800406C1D6E}" name="Column6446"/>
    <tableColumn id="6460" xr3:uid="{6C836A3A-DDEF-4535-BA17-DBB9C3DE6913}" name="Column6447"/>
    <tableColumn id="6461" xr3:uid="{47DA56C7-41FC-4144-8887-1C338145B430}" name="Column6448"/>
    <tableColumn id="6462" xr3:uid="{89D7BF68-CDFC-4A33-BF7F-EF333F923D2B}" name="Column6449"/>
    <tableColumn id="6463" xr3:uid="{70B37715-60EB-4D15-84DE-DCA564352C0A}" name="Column6450"/>
    <tableColumn id="6464" xr3:uid="{CC48BA7E-20E4-4DD8-BD9D-103C92CF86ED}" name="Column6451"/>
    <tableColumn id="6465" xr3:uid="{1B2AF9A9-3962-45E6-9208-607320A8D459}" name="Column6452"/>
    <tableColumn id="6466" xr3:uid="{E6283750-8A4D-4092-ADAB-DC28AC2ECC55}" name="Column6453"/>
    <tableColumn id="6467" xr3:uid="{61B70B50-6669-416B-9286-7C17FCE5D1A5}" name="Column6454"/>
    <tableColumn id="6468" xr3:uid="{C82D0AA0-94DD-4EBD-8F6C-43C2F3CA5004}" name="Column6455"/>
    <tableColumn id="6469" xr3:uid="{47B07345-07F0-47D8-944C-5195EE659D5A}" name="Column6456"/>
    <tableColumn id="6470" xr3:uid="{607D86B0-6FBE-4459-B25A-F710A692F069}" name="Column6457"/>
    <tableColumn id="6471" xr3:uid="{DE65C620-4F89-49CF-82B2-D24DF417332A}" name="Column6458"/>
    <tableColumn id="6472" xr3:uid="{CBBDA13F-A0A5-4517-9A7F-7AADA7D8EBAA}" name="Column6459"/>
    <tableColumn id="6473" xr3:uid="{CF675AF2-A321-45F0-8D37-E4CACB2DB6B0}" name="Column6460"/>
    <tableColumn id="6474" xr3:uid="{7A2678DD-304B-4CD7-B2FF-31A341C37FCD}" name="Column6461"/>
    <tableColumn id="6475" xr3:uid="{B0193419-E413-4202-9B3D-354D340DA7CF}" name="Column6462"/>
    <tableColumn id="6476" xr3:uid="{6AEDCD55-68BF-43F4-A26A-F77F3234C0AC}" name="Column6463"/>
    <tableColumn id="6477" xr3:uid="{77E04D9E-2275-4BC8-8269-2683D8A9A1D9}" name="Column6464"/>
    <tableColumn id="6478" xr3:uid="{5B818AEA-B30F-475A-A2E5-DFA2A5B3C81B}" name="Column6465"/>
    <tableColumn id="6479" xr3:uid="{1D895887-C1CD-4268-B468-63B31B124A1F}" name="Column6466"/>
    <tableColumn id="6480" xr3:uid="{D093978E-A4CB-4242-A3EC-C5E113A7C5F5}" name="Column6467"/>
    <tableColumn id="6481" xr3:uid="{D04A3F21-5EC7-4472-BB11-1E8937E81243}" name="Column6468"/>
    <tableColumn id="6482" xr3:uid="{A8203EDF-1B51-41EE-A35B-9DC76785AFBD}" name="Column6469"/>
    <tableColumn id="6483" xr3:uid="{64C6140D-2752-4283-B228-9679B1963DD4}" name="Column6470"/>
    <tableColumn id="6484" xr3:uid="{433B78A1-88BA-4858-B82F-55E6A0529EF5}" name="Column6471"/>
    <tableColumn id="6485" xr3:uid="{2CDFA43F-82D8-4863-945E-C6E4DE872A15}" name="Column6472"/>
    <tableColumn id="6486" xr3:uid="{8FAFF507-05D6-43FA-AC64-07C702B391A7}" name="Column6473"/>
    <tableColumn id="6487" xr3:uid="{F3ABD5AF-98B5-4F2A-9650-DB3A4222963A}" name="Column6474"/>
    <tableColumn id="6488" xr3:uid="{51E48148-BA09-43F9-8A92-FCB4392DB6AF}" name="Column6475"/>
    <tableColumn id="6489" xr3:uid="{E2DEC25E-42D1-42A3-8DDE-14C1A0002A21}" name="Column6476"/>
    <tableColumn id="6490" xr3:uid="{017383A9-2694-4C65-9552-1752FB305652}" name="Column6477"/>
    <tableColumn id="6491" xr3:uid="{C85821A4-6555-41CF-B062-7D21DAF11DAF}" name="Column6478"/>
    <tableColumn id="6492" xr3:uid="{70AFCB9C-A7C0-4F3E-A8B0-CB578549C6F8}" name="Column6479"/>
    <tableColumn id="6493" xr3:uid="{BC7A289C-5D56-4BD4-A5FE-52731DC1E868}" name="Column6480"/>
    <tableColumn id="6494" xr3:uid="{BD4B625E-2A5F-4679-91BC-9FD9D7625741}" name="Column6481"/>
    <tableColumn id="6495" xr3:uid="{F6DEB516-FEFE-4BCC-8151-77DAAB1636AA}" name="Column6482"/>
    <tableColumn id="6496" xr3:uid="{6731C1FE-7336-4B29-BA2E-5CBE7B3BEA48}" name="Column6483"/>
    <tableColumn id="6497" xr3:uid="{F2F3449E-CB56-4865-9FD6-142107BDAE7A}" name="Column6484"/>
    <tableColumn id="6498" xr3:uid="{6EC73D19-FE27-4C86-975F-B4DCF1AD09EB}" name="Column6485"/>
    <tableColumn id="6499" xr3:uid="{58DE3B5E-6D57-4104-A7C9-A6F9A4F55094}" name="Column6486"/>
    <tableColumn id="6500" xr3:uid="{C2776D67-CD01-4B47-90C1-2639DE1FF5E4}" name="Column6487"/>
    <tableColumn id="6501" xr3:uid="{86339C36-D21B-4009-A798-F49FED074163}" name="Column6488"/>
    <tableColumn id="6502" xr3:uid="{E87AA435-7BDE-4399-9AFF-6B1AEE55E070}" name="Column6489"/>
    <tableColumn id="6503" xr3:uid="{BB10D7E7-42B8-4209-A6A5-5ED82A6F45CF}" name="Column6490"/>
    <tableColumn id="6504" xr3:uid="{C26AD9B7-5979-4D76-9E84-31F0B92613E1}" name="Column6491"/>
    <tableColumn id="6505" xr3:uid="{9EF9A624-AEED-46B6-9F12-2513BAE04A21}" name="Column6492"/>
    <tableColumn id="6506" xr3:uid="{64031301-6C95-47C4-B9F7-2250BC695FC3}" name="Column6493"/>
    <tableColumn id="6507" xr3:uid="{6ED20605-98BD-4A8D-929E-455CB7AEA423}" name="Column6494"/>
    <tableColumn id="6508" xr3:uid="{160BD8F5-1BD7-46B2-860E-D23456226784}" name="Column6495"/>
    <tableColumn id="6509" xr3:uid="{EE5D7A4F-36DB-4BCC-9838-8B04439A2A50}" name="Column6496"/>
    <tableColumn id="6510" xr3:uid="{41A93EF5-BB58-4E6F-9FD9-DE047581444E}" name="Column6497"/>
    <tableColumn id="6511" xr3:uid="{7F2936F6-3FDB-4629-957F-7DFE28D8E133}" name="Column6498"/>
    <tableColumn id="6512" xr3:uid="{AECF5DB9-3ADA-4C86-9C1B-170EDA36ACE3}" name="Column6499"/>
    <tableColumn id="6513" xr3:uid="{7E06226E-404D-4CDC-8AE0-5604F114EC96}" name="Column6500"/>
    <tableColumn id="6514" xr3:uid="{863C5DCF-B14B-4CDD-A625-94E2E56233D6}" name="Column6501"/>
    <tableColumn id="6515" xr3:uid="{2C8781D8-7116-40E0-B4AC-E187058DEFA8}" name="Column6502"/>
    <tableColumn id="6516" xr3:uid="{EF79FA24-BFB1-42FD-B18E-396F02012B46}" name="Column6503"/>
    <tableColumn id="6517" xr3:uid="{D612D639-FBAB-4E9A-8ED7-6B6DF932AE8A}" name="Column6504"/>
    <tableColumn id="6518" xr3:uid="{490DEC4B-F8AB-4D47-9E62-98820F24C1FF}" name="Column6505"/>
    <tableColumn id="6519" xr3:uid="{D54910F2-2130-4361-9B21-52FE3E41D5F4}" name="Column6506"/>
    <tableColumn id="6520" xr3:uid="{889AD66D-6E3B-48B5-8F12-E6079FC35226}" name="Column6507"/>
    <tableColumn id="6521" xr3:uid="{7FAC551D-948E-4C50-97E8-57BD45E8C8F9}" name="Column6508"/>
    <tableColumn id="6522" xr3:uid="{5991D268-884C-4909-AA17-A1756AB8228A}" name="Column6509"/>
    <tableColumn id="6523" xr3:uid="{F80D5B3D-4BBF-4BB9-ADDF-64DDA1E48C63}" name="Column6510"/>
    <tableColumn id="6524" xr3:uid="{06354C0A-419C-49F5-9E6B-CB3704CB18D5}" name="Column6511"/>
    <tableColumn id="6525" xr3:uid="{ABFF0BC5-EB08-4693-A0CA-EEA92D4DDA3D}" name="Column6512"/>
    <tableColumn id="6526" xr3:uid="{6547C44E-7A6E-428F-8795-4ECE0A5CE731}" name="Column6513"/>
    <tableColumn id="6527" xr3:uid="{77370F4B-4CDB-4604-B1DD-1C1E94960BC4}" name="Column6514"/>
    <tableColumn id="6528" xr3:uid="{59FE531C-1E58-41B7-ACAF-0D9CE2DB0E86}" name="Column6515"/>
    <tableColumn id="6529" xr3:uid="{2E174276-F98E-4519-BC93-8E1C527714F5}" name="Column6516"/>
    <tableColumn id="6530" xr3:uid="{EEA33A42-25F1-4DF0-A290-462B800EFFE6}" name="Column6517"/>
    <tableColumn id="6531" xr3:uid="{AD70509A-C2D0-4F1D-84A1-DDE701C1368C}" name="Column6518"/>
    <tableColumn id="6532" xr3:uid="{AEB10FDF-69F7-46C2-B165-6E354408A88F}" name="Column6519"/>
    <tableColumn id="6533" xr3:uid="{DCB6C105-5D21-4B04-9524-7340CEE6D377}" name="Column6520"/>
    <tableColumn id="6534" xr3:uid="{1C2CFB7E-18B0-4C73-8C61-C09DEBAD6407}" name="Column6521"/>
    <tableColumn id="6535" xr3:uid="{98B8D475-49A7-4B09-BECA-FE158A04D123}" name="Column6522"/>
    <tableColumn id="6536" xr3:uid="{8972C54C-9E66-4481-AB66-02C0E4E114D7}" name="Column6523"/>
    <tableColumn id="6537" xr3:uid="{7A725D17-9C07-4346-ABDA-955C98111A1B}" name="Column6524"/>
    <tableColumn id="6538" xr3:uid="{06026DFD-F521-429F-8999-8ED11F314A8D}" name="Column6525"/>
    <tableColumn id="6539" xr3:uid="{291DAB7B-68E4-48AA-BB28-3154C698BFF9}" name="Column6526"/>
    <tableColumn id="6540" xr3:uid="{9114B3AC-B2C8-4724-AB68-FEFBFD488554}" name="Column6527"/>
    <tableColumn id="6541" xr3:uid="{2EA50DA3-4357-4A28-9964-5F9D121922BF}" name="Column6528"/>
    <tableColumn id="6542" xr3:uid="{E9CD8F94-FEEB-418A-AAAD-C83FB2F6A96E}" name="Column6529"/>
    <tableColumn id="6543" xr3:uid="{C03AEFE5-024C-47CD-9E9F-CAB1AD6F0082}" name="Column6530"/>
    <tableColumn id="6544" xr3:uid="{EC98A8AF-0684-4226-A31E-6266BF7EC81F}" name="Column6531"/>
    <tableColumn id="6545" xr3:uid="{7E2D37BD-2C36-4554-B5C6-348EE1B72B20}" name="Column6532"/>
    <tableColumn id="6546" xr3:uid="{489BC37D-4BFD-47E0-86E5-BA91D9E3F5D1}" name="Column6533"/>
    <tableColumn id="6547" xr3:uid="{DF249994-CA47-4A73-BCF7-18CCE7E3C257}" name="Column6534"/>
    <tableColumn id="6548" xr3:uid="{B10F504B-7C23-4C94-9DC0-FCA8A38C26A5}" name="Column6535"/>
    <tableColumn id="6549" xr3:uid="{B62CB900-E077-490C-A7C5-DE6D053333BF}" name="Column6536"/>
    <tableColumn id="6550" xr3:uid="{1AC9A92D-CAF7-49BA-8DE9-18A71636BC59}" name="Column6537"/>
    <tableColumn id="6551" xr3:uid="{B3A77FB1-5678-4850-8659-395E442F9399}" name="Column6538"/>
    <tableColumn id="6552" xr3:uid="{B26614AA-42C8-45C1-AEA7-691228280BC2}" name="Column6539"/>
    <tableColumn id="6553" xr3:uid="{1C7CD59E-9EF5-4A71-8C27-9BF8291993D9}" name="Column6540"/>
    <tableColumn id="6554" xr3:uid="{8845AC77-3DCB-4147-94C5-04E6088BE6B9}" name="Column6541"/>
    <tableColumn id="6555" xr3:uid="{469976B6-9EE5-4934-A7E9-B661B2C31353}" name="Column6542"/>
    <tableColumn id="6556" xr3:uid="{A7C7A6A1-7F4A-458A-A11B-B0EAAF10B181}" name="Column6543"/>
    <tableColumn id="6557" xr3:uid="{F8FFA105-B40A-4CDA-883F-48E035BB94EC}" name="Column6544"/>
    <tableColumn id="6558" xr3:uid="{4156C97C-FA77-4584-8665-024CDBAC9372}" name="Column6545"/>
    <tableColumn id="6559" xr3:uid="{E5DF22EF-E933-4942-A133-1F8D2527B50B}" name="Column6546"/>
    <tableColumn id="6560" xr3:uid="{A8865D4A-012F-46A3-9E07-6DEDF79E8BEA}" name="Column6547"/>
    <tableColumn id="6561" xr3:uid="{690BCEA2-223D-465A-BC18-45BE207DC92C}" name="Column6548"/>
    <tableColumn id="6562" xr3:uid="{A6FCED15-04A2-4AF7-B947-0619FA94BCDF}" name="Column6549"/>
    <tableColumn id="6563" xr3:uid="{34582BBE-4B05-4AC2-B80C-7A046CE77ADC}" name="Column6550"/>
    <tableColumn id="6564" xr3:uid="{F0ADF40D-708A-4371-8719-21E50EE0C0D2}" name="Column6551"/>
    <tableColumn id="6565" xr3:uid="{FA199A57-2BC9-411C-97B2-A0F5545E1682}" name="Column6552"/>
    <tableColumn id="6566" xr3:uid="{80E359AA-561D-4351-AE53-2FE347D86F11}" name="Column6553"/>
    <tableColumn id="6567" xr3:uid="{D6D93201-20FA-4298-B3F7-BEA05443882D}" name="Column6554"/>
    <tableColumn id="6568" xr3:uid="{D6646B04-3887-47EE-8C58-D1F801B232B9}" name="Column6555"/>
    <tableColumn id="6569" xr3:uid="{9D9695A3-6CB7-45A6-AE02-6515E48CDA4D}" name="Column6556"/>
    <tableColumn id="6570" xr3:uid="{4C5CAFFB-FDDB-40AA-888E-F5D4A25E0DEC}" name="Column6557"/>
    <tableColumn id="6571" xr3:uid="{E16F09E7-338C-4FD6-A853-63BD776C58BD}" name="Column6558"/>
    <tableColumn id="6572" xr3:uid="{1CD9C4BB-B9E3-4C92-84E3-416EE27E0052}" name="Column6559"/>
    <tableColumn id="6573" xr3:uid="{517E02FB-9E36-4BE6-835F-BC5145E20234}" name="Column6560"/>
    <tableColumn id="6574" xr3:uid="{2F8B9541-8F70-4139-B09A-C28D29368B3B}" name="Column6561"/>
    <tableColumn id="6575" xr3:uid="{94B5B673-366D-4DC1-8613-D29E41B1B32C}" name="Column6562"/>
    <tableColumn id="6576" xr3:uid="{6B41B299-F865-45F2-AB66-1D8A626F01C5}" name="Column6563"/>
    <tableColumn id="6577" xr3:uid="{2443A06E-2D00-48D2-A6A5-200917304B23}" name="Column6564"/>
    <tableColumn id="6578" xr3:uid="{E1D62048-FFDD-4FBB-8ECE-117BBD1B0660}" name="Column6565"/>
    <tableColumn id="6579" xr3:uid="{78305AAD-82E4-409B-A924-2C20E7CB0156}" name="Column6566"/>
    <tableColumn id="6580" xr3:uid="{91587090-FDBE-4209-9171-F1CB98638346}" name="Column6567"/>
    <tableColumn id="6581" xr3:uid="{D67E9060-9635-4FAC-B7D5-15EF259F90B9}" name="Column6568"/>
    <tableColumn id="6582" xr3:uid="{36ABB9FA-CA22-4B21-9D5F-5E559F3B7273}" name="Column6569"/>
    <tableColumn id="6583" xr3:uid="{63451133-BAE7-483E-BCA8-F7AD932FC5C1}" name="Column6570"/>
    <tableColumn id="6584" xr3:uid="{8FCA6FB2-A653-48B8-9148-106536073265}" name="Column6571"/>
    <tableColumn id="6585" xr3:uid="{5B36DFF9-D6EB-4B12-94F9-EC44468D77AC}" name="Column6572"/>
    <tableColumn id="6586" xr3:uid="{32329C0B-CEE7-4793-8769-28485C1BE41A}" name="Column6573"/>
    <tableColumn id="6587" xr3:uid="{AEB35790-A51B-4D14-8187-F6FBDFE1400D}" name="Column6574"/>
    <tableColumn id="6588" xr3:uid="{A67452CF-D0C4-400F-99D4-FEFC0A52534E}" name="Column6575"/>
    <tableColumn id="6589" xr3:uid="{3F63424B-910B-4419-BB37-C4654EE20A45}" name="Column6576"/>
    <tableColumn id="6590" xr3:uid="{511DAEBD-A60A-4F3B-A05F-D096A42F8520}" name="Column6577"/>
    <tableColumn id="6591" xr3:uid="{F830206E-FDD9-4D7A-9E4D-189863001C56}" name="Column6578"/>
    <tableColumn id="6592" xr3:uid="{222F9B1D-7BE1-4C7C-B9E6-B577778F94D2}" name="Column6579"/>
    <tableColumn id="6593" xr3:uid="{CE9C4B73-B418-4586-9447-F9D7BAAE1614}" name="Column6580"/>
    <tableColumn id="6594" xr3:uid="{30BEA5E7-9029-4C5D-9CA3-56DAB11D6A08}" name="Column6581"/>
    <tableColumn id="6595" xr3:uid="{5E27B8A9-FD0A-42FA-920D-6AD68661AA14}" name="Column6582"/>
    <tableColumn id="6596" xr3:uid="{560ED0FC-1B56-4B72-AC19-5CC179FCF056}" name="Column6583"/>
    <tableColumn id="6597" xr3:uid="{BE7C81F2-ED3A-4975-8C42-691DA960BC08}" name="Column6584"/>
    <tableColumn id="6598" xr3:uid="{0E9E99CB-AAE4-4435-83BE-30678A0A43FE}" name="Column6585"/>
    <tableColumn id="6599" xr3:uid="{235A25FC-393B-445A-9A44-A3C690E582DA}" name="Column6586"/>
    <tableColumn id="6600" xr3:uid="{F8659ED2-A48B-44CB-B5EB-D06CC2F6D268}" name="Column6587"/>
    <tableColumn id="6601" xr3:uid="{F113F21F-CD2F-4B32-AF02-0855470B219C}" name="Column6588"/>
    <tableColumn id="6602" xr3:uid="{57E3A67B-4697-40DF-90E7-B04E55EC9580}" name="Column6589"/>
    <tableColumn id="6603" xr3:uid="{32142E57-3DC0-43D1-92E3-ADA95E13A3AC}" name="Column6590"/>
    <tableColumn id="6604" xr3:uid="{8E5408D9-61C4-465E-B3E5-7AFB64651F9C}" name="Column6591"/>
    <tableColumn id="6605" xr3:uid="{DC2E39A6-112C-4523-8C1D-30760C108729}" name="Column6592"/>
    <tableColumn id="6606" xr3:uid="{14533773-3A4E-46E3-B2F0-0EEA8F629CE5}" name="Column6593"/>
    <tableColumn id="6607" xr3:uid="{C820BD8B-DD83-4F18-8FF0-B25BC14847FC}" name="Column6594"/>
    <tableColumn id="6608" xr3:uid="{4AC927D7-A4E1-4A3E-AC83-5917AE59E4FA}" name="Column6595"/>
    <tableColumn id="6609" xr3:uid="{7BCC8DAE-9743-4EA1-B88F-B28720B7C265}" name="Column6596"/>
    <tableColumn id="6610" xr3:uid="{EBB75B7D-1CFA-447A-8496-B2B79259EC53}" name="Column6597"/>
    <tableColumn id="6611" xr3:uid="{19B6AB45-725D-4EBA-9448-CF9046489196}" name="Column6598"/>
    <tableColumn id="6612" xr3:uid="{9B6961CF-46FD-42A0-9C4E-AD8387D84E4C}" name="Column6599"/>
    <tableColumn id="6613" xr3:uid="{E6ED45C2-6EA8-4336-9AF5-A8FB9F9F8A83}" name="Column6600"/>
    <tableColumn id="6614" xr3:uid="{77524AB9-4B48-4A20-90D2-70897DF9E4EB}" name="Column6601"/>
    <tableColumn id="6615" xr3:uid="{2710EDCE-16ED-46C8-8444-8573C98711C7}" name="Column6602"/>
    <tableColumn id="6616" xr3:uid="{5B61049A-0F57-4232-A75C-80F6BD55F9D6}" name="Column6603"/>
    <tableColumn id="6617" xr3:uid="{D97C494F-DE03-47B4-970B-2E4C4369A602}" name="Column6604"/>
    <tableColumn id="6618" xr3:uid="{F791EBCA-49C4-4BB4-9AC9-9AFE95941FC9}" name="Column6605"/>
    <tableColumn id="6619" xr3:uid="{A7B2DE77-9B2B-4CC0-8C69-CBB67A705FD9}" name="Column6606"/>
    <tableColumn id="6620" xr3:uid="{8053821B-2A60-45CB-B7C5-E0E5390A0D6B}" name="Column6607"/>
    <tableColumn id="6621" xr3:uid="{D7241C09-919D-4DBF-A71F-559986E6EB05}" name="Column6608"/>
    <tableColumn id="6622" xr3:uid="{C7112A2F-6A9A-4E83-BF1C-6AAEDB4DAC28}" name="Column6609"/>
    <tableColumn id="6623" xr3:uid="{6E708C66-2543-4362-A019-6B6D22EDD51F}" name="Column6610"/>
    <tableColumn id="6624" xr3:uid="{80AD8147-F44E-47D3-9CC8-A0F985837EA5}" name="Column6611"/>
    <tableColumn id="6625" xr3:uid="{3E587450-BA7C-4F5D-85F7-9FA82CE87743}" name="Column6612"/>
    <tableColumn id="6626" xr3:uid="{15998DEE-7D6F-4E21-BD1D-BAAE965A6474}" name="Column6613"/>
    <tableColumn id="6627" xr3:uid="{D14BECAC-4CEC-4C19-9FBF-C73C6345A7E4}" name="Column6614"/>
    <tableColumn id="6628" xr3:uid="{4D3649B4-D5D4-442C-84D3-46A74EBAC383}" name="Column6615"/>
    <tableColumn id="6629" xr3:uid="{C6929190-AE7A-47FE-A38B-6D8F4FAD54B1}" name="Column6616"/>
    <tableColumn id="6630" xr3:uid="{67223887-964B-418A-81CD-0C0BB738F0E7}" name="Column6617"/>
    <tableColumn id="6631" xr3:uid="{DEFB57F8-2631-4C27-9199-5A233745B1D2}" name="Column6618"/>
    <tableColumn id="6632" xr3:uid="{7ABF2217-FD2A-4EFB-ADFA-69830B9E5B3E}" name="Column6619"/>
    <tableColumn id="6633" xr3:uid="{F51CCC30-4246-486C-8D6A-29BBF9D35927}" name="Column6620"/>
    <tableColumn id="6634" xr3:uid="{B87D1E56-DCC9-42FB-B993-F32B902C8A7D}" name="Column6621"/>
    <tableColumn id="6635" xr3:uid="{17C84903-996D-4E4F-A675-43389ED8B51B}" name="Column6622"/>
    <tableColumn id="6636" xr3:uid="{D65E949F-7BC9-405D-8014-DDC0D8045F56}" name="Column6623"/>
    <tableColumn id="6637" xr3:uid="{B15AA316-6A93-4FAF-B7FC-11AB147F681F}" name="Column6624"/>
    <tableColumn id="6638" xr3:uid="{8236AF8C-27CB-4FAC-8BD0-0B4DA03C91E4}" name="Column6625"/>
    <tableColumn id="6639" xr3:uid="{936755E5-E3B8-4E5C-A728-C7BB7B73330B}" name="Column6626"/>
    <tableColumn id="6640" xr3:uid="{7C37EA8E-68D4-43D1-AE15-4263FDA9C825}" name="Column6627"/>
    <tableColumn id="6641" xr3:uid="{D526D04B-4FF0-4C21-BEF1-AB44AE8E99C7}" name="Column6628"/>
    <tableColumn id="6642" xr3:uid="{90068E4D-EF14-46B3-BED1-9B5FF1003571}" name="Column6629"/>
    <tableColumn id="6643" xr3:uid="{6B59A1DD-E89C-4817-BD52-2EFF0785DC3A}" name="Column6630"/>
    <tableColumn id="6644" xr3:uid="{F3EADD32-B94E-46C1-8661-D30208D203F6}" name="Column6631"/>
    <tableColumn id="6645" xr3:uid="{4745A72B-CEB4-4AD1-B340-A1FBC884D9F2}" name="Column6632"/>
    <tableColumn id="6646" xr3:uid="{CD07C8AA-9B97-43C2-BA67-5F3FC172D654}" name="Column6633"/>
    <tableColumn id="6647" xr3:uid="{6EA1F328-EABC-4234-8823-F477CEE408E1}" name="Column6634"/>
    <tableColumn id="6648" xr3:uid="{22E03948-A542-4437-9E7B-8F4A355D0EB6}" name="Column6635"/>
    <tableColumn id="6649" xr3:uid="{9A184B06-5A13-4365-A676-08140A623EB7}" name="Column6636"/>
    <tableColumn id="6650" xr3:uid="{DF511375-A1A5-4F3D-846C-B9EEEFC87794}" name="Column6637"/>
    <tableColumn id="6651" xr3:uid="{F06E60CB-86C1-4ABD-A7D9-9D795162C268}" name="Column6638"/>
    <tableColumn id="6652" xr3:uid="{1849D480-A48E-4D2B-A2AB-BC54D53161FE}" name="Column6639"/>
    <tableColumn id="6653" xr3:uid="{60CE57E4-B13C-4CDF-8EE4-B956E738B1A5}" name="Column6640"/>
    <tableColumn id="6654" xr3:uid="{E35DC85E-96F9-45A8-908A-573ED4E69EBF}" name="Column6641"/>
    <tableColumn id="6655" xr3:uid="{637E1E48-2363-4558-B364-304CDE05C10C}" name="Column6642"/>
    <tableColumn id="6656" xr3:uid="{389A3487-DCAB-4474-9752-B5701F95D5F7}" name="Column6643"/>
    <tableColumn id="6657" xr3:uid="{AA761F8F-B394-4A33-941D-76A6CF8A49B3}" name="Column6644"/>
    <tableColumn id="6658" xr3:uid="{57388BF4-283F-44B3-83FE-AA0B69AE6C36}" name="Column6645"/>
    <tableColumn id="6659" xr3:uid="{923CF616-FC48-4FC3-BA24-DE6D7C7C8603}" name="Column6646"/>
    <tableColumn id="6660" xr3:uid="{D9A17DA1-4A53-47DC-AC86-4924EBADB767}" name="Column6647"/>
    <tableColumn id="6661" xr3:uid="{B6F2CAAD-75B2-4B5E-B41D-3EDCFBD739CC}" name="Column6648"/>
    <tableColumn id="6662" xr3:uid="{5DF9771B-92E0-4410-9B24-154BD58AC9A4}" name="Column6649"/>
    <tableColumn id="6663" xr3:uid="{1D34324F-A599-4715-8DAB-B1D9599A1A1E}" name="Column6650"/>
    <tableColumn id="6664" xr3:uid="{33D773A0-FF01-4623-9D38-28F658C882B6}" name="Column6651"/>
    <tableColumn id="6665" xr3:uid="{312B6571-0352-4446-9A41-5A81AA4624AF}" name="Column6652"/>
    <tableColumn id="6666" xr3:uid="{1946C7E9-5C79-4A9A-A2FC-A4E3896532D7}" name="Column6653"/>
    <tableColumn id="6667" xr3:uid="{0FC01024-08EB-4708-806D-C084D027B578}" name="Column6654"/>
    <tableColumn id="6668" xr3:uid="{71DD3598-7A60-4BF5-987B-8C0334F3EA81}" name="Column6655"/>
    <tableColumn id="6669" xr3:uid="{5F0B7E7C-57C5-4B28-8A32-4116E9CAFE84}" name="Column6656"/>
    <tableColumn id="6670" xr3:uid="{29CAEFD8-D4DD-495B-BCD3-70C3DBAB67F0}" name="Column6657"/>
    <tableColumn id="6671" xr3:uid="{7E3630A9-4735-48FD-89B7-EB7BC5EA23F0}" name="Column6658"/>
    <tableColumn id="6672" xr3:uid="{B67F75D8-7213-48F5-B696-6632AB5F23D0}" name="Column6659"/>
    <tableColumn id="6673" xr3:uid="{0EDD69B2-70BF-4729-B073-1DED6F7FE94D}" name="Column6660"/>
    <tableColumn id="6674" xr3:uid="{274851EE-405B-4D32-94C9-2CE49D409C60}" name="Column6661"/>
    <tableColumn id="6675" xr3:uid="{D94109AE-773A-48EC-859E-0DE16E9CA478}" name="Column6662"/>
    <tableColumn id="6676" xr3:uid="{6D85019F-5A2B-48A4-99B1-EF75FB20A2F8}" name="Column6663"/>
    <tableColumn id="6677" xr3:uid="{991A8E56-1512-4A74-920D-DAAD8500084E}" name="Column6664"/>
    <tableColumn id="6678" xr3:uid="{E60F05A2-01F9-4F7E-821C-A0ABCAAA76D7}" name="Column6665"/>
    <tableColumn id="6679" xr3:uid="{1D22D390-1B53-4CEF-A050-720C6E013E4F}" name="Column6666"/>
    <tableColumn id="6680" xr3:uid="{C881BFB5-B9E4-42DD-9787-7381F254F655}" name="Column6667"/>
    <tableColumn id="6681" xr3:uid="{36384B2B-68AD-4914-9545-E725AAB17606}" name="Column6668"/>
    <tableColumn id="6682" xr3:uid="{E5BDF4E2-ADF8-4602-AF40-0282752A565A}" name="Column6669"/>
    <tableColumn id="6683" xr3:uid="{90731543-5CA7-40DD-9A14-4B72E0FAE2E5}" name="Column6670"/>
    <tableColumn id="6684" xr3:uid="{493E80AA-B28F-4588-B915-65A618963356}" name="Column6671"/>
    <tableColumn id="6685" xr3:uid="{C1C929FF-0A9F-49D2-8B40-A7E2A224762F}" name="Column6672"/>
    <tableColumn id="6686" xr3:uid="{31CF71A1-0B4F-4123-9A53-0A944D19CC9B}" name="Column6673"/>
    <tableColumn id="6687" xr3:uid="{4F44A703-16C7-49A8-901C-CB897BE7958F}" name="Column6674"/>
    <tableColumn id="6688" xr3:uid="{A9660627-839F-4132-B43C-7A538C318FBB}" name="Column6675"/>
    <tableColumn id="6689" xr3:uid="{41435238-0BCE-4E29-A923-8375E86214D7}" name="Column6676"/>
    <tableColumn id="6690" xr3:uid="{7788B2E7-047F-4049-91E5-4BA57CFE90E0}" name="Column6677"/>
    <tableColumn id="6691" xr3:uid="{03A903A6-D7A7-4A67-BD7B-39538BE33F99}" name="Column6678"/>
    <tableColumn id="6692" xr3:uid="{04E045BC-5F03-47F4-95FF-4E6E434A6287}" name="Column6679"/>
    <tableColumn id="6693" xr3:uid="{5DBD5420-1C36-4CB0-B529-C5DB2FC937D5}" name="Column6680"/>
    <tableColumn id="6694" xr3:uid="{393BC79B-ED0B-460F-A366-AB1C2F6BDD08}" name="Column6681"/>
    <tableColumn id="6695" xr3:uid="{1A53B600-E00C-4AEC-A718-ABEB4BD9BE76}" name="Column6682"/>
    <tableColumn id="6696" xr3:uid="{AC44D459-26B8-4CEA-BC3B-0830BF5C8E60}" name="Column6683"/>
    <tableColumn id="6697" xr3:uid="{F14BA757-EACA-497A-BC82-E23B240A27F3}" name="Column6684"/>
    <tableColumn id="6698" xr3:uid="{25FA11E5-6AF5-49A4-BE00-F120B33B5589}" name="Column6685"/>
    <tableColumn id="6699" xr3:uid="{C3F2C9A4-56BC-4208-9A62-9C54DC3E7995}" name="Column6686"/>
    <tableColumn id="6700" xr3:uid="{34878FAB-55F4-4E97-BB9D-F1D7BF068852}" name="Column6687"/>
    <tableColumn id="6701" xr3:uid="{1CE4E4A0-8482-453D-A4B2-E556C698946C}" name="Column6688"/>
    <tableColumn id="6702" xr3:uid="{2A77EE17-AC15-4AFC-9FD0-B23E6BFD8D87}" name="Column6689"/>
    <tableColumn id="6703" xr3:uid="{05400AF7-DFB5-4558-9334-848C70E9AD63}" name="Column6690"/>
    <tableColumn id="6704" xr3:uid="{7D21A865-F7E9-48F0-BD76-631529577605}" name="Column6691"/>
    <tableColumn id="6705" xr3:uid="{67CB87B1-4FE2-4F91-9375-77B59C44CD10}" name="Column6692"/>
    <tableColumn id="6706" xr3:uid="{80247DBA-4ACE-45DA-9993-C61A92CDD62D}" name="Column6693"/>
    <tableColumn id="6707" xr3:uid="{FED82EEE-4554-4B9A-8822-C72ECDD6964E}" name="Column6694"/>
    <tableColumn id="6708" xr3:uid="{496E6CED-172D-46ED-8FDE-CFB612706592}" name="Column6695"/>
    <tableColumn id="6709" xr3:uid="{82B1C62D-705E-41F9-A415-755021CC1986}" name="Column6696"/>
    <tableColumn id="6710" xr3:uid="{D9B510AD-5E5E-44F8-89A1-024CA48E77AC}" name="Column6697"/>
    <tableColumn id="6711" xr3:uid="{72A42707-6802-4576-BFBF-03F0E5E157CD}" name="Column6698"/>
    <tableColumn id="6712" xr3:uid="{9408E371-3AC0-4B24-9365-31238683BB93}" name="Column6699"/>
    <tableColumn id="6713" xr3:uid="{787DDE6A-38E7-4534-8FDA-95EA4B396CED}" name="Column6700"/>
    <tableColumn id="6714" xr3:uid="{4A931892-E4DB-4F0D-85A6-1FDDB96B79E0}" name="Column6701"/>
    <tableColumn id="6715" xr3:uid="{2AC21B5D-05D8-4B4A-9DE2-25BD6E9D8251}" name="Column6702"/>
    <tableColumn id="6716" xr3:uid="{2BF6B989-0E86-4665-B3D9-BF8A1969F812}" name="Column6703"/>
    <tableColumn id="6717" xr3:uid="{C4201138-48D5-446B-ACDA-22411758AD65}" name="Column6704"/>
    <tableColumn id="6718" xr3:uid="{21B03CE9-534B-4D64-AB8E-C64CAC2E2012}" name="Column6705"/>
    <tableColumn id="6719" xr3:uid="{6D8742EB-F191-432D-8BF0-6BDB2EF47F73}" name="Column6706"/>
    <tableColumn id="6720" xr3:uid="{049B17DE-D5B5-47FC-92A8-616B765EB4EF}" name="Column6707"/>
    <tableColumn id="6721" xr3:uid="{821EB5FA-3262-4FB2-AE68-CA59F1AC9DA7}" name="Column6708"/>
    <tableColumn id="6722" xr3:uid="{A10F0F0D-3BE4-4DA8-9B8A-C01F4F314B44}" name="Column6709"/>
    <tableColumn id="6723" xr3:uid="{4FC27AF0-D1FA-4684-8FA4-F47630053E2D}" name="Column6710"/>
    <tableColumn id="6724" xr3:uid="{8C547E6C-5898-4D4C-8620-3C0BFBECDDB9}" name="Column6711"/>
    <tableColumn id="6725" xr3:uid="{6CE7AD37-DB93-418B-A94D-0FE04A3EB687}" name="Column6712"/>
    <tableColumn id="6726" xr3:uid="{865425A2-0E1A-413C-9A70-C3C2A158908B}" name="Column6713"/>
    <tableColumn id="6727" xr3:uid="{5DB49C08-F0E1-480D-8436-A0BFBD379B0C}" name="Column6714"/>
    <tableColumn id="6728" xr3:uid="{8D4978F0-978E-4A40-95F2-BA0A79D61E8B}" name="Column6715"/>
    <tableColumn id="6729" xr3:uid="{CB8D6E81-60C9-4B37-BCCD-4295DE8C0682}" name="Column6716"/>
    <tableColumn id="6730" xr3:uid="{9D1CC71C-AB96-4C49-A7B9-24D43F889927}" name="Column6717"/>
    <tableColumn id="6731" xr3:uid="{434E0A11-6872-496E-B166-CD3A563DDDD1}" name="Column6718"/>
    <tableColumn id="6732" xr3:uid="{F18D092C-3F73-4EC7-ABAF-1ADA92A92157}" name="Column6719"/>
    <tableColumn id="6733" xr3:uid="{5404A945-7370-4408-BBEB-6516443CB452}" name="Column6720"/>
    <tableColumn id="6734" xr3:uid="{FE28C0A2-861B-4D98-97C0-BCEADC41C649}" name="Column6721"/>
    <tableColumn id="6735" xr3:uid="{181965E2-DA24-4E8D-8ACF-EBF358D0F8D0}" name="Column6722"/>
    <tableColumn id="6736" xr3:uid="{DE9CD9BE-63EE-4D7B-8FAD-5EA82C733FCC}" name="Column6723"/>
    <tableColumn id="6737" xr3:uid="{2AD6FFF5-8447-4DFD-B411-F29BB8C4380B}" name="Column6724"/>
    <tableColumn id="6738" xr3:uid="{569EF963-C552-481B-8611-8AD28F03D0C9}" name="Column6725"/>
    <tableColumn id="6739" xr3:uid="{3D422F30-084D-4DA4-B48D-C24BAAFB7FF3}" name="Column6726"/>
    <tableColumn id="6740" xr3:uid="{C645B0E2-2C7F-4E72-82DC-CF90C75C817E}" name="Column6727"/>
    <tableColumn id="6741" xr3:uid="{C526FE79-ABED-469A-AABC-B8431835F9FD}" name="Column6728"/>
    <tableColumn id="6742" xr3:uid="{9A0EC1D5-B069-4F45-A75B-E958CA50F44C}" name="Column6729"/>
    <tableColumn id="6743" xr3:uid="{48DFB4FA-904F-4C9A-9771-1460070BF7B2}" name="Column6730"/>
    <tableColumn id="6744" xr3:uid="{567C91D8-1FDD-4DC5-A6E9-DC2757F2ECD5}" name="Column6731"/>
    <tableColumn id="6745" xr3:uid="{0A3300D3-08A7-48B4-84BD-C1A2903B90E4}" name="Column6732"/>
    <tableColumn id="6746" xr3:uid="{6B325471-1553-462D-BB33-1AF21AEC0FFE}" name="Column6733"/>
    <tableColumn id="6747" xr3:uid="{04861FBA-FF46-4332-A317-E14A7ACCF99A}" name="Column6734"/>
    <tableColumn id="6748" xr3:uid="{AC1B4B19-B575-40D5-A657-0D0AFA23D4BA}" name="Column6735"/>
    <tableColumn id="6749" xr3:uid="{28665EBF-0A44-4C1C-A0D8-ADF8D5901FB6}" name="Column6736"/>
    <tableColumn id="6750" xr3:uid="{A10CA729-E0CB-41D8-AEBC-DF0C0D6C68D4}" name="Column6737"/>
    <tableColumn id="6751" xr3:uid="{4CE43AA6-C178-4D85-9955-00B6E9B34283}" name="Column6738"/>
    <tableColumn id="6752" xr3:uid="{177AAE27-4C72-46C4-A360-D5BFC6881FF7}" name="Column6739"/>
    <tableColumn id="6753" xr3:uid="{1A31BC96-A227-40B5-BD4F-0ACBB75567A1}" name="Column6740"/>
    <tableColumn id="6754" xr3:uid="{CCEAE972-9EBB-428F-A660-36DFE7E4763F}" name="Column6741"/>
    <tableColumn id="6755" xr3:uid="{4606E975-21DB-43DE-ACBF-DF606E784CB9}" name="Column6742"/>
    <tableColumn id="6756" xr3:uid="{552F7928-33E0-4DB5-8AE9-DC55FC632E59}" name="Column6743"/>
    <tableColumn id="6757" xr3:uid="{0BA15129-4C47-4807-866C-910DF0D6A49A}" name="Column6744"/>
    <tableColumn id="6758" xr3:uid="{CADB2B74-9B27-44FF-9475-E01EE8106713}" name="Column6745"/>
    <tableColumn id="6759" xr3:uid="{A18285A8-3B80-4B28-B43D-9B6F7509C98C}" name="Column6746"/>
    <tableColumn id="6760" xr3:uid="{42E26A56-BDE3-4309-B8A1-59C35D13EF52}" name="Column6747"/>
    <tableColumn id="6761" xr3:uid="{1C45215E-531B-4AD2-93DC-FDE7C9427B18}" name="Column6748"/>
    <tableColumn id="6762" xr3:uid="{55A0F64E-B3BB-4DF2-9685-02A8F84C5098}" name="Column6749"/>
    <tableColumn id="6763" xr3:uid="{62E43640-21E8-4C06-BB55-1D8D74150785}" name="Column6750"/>
    <tableColumn id="6764" xr3:uid="{7433BE6B-BEDA-4D59-A45D-6ABF3AB77FBF}" name="Column6751"/>
    <tableColumn id="6765" xr3:uid="{C99ED846-A8DC-481F-9893-E6EAFAACB7F6}" name="Column6752"/>
    <tableColumn id="6766" xr3:uid="{83049D17-1CD5-43F3-96C7-1663CB2A1914}" name="Column6753"/>
    <tableColumn id="6767" xr3:uid="{7356FA24-A0EF-4441-812D-D714676F4039}" name="Column6754"/>
    <tableColumn id="6768" xr3:uid="{BDE67370-A4D0-476F-9314-A717A44FBE20}" name="Column6755"/>
    <tableColumn id="6769" xr3:uid="{2AF9F87D-F6FE-4B16-9952-01C30FC9D5E6}" name="Column6756"/>
    <tableColumn id="6770" xr3:uid="{766EFE8D-9185-4C98-8C06-CCF4157D4560}" name="Column6757"/>
    <tableColumn id="6771" xr3:uid="{AFBD03D6-C050-4C40-92B8-F921FE3B97B7}" name="Column6758"/>
    <tableColumn id="6772" xr3:uid="{22094F28-45F2-4F60-91A5-350F92014A74}" name="Column6759"/>
    <tableColumn id="6773" xr3:uid="{200F8134-3012-4F4D-BFAC-9BAA71A39BFB}" name="Column6760"/>
    <tableColumn id="6774" xr3:uid="{CC056004-C2AE-43A8-A1C6-DE6742606DB7}" name="Column6761"/>
    <tableColumn id="6775" xr3:uid="{CD6BBE96-AC03-4001-A61E-CD8D615CEDCF}" name="Column6762"/>
    <tableColumn id="6776" xr3:uid="{D59496BC-A660-4F3C-AFD9-83B1600BD6D8}" name="Column6763"/>
    <tableColumn id="6777" xr3:uid="{2243AC5C-018A-4845-A093-1C147DB23003}" name="Column6764"/>
    <tableColumn id="6778" xr3:uid="{63A300D2-912E-4A8D-8448-9DD748C6DA2B}" name="Column6765"/>
    <tableColumn id="6779" xr3:uid="{7D01C588-7DDD-4415-A8FC-A9126DB169F9}" name="Column6766"/>
    <tableColumn id="6780" xr3:uid="{33DBF1EF-2937-4A3B-9468-6BD3D7CEB2CC}" name="Column6767"/>
    <tableColumn id="6781" xr3:uid="{A23CC04A-A8FC-486C-834B-F5119DF37049}" name="Column6768"/>
    <tableColumn id="6782" xr3:uid="{1CEF8DC1-E3AB-4666-B9FF-EC072824A2AD}" name="Column6769"/>
    <tableColumn id="6783" xr3:uid="{F8F30721-00C9-4053-B4D0-67EA314A871A}" name="Column6770"/>
    <tableColumn id="6784" xr3:uid="{15E77AB7-5FD9-44EE-A5E2-BAD565E7FECA}" name="Column6771"/>
    <tableColumn id="6785" xr3:uid="{67961815-F801-4F74-A0E4-01BE074A9818}" name="Column6772"/>
    <tableColumn id="6786" xr3:uid="{7BE04945-7E4C-4D3C-B826-47825D95D09C}" name="Column6773"/>
    <tableColumn id="6787" xr3:uid="{F7E39BFD-E1A2-43F0-8ECF-16E67225A8EB}" name="Column6774"/>
    <tableColumn id="6788" xr3:uid="{920AAE1C-6E91-44AA-9169-47D50A8EC196}" name="Column6775"/>
    <tableColumn id="6789" xr3:uid="{26CA8B76-BC16-40EB-8E08-FC182ECE5C3C}" name="Column6776"/>
    <tableColumn id="6790" xr3:uid="{DA1E004B-651C-4E2E-A395-235720B118E7}" name="Column6777"/>
    <tableColumn id="6791" xr3:uid="{A46A594A-F888-4407-96E9-FC4A7E24F894}" name="Column6778"/>
    <tableColumn id="6792" xr3:uid="{22A2C9EB-74E0-47D2-9855-FC77C8C65CBF}" name="Column6779"/>
    <tableColumn id="6793" xr3:uid="{05D2C1F3-B56B-4BA2-9AFB-91222D429A8D}" name="Column6780"/>
    <tableColumn id="6794" xr3:uid="{4C2F0240-5385-4A92-977F-7A7C865F5BBD}" name="Column6781"/>
    <tableColumn id="6795" xr3:uid="{D4A9DDBE-4843-4227-8618-9424D4070DB8}" name="Column6782"/>
    <tableColumn id="6796" xr3:uid="{F31D849E-1301-408C-9F8E-01E7EC9AE247}" name="Column6783"/>
    <tableColumn id="6797" xr3:uid="{1FBF7A18-1B17-4EE5-8B62-085031C3C8B7}" name="Column6784"/>
    <tableColumn id="6798" xr3:uid="{886849B4-52DF-4439-BF18-ED1614B9ACB9}" name="Column6785"/>
    <tableColumn id="6799" xr3:uid="{C7FFE9A7-3B45-4C90-86B8-92A0393D37B5}" name="Column6786"/>
    <tableColumn id="6800" xr3:uid="{3B91A369-29D6-4F96-BB53-169DF1FDBE60}" name="Column6787"/>
    <tableColumn id="6801" xr3:uid="{276C7044-20A7-4AF9-84C5-E6A3805B6ABA}" name="Column6788"/>
    <tableColumn id="6802" xr3:uid="{114B0180-9A83-4443-9076-35BD929D7076}" name="Column6789"/>
    <tableColumn id="6803" xr3:uid="{3A2566C0-692A-438F-97DB-39E2A89D1142}" name="Column6790"/>
    <tableColumn id="6804" xr3:uid="{FCE54B0F-3046-4F80-B5AB-D87A509E665B}" name="Column6791"/>
    <tableColumn id="6805" xr3:uid="{76F7D3FC-5A5F-448C-96D9-70DEAE610474}" name="Column6792"/>
    <tableColumn id="6806" xr3:uid="{4A8F0348-E1A1-4F4A-A272-667B5D1F412A}" name="Column6793"/>
    <tableColumn id="6807" xr3:uid="{28475FDF-D150-4868-A5F0-CD52880E0FA2}" name="Column6794"/>
    <tableColumn id="6808" xr3:uid="{7A5EB9FB-1B4A-4360-BE88-6676A33FF99C}" name="Column6795"/>
    <tableColumn id="6809" xr3:uid="{00031322-0E2A-4C71-A97D-513093914FF6}" name="Column6796"/>
    <tableColumn id="6810" xr3:uid="{8790C60F-7285-4907-8EF0-E77B1AFFCD60}" name="Column6797"/>
    <tableColumn id="6811" xr3:uid="{14A09D0D-8F68-420D-9157-AC73A1FFC172}" name="Column6798"/>
    <tableColumn id="6812" xr3:uid="{27E6793A-4F16-48B4-82B8-F94C7E798257}" name="Column6799"/>
    <tableColumn id="6813" xr3:uid="{0E386A21-8E61-4A2F-ABD8-7C005B66D848}" name="Column6800"/>
    <tableColumn id="6814" xr3:uid="{C2C9A02C-8305-49C4-A1FE-BB6EBB1CFC3B}" name="Column6801"/>
    <tableColumn id="6815" xr3:uid="{5CDCDCAC-FE6F-4FE1-96FF-EF07F7B7907D}" name="Column6802"/>
    <tableColumn id="6816" xr3:uid="{5070149C-8BE6-4EDA-902F-9C15C3391D35}" name="Column6803"/>
    <tableColumn id="6817" xr3:uid="{BFF9F790-47D3-40A2-A24A-98BF01B5B073}" name="Column6804"/>
    <tableColumn id="6818" xr3:uid="{59A3F322-48E4-4EB1-BF56-8843D297E6D7}" name="Column6805"/>
    <tableColumn id="6819" xr3:uid="{91A7FAC2-90C7-44F7-81C4-EC184A059F1B}" name="Column6806"/>
    <tableColumn id="6820" xr3:uid="{360EB17C-DFC3-4B08-BC8E-7DBC8578E17D}" name="Column6807"/>
    <tableColumn id="6821" xr3:uid="{30FD9523-2115-4256-B594-633198CFD735}" name="Column6808"/>
    <tableColumn id="6822" xr3:uid="{7F06BDFD-FC8C-486C-B416-A7DB34B40304}" name="Column6809"/>
    <tableColumn id="6823" xr3:uid="{DA5005ED-3CF6-4003-965B-8B9B309E9B89}" name="Column6810"/>
    <tableColumn id="6824" xr3:uid="{B6CCE0C7-CA98-403D-BA48-563844E38286}" name="Column6811"/>
    <tableColumn id="6825" xr3:uid="{08916B14-1212-4748-966B-D8D9B6BCF3E2}" name="Column6812"/>
    <tableColumn id="6826" xr3:uid="{6BDA1457-B0E3-427D-96C8-D1131DF6A486}" name="Column6813"/>
    <tableColumn id="6827" xr3:uid="{DE2BD207-0E8E-4182-A08E-04BE80DB8945}" name="Column6814"/>
    <tableColumn id="6828" xr3:uid="{C930815D-894D-4925-BF5F-F60D8B7C97A4}" name="Column6815"/>
    <tableColumn id="6829" xr3:uid="{AE843848-9ED5-4336-B491-4E6CE5BE91DD}" name="Column6816"/>
    <tableColumn id="6830" xr3:uid="{3A956AF5-762C-4AD6-A20F-E98E0637BC6E}" name="Column6817"/>
    <tableColumn id="6831" xr3:uid="{F3D1EFED-FE5F-49A0-B821-27F134766ABD}" name="Column6818"/>
    <tableColumn id="6832" xr3:uid="{40B16990-102A-4C5A-8A9E-9B2377765C35}" name="Column6819"/>
    <tableColumn id="6833" xr3:uid="{76C96694-856C-43D7-AC1F-95432FD464D3}" name="Column6820"/>
    <tableColumn id="6834" xr3:uid="{B886D6CF-BACF-4AD8-8150-1902F2246CA0}" name="Column6821"/>
    <tableColumn id="6835" xr3:uid="{D34387A6-048B-4503-995F-7FDD257B30F8}" name="Column6822"/>
    <tableColumn id="6836" xr3:uid="{D401F2D1-D400-4BBD-9F1A-35374E6ACD51}" name="Column6823"/>
    <tableColumn id="6837" xr3:uid="{EA9BF1E9-89DB-4921-8469-F374D14272C8}" name="Column6824"/>
    <tableColumn id="6838" xr3:uid="{4A05B3A5-A11E-42CF-95DA-2AFC856C50C4}" name="Column6825"/>
    <tableColumn id="6839" xr3:uid="{9064769B-18A8-49E4-B066-E36B94CF4796}" name="Column6826"/>
    <tableColumn id="6840" xr3:uid="{7D6A273D-C1AA-42C9-A940-334A8E0AC1AC}" name="Column6827"/>
    <tableColumn id="6841" xr3:uid="{E361B10A-6E19-4484-859C-AE0438D26A4A}" name="Column6828"/>
    <tableColumn id="6842" xr3:uid="{E7297DDF-C8DB-4C0E-9E1A-EE801C29E4EF}" name="Column6829"/>
    <tableColumn id="6843" xr3:uid="{3FF9B9E2-E5FA-47F6-B8C7-38F3B837F588}" name="Column6830"/>
    <tableColumn id="6844" xr3:uid="{0AFCF4D5-D719-4AE0-8581-94004B973D1E}" name="Column6831"/>
    <tableColumn id="6845" xr3:uid="{22FF3368-C27E-4555-952D-A3971C9DD29E}" name="Column6832"/>
    <tableColumn id="6846" xr3:uid="{67104CFD-4C5C-4230-A445-7875CCB9A9D2}" name="Column6833"/>
    <tableColumn id="6847" xr3:uid="{97DD571B-F009-4705-A2B3-37DF71A57D13}" name="Column6834"/>
    <tableColumn id="6848" xr3:uid="{2F219303-8E62-4B91-A008-9B183F07107B}" name="Column6835"/>
    <tableColumn id="6849" xr3:uid="{F4988E30-E477-48F4-BB88-5C8825BD5C57}" name="Column6836"/>
    <tableColumn id="6850" xr3:uid="{988B0480-8A74-44D0-A195-4056BAF351BA}" name="Column6837"/>
    <tableColumn id="6851" xr3:uid="{9BAF038D-0060-4745-92EC-98808D9E6740}" name="Column6838"/>
    <tableColumn id="6852" xr3:uid="{97C2AC72-851D-49B7-BA01-527BD4181A12}" name="Column6839"/>
    <tableColumn id="6853" xr3:uid="{0912FA49-A876-41C8-BCB1-EADE285443FF}" name="Column6840"/>
    <tableColumn id="6854" xr3:uid="{33DA0C6A-8FB9-42CE-ABF8-C316045BF1BE}" name="Column6841"/>
    <tableColumn id="6855" xr3:uid="{FD512FCC-EFF7-4239-8EE4-87C95321EAC2}" name="Column6842"/>
    <tableColumn id="6856" xr3:uid="{8F8CE7B4-5A2D-4E38-8720-136BC6190BBE}" name="Column6843"/>
    <tableColumn id="6857" xr3:uid="{9A881EB5-5392-4D5E-AE07-D033CDC51981}" name="Column6844"/>
    <tableColumn id="6858" xr3:uid="{9ED9F832-9312-40E6-AB36-57E51C98D881}" name="Column6845"/>
    <tableColumn id="6859" xr3:uid="{EA2F7C7B-7AF5-4B06-B9EA-5676E0EFEE96}" name="Column6846"/>
    <tableColumn id="6860" xr3:uid="{4316DC21-6D96-490A-8675-A9009E925AA4}" name="Column6847"/>
    <tableColumn id="6861" xr3:uid="{52066A54-F32A-40D8-AE39-DF6BA82CDF1A}" name="Column6848"/>
    <tableColumn id="6862" xr3:uid="{25C729BB-DDEB-4A9A-AF76-C8B6DA0E7C98}" name="Column6849"/>
    <tableColumn id="6863" xr3:uid="{E8C15F5C-6646-43CD-B1B3-145DFEC8A7C3}" name="Column6850"/>
    <tableColumn id="6864" xr3:uid="{D769ED4D-404F-4528-A170-F0F811A3FE2F}" name="Column6851"/>
    <tableColumn id="6865" xr3:uid="{54EA9A34-C85A-432B-B0D6-03DBD48BB2F0}" name="Column6852"/>
    <tableColumn id="6866" xr3:uid="{20196203-CE04-442A-946D-456CC289876C}" name="Column6853"/>
    <tableColumn id="6867" xr3:uid="{E699E095-9C35-4B3A-AEBF-9D65F4AF2AA7}" name="Column6854"/>
    <tableColumn id="6868" xr3:uid="{D98381E5-A335-4A09-A1A2-F05E16DA44C9}" name="Column6855"/>
    <tableColumn id="6869" xr3:uid="{8FFDD504-1C86-4286-9B0A-04D2257E65FF}" name="Column6856"/>
    <tableColumn id="6870" xr3:uid="{FF60EE8F-895E-43C4-AB6F-69619A9D843F}" name="Column6857"/>
    <tableColumn id="6871" xr3:uid="{F7CB259B-C73D-4F43-BDF8-0D3109E050D3}" name="Column6858"/>
    <tableColumn id="6872" xr3:uid="{C25A33FE-650B-4BC4-9925-2DEBE655FBC3}" name="Column6859"/>
    <tableColumn id="6873" xr3:uid="{54748DA7-CCB6-4FEE-A107-9F524296B174}" name="Column6860"/>
    <tableColumn id="6874" xr3:uid="{6C40A16E-FABC-4F8F-A320-0939C978439B}" name="Column6861"/>
    <tableColumn id="6875" xr3:uid="{81471C9D-E4B3-4662-B298-33A787D7B099}" name="Column6862"/>
    <tableColumn id="6876" xr3:uid="{B6D13DA8-C475-4839-B120-204C7B690F73}" name="Column6863"/>
    <tableColumn id="6877" xr3:uid="{A43AF736-2D18-4CD7-9870-9916D06EEF07}" name="Column6864"/>
    <tableColumn id="6878" xr3:uid="{5FB06227-8C70-472E-A4EC-60637FFA57B3}" name="Column6865"/>
    <tableColumn id="6879" xr3:uid="{CDCEB3B6-4E2B-4053-89FD-88DCC8FFD883}" name="Column6866"/>
    <tableColumn id="6880" xr3:uid="{2502BEE1-07CA-43E3-B337-3CF466050806}" name="Column6867"/>
    <tableColumn id="6881" xr3:uid="{377B1FEA-A96A-42D9-BC3C-6F26C441990A}" name="Column6868"/>
    <tableColumn id="6882" xr3:uid="{7908520C-D23A-49D4-8DF7-D1C0DA85025D}" name="Column6869"/>
    <tableColumn id="6883" xr3:uid="{784176EF-FEFA-4DF4-A88A-C14D572CC60E}" name="Column6870"/>
    <tableColumn id="6884" xr3:uid="{A9F6BBE6-800A-4179-8429-11AEFF49B960}" name="Column6871"/>
    <tableColumn id="6885" xr3:uid="{29B26126-77F2-4FD4-BE99-E77979A29D8F}" name="Column6872"/>
    <tableColumn id="6886" xr3:uid="{6EA943CA-59D2-4B05-9A86-93EA659CDB0A}" name="Column6873"/>
    <tableColumn id="6887" xr3:uid="{A33AB5F4-1C5A-4991-951A-0747D8925FBE}" name="Column6874"/>
    <tableColumn id="6888" xr3:uid="{C9C15EEA-D322-46F6-AFBA-C228D48B9F5F}" name="Column6875"/>
    <tableColumn id="6889" xr3:uid="{8E9D82E7-275C-440D-B645-7B5E70884647}" name="Column6876"/>
    <tableColumn id="6890" xr3:uid="{6B0CC112-49E1-4C53-9C99-FD1EAF3DD169}" name="Column6877"/>
    <tableColumn id="6891" xr3:uid="{529B5ECD-1A89-4352-A464-2EA06487493C}" name="Column6878"/>
    <tableColumn id="6892" xr3:uid="{A278E473-3DBA-4C6A-8B69-827B99545539}" name="Column6879"/>
    <tableColumn id="6893" xr3:uid="{5124883D-A662-454B-99FB-E973E7021206}" name="Column6880"/>
    <tableColumn id="6894" xr3:uid="{20EB1C3F-02A2-4C09-B6E0-64A64FF4D729}" name="Column6881"/>
    <tableColumn id="6895" xr3:uid="{47A4A330-B54C-4CD8-A40B-5C9749CC92B0}" name="Column6882"/>
    <tableColumn id="6896" xr3:uid="{7AA7AA6A-159A-471F-8FDC-DE0968DCC893}" name="Column6883"/>
    <tableColumn id="6897" xr3:uid="{186CD9B7-91AE-43E6-AB1D-247C2C72CE45}" name="Column6884"/>
    <tableColumn id="6898" xr3:uid="{6805F894-9202-4E88-B31D-7EE6570009B3}" name="Column6885"/>
    <tableColumn id="6899" xr3:uid="{1AD4B7CA-3B1A-47C0-A219-60500E177D0F}" name="Column6886"/>
    <tableColumn id="6900" xr3:uid="{C9D9062F-FF92-4C23-90E8-5E04E108A21D}" name="Column6887"/>
    <tableColumn id="6901" xr3:uid="{CE21C5AB-3562-4A26-AA0A-94F9BF1B71E3}" name="Column6888"/>
    <tableColumn id="6902" xr3:uid="{CA0DCC81-1731-4D21-B1D9-3465D72EA8A6}" name="Column6889"/>
    <tableColumn id="6903" xr3:uid="{33F37D45-D282-4B12-82B0-5B6E7F06F6A3}" name="Column6890"/>
    <tableColumn id="6904" xr3:uid="{6C6E2545-04EF-424A-95F6-8B9FFAC8E87A}" name="Column6891"/>
    <tableColumn id="6905" xr3:uid="{9E41DE5E-A6AB-4D84-9424-ACFC9447CE49}" name="Column6892"/>
    <tableColumn id="6906" xr3:uid="{0971B198-512F-4099-8745-EAEADF4FD169}" name="Column6893"/>
    <tableColumn id="6907" xr3:uid="{54B9A75E-C224-4888-AAAD-25372DD701D0}" name="Column6894"/>
    <tableColumn id="6908" xr3:uid="{63CAFC25-4BC4-41B8-A191-C08103A24B6C}" name="Column6895"/>
    <tableColumn id="6909" xr3:uid="{C6206722-11D8-4991-AC1A-334C98076D2A}" name="Column6896"/>
    <tableColumn id="6910" xr3:uid="{C88AEC4B-9A05-405B-8A4B-D46BAB900B79}" name="Column6897"/>
    <tableColumn id="6911" xr3:uid="{04A0910D-637B-4F76-8CC7-A53177AACC37}" name="Column6898"/>
    <tableColumn id="6912" xr3:uid="{5F4FEA6A-6B33-4543-8C25-358FBA54F1C2}" name="Column6899"/>
    <tableColumn id="6913" xr3:uid="{CE9AF67E-7C78-4355-99F4-FB513CF79D7D}" name="Column6900"/>
    <tableColumn id="6914" xr3:uid="{69F4EFD7-50A1-4C73-9308-67935445C9BA}" name="Column6901"/>
    <tableColumn id="6915" xr3:uid="{BEDEEB78-2600-4E96-87F0-4F2591B838A6}" name="Column6902"/>
    <tableColumn id="6916" xr3:uid="{9C2DA673-9CF7-414A-91F9-41FCDED11C08}" name="Column6903"/>
    <tableColumn id="6917" xr3:uid="{70B76BA0-1B78-4B19-B558-C862EB3AF4F1}" name="Column6904"/>
    <tableColumn id="6918" xr3:uid="{32A98D6D-7501-4979-BCDF-DFCD234DA381}" name="Column6905"/>
    <tableColumn id="6919" xr3:uid="{A9B9E486-150F-4E50-AC5A-F175DF20D90A}" name="Column6906"/>
    <tableColumn id="6920" xr3:uid="{18CA0EB9-548F-4E09-BC57-6799A1206A74}" name="Column6907"/>
    <tableColumn id="6921" xr3:uid="{CA17C9C6-2A46-4E6C-A4EC-6503733BB3CC}" name="Column6908"/>
    <tableColumn id="6922" xr3:uid="{C2791ED9-CD4F-4359-ABBB-CCB1B926587A}" name="Column6909"/>
    <tableColumn id="6923" xr3:uid="{63509B80-61F0-4907-BE89-15D841A86DC7}" name="Column6910"/>
    <tableColumn id="6924" xr3:uid="{9A3F7BD3-4288-4CBF-A4D0-8F3A06177C4C}" name="Column6911"/>
    <tableColumn id="6925" xr3:uid="{9BAC3D17-2DB6-467B-934B-716D1F8AF476}" name="Column6912"/>
    <tableColumn id="6926" xr3:uid="{E31C1B35-1079-41EC-A87E-1E2E4665179B}" name="Column6913"/>
    <tableColumn id="6927" xr3:uid="{D214FA64-9491-4CB4-A021-73A024287ED4}" name="Column6914"/>
    <tableColumn id="6928" xr3:uid="{3374AD79-44E5-4C4D-857E-99F71697E130}" name="Column6915"/>
    <tableColumn id="6929" xr3:uid="{E1822166-8770-4191-A9DB-936D37B8785F}" name="Column6916"/>
    <tableColumn id="6930" xr3:uid="{C8E3649D-592E-42B0-9BB4-8A0680A855D3}" name="Column6917"/>
    <tableColumn id="6931" xr3:uid="{DFDFEAF2-B775-4604-A433-4FFBBB856FA5}" name="Column6918"/>
    <tableColumn id="6932" xr3:uid="{98D362EE-8DF9-4F02-8C32-0ED34297469B}" name="Column6919"/>
    <tableColumn id="6933" xr3:uid="{0A50A6AB-1F0A-4D70-8D1A-DC37CBFC0B10}" name="Column6920"/>
    <tableColumn id="6934" xr3:uid="{121092F7-0752-4B6B-916A-85BE31287148}" name="Column6921"/>
    <tableColumn id="6935" xr3:uid="{2267047B-7F6C-44EE-A61B-05874BF224E0}" name="Column6922"/>
    <tableColumn id="6936" xr3:uid="{5D936143-0C07-4C79-AF8B-F2BB3E3A0DFF}" name="Column6923"/>
    <tableColumn id="6937" xr3:uid="{D001549C-2793-46EC-BC19-A3ABE18E4B16}" name="Column6924"/>
    <tableColumn id="6938" xr3:uid="{84F85411-5A70-45EC-BDFB-9494FB0F686D}" name="Column6925"/>
    <tableColumn id="6939" xr3:uid="{823EAB90-4B4E-4874-91E5-C6513B229D17}" name="Column6926"/>
    <tableColumn id="6940" xr3:uid="{4B4E638A-BB7B-4715-8FBA-E88FCDE95054}" name="Column6927"/>
    <tableColumn id="6941" xr3:uid="{D8D73D0D-DC98-4DB4-AEF3-02E1C724E044}" name="Column6928"/>
    <tableColumn id="6942" xr3:uid="{FE6E4738-6762-4C9B-9746-3586D5893B30}" name="Column6929"/>
    <tableColumn id="6943" xr3:uid="{23CF560F-A56A-4892-A814-721727F0F5F4}" name="Column6930"/>
    <tableColumn id="6944" xr3:uid="{11CAE9CB-8754-4116-808E-54D9BF758555}" name="Column6931"/>
    <tableColumn id="6945" xr3:uid="{7442BBA7-E1E9-4411-82CF-8FA805DD5CC8}" name="Column6932"/>
    <tableColumn id="6946" xr3:uid="{A6777851-D832-4401-9EDB-69024448282A}" name="Column6933"/>
    <tableColumn id="6947" xr3:uid="{58AE15E1-3820-483C-A2B4-0D1BA4224236}" name="Column6934"/>
    <tableColumn id="6948" xr3:uid="{D6C6E23C-699F-4D67-B5E2-675174B3FEC3}" name="Column6935"/>
    <tableColumn id="6949" xr3:uid="{B5E2A8BD-3D1F-49E5-BA13-3F1B17433FBF}" name="Column6936"/>
    <tableColumn id="6950" xr3:uid="{EC2C6195-64C5-4233-9CC5-E733A843F172}" name="Column6937"/>
    <tableColumn id="6951" xr3:uid="{1C21A3CE-08D3-45F6-8552-E0FFC552C3E4}" name="Column6938"/>
    <tableColumn id="6952" xr3:uid="{34108B01-20E2-44DC-820B-094353334BBA}" name="Column6939"/>
    <tableColumn id="6953" xr3:uid="{05DAEA99-B320-49C6-9A8D-635070A03C86}" name="Column6940"/>
    <tableColumn id="6954" xr3:uid="{AEBC5A5D-E2F2-4F52-AEB7-079337A16696}" name="Column6941"/>
    <tableColumn id="6955" xr3:uid="{669CF475-3C74-4D9D-9C49-956C6B458E2D}" name="Column6942"/>
    <tableColumn id="6956" xr3:uid="{92D21FEE-F481-4EF6-82D9-033EF915E865}" name="Column6943"/>
    <tableColumn id="6957" xr3:uid="{6CC58DA2-1665-4F99-910F-A963B8D6E814}" name="Column6944"/>
    <tableColumn id="6958" xr3:uid="{68B5A9E6-19CC-457B-B147-39005E57E968}" name="Column6945"/>
    <tableColumn id="6959" xr3:uid="{1EA04008-5D7A-4230-94DB-CF0DD5005274}" name="Column6946"/>
    <tableColumn id="6960" xr3:uid="{C97177DB-82C4-4E3D-A300-F21FE369E4CA}" name="Column6947"/>
    <tableColumn id="6961" xr3:uid="{EC4A88A6-F390-493E-989E-357681DF2C4B}" name="Column6948"/>
    <tableColumn id="6962" xr3:uid="{7215DB41-6B22-4E90-A2F5-0EB6528704FD}" name="Column6949"/>
    <tableColumn id="6963" xr3:uid="{57083DCF-94AA-4811-97E8-E7625F6B2079}" name="Column6950"/>
    <tableColumn id="6964" xr3:uid="{6B187310-97DB-4188-84AA-DFF96E7EE0B4}" name="Column6951"/>
    <tableColumn id="6965" xr3:uid="{583BDC53-7961-4161-9637-5B26B00AEDEA}" name="Column6952"/>
    <tableColumn id="6966" xr3:uid="{F911D313-F058-4DF8-8357-DE61820FFFA9}" name="Column6953"/>
    <tableColumn id="6967" xr3:uid="{4B75DA48-064F-46BA-A6A3-762A5A5FF1EF}" name="Column6954"/>
    <tableColumn id="6968" xr3:uid="{CF4AD2C3-A077-4D08-BDC6-DA1E0D8B0880}" name="Column6955"/>
    <tableColumn id="6969" xr3:uid="{A9AC0D0F-FC68-48F5-A598-25EB5EF59BD5}" name="Column6956"/>
    <tableColumn id="6970" xr3:uid="{CA4489D2-A64C-4695-AA78-6FCFE0E310DE}" name="Column6957"/>
    <tableColumn id="6971" xr3:uid="{B7A05BE7-8E79-4BC4-8CAC-608663DB589D}" name="Column6958"/>
    <tableColumn id="6972" xr3:uid="{A2C8D157-33BA-43A2-A3BF-B4E8F4F7AE98}" name="Column6959"/>
    <tableColumn id="6973" xr3:uid="{3EBB642D-B8DB-42E6-89EA-CD401F16359B}" name="Column6960"/>
    <tableColumn id="6974" xr3:uid="{6D73404F-A86E-4931-BCC3-EBA93BD2B0D5}" name="Column6961"/>
    <tableColumn id="6975" xr3:uid="{0F7622EC-83D5-4342-A441-7CE0ABF00047}" name="Column6962"/>
    <tableColumn id="6976" xr3:uid="{2E4DCF2C-D22A-494C-B016-D33C9E709A1C}" name="Column6963"/>
    <tableColumn id="6977" xr3:uid="{5290880D-1C43-446A-8966-53F3B04A8E3F}" name="Column6964"/>
    <tableColumn id="6978" xr3:uid="{9CFC829B-B903-4FF7-9C9C-CF9EDC1CEF30}" name="Column6965"/>
    <tableColumn id="6979" xr3:uid="{17700E03-97A1-469E-A3F1-D4570E62A1EE}" name="Column6966"/>
    <tableColumn id="6980" xr3:uid="{95077968-5668-4C47-A88D-F2212D574EC2}" name="Column6967"/>
    <tableColumn id="6981" xr3:uid="{0E3A4C9C-7443-4B94-AC20-B82EE7731A8C}" name="Column6968"/>
    <tableColumn id="6982" xr3:uid="{D5680216-9B6B-4540-823D-532E26AE4CC4}" name="Column6969"/>
    <tableColumn id="6983" xr3:uid="{0C5BE4F4-AB96-4290-916C-D2EAB4A9F7E8}" name="Column6970"/>
    <tableColumn id="6984" xr3:uid="{805D3444-96DB-441A-A8F1-9154287818B3}" name="Column6971"/>
    <tableColumn id="6985" xr3:uid="{AAA521D4-2084-4091-9ACF-E8C141C80A25}" name="Column6972"/>
    <tableColumn id="6986" xr3:uid="{E5C8200F-9D93-465F-8BFA-511964AF7C8B}" name="Column6973"/>
    <tableColumn id="6987" xr3:uid="{55594868-8EF6-45FD-9387-D00173A3E687}" name="Column6974"/>
    <tableColumn id="6988" xr3:uid="{BCA0B422-91C0-43D3-B08E-A3EE0E56E8F8}" name="Column6975"/>
    <tableColumn id="6989" xr3:uid="{14797524-8545-4CF9-AD77-B95B47BEC27C}" name="Column6976"/>
    <tableColumn id="6990" xr3:uid="{C662321E-478A-48DD-B4A8-E43B29843D17}" name="Column6977"/>
    <tableColumn id="6991" xr3:uid="{48128027-AD60-4973-A862-0061EF0D1E23}" name="Column6978"/>
    <tableColumn id="6992" xr3:uid="{6E1B9B6B-0BD1-44E8-873F-F6A6B5C3586E}" name="Column6979"/>
    <tableColumn id="6993" xr3:uid="{B8D37CAC-321D-4994-82F4-10A83173CD41}" name="Column6980"/>
    <tableColumn id="6994" xr3:uid="{2514B90F-A081-4EFC-8F99-CAD94A822B88}" name="Column6981"/>
    <tableColumn id="6995" xr3:uid="{94E130BC-F6AF-476C-8B1F-8EAB55E54F02}" name="Column6982"/>
    <tableColumn id="6996" xr3:uid="{965A0E75-62BC-4A4C-A2E2-D9F9EEA31D73}" name="Column6983"/>
    <tableColumn id="6997" xr3:uid="{48FFEA7F-1E54-44D1-A45F-CA1452B68EF4}" name="Column6984"/>
    <tableColumn id="6998" xr3:uid="{55EE694D-C1AA-4C98-9337-431E2DA322B8}" name="Column6985"/>
    <tableColumn id="6999" xr3:uid="{24DF3DCB-9277-45AC-828F-8210567321CC}" name="Column6986"/>
    <tableColumn id="7000" xr3:uid="{64793805-9FD8-444B-B7E6-0023E0852D63}" name="Column6987"/>
    <tableColumn id="7001" xr3:uid="{99277FBD-59FA-4EFC-9C0B-6CC32CD60B00}" name="Column6988"/>
    <tableColumn id="7002" xr3:uid="{04EFA23F-5777-4505-BBA8-9BDBB036D6BC}" name="Column6989"/>
    <tableColumn id="7003" xr3:uid="{466D19E5-5CA1-423F-A703-D4C059B84D3F}" name="Column6990"/>
    <tableColumn id="7004" xr3:uid="{B4158594-0C50-41C7-B999-442D36BB42DC}" name="Column6991"/>
    <tableColumn id="7005" xr3:uid="{0176DAFF-EFFB-42A4-AF52-417F891AAB59}" name="Column6992"/>
    <tableColumn id="7006" xr3:uid="{C3BE3AD6-2BBC-428B-9843-4C736CBFEB83}" name="Column6993"/>
    <tableColumn id="7007" xr3:uid="{D0C886B4-761A-4172-B0EB-5677295230C3}" name="Column6994"/>
    <tableColumn id="7008" xr3:uid="{B408C270-6F3B-4CFB-9AD6-A4459F667B23}" name="Column6995"/>
    <tableColumn id="7009" xr3:uid="{B668B53B-7D2B-4EE4-8A6C-EA39B52D08D5}" name="Column6996"/>
    <tableColumn id="7010" xr3:uid="{BC8B8F32-CB37-4300-AF76-22DF00464531}" name="Column6997"/>
    <tableColumn id="7011" xr3:uid="{9BDB88A0-3B44-40D1-8E8A-B290A96D08C4}" name="Column6998"/>
    <tableColumn id="7012" xr3:uid="{772D5E98-9911-4771-A653-4B6D1BDD0D62}" name="Column6999"/>
    <tableColumn id="7013" xr3:uid="{A2507567-80BB-4A01-84CE-101825D40082}" name="Column7000"/>
    <tableColumn id="7014" xr3:uid="{BCFB7D59-930C-4486-BF78-6C10CB9C8FF2}" name="Column7001"/>
    <tableColumn id="7015" xr3:uid="{FB155064-319C-45EC-AF20-E8442718180C}" name="Column7002"/>
    <tableColumn id="7016" xr3:uid="{788D479D-CC25-418E-A5B3-D367503EFFD7}" name="Column7003"/>
    <tableColumn id="7017" xr3:uid="{C51CA5FD-44E3-47B7-BEEB-A163337DA0ED}" name="Column7004"/>
    <tableColumn id="7018" xr3:uid="{6B758FC1-85CB-41E6-A133-60ACFAC0CACF}" name="Column7005"/>
    <tableColumn id="7019" xr3:uid="{2C491845-3348-4FCD-B4B6-19787278D7AF}" name="Column7006"/>
    <tableColumn id="7020" xr3:uid="{D763421E-6FA1-4189-B5AB-AEAFACDE8B8D}" name="Column7007"/>
    <tableColumn id="7021" xr3:uid="{5C6C1322-C140-4525-8F1B-FD39CF54DE7A}" name="Column7008"/>
    <tableColumn id="7022" xr3:uid="{5A5173F1-F56A-4DAE-9229-BB0E66FBE497}" name="Column7009"/>
    <tableColumn id="7023" xr3:uid="{F6FC3945-33B5-45CF-8AEA-4AD9F85CDDB1}" name="Column7010"/>
    <tableColumn id="7024" xr3:uid="{38FA84E7-F018-445B-A3A6-979368FE8770}" name="Column7011"/>
    <tableColumn id="7025" xr3:uid="{381E74C8-E7D3-476D-BDE3-E3935AB477F3}" name="Column7012"/>
    <tableColumn id="7026" xr3:uid="{BB10DA00-C390-4648-A6E2-05455C030A0E}" name="Column7013"/>
    <tableColumn id="7027" xr3:uid="{C59E210F-7BFA-427E-ABFC-E34E041A8312}" name="Column7014"/>
    <tableColumn id="7028" xr3:uid="{F7D8A390-E216-42E6-AC88-51581A215529}" name="Column7015"/>
    <tableColumn id="7029" xr3:uid="{9D8E4F10-8C4B-4C9C-B9E8-7FB3BD4EDACC}" name="Column7016"/>
    <tableColumn id="7030" xr3:uid="{4DBEEF7A-BF65-40D0-A695-3F98F4B50441}" name="Column7017"/>
    <tableColumn id="7031" xr3:uid="{2E046CBD-58A6-41AB-AE47-CF05936CE650}" name="Column7018"/>
    <tableColumn id="7032" xr3:uid="{323C3C11-DD5F-49E2-9CAC-6C7AB5414A08}" name="Column7019"/>
    <tableColumn id="7033" xr3:uid="{9EC8895B-98F5-4058-8944-F98D68D90BAC}" name="Column7020"/>
    <tableColumn id="7034" xr3:uid="{5D15B01C-97DE-4344-A7A1-A2E0F7372F11}" name="Column7021"/>
    <tableColumn id="7035" xr3:uid="{E38C8C8B-923A-465B-986C-68300165D210}" name="Column7022"/>
    <tableColumn id="7036" xr3:uid="{3ACB1871-3FEC-4332-B199-99ABDE6E224F}" name="Column7023"/>
    <tableColumn id="7037" xr3:uid="{0DBA3843-3C41-4ABC-9A9D-687200336EFE}" name="Column7024"/>
    <tableColumn id="7038" xr3:uid="{D369D268-1A52-44FB-B8DC-1653E9570A34}" name="Column7025"/>
    <tableColumn id="7039" xr3:uid="{DB54318B-2B90-4140-9938-D14559B370AD}" name="Column7026"/>
    <tableColumn id="7040" xr3:uid="{06779A2C-D747-46C2-BFFC-B18A9EF39E3E}" name="Column7027"/>
    <tableColumn id="7041" xr3:uid="{9285488D-4DF4-4461-A01F-43CF6256553A}" name="Column7028"/>
    <tableColumn id="7042" xr3:uid="{5F4E3810-352C-47F1-B6C7-8FF637415E18}" name="Column7029"/>
    <tableColumn id="7043" xr3:uid="{C3B97F4E-58F7-48CC-8303-432BA5F75463}" name="Column7030"/>
    <tableColumn id="7044" xr3:uid="{03BF01A6-8576-473A-BA70-55A8C8177D9A}" name="Column7031"/>
    <tableColumn id="7045" xr3:uid="{D02517AE-F906-4AE4-AB0C-AE91D53B7676}" name="Column7032"/>
    <tableColumn id="7046" xr3:uid="{6FE753DC-6E94-4C97-BE2E-C2A8A9DDB552}" name="Column7033"/>
    <tableColumn id="7047" xr3:uid="{973990C6-62D4-46F3-B7DB-4050FE6B1A8D}" name="Column7034"/>
    <tableColumn id="7048" xr3:uid="{27B7E5D2-4E5A-43FF-8818-0DF34A13A0CE}" name="Column7035"/>
    <tableColumn id="7049" xr3:uid="{8A2DB9CE-FFAA-4653-8655-228CFC58CE49}" name="Column7036"/>
    <tableColumn id="7050" xr3:uid="{51424141-FF2E-4D49-86B5-BA60FEF6CDD1}" name="Column7037"/>
    <tableColumn id="7051" xr3:uid="{E623305B-6D86-43E9-954C-BC0EBB49552E}" name="Column7038"/>
    <tableColumn id="7052" xr3:uid="{8C039D4C-337A-4A8F-AE55-CBA5C63833C0}" name="Column7039"/>
    <tableColumn id="7053" xr3:uid="{97B36253-4350-4879-A0B1-B80D93F2CDAD}" name="Column7040"/>
    <tableColumn id="7054" xr3:uid="{B74186F5-52E4-4F03-863F-AE23995D5C6E}" name="Column7041"/>
    <tableColumn id="7055" xr3:uid="{1679AF8E-978E-4A9D-8D15-D551344AEF5F}" name="Column7042"/>
    <tableColumn id="7056" xr3:uid="{7E411BCB-E9B3-490D-98DD-A7A8B052FC4F}" name="Column7043"/>
    <tableColumn id="7057" xr3:uid="{10C0FDB3-687A-4BA8-9222-5B1853A13D1F}" name="Column7044"/>
    <tableColumn id="7058" xr3:uid="{B83DE9DE-710E-4DC0-AA98-F1B9646CB97E}" name="Column7045"/>
    <tableColumn id="7059" xr3:uid="{498E4C76-3F7B-4367-A0E0-0E30A851B340}" name="Column7046"/>
    <tableColumn id="7060" xr3:uid="{A0C44BAF-B267-45CE-9884-806816DB6DFA}" name="Column7047"/>
    <tableColumn id="7061" xr3:uid="{21ADD971-5A23-445E-BAC4-7A8B08905605}" name="Column7048"/>
    <tableColumn id="7062" xr3:uid="{456602D0-3B88-42DE-962D-B4BE663C976E}" name="Column7049"/>
    <tableColumn id="7063" xr3:uid="{8FF7C55C-D8EE-474B-9E5B-8CEBC4766F2D}" name="Column7050"/>
    <tableColumn id="7064" xr3:uid="{E0AF5047-EBA3-440B-9D20-E5412E8E68D0}" name="Column7051"/>
    <tableColumn id="7065" xr3:uid="{B3D7C932-6527-4929-9E4A-E069E159C3E0}" name="Column7052"/>
    <tableColumn id="7066" xr3:uid="{6CA18E5D-AB34-440F-91BB-A7EC2C798C27}" name="Column7053"/>
    <tableColumn id="7067" xr3:uid="{8F96AC51-46F7-4C39-BE2A-1B02B8FC17DA}" name="Column7054"/>
    <tableColumn id="7068" xr3:uid="{F7647B66-D37B-4F8A-9523-3D169F0E0C02}" name="Column7055"/>
    <tableColumn id="7069" xr3:uid="{411406C4-B4C5-45E7-B7A9-AA52C9B8A608}" name="Column7056"/>
    <tableColumn id="7070" xr3:uid="{11E03ABF-85FC-4CC0-8B89-31E90DF52751}" name="Column7057"/>
    <tableColumn id="7071" xr3:uid="{1D6330EC-B51F-45C4-A45E-78F52960CE3A}" name="Column7058"/>
    <tableColumn id="7072" xr3:uid="{A20BBC62-1C42-4BA5-8E22-10642429D9F3}" name="Column7059"/>
    <tableColumn id="7073" xr3:uid="{64066FE6-5598-4F54-AFA6-EF62377CED72}" name="Column7060"/>
    <tableColumn id="7074" xr3:uid="{0679490D-CAFB-4F49-BE76-7897536DA461}" name="Column7061"/>
    <tableColumn id="7075" xr3:uid="{869FCD90-BECE-46A7-A9C4-CF77A3D281BB}" name="Column7062"/>
    <tableColumn id="7076" xr3:uid="{66852CB6-969B-4A89-9CB3-95848EB6BE37}" name="Column7063"/>
    <tableColumn id="7077" xr3:uid="{765CE6F8-5FB1-45B2-A11D-397D3D2193B1}" name="Column7064"/>
    <tableColumn id="7078" xr3:uid="{DFADC514-35A0-4172-A298-6B2E4CFC2227}" name="Column7065"/>
    <tableColumn id="7079" xr3:uid="{89F068A4-EA67-4585-8EBA-18FB9665D75D}" name="Column7066"/>
    <tableColumn id="7080" xr3:uid="{CC208F33-F0EB-4802-80BC-BD47B9B6640E}" name="Column7067"/>
    <tableColumn id="7081" xr3:uid="{7210297D-C3FD-4AE4-B586-6D70B6385ACF}" name="Column7068"/>
    <tableColumn id="7082" xr3:uid="{4DD4B12A-74FF-479A-8B66-D3286068588E}" name="Column7069"/>
    <tableColumn id="7083" xr3:uid="{6D30EDE9-3086-421A-A9FB-08028ABC7820}" name="Column7070"/>
    <tableColumn id="7084" xr3:uid="{2B21BC5F-BE7B-41CF-8257-4DE8B9B3BB92}" name="Column7071"/>
    <tableColumn id="7085" xr3:uid="{BE772410-DF40-4980-9956-2E9DB0D60C79}" name="Column7072"/>
    <tableColumn id="7086" xr3:uid="{1713320E-DF11-43C7-B4C7-E775F956476E}" name="Column7073"/>
    <tableColumn id="7087" xr3:uid="{11B6A0E7-EE5B-4396-B588-D373C010014F}" name="Column7074"/>
    <tableColumn id="7088" xr3:uid="{B0FED793-7EFA-4EFC-97A4-F11445434E5F}" name="Column7075"/>
    <tableColumn id="7089" xr3:uid="{78840FE6-FDC8-4CD5-BEEF-C6F83D68AF2A}" name="Column7076"/>
    <tableColumn id="7090" xr3:uid="{723F6A31-DF8B-46A3-947C-C2159434F4D7}" name="Column7077"/>
    <tableColumn id="7091" xr3:uid="{C421922A-3F7B-40FF-9CBD-D89C473EBD6C}" name="Column7078"/>
    <tableColumn id="7092" xr3:uid="{97114E35-2CA2-4CDB-B513-A7F63E9A8936}" name="Column7079"/>
    <tableColumn id="7093" xr3:uid="{6F0431CA-433A-4958-8262-C98335D93D4E}" name="Column7080"/>
    <tableColumn id="7094" xr3:uid="{679CE8C0-0A82-4ABC-8E57-96F332CD0239}" name="Column7081"/>
    <tableColumn id="7095" xr3:uid="{E805C542-7C89-48D6-B103-97A4C4098D9F}" name="Column7082"/>
    <tableColumn id="7096" xr3:uid="{943CDD4B-3A23-4491-991D-2365CBC7173A}" name="Column7083"/>
    <tableColumn id="7097" xr3:uid="{EF349796-89EB-4E2B-B278-A38FAFF1BEF7}" name="Column7084"/>
    <tableColumn id="7098" xr3:uid="{0A66EE3C-282D-4B5D-BB3A-6B5579C92552}" name="Column7085"/>
    <tableColumn id="7099" xr3:uid="{A212F2E6-E49E-47E1-B4FD-33668D341DE9}" name="Column7086"/>
    <tableColumn id="7100" xr3:uid="{8DDD475E-60F3-46BB-B3C1-A3446013AD4E}" name="Column7087"/>
    <tableColumn id="7101" xr3:uid="{2C4329E6-2178-44B6-A305-06F89E50923B}" name="Column7088"/>
    <tableColumn id="7102" xr3:uid="{12B3343F-5F6B-4EA6-800A-F7AA887FB9D3}" name="Column7089"/>
    <tableColumn id="7103" xr3:uid="{29BED48F-D0CF-4FB3-9E20-2F7BCE57ACF4}" name="Column7090"/>
    <tableColumn id="7104" xr3:uid="{0F79B32A-7332-4157-B5DE-1E8A7971AA46}" name="Column7091"/>
    <tableColumn id="7105" xr3:uid="{AEF3F518-6649-44BA-9E94-490BF6DE0222}" name="Column7092"/>
    <tableColumn id="7106" xr3:uid="{1059C4B0-26FC-4E25-B694-F491833955F9}" name="Column7093"/>
    <tableColumn id="7107" xr3:uid="{68DEEB3A-CDE9-4A9D-8713-C026E99BA03C}" name="Column7094"/>
    <tableColumn id="7108" xr3:uid="{C75A90B8-2613-4964-B1C8-350DC68F5EC8}" name="Column7095"/>
    <tableColumn id="7109" xr3:uid="{DF597666-C3DD-45C6-9FCD-14D741C44DE3}" name="Column7096"/>
    <tableColumn id="7110" xr3:uid="{F3F14385-A120-4A44-830E-5FAAB0D21467}" name="Column7097"/>
    <tableColumn id="7111" xr3:uid="{24A62B4B-3982-45FC-9FB4-D0595D253395}" name="Column7098"/>
    <tableColumn id="7112" xr3:uid="{97E9D367-B434-4BF5-A8FB-A3EFE7B3F010}" name="Column7099"/>
    <tableColumn id="7113" xr3:uid="{5121B512-048B-4C10-BF57-95883A5549AB}" name="Column7100"/>
    <tableColumn id="7114" xr3:uid="{6CF45011-A282-46C5-8C0E-3DA9102585D1}" name="Column7101"/>
    <tableColumn id="7115" xr3:uid="{2032BF06-081A-49A3-AB9D-D971D8B46BA4}" name="Column7102"/>
    <tableColumn id="7116" xr3:uid="{F610643F-52AD-4A7B-8C4E-978D0EFF2556}" name="Column7103"/>
    <tableColumn id="7117" xr3:uid="{EE32402D-86A0-47E5-8284-D702251D49D2}" name="Column7104"/>
    <tableColumn id="7118" xr3:uid="{6452034B-33F4-4D99-A4F0-36313D2C05E1}" name="Column7105"/>
    <tableColumn id="7119" xr3:uid="{51A12085-CFD6-42F4-94D6-D567275FBB04}" name="Column7106"/>
    <tableColumn id="7120" xr3:uid="{6C6B0C24-214B-4DBC-B6D9-151CBA77992F}" name="Column7107"/>
    <tableColumn id="7121" xr3:uid="{6BD55A1B-0533-4D4A-96EF-81E28B8335EA}" name="Column7108"/>
    <tableColumn id="7122" xr3:uid="{E8B609B2-1982-41F7-94B0-91F7FD6AD3F3}" name="Column7109"/>
    <tableColumn id="7123" xr3:uid="{FDEA239E-05D2-4351-9AE0-5C298D0F9064}" name="Column7110"/>
    <tableColumn id="7124" xr3:uid="{694AEA85-C92D-46F4-A996-A24563CD8AD9}" name="Column7111"/>
    <tableColumn id="7125" xr3:uid="{C88CC7B2-8653-45CE-B0E4-3ACC2275FC91}" name="Column7112"/>
    <tableColumn id="7126" xr3:uid="{78A8D655-AE00-4368-9186-C13E47E01515}" name="Column7113"/>
    <tableColumn id="7127" xr3:uid="{274AA37B-AD1D-40A3-BD31-7DC0B4B326E9}" name="Column7114"/>
    <tableColumn id="7128" xr3:uid="{9214A245-E907-4BB9-A19A-5F2216F0589A}" name="Column7115"/>
    <tableColumn id="7129" xr3:uid="{64A75F00-1C3F-46F0-A0F4-342ECA44FE1E}" name="Column7116"/>
    <tableColumn id="7130" xr3:uid="{1D1856D6-7640-425E-8512-22F0A2804B6C}" name="Column7117"/>
    <tableColumn id="7131" xr3:uid="{6D81D826-7CE4-4458-BD10-4D84FDA06C3F}" name="Column7118"/>
    <tableColumn id="7132" xr3:uid="{C93CD787-20A7-4063-808F-DCD2C642D48B}" name="Column7119"/>
    <tableColumn id="7133" xr3:uid="{CB213DCF-68BC-404F-9D31-7F493C249262}" name="Column7120"/>
    <tableColumn id="7134" xr3:uid="{FBB4482C-6D2C-4680-9D60-9DF58AD46525}" name="Column7121"/>
    <tableColumn id="7135" xr3:uid="{A19CD1B7-240F-49FE-B344-8B714DDA6D91}" name="Column7122"/>
    <tableColumn id="7136" xr3:uid="{E6864636-88EB-4BB1-AA5A-DADA049281CD}" name="Column7123"/>
    <tableColumn id="7137" xr3:uid="{ACEDAA6B-215D-47C0-B188-7AAACEEE2C9F}" name="Column7124"/>
    <tableColumn id="7138" xr3:uid="{EDC26EFB-2003-4ED1-885B-67A4048C6E57}" name="Column7125"/>
    <tableColumn id="7139" xr3:uid="{E573152D-B8D5-4D7A-82D0-CEC172CE0128}" name="Column7126"/>
    <tableColumn id="7140" xr3:uid="{725B3B2B-7F0E-4927-B83B-9102ECC94BDA}" name="Column7127"/>
    <tableColumn id="7141" xr3:uid="{BCA1527E-BC5A-4820-8FB1-4BF2698496B8}" name="Column7128"/>
    <tableColumn id="7142" xr3:uid="{20CBF9AE-1F81-4E5B-8493-D5B2EC3EAEB4}" name="Column7129"/>
    <tableColumn id="7143" xr3:uid="{027B2DBF-CD47-4047-93FD-E47CBC534D77}" name="Column7130"/>
    <tableColumn id="7144" xr3:uid="{CC713B79-DEDF-4D9F-BF0C-196F2A783418}" name="Column7131"/>
    <tableColumn id="7145" xr3:uid="{64124D13-4366-48B6-9639-CEDB58380874}" name="Column7132"/>
    <tableColumn id="7146" xr3:uid="{AB03D04F-3528-4735-99AE-51425913078E}" name="Column7133"/>
    <tableColumn id="7147" xr3:uid="{B03349C6-1DD4-44FD-ADDC-191CC30D3B51}" name="Column7134"/>
    <tableColumn id="7148" xr3:uid="{B679E629-BC21-4BA2-A255-27F676CA8BA8}" name="Column7135"/>
    <tableColumn id="7149" xr3:uid="{2D885ACA-868A-4732-9BF7-BB2229AE338B}" name="Column7136"/>
    <tableColumn id="7150" xr3:uid="{84DA5728-EFCC-4010-B388-C6FFD2F3DB6F}" name="Column7137"/>
    <tableColumn id="7151" xr3:uid="{C4A69B57-5B02-418C-BDC9-B5ABAE14C296}" name="Column7138"/>
    <tableColumn id="7152" xr3:uid="{D540E0E5-1295-4A69-8250-D6666A4FAD46}" name="Column7139"/>
    <tableColumn id="7153" xr3:uid="{14B38D7B-D515-4AF8-ACF7-02D0635CFF3C}" name="Column7140"/>
    <tableColumn id="7154" xr3:uid="{498E77CA-B8F7-43D7-BBC8-CB9464DEBFA0}" name="Column7141"/>
    <tableColumn id="7155" xr3:uid="{26FB3BF5-D310-4A5B-988C-FC96A58F2A36}" name="Column7142"/>
    <tableColumn id="7156" xr3:uid="{AB8EC31B-6D66-41C0-80C9-B4D696ED6FD8}" name="Column7143"/>
    <tableColumn id="7157" xr3:uid="{A3AB651E-6ACC-40AE-ADC9-B1C7297A3BA8}" name="Column7144"/>
    <tableColumn id="7158" xr3:uid="{B8E6DD64-7775-477D-904B-7B6797592D63}" name="Column7145"/>
    <tableColumn id="7159" xr3:uid="{B921D2A5-DC91-4E26-8240-7F66963A7B14}" name="Column7146"/>
    <tableColumn id="7160" xr3:uid="{535B209D-0BF3-456D-8A0C-D3D1EEC4976B}" name="Column7147"/>
    <tableColumn id="7161" xr3:uid="{C38F03B9-F215-46B4-852E-15A67AEB1244}" name="Column7148"/>
    <tableColumn id="7162" xr3:uid="{CA2FF8C2-5E4D-4833-AAC9-D2DB3B33DB1E}" name="Column7149"/>
    <tableColumn id="7163" xr3:uid="{01F1977C-3DAD-47DE-BAA1-52BADCEAFF86}" name="Column7150"/>
    <tableColumn id="7164" xr3:uid="{AEF13CC0-18B6-4B34-88FF-0313BB94AEB5}" name="Column7151"/>
    <tableColumn id="7165" xr3:uid="{E17654EC-11A7-4124-B188-F2C07BED0F14}" name="Column7152"/>
    <tableColumn id="7166" xr3:uid="{DB21CC25-F15A-4518-A615-B2EC7DE95FA3}" name="Column7153"/>
    <tableColumn id="7167" xr3:uid="{10D25009-5715-4A28-A8B3-14BD663750BB}" name="Column7154"/>
    <tableColumn id="7168" xr3:uid="{95936B38-875D-42B0-A8C8-9F32E17DA7D5}" name="Column7155"/>
    <tableColumn id="7169" xr3:uid="{B6D4064D-0BA7-4F6B-9E67-922CF85912C5}" name="Column7156"/>
    <tableColumn id="7170" xr3:uid="{20B2D908-6135-4E29-952B-EB665F26043D}" name="Column7157"/>
    <tableColumn id="7171" xr3:uid="{B15F1D43-D41D-43A4-9454-716A16986540}" name="Column7158"/>
    <tableColumn id="7172" xr3:uid="{CA4E0E91-11B5-4A05-975B-F36C42045F70}" name="Column7159"/>
    <tableColumn id="7173" xr3:uid="{5E2411DC-C99C-4A6D-A1D4-8F5F282B28C4}" name="Column7160"/>
    <tableColumn id="7174" xr3:uid="{E50BB42D-D374-4B0E-A598-3F6BF7B5714A}" name="Column7161"/>
    <tableColumn id="7175" xr3:uid="{8F1777FB-0D2B-4C20-B9F1-6B6877B8AED0}" name="Column7162"/>
    <tableColumn id="7176" xr3:uid="{DE42C430-20A8-4A87-8CBF-91A18AF811E2}" name="Column7163"/>
    <tableColumn id="7177" xr3:uid="{07B56C7E-1CE5-4749-A020-C92822107E45}" name="Column7164"/>
    <tableColumn id="7178" xr3:uid="{FF67388E-A39A-4996-B8B8-DE16359E096A}" name="Column7165"/>
    <tableColumn id="7179" xr3:uid="{DB2FD4C7-50A1-4C8B-B504-93855D0C2521}" name="Column7166"/>
    <tableColumn id="7180" xr3:uid="{E6B6392E-AF1B-475C-ACAA-7DD1BAE0F2B8}" name="Column7167"/>
    <tableColumn id="7181" xr3:uid="{D9502D92-4BD2-4D3B-8FFA-C47D56EFF154}" name="Column7168"/>
    <tableColumn id="7182" xr3:uid="{31B92591-4424-4268-B5CE-5CF11E00DA3F}" name="Column7169"/>
    <tableColumn id="7183" xr3:uid="{3B7C934B-3C0A-4937-A352-A2ED9F282CF2}" name="Column7170"/>
    <tableColumn id="7184" xr3:uid="{D581102A-53A4-4BBD-8C85-ECEDF3AF1144}" name="Column7171"/>
    <tableColumn id="7185" xr3:uid="{AECA81A0-3B30-4BDB-85A8-537F6A2C3F4C}" name="Column7172"/>
    <tableColumn id="7186" xr3:uid="{3AD0E748-2965-4EC4-959B-CE07CF701DB5}" name="Column7173"/>
    <tableColumn id="7187" xr3:uid="{44D8A07D-B3CA-4A47-9AC8-CEEF8CA4BCD2}" name="Column7174"/>
    <tableColumn id="7188" xr3:uid="{6B90A866-75BA-47D0-89E4-6F1C1585B2F3}" name="Column7175"/>
    <tableColumn id="7189" xr3:uid="{1D456546-1418-4AA7-AADA-318ACF45E9B8}" name="Column7176"/>
    <tableColumn id="7190" xr3:uid="{E6D8EF78-6A1D-4333-A2E8-9B7790DC6EB6}" name="Column7177"/>
    <tableColumn id="7191" xr3:uid="{5D044413-2298-4C03-93C0-6D77516D906E}" name="Column7178"/>
    <tableColumn id="7192" xr3:uid="{F4CDCABF-AAAD-435F-BDE3-533ADBB82165}" name="Column7179"/>
    <tableColumn id="7193" xr3:uid="{0A88E90B-3AAC-4F7E-BF77-ED801832EC2F}" name="Column7180"/>
    <tableColumn id="7194" xr3:uid="{C4EE8C63-1AF1-40FB-A123-E31DABC3F8B9}" name="Column7181"/>
    <tableColumn id="7195" xr3:uid="{31F93B78-C17A-4EBA-AA50-9579CEEA2900}" name="Column7182"/>
    <tableColumn id="7196" xr3:uid="{2E949E10-92FC-45FA-A17D-CEE8D76C6540}" name="Column7183"/>
    <tableColumn id="7197" xr3:uid="{8AE83FAF-0A81-4399-8E59-6EFD261DFC09}" name="Column7184"/>
    <tableColumn id="7198" xr3:uid="{7C4CE591-0A02-4455-9E09-E40DF898D06D}" name="Column7185"/>
    <tableColumn id="7199" xr3:uid="{98F3B20D-CCDC-45AC-BA66-A8948E9F9C9C}" name="Column7186"/>
    <tableColumn id="7200" xr3:uid="{BA430F4B-EF84-460B-BEA2-499B2CE63423}" name="Column7187"/>
    <tableColumn id="7201" xr3:uid="{80BF5CC3-539D-4160-BF5D-3123342EDBCF}" name="Column7188"/>
    <tableColumn id="7202" xr3:uid="{F5D384AA-D8BB-43A7-991B-6B8427985CDF}" name="Column7189"/>
    <tableColumn id="7203" xr3:uid="{131EE3F8-EA30-4558-A60D-ED3ECC31DC9B}" name="Column7190"/>
    <tableColumn id="7204" xr3:uid="{4A12793A-02BA-49B4-9E57-17360676FA32}" name="Column7191"/>
    <tableColumn id="7205" xr3:uid="{7CCE71BE-B3B9-4284-958E-357B2B13BAF5}" name="Column7192"/>
    <tableColumn id="7206" xr3:uid="{B2F12ACA-A8B1-4411-B875-1C273644A154}" name="Column7193"/>
    <tableColumn id="7207" xr3:uid="{129B4069-221E-4EBF-A2FE-7E976EB37FBB}" name="Column7194"/>
    <tableColumn id="7208" xr3:uid="{0F8B1334-8498-4021-86A2-32F6CEF3643C}" name="Column7195"/>
    <tableColumn id="7209" xr3:uid="{08A36709-2B98-4BFA-AFA8-01CC716741A4}" name="Column7196"/>
    <tableColumn id="7210" xr3:uid="{99A5FA82-DC7E-4127-80B9-E5A0EC982929}" name="Column7197"/>
    <tableColumn id="7211" xr3:uid="{C65EA8D0-B749-45DF-96ED-690666F0BD14}" name="Column7198"/>
    <tableColumn id="7212" xr3:uid="{7E527488-55C2-4EC7-A0BC-754F2875F7BC}" name="Column7199"/>
    <tableColumn id="7213" xr3:uid="{408F066A-08CC-4129-8702-36ED1E09CDC9}" name="Column7200"/>
    <tableColumn id="7214" xr3:uid="{96AAF762-E5EA-44CE-9BC5-9AF718F43D0D}" name="Column7201"/>
    <tableColumn id="7215" xr3:uid="{26B6842B-438A-49CF-8310-066250111009}" name="Column7202"/>
    <tableColumn id="7216" xr3:uid="{57BBAA13-B3DB-4B98-AAB7-A9D6D3603EBB}" name="Column7203"/>
    <tableColumn id="7217" xr3:uid="{F006FC43-4F8C-45BD-AB2A-9EF6A2D9B9F2}" name="Column7204"/>
    <tableColumn id="7218" xr3:uid="{D31F0E02-6A67-4B93-B20F-78C53DAC0476}" name="Column7205"/>
    <tableColumn id="7219" xr3:uid="{151A2FFE-52D8-48F2-8403-69257B828F8D}" name="Column7206"/>
    <tableColumn id="7220" xr3:uid="{0C9A5E81-7C9B-4656-A19A-624E6FBFF8F3}" name="Column7207"/>
    <tableColumn id="7221" xr3:uid="{20934BE6-6D3A-45E4-8AE9-C82A1E1F8335}" name="Column7208"/>
    <tableColumn id="7222" xr3:uid="{133B9E83-AB60-4FE0-9F1C-32CAD74CDA78}" name="Column7209"/>
    <tableColumn id="7223" xr3:uid="{51D91DBF-2FA8-41FC-83E0-CA0512F0CFCE}" name="Column7210"/>
    <tableColumn id="7224" xr3:uid="{4746979F-3F12-4D43-BFD2-582CA93840C2}" name="Column7211"/>
    <tableColumn id="7225" xr3:uid="{23565618-F09E-4141-9030-3835E8006995}" name="Column7212"/>
    <tableColumn id="7226" xr3:uid="{45BDE639-3072-4DB4-8315-3A528BC04923}" name="Column7213"/>
    <tableColumn id="7227" xr3:uid="{EFAC15A5-32C3-45A9-BC4A-B8A0DBA6DBA5}" name="Column7214"/>
    <tableColumn id="7228" xr3:uid="{9C297C7E-352E-4033-AE23-D678F564B64E}" name="Column7215"/>
    <tableColumn id="7229" xr3:uid="{AD7C02B0-72E0-4DA4-A241-EF5FBDBD0165}" name="Column7216"/>
    <tableColumn id="7230" xr3:uid="{1B624F3E-718C-4EF1-923D-D3781B0757C1}" name="Column7217"/>
    <tableColumn id="7231" xr3:uid="{36FD67AB-C718-4E83-9FB0-38F8B4737BB1}" name="Column7218"/>
    <tableColumn id="7232" xr3:uid="{72B72B75-7062-4CB4-84E7-3CEDDE56D77E}" name="Column7219"/>
    <tableColumn id="7233" xr3:uid="{9D878ADD-05AB-4484-BF1B-D5679E774F62}" name="Column7220"/>
    <tableColumn id="7234" xr3:uid="{5BD30ECE-B4DA-4107-8691-ABBD9DB0847D}" name="Column7221"/>
    <tableColumn id="7235" xr3:uid="{3B708CFC-6A70-41A9-B006-544E324ADBE2}" name="Column7222"/>
    <tableColumn id="7236" xr3:uid="{29D9E9C5-0E32-4903-9AF3-85F5C1325865}" name="Column7223"/>
    <tableColumn id="7237" xr3:uid="{8AEE2E37-28C0-45FE-8AD3-473793A5C11C}" name="Column7224"/>
    <tableColumn id="7238" xr3:uid="{2577A731-4A49-40CB-B9EC-70E787C1ECF5}" name="Column7225"/>
    <tableColumn id="7239" xr3:uid="{39E2C8C2-1622-447F-8CD8-32E207E9E066}" name="Column7226"/>
    <tableColumn id="7240" xr3:uid="{B6DC92EA-BC3C-4067-AF76-A3ED53A9D617}" name="Column7227"/>
    <tableColumn id="7241" xr3:uid="{E4B82110-FA0B-4CAE-9026-D29A8879F7E7}" name="Column7228"/>
    <tableColumn id="7242" xr3:uid="{F219409D-A2BB-45D6-809A-B1BD5A21BF4E}" name="Column7229"/>
    <tableColumn id="7243" xr3:uid="{F91F93F3-FEF1-4C12-B42A-F8B12ADE81EF}" name="Column7230"/>
    <tableColumn id="7244" xr3:uid="{832313A0-6781-4CB6-925E-8792AA7EEE0B}" name="Column7231"/>
    <tableColumn id="7245" xr3:uid="{DD7FBC22-3DD8-4A46-9CDB-E2E1A0D025EA}" name="Column7232"/>
    <tableColumn id="7246" xr3:uid="{01718C51-CF76-4F8C-9E02-5009854DD27F}" name="Column7233"/>
    <tableColumn id="7247" xr3:uid="{07B4F3B8-39B8-4B54-85D8-31F230BA3B6F}" name="Column7234"/>
    <tableColumn id="7248" xr3:uid="{BB64DEFC-8311-4DFA-8A50-9928A44895B3}" name="Column7235"/>
    <tableColumn id="7249" xr3:uid="{E03392DF-2ADF-41BA-BF3A-763B6290D878}" name="Column7236"/>
    <tableColumn id="7250" xr3:uid="{B25AB61A-0380-4F6B-8207-6EF194624938}" name="Column7237"/>
    <tableColumn id="7251" xr3:uid="{41307586-946F-4513-A213-3A9DFD2063A9}" name="Column7238"/>
    <tableColumn id="7252" xr3:uid="{61111616-4A5A-4389-8ABC-0B319EDE8D58}" name="Column7239"/>
    <tableColumn id="7253" xr3:uid="{EC8833AD-6B8F-476B-BF5B-432A33BE0FD1}" name="Column7240"/>
    <tableColumn id="7254" xr3:uid="{33B8D3F6-E7C5-405B-BB09-6DBCEC639F26}" name="Column7241"/>
    <tableColumn id="7255" xr3:uid="{ECF0CCA4-A02C-4277-A519-0580E8481CC2}" name="Column7242"/>
    <tableColumn id="7256" xr3:uid="{2C683724-C88A-4C51-8E13-D63630A52643}" name="Column7243"/>
    <tableColumn id="7257" xr3:uid="{ABE914D0-E26C-4E8C-88EB-DEBE0CE48830}" name="Column7244"/>
    <tableColumn id="7258" xr3:uid="{0702FE88-05C5-458D-B71A-C99B18FF9ED0}" name="Column7245"/>
    <tableColumn id="7259" xr3:uid="{BCCB24F4-376C-4E3A-80B8-CD18B421FECA}" name="Column7246"/>
    <tableColumn id="7260" xr3:uid="{DE9BD98A-B59A-438B-8AC3-F0538B15157A}" name="Column7247"/>
    <tableColumn id="7261" xr3:uid="{1A039A3F-E843-4554-8F52-A200EE999A03}" name="Column7248"/>
    <tableColumn id="7262" xr3:uid="{ECBED391-54F6-40FE-937B-D0A5BBBC3967}" name="Column7249"/>
    <tableColumn id="7263" xr3:uid="{64EEAD3B-4749-47AB-A3AE-38D2614BB4DC}" name="Column7250"/>
    <tableColumn id="7264" xr3:uid="{DD2BF104-1E4E-419B-9E94-2D36ED980E60}" name="Column7251"/>
    <tableColumn id="7265" xr3:uid="{1CA4FD7E-2954-4DDC-97B3-10033AF9822A}" name="Column7252"/>
    <tableColumn id="7266" xr3:uid="{561C93D9-F528-4D3C-B8C8-C3F158862320}" name="Column7253"/>
    <tableColumn id="7267" xr3:uid="{FD8983F7-1346-4F2A-BDEC-28DA00DBF10C}" name="Column7254"/>
    <tableColumn id="7268" xr3:uid="{BB5589B6-9A4B-4044-915A-A28DAE37D81A}" name="Column7255"/>
    <tableColumn id="7269" xr3:uid="{204903B8-F7F2-4C61-81D9-7C74410071A7}" name="Column7256"/>
    <tableColumn id="7270" xr3:uid="{9BD0BCE9-65ED-4C3A-8D3A-6710100040DC}" name="Column7257"/>
    <tableColumn id="7271" xr3:uid="{629C3E39-CA1D-4A81-9C80-A84A90C834DD}" name="Column7258"/>
    <tableColumn id="7272" xr3:uid="{B6410717-AF71-4C73-BAB0-30068E3802CE}" name="Column7259"/>
    <tableColumn id="7273" xr3:uid="{DD65EF31-8972-4416-901B-DD09518D6DC3}" name="Column7260"/>
    <tableColumn id="7274" xr3:uid="{BA688138-BB74-4179-9891-45CC894D66C8}" name="Column7261"/>
    <tableColumn id="7275" xr3:uid="{C294278A-5179-40DA-A405-F627FF3A6758}" name="Column7262"/>
    <tableColumn id="7276" xr3:uid="{836D0917-BF31-4171-81CB-9CD2B4667A38}" name="Column7263"/>
    <tableColumn id="7277" xr3:uid="{3D8C1CD4-6F5C-4DB0-9ACA-C71D3626BEE2}" name="Column7264"/>
    <tableColumn id="7278" xr3:uid="{FADD2B89-88CF-4A08-A5B8-C76DB3CB483E}" name="Column7265"/>
    <tableColumn id="7279" xr3:uid="{AADBD6F9-251B-4F4F-8698-3D402B4B03FE}" name="Column7266"/>
    <tableColumn id="7280" xr3:uid="{A5D233B1-340D-4231-B4B8-56A0673691C1}" name="Column7267"/>
    <tableColumn id="7281" xr3:uid="{6E5E9F44-2043-46D8-865C-D9A7C39741F5}" name="Column7268"/>
    <tableColumn id="7282" xr3:uid="{C81F0222-F204-45A0-8F63-514DC001437A}" name="Column7269"/>
    <tableColumn id="7283" xr3:uid="{BBFAF956-499B-4A3A-8566-0F4D55AAA748}" name="Column7270"/>
    <tableColumn id="7284" xr3:uid="{4616B825-ACF8-470C-A2C7-79D83ED6FEFD}" name="Column7271"/>
    <tableColumn id="7285" xr3:uid="{5BC44323-CB9F-4DD8-8441-6395C283453F}" name="Column7272"/>
    <tableColumn id="7286" xr3:uid="{31203056-11F2-4BE0-B41E-36797CF91E06}" name="Column7273"/>
    <tableColumn id="7287" xr3:uid="{CD8E8E74-6E4D-4CDF-A3BA-C6358B88EBEF}" name="Column7274"/>
    <tableColumn id="7288" xr3:uid="{983C17BD-3F6F-46A9-ABA4-FEB8BC4AA276}" name="Column7275"/>
    <tableColumn id="7289" xr3:uid="{AAF4BC36-18A9-4298-A68E-2F058E4FC0F2}" name="Column7276"/>
    <tableColumn id="7290" xr3:uid="{0452A849-9810-486B-BB53-13E41839E3D7}" name="Column7277"/>
    <tableColumn id="7291" xr3:uid="{7A586914-679C-49B8-8612-FED5AF72FF06}" name="Column7278"/>
    <tableColumn id="7292" xr3:uid="{FD0CE970-4E92-4376-8706-76D4B987D5A7}" name="Column7279"/>
    <tableColumn id="7293" xr3:uid="{DA3779C5-789C-4CDF-82DB-C8A34430FAEA}" name="Column7280"/>
    <tableColumn id="7294" xr3:uid="{C678491A-2F3A-4AE1-AFD8-B96615B3A03E}" name="Column7281"/>
    <tableColumn id="7295" xr3:uid="{CEE6B245-BF9B-475B-9F85-FAFB1CA3E48B}" name="Column7282"/>
    <tableColumn id="7296" xr3:uid="{2CD481C6-A77D-4730-B97A-6629C75C8627}" name="Column7283"/>
    <tableColumn id="7297" xr3:uid="{14EB2C24-8CC5-458A-A7C3-0207EDAA1F60}" name="Column7284"/>
    <tableColumn id="7298" xr3:uid="{FD8140FC-9938-47D0-80A4-F094B6F22BE4}" name="Column7285"/>
    <tableColumn id="7299" xr3:uid="{7E925A36-8324-427A-B6B3-9E1C1025DD13}" name="Column7286"/>
    <tableColumn id="7300" xr3:uid="{2C003CDE-7884-4FFA-A60A-F2B56A0B32B5}" name="Column7287"/>
    <tableColumn id="7301" xr3:uid="{C83AA1B4-F46F-4CC9-A6BA-4DF579C2D2DC}" name="Column7288"/>
    <tableColumn id="7302" xr3:uid="{07E8BEE5-8543-4D35-8377-6734E1F087FE}" name="Column7289"/>
    <tableColumn id="7303" xr3:uid="{47CE08F9-C147-4B91-8832-1AD1ACE7EC45}" name="Column7290"/>
    <tableColumn id="7304" xr3:uid="{0A3F818E-74D5-4E37-8EE9-16A5CC8A6823}" name="Column7291"/>
    <tableColumn id="7305" xr3:uid="{89924A17-33C6-4731-B796-6472CDE3DAEA}" name="Column7292"/>
    <tableColumn id="7306" xr3:uid="{CD3E6702-5E70-4CD5-A90A-C46E6E235985}" name="Column7293"/>
    <tableColumn id="7307" xr3:uid="{F1431071-7322-4C91-AC7F-B42C22CA6530}" name="Column7294"/>
    <tableColumn id="7308" xr3:uid="{E82FD0D3-820E-4562-9973-965D5D306248}" name="Column7295"/>
    <tableColumn id="7309" xr3:uid="{CD787012-2F31-4CCB-9E9B-75BC26118B07}" name="Column7296"/>
    <tableColumn id="7310" xr3:uid="{839AEDF9-3CCE-42DC-944F-70CD438EA79B}" name="Column7297"/>
    <tableColumn id="7311" xr3:uid="{9899145C-1AC3-4F43-B769-4FAA0AA49AD2}" name="Column7298"/>
    <tableColumn id="7312" xr3:uid="{1B231E7E-300E-479E-9A84-091B2A4C9012}" name="Column7299"/>
    <tableColumn id="7313" xr3:uid="{4A9291BD-DC28-4699-9377-230E690A7E0F}" name="Column7300"/>
    <tableColumn id="7314" xr3:uid="{28007C56-85E0-4106-9A53-B9A35DFE2F12}" name="Column7301"/>
    <tableColumn id="7315" xr3:uid="{00922D11-2EF6-4F93-9A23-8A1229ABB904}" name="Column7302"/>
    <tableColumn id="7316" xr3:uid="{0F0EF7F2-3A11-4BB4-8210-B29DECC871E1}" name="Column7303"/>
    <tableColumn id="7317" xr3:uid="{18F48487-3224-4B76-A39A-59320E397A81}" name="Column7304"/>
    <tableColumn id="7318" xr3:uid="{9963CD38-D2DF-4C73-90A2-985073036978}" name="Column7305"/>
    <tableColumn id="7319" xr3:uid="{4FBAE292-9552-4929-83FA-42848BF7A22C}" name="Column7306"/>
    <tableColumn id="7320" xr3:uid="{C9438CBA-164D-4D58-A339-58F9580A00E0}" name="Column7307"/>
    <tableColumn id="7321" xr3:uid="{E3DA713E-ACB1-4E4C-AC5E-52D82F2A6C9D}" name="Column7308"/>
    <tableColumn id="7322" xr3:uid="{1CCD7610-A6EB-4A43-BDE3-1C1FDB883A0F}" name="Column7309"/>
    <tableColumn id="7323" xr3:uid="{EF21F6FB-FFCA-45D8-A9B0-DCB6ECC14A8E}" name="Column7310"/>
    <tableColumn id="7324" xr3:uid="{2F0265CC-C4AF-4681-ADC3-84082A02E35E}" name="Column7311"/>
    <tableColumn id="7325" xr3:uid="{EB0646F6-60E0-4371-A22B-F15411A5B1A7}" name="Column7312"/>
    <tableColumn id="7326" xr3:uid="{4B7A01DD-5CC3-4BC1-9F6D-4753950C141F}" name="Column7313"/>
    <tableColumn id="7327" xr3:uid="{00BEB75A-DECD-4906-B9C8-64A1F53DA369}" name="Column7314"/>
    <tableColumn id="7328" xr3:uid="{D3B85B1C-02C6-49E8-81FF-7A3A21E93171}" name="Column7315"/>
    <tableColumn id="7329" xr3:uid="{7C0933EF-555C-4475-A827-08C2A1E7E270}" name="Column7316"/>
    <tableColumn id="7330" xr3:uid="{C021CEBD-0198-4609-87C1-E689814D829A}" name="Column7317"/>
    <tableColumn id="7331" xr3:uid="{B2E9B291-EF89-425B-811E-F5D300A08A16}" name="Column7318"/>
    <tableColumn id="7332" xr3:uid="{2387D49F-73B7-4D9B-A7F2-BE12A8286D41}" name="Column7319"/>
    <tableColumn id="7333" xr3:uid="{EBC58D64-877D-431F-89A0-332B94CF4B45}" name="Column7320"/>
    <tableColumn id="7334" xr3:uid="{D2AB0352-CB5F-45DB-813F-B5754D6F7335}" name="Column7321"/>
    <tableColumn id="7335" xr3:uid="{26DFF7F7-D789-4B8B-A13F-79DCB58CB33D}" name="Column7322"/>
    <tableColumn id="7336" xr3:uid="{BBE52F5E-CAAB-4659-AA4C-66183E4D460D}" name="Column7323"/>
    <tableColumn id="7337" xr3:uid="{790557C1-F2CE-4629-A5B5-E49BA8048EB4}" name="Column7324"/>
    <tableColumn id="7338" xr3:uid="{36CE5DDA-7197-479E-8CF2-610AAEEC52FD}" name="Column7325"/>
    <tableColumn id="7339" xr3:uid="{417AD27C-8E3B-4611-93FE-18E946DB25F8}" name="Column7326"/>
    <tableColumn id="7340" xr3:uid="{97C220D6-E4CC-4B1E-9CE7-040DAC62F25F}" name="Column7327"/>
    <tableColumn id="7341" xr3:uid="{EA222F46-F760-4826-BCD1-BDB7E6A00DBC}" name="Column7328"/>
    <tableColumn id="7342" xr3:uid="{22E1CAF1-1C71-4F56-BCCD-6574F22CE24F}" name="Column7329"/>
    <tableColumn id="7343" xr3:uid="{D5D47417-5C1B-42F8-9BC8-AE70B81214EA}" name="Column7330"/>
    <tableColumn id="7344" xr3:uid="{C57C7E10-7636-4785-AE2A-65B7A9AB0EBB}" name="Column7331"/>
    <tableColumn id="7345" xr3:uid="{8A4D711E-6BD0-47FC-9152-1DFEB4C04AC2}" name="Column7332"/>
    <tableColumn id="7346" xr3:uid="{4D28B0BD-706B-4CF5-905D-EDF4C2EDD95E}" name="Column7333"/>
    <tableColumn id="7347" xr3:uid="{C3BD5F94-0F75-413D-8224-47679C4A5FC3}" name="Column7334"/>
    <tableColumn id="7348" xr3:uid="{7A6DDF6D-52E3-4019-A3DB-772F8ED7EA62}" name="Column7335"/>
    <tableColumn id="7349" xr3:uid="{3D0850DC-EA68-477B-8C66-722531125E54}" name="Column7336"/>
    <tableColumn id="7350" xr3:uid="{D4FCD4BD-DBA6-424F-9ADC-8C96AE799B5C}" name="Column7337"/>
    <tableColumn id="7351" xr3:uid="{FB1B3E1F-5CD1-43DC-9B58-F281BD915806}" name="Column7338"/>
    <tableColumn id="7352" xr3:uid="{E67BFF17-1A24-4952-BA4E-25CB7EF5A34D}" name="Column7339"/>
    <tableColumn id="7353" xr3:uid="{579B4AC5-8F4E-4F41-80D6-DC81D0631952}" name="Column7340"/>
    <tableColumn id="7354" xr3:uid="{28D2F440-5E4B-4480-A818-1809A91E58F0}" name="Column7341"/>
    <tableColumn id="7355" xr3:uid="{E56D1579-C9FE-42A4-9FC1-F4B5F2098F72}" name="Column7342"/>
    <tableColumn id="7356" xr3:uid="{2875A3FC-E293-47CA-B200-B20C728028D4}" name="Column7343"/>
    <tableColumn id="7357" xr3:uid="{DD624E0F-8B03-4780-BD14-538949AE9A48}" name="Column7344"/>
    <tableColumn id="7358" xr3:uid="{A4497F61-3229-4318-A666-AF48092B4D2A}" name="Column7345"/>
    <tableColumn id="7359" xr3:uid="{AEE300A8-F474-4FB6-8EE4-0D346F0216AD}" name="Column7346"/>
    <tableColumn id="7360" xr3:uid="{599021EB-B566-465D-81A3-9B0CE3B4F38F}" name="Column7347"/>
    <tableColumn id="7361" xr3:uid="{7B7F4919-D7D4-45A3-8F5C-78E6D3F64513}" name="Column7348"/>
    <tableColumn id="7362" xr3:uid="{DED38E64-94F3-4CAC-98CC-DB71E76CC3F7}" name="Column7349"/>
    <tableColumn id="7363" xr3:uid="{BED9FEE7-989E-47B4-898D-F001F795C218}" name="Column7350"/>
    <tableColumn id="7364" xr3:uid="{AFAE9F36-B2E1-4724-B070-8ABE6469AE0B}" name="Column7351"/>
    <tableColumn id="7365" xr3:uid="{062C0634-91C1-4280-8797-85B67FECB75A}" name="Column7352"/>
    <tableColumn id="7366" xr3:uid="{912A1EB2-0DD0-4031-AE5C-A6C01135B4F6}" name="Column7353"/>
    <tableColumn id="7367" xr3:uid="{EF2F9C36-6802-4C35-9F7B-F703F94C84B3}" name="Column7354"/>
    <tableColumn id="7368" xr3:uid="{6DEC50FD-DEA4-47F9-AAE4-E0E48480BFFE}" name="Column7355"/>
    <tableColumn id="7369" xr3:uid="{B5920655-A9CD-498A-BDDF-383F6A0370B6}" name="Column7356"/>
    <tableColumn id="7370" xr3:uid="{9364AC7C-EEF3-4ED8-9E68-B9A8DA64AD4F}" name="Column7357"/>
    <tableColumn id="7371" xr3:uid="{79D96E6F-E93D-4423-8E08-D140ADFC00C9}" name="Column7358"/>
    <tableColumn id="7372" xr3:uid="{DECA70D4-BB62-40C9-AD02-F8C20E3EBC50}" name="Column7359"/>
    <tableColumn id="7373" xr3:uid="{435D7169-6346-4506-8C52-612D0ED63F00}" name="Column7360"/>
    <tableColumn id="7374" xr3:uid="{E65A6BA1-F3AA-43B9-97E6-D9A05BAB0CFC}" name="Column7361"/>
    <tableColumn id="7375" xr3:uid="{DEBAFBDD-617B-450F-8591-6BF50289048C}" name="Column7362"/>
    <tableColumn id="7376" xr3:uid="{E6E8DE7D-4955-4083-A3B2-37F386651754}" name="Column7363"/>
    <tableColumn id="7377" xr3:uid="{865E5F06-B012-4E84-B775-2F37451887C9}" name="Column7364"/>
    <tableColumn id="7378" xr3:uid="{97CFF3F4-831F-4686-9EFB-BF74EE031B9E}" name="Column7365"/>
    <tableColumn id="7379" xr3:uid="{4C8181C4-03AB-4E7F-A929-3652C5C9CC8A}" name="Column7366"/>
    <tableColumn id="7380" xr3:uid="{9BBEEC05-0FD2-4F2F-93D0-2B4C9F33E314}" name="Column7367"/>
    <tableColumn id="7381" xr3:uid="{6E76E5DC-1174-4C5F-BB18-07622C1CA39C}" name="Column7368"/>
    <tableColumn id="7382" xr3:uid="{18EF18E7-1BF3-4051-99E3-BF917A87510C}" name="Column7369"/>
    <tableColumn id="7383" xr3:uid="{2F0718E8-2EE3-4F71-9EF8-4391B82D7806}" name="Column7370"/>
    <tableColumn id="7384" xr3:uid="{F29FC2CA-6CFE-4A93-9F34-51A966BE339A}" name="Column7371"/>
    <tableColumn id="7385" xr3:uid="{90534AA1-801B-4932-B7C1-06FB110F07AE}" name="Column7372"/>
    <tableColumn id="7386" xr3:uid="{ED2AC215-C854-4CD6-9E26-05DD76619752}" name="Column7373"/>
    <tableColumn id="7387" xr3:uid="{2E407111-00C1-42A8-94C4-4907DD1FFD84}" name="Column7374"/>
    <tableColumn id="7388" xr3:uid="{503377E4-F398-4A1D-ADE4-D43D086E3FD7}" name="Column7375"/>
    <tableColumn id="7389" xr3:uid="{E44FFAB2-F46F-4979-B0EF-6745499535A4}" name="Column7376"/>
    <tableColumn id="7390" xr3:uid="{D4369467-9D33-4F4D-A981-AE60E5D469ED}" name="Column7377"/>
    <tableColumn id="7391" xr3:uid="{DCAA1A85-C3E7-4D5D-B764-F66682D3E8C3}" name="Column7378"/>
    <tableColumn id="7392" xr3:uid="{E02BA5A1-3488-4F2F-8B0A-124069E5B6D0}" name="Column7379"/>
    <tableColumn id="7393" xr3:uid="{B2EE13CD-7567-4FA1-91DC-0AC61EBF6208}" name="Column7380"/>
    <tableColumn id="7394" xr3:uid="{BB87A5F2-811F-407E-9D6C-49384474A05A}" name="Column7381"/>
    <tableColumn id="7395" xr3:uid="{8E79C31A-61E2-416B-B118-C930C6DB9E1C}" name="Column7382"/>
    <tableColumn id="7396" xr3:uid="{851BDBC7-CD75-4C3A-ACDE-FB4CD6B66CD2}" name="Column7383"/>
    <tableColumn id="7397" xr3:uid="{759EC072-6642-4C97-B84D-CCCB2267105B}" name="Column7384"/>
    <tableColumn id="7398" xr3:uid="{2597C76C-15DC-43CE-AA1A-16490B9EDF11}" name="Column7385"/>
    <tableColumn id="7399" xr3:uid="{5A1F7DF1-3421-40B7-B884-7C311E78550A}" name="Column7386"/>
    <tableColumn id="7400" xr3:uid="{5EF00BE4-AB88-4789-A57A-2D51835A6E20}" name="Column7387"/>
    <tableColumn id="7401" xr3:uid="{2C0E393F-1FFC-44A1-AD8C-03199993592F}" name="Column7388"/>
    <tableColumn id="7402" xr3:uid="{1D2415B5-905F-45A0-B352-F2799226904A}" name="Column7389"/>
    <tableColumn id="7403" xr3:uid="{34400396-3EAB-48F4-9DD4-25F0398C004B}" name="Column7390"/>
    <tableColumn id="7404" xr3:uid="{F23F9336-2ECD-4C5B-9826-DAA658808A95}" name="Column7391"/>
    <tableColumn id="7405" xr3:uid="{9C1FD603-DD94-4680-80D0-F94CE00A8A33}" name="Column7392"/>
    <tableColumn id="7406" xr3:uid="{BB315202-C739-4376-8CC8-B2FAC4346560}" name="Column7393"/>
    <tableColumn id="7407" xr3:uid="{3B1C2486-F1B0-4DCE-9B9D-7EB5C4E9FE27}" name="Column7394"/>
    <tableColumn id="7408" xr3:uid="{36E8E907-C99F-4AF7-8A42-895904CC9E94}" name="Column7395"/>
    <tableColumn id="7409" xr3:uid="{9C8E5864-11FA-46E3-B54B-0DCC8DBF4E43}" name="Column7396"/>
    <tableColumn id="7410" xr3:uid="{D0B3C101-622D-4555-8229-049A7FF7224E}" name="Column7397"/>
    <tableColumn id="7411" xr3:uid="{5023C7AE-0217-4D5F-B962-CDA865DE31E7}" name="Column7398"/>
    <tableColumn id="7412" xr3:uid="{8EA9E58C-A9CB-4638-9722-90E7ED039B93}" name="Column7399"/>
    <tableColumn id="7413" xr3:uid="{1290CB10-7500-4298-9385-16C594D142EC}" name="Column7400"/>
    <tableColumn id="7414" xr3:uid="{E3F6FFF0-20A7-444B-BAC7-5126A22C591E}" name="Column7401"/>
    <tableColumn id="7415" xr3:uid="{2E488334-7035-4C6B-BD4D-86C669E0F5A4}" name="Column7402"/>
    <tableColumn id="7416" xr3:uid="{C35829C0-80E6-4104-919A-A1E6255E13EF}" name="Column7403"/>
    <tableColumn id="7417" xr3:uid="{D825E0E5-701C-4D72-88C0-35A436F752B5}" name="Column7404"/>
    <tableColumn id="7418" xr3:uid="{D9FD423C-79F3-41ED-BD56-40C065A7D945}" name="Column7405"/>
    <tableColumn id="7419" xr3:uid="{BA77564C-E9D3-45B9-9028-1C06B1AAB414}" name="Column7406"/>
    <tableColumn id="7420" xr3:uid="{4223442A-1320-4D72-B7D6-F7CE9F44EC99}" name="Column7407"/>
    <tableColumn id="7421" xr3:uid="{71DF38A7-2653-483B-884C-098F71AB3E6E}" name="Column7408"/>
    <tableColumn id="7422" xr3:uid="{0D940C58-1A3A-4164-BB2A-5FC354F69C29}" name="Column7409"/>
    <tableColumn id="7423" xr3:uid="{6C9DEF5A-DD06-4938-A7AC-E18B982DAEAA}" name="Column7410"/>
    <tableColumn id="7424" xr3:uid="{0C79D805-8DBB-4411-98E7-20BEDC418577}" name="Column7411"/>
    <tableColumn id="7425" xr3:uid="{B7146D3F-0AD2-4D58-BAA4-CFA448D83626}" name="Column7412"/>
    <tableColumn id="7426" xr3:uid="{ECD1C608-7A11-419C-B1AA-31C0EAA4E3AA}" name="Column7413"/>
    <tableColumn id="7427" xr3:uid="{7B06D55D-E564-4433-8C98-51C55C43132E}" name="Column7414"/>
    <tableColumn id="7428" xr3:uid="{D89E5281-ACF9-47FF-B898-C500C05DE7C3}" name="Column7415"/>
    <tableColumn id="7429" xr3:uid="{CFE72F91-6602-4ADB-BB0B-7BE7B4734679}" name="Column7416"/>
    <tableColumn id="7430" xr3:uid="{BA35BD97-960A-4C94-A861-62D75F556FAF}" name="Column7417"/>
    <tableColumn id="7431" xr3:uid="{C43B4730-DB36-46A6-8DED-CDE46A1F9AEB}" name="Column7418"/>
    <tableColumn id="7432" xr3:uid="{A8FB7CFC-079B-47B8-BB9D-8C04931D8C53}" name="Column7419"/>
    <tableColumn id="7433" xr3:uid="{246D7424-F401-4B2D-85F7-FA9ED9D14954}" name="Column7420"/>
    <tableColumn id="7434" xr3:uid="{90FCD306-04A0-4DAB-830F-36BB706D119B}" name="Column7421"/>
    <tableColumn id="7435" xr3:uid="{971D6E0F-B7E3-4572-AC0D-C3FF53D5515B}" name="Column7422"/>
    <tableColumn id="7436" xr3:uid="{386BFEE7-4BC2-4759-818A-404B77F2A2D9}" name="Column7423"/>
    <tableColumn id="7437" xr3:uid="{3D3F93B3-24F4-493B-93AB-356BF8F61647}" name="Column7424"/>
    <tableColumn id="7438" xr3:uid="{AA378DFC-0ED3-48E8-A34E-792001522FE5}" name="Column7425"/>
    <tableColumn id="7439" xr3:uid="{36C2285B-855C-4452-A7DE-A706B964C3EA}" name="Column7426"/>
    <tableColumn id="7440" xr3:uid="{9BE2734F-08A1-42AE-89A0-D597B2003DF6}" name="Column7427"/>
    <tableColumn id="7441" xr3:uid="{B2F833A2-42A4-4441-842A-82A6F475D392}" name="Column7428"/>
    <tableColumn id="7442" xr3:uid="{03549827-C727-4783-A636-00A4B31CBB13}" name="Column7429"/>
    <tableColumn id="7443" xr3:uid="{EF5FE584-2463-438A-8132-AAC9A7B8ED86}" name="Column7430"/>
    <tableColumn id="7444" xr3:uid="{41FCB362-B610-4094-80F4-B7A090492B55}" name="Column7431"/>
    <tableColumn id="7445" xr3:uid="{00B602B7-C115-4CA2-A0AF-0B8B2B38097C}" name="Column7432"/>
    <tableColumn id="7446" xr3:uid="{CEBC8666-2F4E-4B73-A7C7-542E7E6EC7D9}" name="Column7433"/>
    <tableColumn id="7447" xr3:uid="{76F17214-2AA4-4CE8-B29B-64D0B012E5E2}" name="Column7434"/>
    <tableColumn id="7448" xr3:uid="{7830109D-262D-450C-B331-131D07DB3616}" name="Column7435"/>
    <tableColumn id="7449" xr3:uid="{F379934C-4B68-45F3-9126-6813A8A891C9}" name="Column7436"/>
    <tableColumn id="7450" xr3:uid="{F125636D-065C-4287-9A42-48D9BB54DE4D}" name="Column7437"/>
    <tableColumn id="7451" xr3:uid="{36AD7261-79D8-403B-96AC-05CEB6CBBF89}" name="Column7438"/>
    <tableColumn id="7452" xr3:uid="{351D69E8-A60A-46CC-8D22-008B05DFB054}" name="Column7439"/>
    <tableColumn id="7453" xr3:uid="{BABA6598-32C7-471B-B7C6-CA07D17701EA}" name="Column7440"/>
    <tableColumn id="7454" xr3:uid="{3185B39F-1E56-4AB5-BEF1-6FA4B5EA0350}" name="Column7441"/>
    <tableColumn id="7455" xr3:uid="{C35DE3D6-0590-4D9E-B532-4C771A555632}" name="Column7442"/>
    <tableColumn id="7456" xr3:uid="{A882F9AE-1375-45CB-B2DA-6FD4F2CB2FC6}" name="Column7443"/>
    <tableColumn id="7457" xr3:uid="{4606AC88-483F-43C0-99F3-FA2EE70821AF}" name="Column7444"/>
    <tableColumn id="7458" xr3:uid="{9D655678-FC68-478D-A900-4F44E9003E8F}" name="Column7445"/>
    <tableColumn id="7459" xr3:uid="{3B2D55D8-F4C7-44DC-9E49-8B0A44954886}" name="Column7446"/>
    <tableColumn id="7460" xr3:uid="{E4B109A8-A850-4DD6-8E46-64C201DCBFF6}" name="Column7447"/>
    <tableColumn id="7461" xr3:uid="{807C06A0-3F9D-43C6-8AA2-70C6BF0171B9}" name="Column7448"/>
    <tableColumn id="7462" xr3:uid="{B97B84AF-3B27-4A6A-97EC-7532C3CAA244}" name="Column7449"/>
    <tableColumn id="7463" xr3:uid="{DCD905E5-4358-4E86-B8AB-09B2250A2592}" name="Column7450"/>
    <tableColumn id="7464" xr3:uid="{E65DB2A1-D85C-4BBC-9AC5-E0C5ACDE9E63}" name="Column7451"/>
    <tableColumn id="7465" xr3:uid="{3DB75336-A632-46FE-9DCB-5F11783F9538}" name="Column7452"/>
    <tableColumn id="7466" xr3:uid="{86EE2633-CB15-4818-A623-021F5D24A057}" name="Column7453"/>
    <tableColumn id="7467" xr3:uid="{E7DEBDE9-A8FD-4794-B095-B61F968124AF}" name="Column7454"/>
    <tableColumn id="7468" xr3:uid="{D288C6A3-20AE-44B4-8ED4-AF68D2110CF0}" name="Column7455"/>
    <tableColumn id="7469" xr3:uid="{64877042-8CE9-4099-9976-B8C90A79887A}" name="Column7456"/>
    <tableColumn id="7470" xr3:uid="{911C9100-361B-4C8E-BDF5-090C0DD60417}" name="Column7457"/>
    <tableColumn id="7471" xr3:uid="{7979AA21-8EA5-4A2D-8C08-90601E7F4C1B}" name="Column7458"/>
    <tableColumn id="7472" xr3:uid="{1E91E35E-18FE-4B8F-906F-99430943F7A7}" name="Column7459"/>
    <tableColumn id="7473" xr3:uid="{6DB8320B-9E76-4C81-8DEB-536F2E3E321B}" name="Column7460"/>
    <tableColumn id="7474" xr3:uid="{89E7D7E6-FEEB-4452-A2DF-55359A9CF32C}" name="Column7461"/>
    <tableColumn id="7475" xr3:uid="{39837479-4EB5-4019-B382-255477D8BB60}" name="Column7462"/>
    <tableColumn id="7476" xr3:uid="{709EFDF7-C3B5-4B6F-A168-64D146ECB636}" name="Column7463"/>
    <tableColumn id="7477" xr3:uid="{97C5FF04-896D-445A-8420-6FF38333C3BB}" name="Column7464"/>
    <tableColumn id="7478" xr3:uid="{64DC8803-8613-4696-B773-FE62AB739E30}" name="Column7465"/>
    <tableColumn id="7479" xr3:uid="{DA5D4EDE-C46A-4F1B-9837-648DA7DA7ECD}" name="Column7466"/>
    <tableColumn id="7480" xr3:uid="{BD42A25C-6D7C-4E0B-95FF-3F125979CF29}" name="Column7467"/>
    <tableColumn id="7481" xr3:uid="{80BE132B-F02E-417D-B483-1BE2EA5B25F6}" name="Column7468"/>
    <tableColumn id="7482" xr3:uid="{D5753FBC-3097-4FE7-B3A0-39C8B2E45457}" name="Column7469"/>
    <tableColumn id="7483" xr3:uid="{A286644B-4062-4A5E-9635-273436B50014}" name="Column7470"/>
    <tableColumn id="7484" xr3:uid="{02E02244-CEAB-4503-88AD-61C5F6B3E358}" name="Column7471"/>
    <tableColumn id="7485" xr3:uid="{22A3FE1D-FEC7-4E30-B51C-E8FCA9D6514F}" name="Column7472"/>
    <tableColumn id="7486" xr3:uid="{BD61A197-BB95-4017-A34D-EDBB5EDA74C4}" name="Column7473"/>
    <tableColumn id="7487" xr3:uid="{BF48CCD1-B75F-481C-AD10-4DF71A3542C9}" name="Column7474"/>
    <tableColumn id="7488" xr3:uid="{7495DF77-79F0-4951-BC68-F4BE58718C2B}" name="Column7475"/>
    <tableColumn id="7489" xr3:uid="{03B12207-F07B-4DDD-BB23-B781495CB8DC}" name="Column7476"/>
    <tableColumn id="7490" xr3:uid="{EE560EEE-2218-427D-9256-1332787A5FFD}" name="Column7477"/>
    <tableColumn id="7491" xr3:uid="{4D4CB06D-5F33-482C-8C8B-685FBC4385C0}" name="Column7478"/>
    <tableColumn id="7492" xr3:uid="{3C3E7CD9-6956-42F2-AC11-F1648D092EBE}" name="Column7479"/>
    <tableColumn id="7493" xr3:uid="{111B4255-6D56-45B0-B50E-94A24C189656}" name="Column7480"/>
    <tableColumn id="7494" xr3:uid="{0F9991C2-EA9D-49BA-B75C-3B6AF7D90975}" name="Column7481"/>
    <tableColumn id="7495" xr3:uid="{427B344F-F528-4D38-96FF-7FCAC47E08E8}" name="Column7482"/>
    <tableColumn id="7496" xr3:uid="{15F48B7D-F593-4646-9D8F-A55A267FB59E}" name="Column7483"/>
    <tableColumn id="7497" xr3:uid="{5960FF1B-74D9-4C32-B7FF-972AAF75652B}" name="Column7484"/>
    <tableColumn id="7498" xr3:uid="{04BD31CB-F83A-4FA0-B85E-1E86E83D7A2A}" name="Column7485"/>
    <tableColumn id="7499" xr3:uid="{E7E279D5-0753-4BEC-99AE-0E71DB221D07}" name="Column7486"/>
    <tableColumn id="7500" xr3:uid="{147C22CE-9BCC-418B-A2B1-73E1F443B704}" name="Column7487"/>
    <tableColumn id="7501" xr3:uid="{23A1381F-5363-479F-A0D1-899B8CF43E56}" name="Column7488"/>
    <tableColumn id="7502" xr3:uid="{E6125C49-98EE-45A6-A107-65560EE165E7}" name="Column7489"/>
    <tableColumn id="7503" xr3:uid="{EE814F61-5128-45F6-AEA7-A5E1E29A602D}" name="Column7490"/>
    <tableColumn id="7504" xr3:uid="{9CECDEA8-4481-49BB-A1B9-C3A50E6523E1}" name="Column7491"/>
    <tableColumn id="7505" xr3:uid="{DBB3BC8B-92AB-484D-8136-B12BED139DF0}" name="Column7492"/>
    <tableColumn id="7506" xr3:uid="{CA583389-50BF-4596-9167-0364ECE028E8}" name="Column7493"/>
    <tableColumn id="7507" xr3:uid="{99DE9164-1C50-450F-BA09-166702E261CE}" name="Column7494"/>
    <tableColumn id="7508" xr3:uid="{97AF51A3-2A17-49CA-AC82-9BC1CBDA55CD}" name="Column7495"/>
    <tableColumn id="7509" xr3:uid="{EA4B4DB2-7084-44CB-81FD-E2D400DE2D43}" name="Column7496"/>
    <tableColumn id="7510" xr3:uid="{38832AD4-E203-474F-A623-A1867CD00078}" name="Column7497"/>
    <tableColumn id="7511" xr3:uid="{D6BEAC04-12D8-4121-BAEF-B57260361B7F}" name="Column7498"/>
    <tableColumn id="7512" xr3:uid="{6A7ED5D9-7B99-4BFF-B6DA-9D450E056ABA}" name="Column7499"/>
    <tableColumn id="7513" xr3:uid="{B5C3D376-EDD6-4772-9699-C48215C9F986}" name="Column7500"/>
    <tableColumn id="7514" xr3:uid="{542A6C81-4378-4DC9-A274-8C074C5A26E6}" name="Column7501"/>
    <tableColumn id="7515" xr3:uid="{DF621394-A674-4789-9DAF-1EB6B39C7F3D}" name="Column7502"/>
    <tableColumn id="7516" xr3:uid="{83C22639-3F7E-4CA1-8DE0-D781E76048CF}" name="Column7503"/>
    <tableColumn id="7517" xr3:uid="{53783FD4-5792-4AE7-A114-78104BB9447A}" name="Column7504"/>
    <tableColumn id="7518" xr3:uid="{1FDA56F6-8C8F-487F-ACAC-F8799E01DEA4}" name="Column7505"/>
    <tableColumn id="7519" xr3:uid="{9550A26F-4727-4CCF-A99D-492869441DE3}" name="Column7506"/>
    <tableColumn id="7520" xr3:uid="{B29CAE32-99F6-4F79-B1A7-2F0B89BCFC5D}" name="Column7507"/>
    <tableColumn id="7521" xr3:uid="{8E9A9796-5C9F-432C-866C-8B3DC048D73E}" name="Column7508"/>
    <tableColumn id="7522" xr3:uid="{EB473962-F86A-472C-9C3D-A8938A97859C}" name="Column7509"/>
    <tableColumn id="7523" xr3:uid="{8377C2A2-E325-4810-97FE-BEC578F29F7B}" name="Column7510"/>
    <tableColumn id="7524" xr3:uid="{3494DB1C-243C-4089-A407-147BC65534A9}" name="Column7511"/>
    <tableColumn id="7525" xr3:uid="{8040ABE9-DD92-443F-8876-6BC0B74A69DD}" name="Column7512"/>
    <tableColumn id="7526" xr3:uid="{1CDFBDEB-D20B-4304-964C-9E3B0DB50D7A}" name="Column7513"/>
    <tableColumn id="7527" xr3:uid="{EC831E0F-A101-45D1-A0E8-EBBB152661E1}" name="Column7514"/>
    <tableColumn id="7528" xr3:uid="{DB14C6EE-9DBF-4796-B180-7002096140DA}" name="Column7515"/>
    <tableColumn id="7529" xr3:uid="{3B741C9C-88D8-442E-9C26-9B3877F2960F}" name="Column7516"/>
    <tableColumn id="7530" xr3:uid="{F82FA6C2-9277-4813-834E-D734618CB245}" name="Column7517"/>
    <tableColumn id="7531" xr3:uid="{7B55CF77-E200-42A0-986F-D92AAFEC4A79}" name="Column7518"/>
    <tableColumn id="7532" xr3:uid="{BD0C8CCA-B36E-43B0-BFAA-A38FDD4C2D6D}" name="Column7519"/>
    <tableColumn id="7533" xr3:uid="{7656D4A8-77AA-45FD-8828-48536BFFBD09}" name="Column7520"/>
    <tableColumn id="7534" xr3:uid="{966D3BEF-AD68-4190-A42D-ACCC01ED0E44}" name="Column7521"/>
    <tableColumn id="7535" xr3:uid="{085AAF2F-4B4D-4553-B3D1-7A664D1C9F5C}" name="Column7522"/>
    <tableColumn id="7536" xr3:uid="{521CD430-E8C4-4800-B12F-8825264B16CF}" name="Column7523"/>
    <tableColumn id="7537" xr3:uid="{2188A010-DD3E-451E-816F-37C4873F8300}" name="Column7524"/>
    <tableColumn id="7538" xr3:uid="{29297CC9-F103-4D17-A9EE-A9E12D52E7C0}" name="Column7525"/>
    <tableColumn id="7539" xr3:uid="{9FEC1DCF-5077-4A26-B781-8CD71CD025A1}" name="Column7526"/>
    <tableColumn id="7540" xr3:uid="{533C702D-4996-46FE-87EA-D64349C55D5A}" name="Column7527"/>
    <tableColumn id="7541" xr3:uid="{C00E588E-63BE-4292-8A3C-C4899707546A}" name="Column7528"/>
    <tableColumn id="7542" xr3:uid="{B040C21C-DDD7-4DD6-85E7-39C2CB7E4C6D}" name="Column7529"/>
    <tableColumn id="7543" xr3:uid="{A6FC18DE-77B9-4BCA-97DB-9527CC5A218A}" name="Column7530"/>
    <tableColumn id="7544" xr3:uid="{D45FA71B-7AF0-4BCE-99A6-FCC33EC9D996}" name="Column7531"/>
    <tableColumn id="7545" xr3:uid="{A75656D8-5FEA-43B1-B652-3F4193275305}" name="Column7532"/>
    <tableColumn id="7546" xr3:uid="{9BD5122C-A1BD-46D2-B491-988BD16B496C}" name="Column7533"/>
    <tableColumn id="7547" xr3:uid="{9D10ABF1-DDA2-4FCE-A294-0A812BA1DAB4}" name="Column7534"/>
    <tableColumn id="7548" xr3:uid="{A2C7B151-0518-4C78-B8E8-7013E787DD90}" name="Column7535"/>
    <tableColumn id="7549" xr3:uid="{D400C2D6-2249-4E4C-8BB4-802E85D985AB}" name="Column7536"/>
    <tableColumn id="7550" xr3:uid="{CD12F094-A9FE-4002-9421-392A0748C3F2}" name="Column7537"/>
    <tableColumn id="7551" xr3:uid="{E220D66F-F754-4A5E-8828-367BBA9B4DA1}" name="Column7538"/>
    <tableColumn id="7552" xr3:uid="{94186C87-C5B5-4069-9612-E51E5CA4A944}" name="Column7539"/>
    <tableColumn id="7553" xr3:uid="{85CE604D-E3BD-4159-97BF-F2D6F0E6BB48}" name="Column7540"/>
    <tableColumn id="7554" xr3:uid="{8680ED62-6324-4DDF-97E1-5C2B94E42DEF}" name="Column7541"/>
    <tableColumn id="7555" xr3:uid="{CB7B2757-04FD-4F77-92E5-B42F480BB1CB}" name="Column7542"/>
    <tableColumn id="7556" xr3:uid="{3EC75D48-7077-4BDD-B634-D5D748CAA8A4}" name="Column7543"/>
    <tableColumn id="7557" xr3:uid="{E4EE10CD-8AD2-40C2-8804-0308211393DD}" name="Column7544"/>
    <tableColumn id="7558" xr3:uid="{6E46408A-8861-4C24-9EA6-690DAF2733A8}" name="Column7545"/>
    <tableColumn id="7559" xr3:uid="{9C1ACDE9-5D3D-4769-873F-0F2EC11EF97A}" name="Column7546"/>
    <tableColumn id="7560" xr3:uid="{7CCA6607-E89E-4AC4-A4D9-CF4A9277997B}" name="Column7547"/>
    <tableColumn id="7561" xr3:uid="{5D80A083-6D1B-4FC5-9089-0702C4FFDB50}" name="Column7548"/>
    <tableColumn id="7562" xr3:uid="{7A4FB78C-CBB6-422C-B480-4504FFD94734}" name="Column7549"/>
    <tableColumn id="7563" xr3:uid="{78B7C77A-520D-4169-9E0F-633C2B1C56E3}" name="Column7550"/>
    <tableColumn id="7564" xr3:uid="{7FC16824-ED71-4E94-B931-7F8767D44E04}" name="Column7551"/>
    <tableColumn id="7565" xr3:uid="{45D816DC-EE78-41C9-901C-39B9049CCCF3}" name="Column7552"/>
    <tableColumn id="7566" xr3:uid="{7C619978-D031-4F21-8AF5-C9FFFCA0CF86}" name="Column7553"/>
    <tableColumn id="7567" xr3:uid="{4F282FB8-F418-470E-A417-4B0AA65AE62D}" name="Column7554"/>
    <tableColumn id="7568" xr3:uid="{B51378A0-D06F-4C55-86D7-048704046F06}" name="Column7555"/>
    <tableColumn id="7569" xr3:uid="{48B03042-801B-4538-9A19-0A61DCE49122}" name="Column7556"/>
    <tableColumn id="7570" xr3:uid="{4CF6D9CC-F3D2-4D33-8545-E896194872E8}" name="Column7557"/>
    <tableColumn id="7571" xr3:uid="{CF5E1368-32FB-4A4E-B955-136601F055B4}" name="Column7558"/>
    <tableColumn id="7572" xr3:uid="{5E08694A-E51D-444D-BA79-F0DFA8BCCFF2}" name="Column7559"/>
    <tableColumn id="7573" xr3:uid="{AA7CD7F7-1B0D-4C4F-8E0A-F3A018DEE9A6}" name="Column7560"/>
    <tableColumn id="7574" xr3:uid="{3749C80D-679C-4A2B-B9B8-B1DCD7CA6242}" name="Column7561"/>
    <tableColumn id="7575" xr3:uid="{A5BD1A0B-BFBA-46BB-B726-0572B6BE5BFA}" name="Column7562"/>
    <tableColumn id="7576" xr3:uid="{1285328B-3617-48BD-A9F4-D3D812E75CB0}" name="Column7563"/>
    <tableColumn id="7577" xr3:uid="{36A26871-36F5-41A0-8446-59DA934C4895}" name="Column7564"/>
    <tableColumn id="7578" xr3:uid="{CD896E3B-5DA8-4A5E-837B-95D346CAA310}" name="Column7565"/>
    <tableColumn id="7579" xr3:uid="{C0348DCF-8BDC-4353-AAE5-E501021C1784}" name="Column7566"/>
    <tableColumn id="7580" xr3:uid="{4917E459-F836-4576-8501-22B58B11F068}" name="Column7567"/>
    <tableColumn id="7581" xr3:uid="{2D64FB78-13E2-4E49-A55B-D77DD0889C79}" name="Column7568"/>
    <tableColumn id="7582" xr3:uid="{303EC0D0-5F1A-428C-AB93-2F7E09E6BCA7}" name="Column7569"/>
    <tableColumn id="7583" xr3:uid="{CA5C461D-AAC4-4060-B52E-16F700922F92}" name="Column7570"/>
    <tableColumn id="7584" xr3:uid="{FBE93BC8-9FB2-41F1-A398-A79094257295}" name="Column7571"/>
    <tableColumn id="7585" xr3:uid="{3ADF29B5-FFB6-4808-AF59-A2FE31428CC8}" name="Column7572"/>
    <tableColumn id="7586" xr3:uid="{8FAC0F85-A6D9-4551-8E1C-C02376A5CE11}" name="Column7573"/>
    <tableColumn id="7587" xr3:uid="{7DE72D71-6196-4D93-B5ED-71FEC866ED7D}" name="Column7574"/>
    <tableColumn id="7588" xr3:uid="{12D63394-42FD-40D0-9647-AADE9B4AEF4B}" name="Column7575"/>
    <tableColumn id="7589" xr3:uid="{6356E859-5E81-4A2A-BEC5-19944DC4306A}" name="Column7576"/>
    <tableColumn id="7590" xr3:uid="{80D0ABCC-C823-4D47-AD96-36EECEB8196E}" name="Column7577"/>
    <tableColumn id="7591" xr3:uid="{47FD451E-A52F-4D16-B540-7A32EA5001FF}" name="Column7578"/>
    <tableColumn id="7592" xr3:uid="{1B236973-FB6C-409B-AC72-34ED4423F4F5}" name="Column7579"/>
    <tableColumn id="7593" xr3:uid="{3DF4BAC4-89E8-4AD9-A406-A2F17451FB02}" name="Column7580"/>
    <tableColumn id="7594" xr3:uid="{99988701-9002-4099-B0FD-B857B69A2D9D}" name="Column7581"/>
    <tableColumn id="7595" xr3:uid="{E1C341B8-4FDA-4ADA-A23B-FABD2447D447}" name="Column7582"/>
    <tableColumn id="7596" xr3:uid="{50B086A9-6632-4D01-9484-89F8BB05D18F}" name="Column7583"/>
    <tableColumn id="7597" xr3:uid="{9279F924-D804-4B1F-9CCE-7F4766FB0364}" name="Column7584"/>
    <tableColumn id="7598" xr3:uid="{017E0FA0-EF1D-4405-A9B9-DFA45090CCEA}" name="Column7585"/>
    <tableColumn id="7599" xr3:uid="{0F71440C-D96D-41DC-BA7E-4EF581FC062C}" name="Column7586"/>
    <tableColumn id="7600" xr3:uid="{EBC384B3-5D62-4517-9733-8B2715535F13}" name="Column7587"/>
    <tableColumn id="7601" xr3:uid="{00A6133B-4A99-4BFB-B6E7-EB728ED66A61}" name="Column7588"/>
    <tableColumn id="7602" xr3:uid="{355906CB-2CE8-4FBF-BF7B-8E2CF715ABBC}" name="Column7589"/>
    <tableColumn id="7603" xr3:uid="{D380354A-3CB8-453F-877D-E2536C1F819A}" name="Column7590"/>
    <tableColumn id="7604" xr3:uid="{6AE85E94-1214-4550-97D9-7C9F1DDADF51}" name="Column7591"/>
    <tableColumn id="7605" xr3:uid="{EC84E66C-1BBE-4563-B008-09054B725F51}" name="Column7592"/>
    <tableColumn id="7606" xr3:uid="{E209A418-2A4F-4C2F-8239-3FAA39A76C26}" name="Column7593"/>
    <tableColumn id="7607" xr3:uid="{49F994AC-04D0-49F3-B99F-3B503F0CA82D}" name="Column7594"/>
    <tableColumn id="7608" xr3:uid="{C5153A08-5F08-4CF9-A637-49AE20D15088}" name="Column7595"/>
    <tableColumn id="7609" xr3:uid="{219EB4D9-EA5E-4C91-B36E-7713BE3E242E}" name="Column7596"/>
    <tableColumn id="7610" xr3:uid="{29436AD6-B0C4-4170-B895-646014E25667}" name="Column7597"/>
    <tableColumn id="7611" xr3:uid="{C367B980-B4D8-4420-AB68-BDC93B53A023}" name="Column7598"/>
    <tableColumn id="7612" xr3:uid="{2C20B6D2-FD5B-4944-8DDB-6175DFF541E8}" name="Column7599"/>
    <tableColumn id="7613" xr3:uid="{07C11FFD-A233-4179-AC85-B976BC626352}" name="Column7600"/>
    <tableColumn id="7614" xr3:uid="{C43AC467-24F6-4CC8-9C40-21908B06A1B5}" name="Column7601"/>
    <tableColumn id="7615" xr3:uid="{7622F35B-9004-449C-92A6-4434787463DE}" name="Column7602"/>
    <tableColumn id="7616" xr3:uid="{8F056116-7582-4A42-B3F7-2F104E3B6685}" name="Column7603"/>
    <tableColumn id="7617" xr3:uid="{B5B9EE26-AEC1-47E5-B0C6-E562970258F8}" name="Column7604"/>
    <tableColumn id="7618" xr3:uid="{EB2FD49F-0811-48FD-8D1D-6ABBFB773EB9}" name="Column7605"/>
    <tableColumn id="7619" xr3:uid="{B5C75F8B-E32B-4DA9-95E1-F3C7F85AD461}" name="Column7606"/>
    <tableColumn id="7620" xr3:uid="{C6B9959A-CD0B-41E2-94F4-1C63DBA313F1}" name="Column7607"/>
    <tableColumn id="7621" xr3:uid="{46C1E955-4C4E-4E29-B4B5-5791AE4221D3}" name="Column7608"/>
    <tableColumn id="7622" xr3:uid="{D66C7FA2-4F6A-42CF-B1E8-9825BACA85E6}" name="Column7609"/>
    <tableColumn id="7623" xr3:uid="{17AC49FE-E712-4001-9825-C147848D4E72}" name="Column7610"/>
    <tableColumn id="7624" xr3:uid="{6F956F12-2EE8-4FBD-BBC2-E131D6FAA34D}" name="Column7611"/>
    <tableColumn id="7625" xr3:uid="{2A4651A0-AAF6-46E7-96AE-2074398970E2}" name="Column7612"/>
    <tableColumn id="7626" xr3:uid="{9A0FD585-99B5-4E23-8220-95A4FFDAC50E}" name="Column7613"/>
    <tableColumn id="7627" xr3:uid="{0A48E569-6EBC-43D6-98BE-79FD61B8EA02}" name="Column7614"/>
    <tableColumn id="7628" xr3:uid="{851CCC52-C351-4C7E-868C-17805A4C764E}" name="Column7615"/>
    <tableColumn id="7629" xr3:uid="{CED29303-B491-4E3B-A6F7-4EE5FE1758A2}" name="Column7616"/>
    <tableColumn id="7630" xr3:uid="{C279B005-CC3B-4ABC-BDA7-9C7263616339}" name="Column7617"/>
    <tableColumn id="7631" xr3:uid="{264644BF-D2FE-4CFB-8935-BCEF8AAB18A7}" name="Column7618"/>
    <tableColumn id="7632" xr3:uid="{4F0D54C2-A6E6-4D60-8ABD-881367FB160D}" name="Column7619"/>
    <tableColumn id="7633" xr3:uid="{2D69CE45-E9FC-41F3-810C-5716D063F3D3}" name="Column7620"/>
    <tableColumn id="7634" xr3:uid="{2F380EA8-5F8B-4A3F-9840-843A17139968}" name="Column7621"/>
    <tableColumn id="7635" xr3:uid="{F6062136-D53C-4559-8623-93C2B58809FC}" name="Column7622"/>
    <tableColumn id="7636" xr3:uid="{C552AA29-5A55-4E0D-9565-D817C3266FEA}" name="Column7623"/>
    <tableColumn id="7637" xr3:uid="{EE7152C0-FDCC-4567-888E-AD0648FBFD3F}" name="Column7624"/>
    <tableColumn id="7638" xr3:uid="{176C5564-00DC-4010-AD62-5DF74234C3F1}" name="Column7625"/>
    <tableColumn id="7639" xr3:uid="{791D8320-BEA1-4023-BF26-0A42AA9EE0F2}" name="Column7626"/>
    <tableColumn id="7640" xr3:uid="{2966CDCD-7FB6-4A5F-B2BE-8C1B00C1F6A1}" name="Column7627"/>
    <tableColumn id="7641" xr3:uid="{C8165A95-633A-4191-AD2B-844B0F8F8D84}" name="Column7628"/>
    <tableColumn id="7642" xr3:uid="{71B67228-6113-4BA6-AEC0-A060DDCEE396}" name="Column7629"/>
    <tableColumn id="7643" xr3:uid="{AE1F50C5-3BBA-41E6-9803-5E56C4C561F0}" name="Column7630"/>
    <tableColumn id="7644" xr3:uid="{E033AA8D-4ED0-4E1A-8585-20D6DB1E051E}" name="Column7631"/>
    <tableColumn id="7645" xr3:uid="{89E81CB0-87A7-4A11-BB41-650D1D7A6E5D}" name="Column7632"/>
    <tableColumn id="7646" xr3:uid="{9EF9AC26-BEE0-4ADA-AA43-2B8FEA86D481}" name="Column7633"/>
    <tableColumn id="7647" xr3:uid="{564C4EE7-9240-4E54-B998-3A59FE7FF22A}" name="Column7634"/>
    <tableColumn id="7648" xr3:uid="{5367B5F7-C440-48A1-93F5-05CEC6C226C2}" name="Column7635"/>
    <tableColumn id="7649" xr3:uid="{7F66EA4B-A65B-43F3-8F11-27F809DD6AE5}" name="Column7636"/>
    <tableColumn id="7650" xr3:uid="{FC2CA98F-3165-4C51-91AC-0D41BCDA1194}" name="Column7637"/>
    <tableColumn id="7651" xr3:uid="{6C139E4F-4881-43BB-AAB7-0A467E020DE4}" name="Column7638"/>
    <tableColumn id="7652" xr3:uid="{4D62995F-031C-4FAE-ADB1-E59BDC74575B}" name="Column7639"/>
    <tableColumn id="7653" xr3:uid="{39A3D479-4BCA-4BB3-9CFC-C8153575B27C}" name="Column7640"/>
    <tableColumn id="7654" xr3:uid="{CB1A0E8C-E04E-4266-A208-F60750CF5BAB}" name="Column7641"/>
    <tableColumn id="7655" xr3:uid="{F61BF8B8-7499-41DB-8845-8A05FC9E5793}" name="Column7642"/>
    <tableColumn id="7656" xr3:uid="{0A5C7196-076D-4E29-8D3D-7C2AE3D761AF}" name="Column7643"/>
    <tableColumn id="7657" xr3:uid="{E36583C6-2EA0-4413-A823-AEC4E0C25264}" name="Column7644"/>
    <tableColumn id="7658" xr3:uid="{645D024F-A0C9-4163-A9A4-E7B20F87E1D1}" name="Column7645"/>
    <tableColumn id="7659" xr3:uid="{B3E4D6F7-8372-48E9-A811-F8CB2E08D40B}" name="Column7646"/>
    <tableColumn id="7660" xr3:uid="{ACAA6B68-8C9A-43A3-9E6D-0B67E07F9449}" name="Column7647"/>
    <tableColumn id="7661" xr3:uid="{C6A992E8-C423-4E24-97E6-D846D4C147E1}" name="Column7648"/>
    <tableColumn id="7662" xr3:uid="{A276DC62-8E0C-4933-BF7C-56B27FC18382}" name="Column7649"/>
    <tableColumn id="7663" xr3:uid="{A726EB87-83ED-4ABB-B258-7E401A8CB8C2}" name="Column7650"/>
    <tableColumn id="7664" xr3:uid="{52FAB745-7811-40FB-8A89-28CDA07DEBA5}" name="Column7651"/>
    <tableColumn id="7665" xr3:uid="{3EFE8C8E-2398-4743-83A7-3B1CB6C6C208}" name="Column7652"/>
    <tableColumn id="7666" xr3:uid="{6EA7D799-8601-4558-A3A5-7C4E59949B75}" name="Column7653"/>
    <tableColumn id="7667" xr3:uid="{3E17D081-D71A-42D4-B44A-6A97B2B3DDBB}" name="Column7654"/>
    <tableColumn id="7668" xr3:uid="{1E888D5C-790E-4ACD-B2BF-22BB4011F2C7}" name="Column7655"/>
    <tableColumn id="7669" xr3:uid="{05ABF36E-E142-4B8C-A17C-8CB3BDE14E7C}" name="Column7656"/>
    <tableColumn id="7670" xr3:uid="{0178517D-0705-4C1F-A957-8C67B1C1A5D1}" name="Column7657"/>
    <tableColumn id="7671" xr3:uid="{4E57DD7B-43D5-48B5-82EB-77EB46003BFD}" name="Column7658"/>
    <tableColumn id="7672" xr3:uid="{512195E8-68AE-4E5B-AA85-C10F23C7EE54}" name="Column7659"/>
    <tableColumn id="7673" xr3:uid="{5A2CE114-CAB1-40F0-B019-654D94041A55}" name="Column7660"/>
    <tableColumn id="7674" xr3:uid="{9809CAA2-888B-4CCC-A6BA-42A797DA6311}" name="Column7661"/>
    <tableColumn id="7675" xr3:uid="{7E43E089-3FCD-4876-921B-2FD0A825BBF3}" name="Column7662"/>
    <tableColumn id="7676" xr3:uid="{949217C0-5364-447D-B711-5A58EC966AB3}" name="Column7663"/>
    <tableColumn id="7677" xr3:uid="{3F82E5E9-E640-4991-B462-412EB7A1084E}" name="Column7664"/>
    <tableColumn id="7678" xr3:uid="{7C19A1ED-6257-41F2-8A1C-A708A16EFB06}" name="Column7665"/>
    <tableColumn id="7679" xr3:uid="{28C5D22B-8D29-4CDB-8037-FF2E0FDF6A60}" name="Column7666"/>
    <tableColumn id="7680" xr3:uid="{6FB80CCA-C120-4179-B00F-8E27C843D24B}" name="Column7667"/>
    <tableColumn id="7681" xr3:uid="{59E2059C-489D-4B3C-A76A-B8446E0DD306}" name="Column7668"/>
    <tableColumn id="7682" xr3:uid="{9B504F49-F828-45A2-B33C-F91B18C56F07}" name="Column7669"/>
    <tableColumn id="7683" xr3:uid="{E02805F3-1FF6-4DC7-BB2D-C71F9CB86298}" name="Column7670"/>
    <tableColumn id="7684" xr3:uid="{DD59D418-698F-4BE1-B498-CC4440F79EEE}" name="Column7671"/>
    <tableColumn id="7685" xr3:uid="{3736A82E-E8CA-40A6-B3EC-A1361C23C0FF}" name="Column7672"/>
    <tableColumn id="7686" xr3:uid="{E0787CAF-32EB-4B9C-8567-7BD0F48CA0DA}" name="Column7673"/>
    <tableColumn id="7687" xr3:uid="{6878EFC4-C8E3-4B7F-8F8A-B1246D112610}" name="Column7674"/>
    <tableColumn id="7688" xr3:uid="{C97C7B55-3335-4B2F-9B89-3042FEF95973}" name="Column7675"/>
    <tableColumn id="7689" xr3:uid="{F2A623FF-85A5-4C80-A120-B3ACEE3419E1}" name="Column7676"/>
    <tableColumn id="7690" xr3:uid="{1ABE5AD3-F4AB-4142-9070-558A901EA4E0}" name="Column7677"/>
    <tableColumn id="7691" xr3:uid="{CDCBF695-C02B-4570-BB23-5E0FA7EF91BA}" name="Column7678"/>
    <tableColumn id="7692" xr3:uid="{164D4804-6FC2-4428-89E0-37BE6C9CE6F2}" name="Column7679"/>
    <tableColumn id="7693" xr3:uid="{41FDA67F-10B0-479D-AC9A-D0F30ED68A30}" name="Column7680"/>
    <tableColumn id="7694" xr3:uid="{6B3759A3-DD52-4B10-A3D2-DC6D98318A2A}" name="Column7681"/>
    <tableColumn id="7695" xr3:uid="{40DCCB74-3C5E-48DC-8E6F-1609ECF89215}" name="Column7682"/>
    <tableColumn id="7696" xr3:uid="{D749BE77-F131-47CE-B109-7C204A7092BD}" name="Column7683"/>
    <tableColumn id="7697" xr3:uid="{C0BF5434-7092-4C1C-AA3E-48DF10971703}" name="Column7684"/>
    <tableColumn id="7698" xr3:uid="{7F709AEE-1253-4106-90BC-72FEC615F709}" name="Column7685"/>
    <tableColumn id="7699" xr3:uid="{4A626CD5-1FCE-44EA-B39C-B729B3B035C3}" name="Column7686"/>
    <tableColumn id="7700" xr3:uid="{643DE870-47BE-43A4-8607-C8DD0860ED31}" name="Column7687"/>
    <tableColumn id="7701" xr3:uid="{F3AFBDAE-F3FD-4D77-A3EF-C4B8B1642D4E}" name="Column7688"/>
    <tableColumn id="7702" xr3:uid="{8FA0540B-B07F-44C2-8BEC-A3BADD12E2B7}" name="Column7689"/>
    <tableColumn id="7703" xr3:uid="{BF5092D7-243B-47E9-B839-AA6A6569E4E7}" name="Column7690"/>
    <tableColumn id="7704" xr3:uid="{2E60BE72-7570-4DAC-82E4-A055E6EF92C2}" name="Column7691"/>
    <tableColumn id="7705" xr3:uid="{E0D80964-9659-43F7-9AD0-8254D77D1185}" name="Column7692"/>
    <tableColumn id="7706" xr3:uid="{B18AC6F7-C80D-4777-9E09-CB3E179C1E04}" name="Column7693"/>
    <tableColumn id="7707" xr3:uid="{242EED84-F9F5-411D-A3C6-5774BE74EF8B}" name="Column7694"/>
    <tableColumn id="7708" xr3:uid="{6D7AE63A-834C-4D84-8036-6C3E2862BE3F}" name="Column7695"/>
    <tableColumn id="7709" xr3:uid="{8A6DD48F-E90B-45DA-A76C-DD9AAD73D7FB}" name="Column7696"/>
    <tableColumn id="7710" xr3:uid="{27D6A4D7-01A5-4C2D-9846-CE06D35721D9}" name="Column7697"/>
    <tableColumn id="7711" xr3:uid="{0225B3F5-DB3E-4873-8B28-66B71A7929FF}" name="Column7698"/>
    <tableColumn id="7712" xr3:uid="{EB18DE0F-D041-49EC-A63A-E5B2351DCBEE}" name="Column7699"/>
    <tableColumn id="7713" xr3:uid="{7F081570-DB28-4122-B6EF-D40359DA92A7}" name="Column7700"/>
    <tableColumn id="7714" xr3:uid="{E6316867-A7D0-4992-BF4E-6BF14C7FC32C}" name="Column7701"/>
    <tableColumn id="7715" xr3:uid="{4EC200BD-131C-4835-BB59-8F6D3B6A28F3}" name="Column7702"/>
    <tableColumn id="7716" xr3:uid="{3093ADA0-7266-4ABF-8281-D0D050FCD864}" name="Column7703"/>
    <tableColumn id="7717" xr3:uid="{C762354E-6472-40BA-B631-CB69BEF1CF94}" name="Column7704"/>
    <tableColumn id="7718" xr3:uid="{3E314D14-7DC8-4EA0-9406-46176219287E}" name="Column7705"/>
    <tableColumn id="7719" xr3:uid="{4FB0726F-6245-4DE2-9EE5-F3126EAB0F65}" name="Column7706"/>
    <tableColumn id="7720" xr3:uid="{824ACB5A-8E18-44F5-93FB-DFE17BD3F0DE}" name="Column7707"/>
    <tableColumn id="7721" xr3:uid="{8B99B2E1-EDF9-4E3D-ADED-9EA7A478282E}" name="Column7708"/>
    <tableColumn id="7722" xr3:uid="{15BAA9BC-8211-4830-808D-97617AA058AC}" name="Column7709"/>
    <tableColumn id="7723" xr3:uid="{281CFE36-5B63-4D74-856C-2C0238E4F2AE}" name="Column7710"/>
    <tableColumn id="7724" xr3:uid="{82F9FB83-86EF-4951-AB1E-1AAD9AC161D3}" name="Column7711"/>
    <tableColumn id="7725" xr3:uid="{3F7D2AA1-4D4F-4676-A3AE-E92E4D7B5C22}" name="Column7712"/>
    <tableColumn id="7726" xr3:uid="{A271897F-9C6C-4ECD-A6AC-DA4E3C1CB414}" name="Column7713"/>
    <tableColumn id="7727" xr3:uid="{28139610-EBBB-4E31-A63E-B9EA547FE2D9}" name="Column7714"/>
    <tableColumn id="7728" xr3:uid="{738C2EDF-D52D-4D6C-A61E-B0DEECC06BCD}" name="Column7715"/>
    <tableColumn id="7729" xr3:uid="{1156E8FB-A99C-4051-BCEA-4CE7B47EA685}" name="Column7716"/>
    <tableColumn id="7730" xr3:uid="{0C5ED07C-8922-459D-87A8-6F285FBEB246}" name="Column7717"/>
    <tableColumn id="7731" xr3:uid="{FA66A7EC-F83D-4480-AB05-AE7B815DF754}" name="Column7718"/>
    <tableColumn id="7732" xr3:uid="{7362FD6A-6D69-47A3-A16B-9637D5ACAB8E}" name="Column7719"/>
    <tableColumn id="7733" xr3:uid="{E666763A-FE5F-4876-8974-0030241FC42C}" name="Column7720"/>
    <tableColumn id="7734" xr3:uid="{1DB88428-CE45-4DBD-903E-4ACD147DBBDF}" name="Column7721"/>
    <tableColumn id="7735" xr3:uid="{F458EF44-06EF-49E9-A316-291A77A2151D}" name="Column7722"/>
    <tableColumn id="7736" xr3:uid="{9D1CEB81-529C-48B7-9534-42113DFC6198}" name="Column7723"/>
    <tableColumn id="7737" xr3:uid="{6EE1317A-3738-4442-855A-8E1C4B6DE7BE}" name="Column7724"/>
    <tableColumn id="7738" xr3:uid="{2B3E0FA2-54D7-4E57-A52F-C32808B2CF7D}" name="Column7725"/>
    <tableColumn id="7739" xr3:uid="{79975F0E-FC20-487D-A3E5-B40ADDDF7026}" name="Column7726"/>
    <tableColumn id="7740" xr3:uid="{4034EE6E-43E3-4B8B-864B-7D59BCFD6763}" name="Column7727"/>
    <tableColumn id="7741" xr3:uid="{FBAB9BFB-C12A-4721-9DDC-084922700140}" name="Column7728"/>
    <tableColumn id="7742" xr3:uid="{FB545D62-0C4C-4D6D-97CB-3B3C55021AE6}" name="Column7729"/>
    <tableColumn id="7743" xr3:uid="{43DD3B8A-8B05-4E82-8CF2-EAEC60B0EC61}" name="Column7730"/>
    <tableColumn id="7744" xr3:uid="{A986FEDF-1D16-46DF-B2DD-51961AD06FC4}" name="Column7731"/>
    <tableColumn id="7745" xr3:uid="{44D697AF-38FF-44EE-B6E1-E37C114932F2}" name="Column7732"/>
    <tableColumn id="7746" xr3:uid="{ABD488E0-26BE-4D88-861F-A4B3680E4BF6}" name="Column7733"/>
    <tableColumn id="7747" xr3:uid="{B8D2D399-6C48-40A2-9535-D5FE60A21E78}" name="Column7734"/>
    <tableColumn id="7748" xr3:uid="{78371E6E-09E3-4E75-B366-39E61D9E7C96}" name="Column7735"/>
    <tableColumn id="7749" xr3:uid="{8710C3E1-996C-4CF5-87BE-906D4DCE8076}" name="Column7736"/>
    <tableColumn id="7750" xr3:uid="{6A62DBEB-4DAD-4505-B017-771F2ED77826}" name="Column7737"/>
    <tableColumn id="7751" xr3:uid="{BB2F7D88-4DA1-41D2-84A7-F49861A4D692}" name="Column7738"/>
    <tableColumn id="7752" xr3:uid="{0E8E4656-540C-40FA-8AEE-C06FB9DBB1F1}" name="Column7739"/>
    <tableColumn id="7753" xr3:uid="{44C00B59-ECC2-4046-AC84-B9F4828FBB2E}" name="Column7740"/>
    <tableColumn id="7754" xr3:uid="{F0D72823-C7A2-4954-BD0B-144C824194E2}" name="Column7741"/>
    <tableColumn id="7755" xr3:uid="{1A02F24C-01D6-439E-9D83-64081463B892}" name="Column7742"/>
    <tableColumn id="7756" xr3:uid="{49588B88-1F1C-4966-B117-E8FD5CC6E84D}" name="Column7743"/>
    <tableColumn id="7757" xr3:uid="{81A409AF-D9E7-4B3F-A360-C22C2E49AE9D}" name="Column7744"/>
    <tableColumn id="7758" xr3:uid="{7EB80C63-F04A-4B0F-9CF0-EA0F0312D9BA}" name="Column7745"/>
    <tableColumn id="7759" xr3:uid="{DF51AC44-951F-434B-AF6E-B55E1E4DEA7B}" name="Column7746"/>
    <tableColumn id="7760" xr3:uid="{9094C5D4-0F47-49DD-8D54-A85824307DC0}" name="Column7747"/>
    <tableColumn id="7761" xr3:uid="{956C649D-9BF4-4828-829A-0223FF788D57}" name="Column7748"/>
    <tableColumn id="7762" xr3:uid="{428D7DE6-78E6-444A-A847-2CB1015934E0}" name="Column7749"/>
    <tableColumn id="7763" xr3:uid="{3BBB5EF3-3D18-49A3-87FD-6CDA4011F4D6}" name="Column7750"/>
    <tableColumn id="7764" xr3:uid="{6A710EAD-10DE-4A05-8BBB-D7CCBBF5A446}" name="Column7751"/>
    <tableColumn id="7765" xr3:uid="{3F469259-5F45-4AEA-B756-EFF2947C819B}" name="Column7752"/>
    <tableColumn id="7766" xr3:uid="{738CB82A-DCB9-4D8C-9942-D60B650A458C}" name="Column7753"/>
    <tableColumn id="7767" xr3:uid="{913200B3-303D-4E72-AAA6-8A723D73F4EC}" name="Column7754"/>
    <tableColumn id="7768" xr3:uid="{0FF17418-B6F7-4B4D-8D42-3BB52CFDAC35}" name="Column7755"/>
    <tableColumn id="7769" xr3:uid="{CB2CC534-0BF9-4894-AF3E-97B86467ED8E}" name="Column7756"/>
    <tableColumn id="7770" xr3:uid="{80EE67E6-EB0B-4C41-A410-9E0F702DB553}" name="Column7757"/>
    <tableColumn id="7771" xr3:uid="{9DAB72AA-2F96-419B-AC48-4AE9C28CFF4A}" name="Column7758"/>
    <tableColumn id="7772" xr3:uid="{8917281E-6CD2-40B0-8426-CA66AA1B3FE3}" name="Column7759"/>
    <tableColumn id="7773" xr3:uid="{41F1B375-6A6A-4155-AB2A-F3F865AD1FB9}" name="Column7760"/>
    <tableColumn id="7774" xr3:uid="{8BBFFAA0-C1F8-47A4-A7ED-BAAC2169D2D0}" name="Column7761"/>
    <tableColumn id="7775" xr3:uid="{A1184815-70D1-4A5E-92A9-716D0302CBB5}" name="Column7762"/>
    <tableColumn id="7776" xr3:uid="{03B4873A-D6F2-4E1A-936C-5A004BCE85EE}" name="Column7763"/>
    <tableColumn id="7777" xr3:uid="{B46AF34E-0C42-4B8F-88D8-44BF1700A8EE}" name="Column7764"/>
    <tableColumn id="7778" xr3:uid="{B8F3CA75-1221-4C8C-B34B-03D369FC4D00}" name="Column7765"/>
    <tableColumn id="7779" xr3:uid="{F8F67F2A-7084-485C-A51C-938A1F9D2290}" name="Column7766"/>
    <tableColumn id="7780" xr3:uid="{C133C5FA-44D5-4814-993B-D59839310728}" name="Column7767"/>
    <tableColumn id="7781" xr3:uid="{73BF9BFA-2DF5-4382-9A0C-0B9858648221}" name="Column7768"/>
    <tableColumn id="7782" xr3:uid="{4067C3A6-D88A-4BA1-B0AD-6E94BBBE3292}" name="Column7769"/>
    <tableColumn id="7783" xr3:uid="{333A7076-B0CF-40E2-B954-989D7DFAD014}" name="Column7770"/>
    <tableColumn id="7784" xr3:uid="{16F6A613-57AB-4CB0-A7A7-2F370B44C560}" name="Column7771"/>
    <tableColumn id="7785" xr3:uid="{7752A185-6691-4C8B-9A51-88920602DECA}" name="Column7772"/>
    <tableColumn id="7786" xr3:uid="{D4B27944-AB50-4700-ACBB-62ADD17D6C5B}" name="Column7773"/>
    <tableColumn id="7787" xr3:uid="{A49131E0-9231-4D7D-B7E9-767CB6A96C2F}" name="Column7774"/>
    <tableColumn id="7788" xr3:uid="{88EF3B1E-EEEB-4669-AC4A-0D69758A06FD}" name="Column7775"/>
    <tableColumn id="7789" xr3:uid="{169A533C-A60C-4AE5-ABC5-C5B384790910}" name="Column7776"/>
    <tableColumn id="7790" xr3:uid="{92CF67A3-7F7B-4A5C-B81C-44DBDAD3A282}" name="Column7777"/>
    <tableColumn id="7791" xr3:uid="{46270BE6-2C62-4F54-93D2-AF217509D264}" name="Column7778"/>
    <tableColumn id="7792" xr3:uid="{96C685AF-E84C-4F6D-9468-BF33F5595390}" name="Column7779"/>
    <tableColumn id="7793" xr3:uid="{D9E7F74E-0EF4-4818-9731-CA305675549D}" name="Column7780"/>
    <tableColumn id="7794" xr3:uid="{0B5EF28B-13AA-4BC5-BA0C-1D016AC887B4}" name="Column7781"/>
    <tableColumn id="7795" xr3:uid="{2DA82D2A-7801-4AA3-B369-64DC242335BC}" name="Column7782"/>
    <tableColumn id="7796" xr3:uid="{AD54497E-C392-4089-87C0-F8C7D4E28FF2}" name="Column7783"/>
    <tableColumn id="7797" xr3:uid="{F64C5092-DFA4-4F8C-9848-B07D93C2F300}" name="Column7784"/>
    <tableColumn id="7798" xr3:uid="{AA396C79-8145-493F-A0F0-56B7F31CCD41}" name="Column7785"/>
    <tableColumn id="7799" xr3:uid="{4371FE42-1EC2-471D-9ABB-903FDAB3DAA1}" name="Column7786"/>
    <tableColumn id="7800" xr3:uid="{06DC1281-89DE-408B-8099-3265EB36A2B9}" name="Column7787"/>
    <tableColumn id="7801" xr3:uid="{712EDA1B-E4FC-407F-B653-A1C84F7C15E6}" name="Column7788"/>
    <tableColumn id="7802" xr3:uid="{440E92D8-C21B-44C5-89E6-F079667AEDC4}" name="Column7789"/>
    <tableColumn id="7803" xr3:uid="{1D4418CE-7550-4ADD-99B9-D4B45125180E}" name="Column7790"/>
    <tableColumn id="7804" xr3:uid="{6113EA68-BCF4-4693-A980-7ACA4E57C897}" name="Column7791"/>
    <tableColumn id="7805" xr3:uid="{BC76F506-4B78-448A-B8E0-44A01C8F6142}" name="Column7792"/>
    <tableColumn id="7806" xr3:uid="{787EE79D-2E77-4053-9D83-39AB55C35BE4}" name="Column7793"/>
    <tableColumn id="7807" xr3:uid="{7F394D09-7C5C-417B-9C2A-992B2749CF2B}" name="Column7794"/>
    <tableColumn id="7808" xr3:uid="{9801BA61-FF0F-462F-A5B9-D96AE5E4DD0F}" name="Column7795"/>
    <tableColumn id="7809" xr3:uid="{6B34CF9D-DB99-4919-9F0E-F819B988FDA7}" name="Column7796"/>
    <tableColumn id="7810" xr3:uid="{91328B9E-41EA-4557-AF2C-E10C2CF8A6B8}" name="Column7797"/>
    <tableColumn id="7811" xr3:uid="{6F77D5B7-1E3E-4058-A905-B58BC15813BA}" name="Column7798"/>
    <tableColumn id="7812" xr3:uid="{5E799FD5-BB34-4ED3-8F7F-863F1A4CF9EC}" name="Column7799"/>
    <tableColumn id="7813" xr3:uid="{CB83969E-AD4B-43F7-9526-0120F53A4AE0}" name="Column7800"/>
    <tableColumn id="7814" xr3:uid="{8915E3E1-58CF-48C9-ABB3-1E295047509C}" name="Column7801"/>
    <tableColumn id="7815" xr3:uid="{BC44D7C8-2F7E-45D4-B71F-6F736848FE16}" name="Column7802"/>
    <tableColumn id="7816" xr3:uid="{D267E754-9F1E-422D-A596-5CB9A61AB51E}" name="Column7803"/>
    <tableColumn id="7817" xr3:uid="{1F22E672-107D-430B-9F35-7568912A16B9}" name="Column7804"/>
    <tableColumn id="7818" xr3:uid="{01738040-49B2-4772-B84C-1B4DB547570B}" name="Column7805"/>
    <tableColumn id="7819" xr3:uid="{226AE3A4-4FE5-4C95-B6FA-AF92A99D0BB9}" name="Column7806"/>
    <tableColumn id="7820" xr3:uid="{DF545B86-3517-4758-A48A-45148B37195F}" name="Column7807"/>
    <tableColumn id="7821" xr3:uid="{952718FE-CC2A-450F-9312-E17EA305424F}" name="Column7808"/>
    <tableColumn id="7822" xr3:uid="{1757ED13-F8D6-4B3B-ABD8-C6CACED68B3F}" name="Column7809"/>
    <tableColumn id="7823" xr3:uid="{A50893E4-2122-4CFA-A07F-E963D2811682}" name="Column7810"/>
    <tableColumn id="7824" xr3:uid="{4349E117-D928-47F4-A358-B3074517CE93}" name="Column7811"/>
    <tableColumn id="7825" xr3:uid="{6310D282-FFEB-408E-858A-B496B0906F33}" name="Column7812"/>
    <tableColumn id="7826" xr3:uid="{45CC94EA-A989-4F8F-8FA4-323AB2870C46}" name="Column7813"/>
    <tableColumn id="7827" xr3:uid="{4EDDCA30-54F7-42F9-BBC6-AB348040FA49}" name="Column7814"/>
    <tableColumn id="7828" xr3:uid="{AE75A644-0798-43C3-AEDD-5F9D4C11A9FD}" name="Column7815"/>
    <tableColumn id="7829" xr3:uid="{D20D2741-DC49-422E-92D3-802520CE016C}" name="Column7816"/>
    <tableColumn id="7830" xr3:uid="{EDDB66D0-4C2B-4AC0-B9C2-00915A2C8959}" name="Column7817"/>
    <tableColumn id="7831" xr3:uid="{542C1CB5-61E2-4308-AFA5-D6260FB7A157}" name="Column7818"/>
    <tableColumn id="7832" xr3:uid="{288E772D-7A6F-4486-ACC4-1DE0FB0646E7}" name="Column7819"/>
    <tableColumn id="7833" xr3:uid="{7D4BFF05-08DF-4AB7-95F2-B9849874928E}" name="Column7820"/>
    <tableColumn id="7834" xr3:uid="{46D5E70E-AFB1-4444-8D5D-775777C378D0}" name="Column7821"/>
    <tableColumn id="7835" xr3:uid="{E03B285F-B991-4DC9-9DD4-0992A4087EE4}" name="Column7822"/>
    <tableColumn id="7836" xr3:uid="{43A52E6C-59F9-44C3-AD93-8CD03CA40162}" name="Column7823"/>
    <tableColumn id="7837" xr3:uid="{9CA2BD93-C53B-41E4-AA7C-68DA7F2EA6A0}" name="Column7824"/>
    <tableColumn id="7838" xr3:uid="{21EA6C33-DD05-461F-974C-43E703345225}" name="Column7825"/>
    <tableColumn id="7839" xr3:uid="{256C2B26-E6B9-4234-9AEC-F0355391D1BA}" name="Column7826"/>
    <tableColumn id="7840" xr3:uid="{2B0199C7-4AB9-4CCF-ABC8-6F4875751E5E}" name="Column7827"/>
    <tableColumn id="7841" xr3:uid="{D314C273-291A-41EA-9365-72A62891FB82}" name="Column7828"/>
    <tableColumn id="7842" xr3:uid="{6DF6C3EC-B0CC-4C1A-B7FD-44294516E9F7}" name="Column7829"/>
    <tableColumn id="7843" xr3:uid="{7466A0C0-5E61-4422-A162-A9AA1495C6AD}" name="Column7830"/>
    <tableColumn id="7844" xr3:uid="{E43A5816-9288-4EA4-93E7-61EF242AD895}" name="Column7831"/>
    <tableColumn id="7845" xr3:uid="{8ABEFBE6-CE12-41ED-A225-C0A879377B52}" name="Column7832"/>
    <tableColumn id="7846" xr3:uid="{A3AD3E20-571A-48CA-9C4B-DB47CD1070EE}" name="Column7833"/>
    <tableColumn id="7847" xr3:uid="{FC8B1358-77E1-4E00-8AD8-0E447AE99EE2}" name="Column7834"/>
    <tableColumn id="7848" xr3:uid="{29363083-440D-480E-ADBD-6D72C8BAF8E7}" name="Column7835"/>
    <tableColumn id="7849" xr3:uid="{382B61E7-BF31-4875-A341-AD75BCF093CE}" name="Column7836"/>
    <tableColumn id="7850" xr3:uid="{2F14E0EA-29D2-49D6-90C1-0542E4034DFF}" name="Column7837"/>
    <tableColumn id="7851" xr3:uid="{8A400471-0A4C-4458-B172-68A1A47B6327}" name="Column7838"/>
    <tableColumn id="7852" xr3:uid="{91CAF729-BA9D-46CD-8CB4-242633BA6422}" name="Column7839"/>
    <tableColumn id="7853" xr3:uid="{003E27EB-006F-40DB-8691-BEFBAF1203DC}" name="Column7840"/>
    <tableColumn id="7854" xr3:uid="{525399A2-EC04-451A-9299-7942DF819EA6}" name="Column7841"/>
    <tableColumn id="7855" xr3:uid="{F10C9A01-1D8F-4B4A-A148-D1157B64514B}" name="Column7842"/>
    <tableColumn id="7856" xr3:uid="{325D425E-97B1-4E37-9A0F-581FDDD82289}" name="Column7843"/>
    <tableColumn id="7857" xr3:uid="{93457041-FC37-4C36-A73E-48E2924DA86B}" name="Column7844"/>
    <tableColumn id="7858" xr3:uid="{0B54A5B1-38C5-441D-B403-D35E8E9D38BB}" name="Column7845"/>
    <tableColumn id="7859" xr3:uid="{63F37A7B-E3DE-4FF9-B084-91AB85F6D6F5}" name="Column7846"/>
    <tableColumn id="7860" xr3:uid="{730D83DC-65D3-4E31-8C3B-B9B58DADB0B1}" name="Column7847"/>
    <tableColumn id="7861" xr3:uid="{485AC6A3-03E4-4070-BBAD-538045D68DB2}" name="Column7848"/>
    <tableColumn id="7862" xr3:uid="{631AF8BF-A65E-4802-A8B0-37348478B058}" name="Column7849"/>
    <tableColumn id="7863" xr3:uid="{3C7D5110-D239-4931-BEDF-9F64ACC58E64}" name="Column7850"/>
    <tableColumn id="7864" xr3:uid="{7E1E3C9A-1054-4DE4-A3FF-8ABEA3B9974F}" name="Column7851"/>
    <tableColumn id="7865" xr3:uid="{6C3FCEBC-6C37-4C42-8006-E635DE40C3EB}" name="Column7852"/>
    <tableColumn id="7866" xr3:uid="{F72584DA-C737-4D1D-AD9C-A7465E07FE92}" name="Column7853"/>
    <tableColumn id="7867" xr3:uid="{F3F49D94-DBF3-42F6-91C6-9DED03A061BC}" name="Column7854"/>
    <tableColumn id="7868" xr3:uid="{79BAFB67-131F-49B2-B34C-6B293B7EB033}" name="Column7855"/>
    <tableColumn id="7869" xr3:uid="{8D1DC154-A233-46F8-9141-624F1834D4A9}" name="Column7856"/>
    <tableColumn id="7870" xr3:uid="{9E8BFFC2-F996-4B02-9644-30DF19629AEE}" name="Column7857"/>
    <tableColumn id="7871" xr3:uid="{5044BBC7-F412-4C57-9F7E-AD577726A603}" name="Column7858"/>
    <tableColumn id="7872" xr3:uid="{0093D0DE-8966-4F45-8CE1-536F2A26F934}" name="Column7859"/>
    <tableColumn id="7873" xr3:uid="{FB3EE68D-96B2-4A7A-970F-F46BF10F234C}" name="Column7860"/>
    <tableColumn id="7874" xr3:uid="{62012FE3-1B39-4D37-8AB3-5AB0E53616E5}" name="Column7861"/>
    <tableColumn id="7875" xr3:uid="{DF591F15-632D-4E43-AD65-FBBF4AB1D4FB}" name="Column7862"/>
    <tableColumn id="7876" xr3:uid="{2BD3E589-6966-4A63-8EA0-E1A0DE720A0B}" name="Column7863"/>
    <tableColumn id="7877" xr3:uid="{1B1A69F8-E91E-46D2-968F-24AF0BADDEEA}" name="Column7864"/>
    <tableColumn id="7878" xr3:uid="{53582D1A-369F-4299-96E1-5B9C442709CB}" name="Column7865"/>
    <tableColumn id="7879" xr3:uid="{88B13A63-0349-4495-9A09-88895EC8554A}" name="Column7866"/>
    <tableColumn id="7880" xr3:uid="{9C82A132-4674-41DF-918C-E5D687C9986F}" name="Column7867"/>
    <tableColumn id="7881" xr3:uid="{E7B1D091-9AB6-40E0-BFEC-4A2815E8EA42}" name="Column7868"/>
    <tableColumn id="7882" xr3:uid="{4C6EB4F6-0148-43EB-A6DF-27C67BCC1483}" name="Column7869"/>
    <tableColumn id="7883" xr3:uid="{B04A31DD-781C-47D7-82E3-CE401096CEBE}" name="Column7870"/>
    <tableColumn id="7884" xr3:uid="{16E9E90A-9C2B-40FA-85B6-C398B4277732}" name="Column7871"/>
    <tableColumn id="7885" xr3:uid="{D91C6822-32A9-46AD-880B-A221DFF369DB}" name="Column7872"/>
    <tableColumn id="7886" xr3:uid="{68F42A01-541F-4B05-A170-B6CB395E2BE4}" name="Column7873"/>
    <tableColumn id="7887" xr3:uid="{EEA15406-F705-42E9-9537-1D83BBE5B66D}" name="Column7874"/>
    <tableColumn id="7888" xr3:uid="{8F254404-BC85-4C2C-9595-71B2CE67AB80}" name="Column7875"/>
    <tableColumn id="7889" xr3:uid="{A35A554A-462F-4D5B-A851-973C8F480E7A}" name="Column7876"/>
    <tableColumn id="7890" xr3:uid="{D5DDB46D-A604-440C-964A-E003D02F64FB}" name="Column7877"/>
    <tableColumn id="7891" xr3:uid="{44088BAA-F2AB-4599-A78A-E4AEC1573B3A}" name="Column7878"/>
    <tableColumn id="7892" xr3:uid="{4FA785A5-A756-474E-ABFE-7A758A21642B}" name="Column7879"/>
    <tableColumn id="7893" xr3:uid="{6F71281E-64CC-4EC9-A4CA-578CC0B1BF0E}" name="Column7880"/>
    <tableColumn id="7894" xr3:uid="{F8D26146-89B7-436B-8D42-966B5E69EB8B}" name="Column7881"/>
    <tableColumn id="7895" xr3:uid="{0D06A228-3348-475C-869A-71B2AF7BA17F}" name="Column7882"/>
    <tableColumn id="7896" xr3:uid="{617B90CE-921F-4D2E-ABA3-4DB9A95F29C9}" name="Column7883"/>
    <tableColumn id="7897" xr3:uid="{9D9932F9-5942-4DD6-95CF-941B5D4E82ED}" name="Column7884"/>
    <tableColumn id="7898" xr3:uid="{BE285849-F493-4B37-8FC8-4472F5A077E5}" name="Column7885"/>
    <tableColumn id="7899" xr3:uid="{BC0134A4-4CB9-485B-8F97-BB98F988DC6C}" name="Column7886"/>
    <tableColumn id="7900" xr3:uid="{FBF3B716-7F09-4E0D-B38E-FAD00D683D10}" name="Column7887"/>
    <tableColumn id="7901" xr3:uid="{F02D7EF3-273B-4B96-BC23-4E24BF7D4170}" name="Column7888"/>
    <tableColumn id="7902" xr3:uid="{30A71C5C-A4F3-471E-B913-A10B1C8399E6}" name="Column7889"/>
    <tableColumn id="7903" xr3:uid="{2730EA01-508D-4B55-87F9-10E6C4194567}" name="Column7890"/>
    <tableColumn id="7904" xr3:uid="{0BED99D4-283F-4FC5-BEE9-529624041BA6}" name="Column7891"/>
    <tableColumn id="7905" xr3:uid="{0A17540E-6D11-4A9B-80BB-F19DF3C67F61}" name="Column7892"/>
    <tableColumn id="7906" xr3:uid="{2E3C7C64-4A09-45C0-8088-5ABAC744FD38}" name="Column7893"/>
    <tableColumn id="7907" xr3:uid="{E6A117C0-BF6D-4F00-A87D-395CBA30E6B6}" name="Column7894"/>
    <tableColumn id="7908" xr3:uid="{2EC13D4E-6757-4BFC-BC68-5E038C94958F}" name="Column7895"/>
    <tableColumn id="7909" xr3:uid="{DB87E917-DDB2-4EFB-BC6D-BA9A4E0200C0}" name="Column7896"/>
    <tableColumn id="7910" xr3:uid="{F4677CE7-3308-404A-AD55-56CFB6BA18FD}" name="Column7897"/>
    <tableColumn id="7911" xr3:uid="{AA4FBB0B-78A3-43CE-AD11-B6CB4C275A0D}" name="Column7898"/>
    <tableColumn id="7912" xr3:uid="{9181D340-E44B-407F-8277-7438C934E135}" name="Column7899"/>
    <tableColumn id="7913" xr3:uid="{499D0CC2-99D1-4182-A4A1-466CBFD59AEF}" name="Column7900"/>
    <tableColumn id="7914" xr3:uid="{FB6C6832-2E4A-434D-9FE2-CE49A997A380}" name="Column7901"/>
    <tableColumn id="7915" xr3:uid="{DD5BC1B8-05EF-49D3-8311-CC8D6882EDF0}" name="Column7902"/>
    <tableColumn id="7916" xr3:uid="{BA64EFB9-F981-4EC3-82A9-E3F1E8DA44EF}" name="Column7903"/>
    <tableColumn id="7917" xr3:uid="{76A6AC39-084E-4E98-BE91-BA72C85022CE}" name="Column7904"/>
    <tableColumn id="7918" xr3:uid="{0CAB71CC-48E4-498A-9649-D7C2475081E8}" name="Column7905"/>
    <tableColumn id="7919" xr3:uid="{AA1F0D21-DF17-4819-9385-BF230BC4C0F0}" name="Column7906"/>
    <tableColumn id="7920" xr3:uid="{71570574-E126-48F7-A430-E45630873588}" name="Column7907"/>
    <tableColumn id="7921" xr3:uid="{4D3EF3E6-FBDC-4960-A3F2-B31474844ECA}" name="Column7908"/>
    <tableColumn id="7922" xr3:uid="{7A76E98C-9B73-4E3D-BB7A-B33386C5A70D}" name="Column7909"/>
    <tableColumn id="7923" xr3:uid="{DC5D4251-EAFB-4ACE-9EFD-6D198A45AA36}" name="Column7910"/>
    <tableColumn id="7924" xr3:uid="{1264A2E5-6C93-4155-888B-2D90E525D158}" name="Column7911"/>
    <tableColumn id="7925" xr3:uid="{4C640815-F384-45DA-AEEA-40B5E115F12E}" name="Column7912"/>
    <tableColumn id="7926" xr3:uid="{6C22C9E4-C446-4D69-BBB8-78CE3253421B}" name="Column7913"/>
    <tableColumn id="7927" xr3:uid="{EE83B2CC-33BB-4863-B789-0147A1732ECC}" name="Column7914"/>
    <tableColumn id="7928" xr3:uid="{56DEB365-3587-4473-A297-2F345EFA6601}" name="Column7915"/>
    <tableColumn id="7929" xr3:uid="{A848A586-F442-469C-B1C4-0B3B224D8AEE}" name="Column7916"/>
    <tableColumn id="7930" xr3:uid="{FCFCE16B-2D40-4BFB-8F31-EAF858E0CFD1}" name="Column7917"/>
    <tableColumn id="7931" xr3:uid="{69F93AFA-27BB-4FEA-9026-3144FB676087}" name="Column7918"/>
    <tableColumn id="7932" xr3:uid="{EAACAD4F-0CDD-4FCC-B203-66736167B48A}" name="Column7919"/>
    <tableColumn id="7933" xr3:uid="{59C0F01D-E2BD-4F3F-966E-BD5B070FB180}" name="Column7920"/>
    <tableColumn id="7934" xr3:uid="{56603D26-0BFA-4D68-B7E2-271F9E19DC37}" name="Column7921"/>
    <tableColumn id="7935" xr3:uid="{ADCC391F-F3A0-49C6-A08A-DD899763B432}" name="Column7922"/>
    <tableColumn id="7936" xr3:uid="{4BC35A0C-13A0-4D3E-BDAA-750D2FEE85BF}" name="Column7923"/>
    <tableColumn id="7937" xr3:uid="{47FF9BF6-D01B-4BFA-8069-0D2B4C5E622A}" name="Column7924"/>
    <tableColumn id="7938" xr3:uid="{4BDD152B-DF0B-4C5D-BA9A-2671FA2EA3D4}" name="Column7925"/>
    <tableColumn id="7939" xr3:uid="{B7E390CF-443C-48A3-89E1-1ED00658DF9D}" name="Column7926"/>
    <tableColumn id="7940" xr3:uid="{F6142393-A68F-4AA6-8959-5D98D1D0B103}" name="Column7927"/>
    <tableColumn id="7941" xr3:uid="{AEF95155-C864-4386-8CF4-9A52FEAE1241}" name="Column7928"/>
    <tableColumn id="7942" xr3:uid="{3284A50F-1622-479F-B7D8-ACD55E763FDC}" name="Column7929"/>
    <tableColumn id="7943" xr3:uid="{994BD47A-AFB1-4F4E-BC4F-7591053367A0}" name="Column7930"/>
    <tableColumn id="7944" xr3:uid="{C5CBB7E2-691D-49E8-8183-15434EB393FE}" name="Column7931"/>
    <tableColumn id="7945" xr3:uid="{E52760C8-2F7F-4447-8C42-360D9E136D32}" name="Column7932"/>
    <tableColumn id="7946" xr3:uid="{547BB2E6-03DC-432A-99A9-955A9AA25151}" name="Column7933"/>
    <tableColumn id="7947" xr3:uid="{36BE1E39-7808-4CD2-A9EF-C034606F8F12}" name="Column7934"/>
    <tableColumn id="7948" xr3:uid="{93986E2F-3AE8-42B0-A6F2-54A6E5326D2A}" name="Column7935"/>
    <tableColumn id="7949" xr3:uid="{EBDAA8FB-A31A-45F8-A2E8-55253C5F611D}" name="Column7936"/>
    <tableColumn id="7950" xr3:uid="{48FACB5A-397F-489D-873F-B707125269A2}" name="Column7937"/>
    <tableColumn id="7951" xr3:uid="{051A30A2-B857-4CC6-BB83-1A5B52C39D23}" name="Column7938"/>
    <tableColumn id="7952" xr3:uid="{5B0CAC1E-52AE-48FE-9A3B-98A5E75EE015}" name="Column7939"/>
    <tableColumn id="7953" xr3:uid="{FBE7F610-52EC-4E62-A0E6-3E9FC6027142}" name="Column7940"/>
    <tableColumn id="7954" xr3:uid="{F201D86D-B0AC-440D-BE36-D88BBDE8564C}" name="Column7941"/>
    <tableColumn id="7955" xr3:uid="{474B4FBB-3B3A-4AB9-A4AB-C2888A70F841}" name="Column7942"/>
    <tableColumn id="7956" xr3:uid="{A4960E4B-B483-4AE6-81BA-0AB516B0A43C}" name="Column7943"/>
    <tableColumn id="7957" xr3:uid="{56C87D80-28D5-4638-BBC3-E0609729B009}" name="Column7944"/>
    <tableColumn id="7958" xr3:uid="{4BAAD08F-353C-4CDE-B708-BFD82ADA8729}" name="Column7945"/>
    <tableColumn id="7959" xr3:uid="{D44C4886-1FE0-4CB6-9023-281CFE74A152}" name="Column7946"/>
    <tableColumn id="7960" xr3:uid="{3BA8030F-BB54-4AAD-ABC7-5550DED0EDF0}" name="Column7947"/>
    <tableColumn id="7961" xr3:uid="{A92C0209-5CE2-4FEE-9813-91113D76CD75}" name="Column7948"/>
    <tableColumn id="7962" xr3:uid="{D3DC58E3-7E93-4CF2-A7A7-87CF485AA9A5}" name="Column7949"/>
    <tableColumn id="7963" xr3:uid="{01E1C535-ECC6-4312-81A5-F162DA7AB187}" name="Column7950"/>
    <tableColumn id="7964" xr3:uid="{C058F8B7-D91E-4354-A316-FBB9276A2F0A}" name="Column7951"/>
    <tableColumn id="7965" xr3:uid="{6C5170E8-1268-4E63-8DDC-3D8C290B6BAA}" name="Column7952"/>
    <tableColumn id="7966" xr3:uid="{905A0651-310B-4C7D-8B0F-8BF618495446}" name="Column7953"/>
    <tableColumn id="7967" xr3:uid="{A35BDEDD-9A9A-4164-B38B-4BD96E5E616F}" name="Column7954"/>
    <tableColumn id="7968" xr3:uid="{FFC22C55-ABC2-424B-93EF-796CEBB973B3}" name="Column7955"/>
    <tableColumn id="7969" xr3:uid="{96414B95-3D3C-4F31-B891-66A1DA75FDF9}" name="Column7956"/>
    <tableColumn id="7970" xr3:uid="{8507B197-4354-4F83-AC80-74B62A98840C}" name="Column7957"/>
    <tableColumn id="7971" xr3:uid="{982FB2A7-2874-4219-BB00-6CB7182005E5}" name="Column7958"/>
    <tableColumn id="7972" xr3:uid="{27DC5492-7AEA-4125-8197-20E8CF0C77BE}" name="Column7959"/>
    <tableColumn id="7973" xr3:uid="{B2F830C4-CACF-41D5-A5F9-6E1C66E10EDB}" name="Column7960"/>
    <tableColumn id="7974" xr3:uid="{4A035101-95C1-484C-89A0-1E124380293F}" name="Column7961"/>
    <tableColumn id="7975" xr3:uid="{CF0A67E1-64A5-4756-8185-C066B369E57E}" name="Column7962"/>
    <tableColumn id="7976" xr3:uid="{5BD554CB-407D-4FFF-8B13-E97D7E781C4E}" name="Column7963"/>
    <tableColumn id="7977" xr3:uid="{28FBEB1C-648A-41E7-A450-17D833540AAC}" name="Column7964"/>
    <tableColumn id="7978" xr3:uid="{3DBC5A03-0CB1-444F-AC56-15DBFB6EEDAB}" name="Column7965"/>
    <tableColumn id="7979" xr3:uid="{BE311D07-9267-46D7-AE0E-456AE8AE620A}" name="Column7966"/>
    <tableColumn id="7980" xr3:uid="{DBF84A39-E2D3-407E-86DA-79360876A4ED}" name="Column7967"/>
    <tableColumn id="7981" xr3:uid="{009C6615-9AE0-4E11-838B-9B2DBCB83754}" name="Column7968"/>
    <tableColumn id="7982" xr3:uid="{E74F57F9-9983-405E-B5D4-A326011EDD3D}" name="Column7969"/>
    <tableColumn id="7983" xr3:uid="{FBA68BE5-0492-48AB-8E7E-4B33DE11105B}" name="Column7970"/>
    <tableColumn id="7984" xr3:uid="{720994BF-5E51-489A-88AD-C5A021C135AD}" name="Column7971"/>
    <tableColumn id="7985" xr3:uid="{0F58054F-C4D1-4806-BDF3-D310998A861F}" name="Column7972"/>
    <tableColumn id="7986" xr3:uid="{25F71164-847F-4FC7-BD63-3BAD6C74F476}" name="Column7973"/>
    <tableColumn id="7987" xr3:uid="{97D2B2E4-531C-4EEF-98A3-7A36E24AA1AC}" name="Column7974"/>
    <tableColumn id="7988" xr3:uid="{8DA956F7-F448-4331-86B9-4FB1A51508B6}" name="Column7975"/>
    <tableColumn id="7989" xr3:uid="{6C95DF27-027E-4307-B8D6-925700D41B29}" name="Column7976"/>
    <tableColumn id="7990" xr3:uid="{FA11EC43-A436-46FB-A2A8-8BFE08C8B874}" name="Column7977"/>
    <tableColumn id="7991" xr3:uid="{370D4EF8-C5F7-46E1-A94C-0F6E3F7F9FA8}" name="Column7978"/>
    <tableColumn id="7992" xr3:uid="{78F8A5AC-6F68-4C24-84BA-A1E493B2E987}" name="Column7979"/>
    <tableColumn id="7993" xr3:uid="{DEDB3791-8034-4760-8254-D4974D9817A3}" name="Column7980"/>
    <tableColumn id="7994" xr3:uid="{95ED78F0-A915-4A11-9701-9FB080C77069}" name="Column7981"/>
    <tableColumn id="7995" xr3:uid="{92AA167A-3522-4641-81B4-9F68C9B1AE80}" name="Column7982"/>
    <tableColumn id="7996" xr3:uid="{00363638-B61E-4730-8CA1-59D503C60B2A}" name="Column7983"/>
    <tableColumn id="7997" xr3:uid="{4963BB4C-B016-4BA4-AC7E-4204971D9043}" name="Column7984"/>
    <tableColumn id="7998" xr3:uid="{28941930-0A52-4630-B19C-0303EB4EA882}" name="Column7985"/>
    <tableColumn id="7999" xr3:uid="{AD255B69-413B-4048-908B-2550D8915456}" name="Column7986"/>
    <tableColumn id="8000" xr3:uid="{434CE2DA-2127-41CC-A720-E31386B3E56B}" name="Column7987"/>
    <tableColumn id="8001" xr3:uid="{64359A73-799A-4AAF-864D-156061F1AB12}" name="Column7988"/>
    <tableColumn id="8002" xr3:uid="{A63FE2AC-D068-4839-8D17-5BF9307E36F2}" name="Column7989"/>
    <tableColumn id="8003" xr3:uid="{07E6C92E-FF6B-420C-AFEA-E5F022A0AD60}" name="Column7990"/>
    <tableColumn id="8004" xr3:uid="{B09A4342-A27A-463D-82BC-DC3A2B591985}" name="Column7991"/>
    <tableColumn id="8005" xr3:uid="{4553F0C8-2531-4F38-9BF7-258E91CFF0C7}" name="Column7992"/>
    <tableColumn id="8006" xr3:uid="{65B49DF5-4A0D-4859-B1F8-B6583C4D2765}" name="Column7993"/>
    <tableColumn id="8007" xr3:uid="{81066C7D-541C-4DA8-B448-CE0605397DC7}" name="Column7994"/>
    <tableColumn id="8008" xr3:uid="{5D6AC386-E192-4B88-B6B4-A93C2C2122C3}" name="Column7995"/>
    <tableColumn id="8009" xr3:uid="{802DEF5F-3D7F-4E46-9DA4-15DEED8B868D}" name="Column7996"/>
    <tableColumn id="8010" xr3:uid="{0D1A9190-0C61-4152-A3A9-4BFB70C25255}" name="Column7997"/>
    <tableColumn id="8011" xr3:uid="{08D5DFAC-A717-4DCF-AB1B-7D1568036A06}" name="Column7998"/>
    <tableColumn id="8012" xr3:uid="{BA76E15B-939B-48E7-B219-E4F10C9CF4D1}" name="Column7999"/>
    <tableColumn id="8013" xr3:uid="{BD03E4DA-6A06-48AB-95DD-A654B29DA2B4}" name="Column8000"/>
    <tableColumn id="8014" xr3:uid="{2C3A911A-08FF-413A-B2FA-A4C52292A085}" name="Column8001"/>
    <tableColumn id="8015" xr3:uid="{8294B476-5B2C-4BA1-BBBE-A82DB7068792}" name="Column8002"/>
    <tableColumn id="8016" xr3:uid="{D853B8C3-CB9D-4673-A0CB-6275C89440A7}" name="Column8003"/>
    <tableColumn id="8017" xr3:uid="{51666ED5-0E22-4645-B8A4-F30B0C823FCB}" name="Column8004"/>
    <tableColumn id="8018" xr3:uid="{C8024082-84A2-45B8-A31A-96EC14456652}" name="Column8005"/>
    <tableColumn id="8019" xr3:uid="{81427578-A754-4F83-8BD5-BA70CB241223}" name="Column8006"/>
    <tableColumn id="8020" xr3:uid="{7479BAAE-A105-4FEF-A1D4-AF5B5338C238}" name="Column8007"/>
    <tableColumn id="8021" xr3:uid="{F9EBB58D-AF65-4A41-AFAC-ABD4A6310EB7}" name="Column8008"/>
    <tableColumn id="8022" xr3:uid="{C571DEDD-8D5B-4410-8F4E-5F2139D503A6}" name="Column8009"/>
    <tableColumn id="8023" xr3:uid="{13F96836-4A8A-4F74-A596-CE15CA5B6CFC}" name="Column8010"/>
    <tableColumn id="8024" xr3:uid="{362880C6-4031-4D64-87EE-562DEFE4627B}" name="Column8011"/>
    <tableColumn id="8025" xr3:uid="{D90A6FA7-C562-4768-95BE-97A4BC63C267}" name="Column8012"/>
    <tableColumn id="8026" xr3:uid="{641624B5-A1F7-4275-BCCD-8F8E9CD4332F}" name="Column8013"/>
    <tableColumn id="8027" xr3:uid="{7DE014B5-CAC3-4E0E-BEEF-651063EDDAC4}" name="Column8014"/>
    <tableColumn id="8028" xr3:uid="{4D91EC37-862D-4FA2-A24E-39B23EDD6D28}" name="Column8015"/>
    <tableColumn id="8029" xr3:uid="{D3305FA8-3D57-4ABD-8571-9109868828FB}" name="Column8016"/>
    <tableColumn id="8030" xr3:uid="{A4C39914-07A5-4803-9621-39D514C8BD17}" name="Column8017"/>
    <tableColumn id="8031" xr3:uid="{1218AEFA-042B-4F02-90FF-A08399C92EB4}" name="Column8018"/>
    <tableColumn id="8032" xr3:uid="{2207163B-DEFD-4365-A5B8-96EB39EA8579}" name="Column8019"/>
    <tableColumn id="8033" xr3:uid="{A87C0E21-32EB-4D5C-82B9-4633093293DD}" name="Column8020"/>
    <tableColumn id="8034" xr3:uid="{E7AF47F7-0D6B-4DBB-817D-78273CFF96F0}" name="Column8021"/>
    <tableColumn id="8035" xr3:uid="{FE618F14-F712-4A2D-A7A6-61C1599421FF}" name="Column8022"/>
    <tableColumn id="8036" xr3:uid="{E63329A2-9447-422B-888E-FE3187D7A11D}" name="Column8023"/>
    <tableColumn id="8037" xr3:uid="{5B09E9C3-97A9-4836-9FC8-AA01C118CFED}" name="Column8024"/>
    <tableColumn id="8038" xr3:uid="{8B5FFCB0-4C53-4AEA-9791-872EC2DD5786}" name="Column8025"/>
    <tableColumn id="8039" xr3:uid="{D99E48C1-58E2-4AF7-8037-9DF07AB68369}" name="Column8026"/>
    <tableColumn id="8040" xr3:uid="{387BC5A9-6038-4E8B-86B0-50A3A26EC788}" name="Column8027"/>
    <tableColumn id="8041" xr3:uid="{CCD44900-6B0E-490D-8F8A-1E6F20FA6D52}" name="Column8028"/>
    <tableColumn id="8042" xr3:uid="{22BC8427-77E0-4A20-B42C-4A0428545693}" name="Column8029"/>
    <tableColumn id="8043" xr3:uid="{0566E332-58D8-4CA6-BE81-030DEE6EF8D6}" name="Column8030"/>
    <tableColumn id="8044" xr3:uid="{A29A3178-C7E2-4914-AB76-31F348A0F3FC}" name="Column8031"/>
    <tableColumn id="8045" xr3:uid="{86FE0EED-3512-469D-9A69-8AAA16D9CF78}" name="Column8032"/>
    <tableColumn id="8046" xr3:uid="{5296738A-F296-4F1D-9A2D-A7BF06A17016}" name="Column8033"/>
    <tableColumn id="8047" xr3:uid="{0E8C26F1-CCF1-4893-8BA5-F9F45AA69464}" name="Column8034"/>
    <tableColumn id="8048" xr3:uid="{9F5FC005-C89B-4E85-BE4C-4186C336505A}" name="Column8035"/>
    <tableColumn id="8049" xr3:uid="{FDE559CE-9BEE-4FF1-AE26-4C95572EC406}" name="Column8036"/>
    <tableColumn id="8050" xr3:uid="{DE413D22-29D2-4231-B72B-72942BAE45F8}" name="Column8037"/>
    <tableColumn id="8051" xr3:uid="{22A8179D-4A65-4EC3-B049-43990CA7BA1B}" name="Column8038"/>
    <tableColumn id="8052" xr3:uid="{F2B6EB61-753F-4161-A642-DE7715320275}" name="Column8039"/>
    <tableColumn id="8053" xr3:uid="{F6403D96-F487-4FA6-8184-914D067809CA}" name="Column8040"/>
    <tableColumn id="8054" xr3:uid="{1EDDF7C0-C339-400A-976E-0E85AA46205D}" name="Column8041"/>
    <tableColumn id="8055" xr3:uid="{A2C7DA18-55FD-4A57-8C43-F75D64D08ADA}" name="Column8042"/>
    <tableColumn id="8056" xr3:uid="{D6927461-6275-4894-8727-863C5CF41D6E}" name="Column8043"/>
    <tableColumn id="8057" xr3:uid="{17345566-816E-456E-8936-114467A1B8CA}" name="Column8044"/>
    <tableColumn id="8058" xr3:uid="{759D276D-2026-422E-87AC-1F7997F6360E}" name="Column8045"/>
    <tableColumn id="8059" xr3:uid="{6A82BD0E-EB1E-4002-8DE1-59330B6AB03E}" name="Column8046"/>
    <tableColumn id="8060" xr3:uid="{EE9B98C0-D7C2-4D2C-A997-EE9FC5716C30}" name="Column8047"/>
    <tableColumn id="8061" xr3:uid="{A1430865-B2FE-4C9C-B4C3-E974D13C3DEA}" name="Column8048"/>
    <tableColumn id="8062" xr3:uid="{7F5BB5CA-7146-4F2E-B9CC-6E6AFD825574}" name="Column8049"/>
    <tableColumn id="8063" xr3:uid="{BA9AD6E0-637A-46BC-8D18-EEC5134964C5}" name="Column8050"/>
    <tableColumn id="8064" xr3:uid="{554032D5-B703-435B-9747-AA342274150F}" name="Column8051"/>
    <tableColumn id="8065" xr3:uid="{DD2EFD15-8C8F-43F3-A625-CB7812619376}" name="Column8052"/>
    <tableColumn id="8066" xr3:uid="{5A0A5007-8E6C-434D-84C7-144E6AE7029D}" name="Column8053"/>
    <tableColumn id="8067" xr3:uid="{291051EB-37F4-44A6-8C58-6F37BAC8435D}" name="Column8054"/>
    <tableColumn id="8068" xr3:uid="{F9B266AF-F995-443C-90DC-C5B33B000DBC}" name="Column8055"/>
    <tableColumn id="8069" xr3:uid="{D25AC8C0-ABAC-4222-B95C-4E2CD9FAB04D}" name="Column8056"/>
    <tableColumn id="8070" xr3:uid="{727FB7AF-219E-4EA0-87E1-025F188649BC}" name="Column8057"/>
    <tableColumn id="8071" xr3:uid="{E744265F-190E-4338-B66A-088CAC7481C1}" name="Column8058"/>
    <tableColumn id="8072" xr3:uid="{EC77432A-0A72-4BC3-9E08-02C6A67CBEB7}" name="Column8059"/>
    <tableColumn id="8073" xr3:uid="{9B6D559E-242A-4092-BB2D-2B5472EECC20}" name="Column8060"/>
    <tableColumn id="8074" xr3:uid="{72868878-C490-4BF7-B628-4F9316257366}" name="Column8061"/>
    <tableColumn id="8075" xr3:uid="{DAE8408F-9BB5-4190-8905-39AAFB561646}" name="Column8062"/>
    <tableColumn id="8076" xr3:uid="{9C6530DC-6DAF-4CC2-B515-802F5D14CF0B}" name="Column8063"/>
    <tableColumn id="8077" xr3:uid="{84E7C0C7-1065-43E9-8125-8AFBDB71B6A5}" name="Column8064"/>
    <tableColumn id="8078" xr3:uid="{9AAD879C-FB96-4F2D-9962-5B971559BD83}" name="Column8065"/>
    <tableColumn id="8079" xr3:uid="{8A999862-5369-41D6-8B0A-04D1F71185E2}" name="Column8066"/>
    <tableColumn id="8080" xr3:uid="{B103F601-9A3E-47AB-B9D4-230EC5AB9081}" name="Column8067"/>
    <tableColumn id="8081" xr3:uid="{B26EA6DB-ADCC-4DD7-820B-0470B9674D93}" name="Column8068"/>
    <tableColumn id="8082" xr3:uid="{2E20A56F-3F97-4CB0-BE0D-35B3F2466840}" name="Column8069"/>
    <tableColumn id="8083" xr3:uid="{EB131040-D363-460C-AD24-0E876240AAF0}" name="Column8070"/>
    <tableColumn id="8084" xr3:uid="{387FACA1-CDCA-42AA-B9EE-DACCCDB8E4EE}" name="Column8071"/>
    <tableColumn id="8085" xr3:uid="{81666BA2-5547-42CE-878E-7643D48567CB}" name="Column8072"/>
    <tableColumn id="8086" xr3:uid="{1A1AA986-283F-44C6-9622-667E5688CB04}" name="Column8073"/>
    <tableColumn id="8087" xr3:uid="{0346D732-F047-4670-ACD0-0B6D18C890CA}" name="Column8074"/>
    <tableColumn id="8088" xr3:uid="{6F3EAA6A-1844-429D-94B5-33C5642DD5F4}" name="Column8075"/>
    <tableColumn id="8089" xr3:uid="{38CFC87C-1672-44CB-B45A-332C2E615747}" name="Column8076"/>
    <tableColumn id="8090" xr3:uid="{A99A5792-B3B9-4C55-BC3F-34BB1AFDB986}" name="Column8077"/>
    <tableColumn id="8091" xr3:uid="{2BC8FDA4-13BD-47CC-99BF-18C334F4DE41}" name="Column8078"/>
    <tableColumn id="8092" xr3:uid="{1CEA7F35-21BE-44DA-A55E-C9D6A6A316C5}" name="Column8079"/>
    <tableColumn id="8093" xr3:uid="{6953FDEE-C548-4200-B1A3-5407152674E5}" name="Column8080"/>
    <tableColumn id="8094" xr3:uid="{0D11902B-094F-4EB0-966F-8033151EF2B6}" name="Column8081"/>
    <tableColumn id="8095" xr3:uid="{C2AD5DA2-163B-4459-9AF8-100E79DF50CC}" name="Column8082"/>
    <tableColumn id="8096" xr3:uid="{1F643A58-4046-438E-AA49-C77F6D1ADAED}" name="Column8083"/>
    <tableColumn id="8097" xr3:uid="{F2E1EAF8-1067-46AB-A9A3-11794748C51E}" name="Column8084"/>
    <tableColumn id="8098" xr3:uid="{B6A7FA3B-E76E-4872-B1D6-18612EA64708}" name="Column8085"/>
    <tableColumn id="8099" xr3:uid="{38D803BF-590C-421F-A005-EBB002380A09}" name="Column8086"/>
    <tableColumn id="8100" xr3:uid="{69AE1A13-53BB-46D8-B4B1-4C00CD76EF24}" name="Column8087"/>
    <tableColumn id="8101" xr3:uid="{E57F0C56-6180-48E3-B907-A97B817972B9}" name="Column8088"/>
    <tableColumn id="8102" xr3:uid="{4A5435C4-9EDC-470A-8F65-0065FB79FCE1}" name="Column8089"/>
    <tableColumn id="8103" xr3:uid="{439309D4-11BF-4D63-B741-12FC8730D1D6}" name="Column8090"/>
    <tableColumn id="8104" xr3:uid="{44E28620-F96D-43E8-B48E-104444080ADB}" name="Column8091"/>
    <tableColumn id="8105" xr3:uid="{A08C7625-CA37-4F42-88B4-AF9E03879DA5}" name="Column8092"/>
    <tableColumn id="8106" xr3:uid="{9700C533-AFFA-4371-98D5-656BC86F3916}" name="Column8093"/>
    <tableColumn id="8107" xr3:uid="{3F812B1E-9BD0-4084-9047-2B9064D40659}" name="Column8094"/>
    <tableColumn id="8108" xr3:uid="{18E3A97F-BEA0-4AFF-ABEC-3E2DBC7B9CE8}" name="Column8095"/>
    <tableColumn id="8109" xr3:uid="{49E353B5-F1CC-4732-9CA4-F692C053DF7D}" name="Column8096"/>
    <tableColumn id="8110" xr3:uid="{112C21D9-5380-4FFF-BDD9-B60C6BC4A820}" name="Column8097"/>
    <tableColumn id="8111" xr3:uid="{0DC100D9-A635-4D1A-958E-EBE2453949A5}" name="Column8098"/>
    <tableColumn id="8112" xr3:uid="{F8A0D83F-2B17-402D-97C1-141C41E55211}" name="Column8099"/>
    <tableColumn id="8113" xr3:uid="{6269FA72-64C2-4AD8-A805-17A92ED7C3DA}" name="Column8100"/>
    <tableColumn id="8114" xr3:uid="{F1820B84-0A8C-4234-A088-FA54CBBDC6C4}" name="Column8101"/>
    <tableColumn id="8115" xr3:uid="{0B2F79F0-592C-44CB-8A58-0E8627E66660}" name="Column8102"/>
    <tableColumn id="8116" xr3:uid="{B7D6806B-0CED-44BD-838B-AFB12E93791F}" name="Column8103"/>
    <tableColumn id="8117" xr3:uid="{D3479503-254C-477D-8DE0-431BED1BF476}" name="Column8104"/>
    <tableColumn id="8118" xr3:uid="{66EB999E-1295-4D97-BDBC-04A317BCDABD}" name="Column8105"/>
    <tableColumn id="8119" xr3:uid="{D7541E00-BF4B-46A6-AE53-4DE4BF90C7A0}" name="Column8106"/>
    <tableColumn id="8120" xr3:uid="{E00218C8-5D29-4CBE-8BE4-BDC15B3FD1EF}" name="Column8107"/>
    <tableColumn id="8121" xr3:uid="{FE4EF9B6-0315-4E13-89AB-B34A0A0C69FF}" name="Column8108"/>
    <tableColumn id="8122" xr3:uid="{723D6EAB-6726-445F-BBCD-A56D63E02B59}" name="Column8109"/>
    <tableColumn id="8123" xr3:uid="{59455520-4DED-4B7C-9E32-58EF5FC4B410}" name="Column8110"/>
    <tableColumn id="8124" xr3:uid="{AA0DA45F-40D6-4CD1-B7B8-613689254243}" name="Column8111"/>
    <tableColumn id="8125" xr3:uid="{F0101C71-43E7-4A58-9595-15179B790457}" name="Column8112"/>
    <tableColumn id="8126" xr3:uid="{3C37A4D6-DF9C-480E-9178-7840090831BC}" name="Column8113"/>
    <tableColumn id="8127" xr3:uid="{AF8D6A13-6200-4CBB-AD8F-DE08F9913C9F}" name="Column8114"/>
    <tableColumn id="8128" xr3:uid="{0358BC82-B4CC-4E1F-BD81-C09421C13D7F}" name="Column8115"/>
    <tableColumn id="8129" xr3:uid="{20D61653-671B-4F67-A3BA-51BCD2E7DB0B}" name="Column8116"/>
    <tableColumn id="8130" xr3:uid="{9F18042C-D76A-4B5F-82F3-CDAB1F7981CC}" name="Column8117"/>
    <tableColumn id="8131" xr3:uid="{1C6AC4AC-694D-46C1-A4CE-CC508CC02F01}" name="Column8118"/>
    <tableColumn id="8132" xr3:uid="{1C82BFF0-B0B4-4FB3-A602-D346AF18C003}" name="Column8119"/>
    <tableColumn id="8133" xr3:uid="{BBC79A9E-36CD-432B-889E-FC54C5925E07}" name="Column8120"/>
    <tableColumn id="8134" xr3:uid="{E562122B-BA1A-4B48-819B-64AE4FB8B833}" name="Column8121"/>
    <tableColumn id="8135" xr3:uid="{2A5A833E-8F60-4DDC-A89B-A29FD2C821B8}" name="Column8122"/>
    <tableColumn id="8136" xr3:uid="{E4DBD895-1AAD-4AE2-B408-928609BFAA86}" name="Column8123"/>
    <tableColumn id="8137" xr3:uid="{BBB2FF67-2B42-46E4-AE9B-9ABD70CAEFCB}" name="Column8124"/>
    <tableColumn id="8138" xr3:uid="{1FF3F5E7-D286-445C-A61B-26EBA504D8C5}" name="Column8125"/>
    <tableColumn id="8139" xr3:uid="{1E0F5944-1220-4F30-A840-E7CFF10EB95B}" name="Column8126"/>
    <tableColumn id="8140" xr3:uid="{ED517761-4953-4143-ACFF-6955EB45D634}" name="Column8127"/>
    <tableColumn id="8141" xr3:uid="{E14BB91F-EC2E-4606-A289-94D81CA04FD2}" name="Column8128"/>
    <tableColumn id="8142" xr3:uid="{821ECDE4-9409-44F8-A727-F6098F50F1DD}" name="Column8129"/>
    <tableColumn id="8143" xr3:uid="{38824A23-3921-4458-BD69-DCA8E4AB5819}" name="Column8130"/>
    <tableColumn id="8144" xr3:uid="{02C5373B-1DE0-4E0F-B2F5-5C03A7B84DA7}" name="Column8131"/>
    <tableColumn id="8145" xr3:uid="{A4D31D70-DCFA-4A64-B2CD-C468ED6EAC97}" name="Column8132"/>
    <tableColumn id="8146" xr3:uid="{E414DFED-B824-44B9-9072-85753F626B74}" name="Column8133"/>
    <tableColumn id="8147" xr3:uid="{C0CF4EA1-9B78-4EB8-9DF5-F11D6DC65288}" name="Column8134"/>
    <tableColumn id="8148" xr3:uid="{EC340F9F-DFCA-406A-A4D7-3F8FE9BF830C}" name="Column8135"/>
    <tableColumn id="8149" xr3:uid="{9481161E-1EBC-43E5-91B1-88B9FEE97D0D}" name="Column8136"/>
    <tableColumn id="8150" xr3:uid="{843D6739-2C3B-4DF7-87A5-4722E46F9D83}" name="Column8137"/>
    <tableColumn id="8151" xr3:uid="{4C453278-E903-40E5-85B5-19BC2D368569}" name="Column8138"/>
    <tableColumn id="8152" xr3:uid="{5AF7C77E-05E4-4A43-BA11-0E35165991E5}" name="Column8139"/>
    <tableColumn id="8153" xr3:uid="{6F34905A-1434-431E-AA37-810F33CB60C7}" name="Column8140"/>
    <tableColumn id="8154" xr3:uid="{C8A555F7-FBE3-42CE-BF52-A7AC68CE1A58}" name="Column8141"/>
    <tableColumn id="8155" xr3:uid="{7283A6D1-02A7-48A8-B038-43A4931B4C7D}" name="Column8142"/>
    <tableColumn id="8156" xr3:uid="{33A66E5B-E733-4209-85FF-A7197C2286C1}" name="Column8143"/>
    <tableColumn id="8157" xr3:uid="{43CD6B79-692C-4F37-8FD3-6CAE776FDD94}" name="Column8144"/>
    <tableColumn id="8158" xr3:uid="{E129887E-8B2A-45FD-A4B9-05A38BFAD442}" name="Column8145"/>
    <tableColumn id="8159" xr3:uid="{93CE1619-FFCC-4CAD-9C5B-B3D7D8D82861}" name="Column8146"/>
    <tableColumn id="8160" xr3:uid="{5C116197-0F71-4618-A9C6-56167BD75459}" name="Column8147"/>
    <tableColumn id="8161" xr3:uid="{D2819280-2A42-44E9-88B2-BD4DD034B1E6}" name="Column8148"/>
    <tableColumn id="8162" xr3:uid="{C749A0AF-CA4C-49B6-9363-0CAC7E718FC0}" name="Column8149"/>
    <tableColumn id="8163" xr3:uid="{81CC8EE2-686A-48B7-9F6C-427F55570BAA}" name="Column8150"/>
    <tableColumn id="8164" xr3:uid="{E3C9790C-B638-4730-992B-74722D61F237}" name="Column8151"/>
    <tableColumn id="8165" xr3:uid="{E878FB92-312B-429D-831E-891580952E33}" name="Column8152"/>
    <tableColumn id="8166" xr3:uid="{44B04A26-F49D-48C3-A2C9-8B5914E1B4E0}" name="Column8153"/>
    <tableColumn id="8167" xr3:uid="{420CD33F-E17C-4907-AAF6-EB14D25BBBCD}" name="Column8154"/>
    <tableColumn id="8168" xr3:uid="{11B7FD55-6F54-4E2A-9976-02135B3734C4}" name="Column8155"/>
    <tableColumn id="8169" xr3:uid="{A528407C-00C1-448C-B8F2-A9330071FF36}" name="Column8156"/>
    <tableColumn id="8170" xr3:uid="{23FF5191-AB7E-46A9-A6C7-F4306B4055E5}" name="Column8157"/>
    <tableColumn id="8171" xr3:uid="{8CE6FEDF-E291-417E-861D-797F1DE49BC6}" name="Column8158"/>
    <tableColumn id="8172" xr3:uid="{7B8E2246-F459-41CF-8EC9-EB8799DB4BAB}" name="Column8159"/>
    <tableColumn id="8173" xr3:uid="{AC2967B6-6C4C-4E4B-A4FA-AFE071BCB595}" name="Column8160"/>
    <tableColumn id="8174" xr3:uid="{A7C46530-6DB5-4F0F-BD08-F7E5FD90A3E9}" name="Column8161"/>
    <tableColumn id="8175" xr3:uid="{0E668549-DE5A-4A57-963E-014F8A360FFF}" name="Column8162"/>
    <tableColumn id="8176" xr3:uid="{7E2B5170-0CCB-4E1C-AE10-CD685036D533}" name="Column8163"/>
    <tableColumn id="8177" xr3:uid="{886368A5-2AFC-42CE-A962-49DA56E88656}" name="Column8164"/>
    <tableColumn id="8178" xr3:uid="{DA28D768-9438-486B-9C7C-161E713F3F39}" name="Column8165"/>
    <tableColumn id="8179" xr3:uid="{8CF04C70-C522-49F8-9743-7A31B55228F0}" name="Column8166"/>
    <tableColumn id="8180" xr3:uid="{24BA32CF-3339-4CD6-9516-1FCF78F3519D}" name="Column8167"/>
    <tableColumn id="8181" xr3:uid="{4015EAC7-9E47-46BA-9A73-C63F7A9EBCB1}" name="Column8168"/>
    <tableColumn id="8182" xr3:uid="{D678072C-38BB-4B1D-90D5-FCAAAC7E6319}" name="Column8169"/>
    <tableColumn id="8183" xr3:uid="{885A5192-B48C-4E65-B1E5-DBBEC88012AC}" name="Column8170"/>
    <tableColumn id="8184" xr3:uid="{5B2BD725-CFB9-45DC-90EB-72FF70BA23E8}" name="Column8171"/>
    <tableColumn id="8185" xr3:uid="{976496EE-B7C1-468F-B0C8-AE8628B65D4B}" name="Column8172"/>
    <tableColumn id="8186" xr3:uid="{2E0AAC53-F9E2-42DE-B24A-8B2194B8DD71}" name="Column8173"/>
    <tableColumn id="8187" xr3:uid="{D5746760-2593-47C1-BC85-12635FBD85CA}" name="Column8174"/>
    <tableColumn id="8188" xr3:uid="{FFB92D2B-0785-4236-9705-717A1DC99F58}" name="Column8175"/>
    <tableColumn id="8189" xr3:uid="{21F55C83-333D-4CBC-8009-8AE478E84C2D}" name="Column8176"/>
    <tableColumn id="8190" xr3:uid="{23D6E7EB-2559-42DA-9695-DC713093C63C}" name="Column8177"/>
    <tableColumn id="8191" xr3:uid="{BD698B5D-9BA8-46CE-BAF0-3F3E143BF007}" name="Column8178"/>
    <tableColumn id="8192" xr3:uid="{E537CD51-E117-4A33-8B8E-B2AA1CC06F45}" name="Column8179"/>
    <tableColumn id="8193" xr3:uid="{F320F24E-4EC4-4B0D-8D21-CC218045243F}" name="Column8180"/>
    <tableColumn id="8194" xr3:uid="{7D821E5D-C602-40AA-B89F-FBD9149CC14E}" name="Column8181"/>
    <tableColumn id="8195" xr3:uid="{C085E799-862F-4644-ABB1-21BD51729EB1}" name="Column8182"/>
    <tableColumn id="8196" xr3:uid="{25F4CBF8-6076-4EBE-B618-BAFA16A4A83A}" name="Column8183"/>
    <tableColumn id="8197" xr3:uid="{20C2BACD-3885-4B43-8305-9E8B0798B444}" name="Column8184"/>
    <tableColumn id="8198" xr3:uid="{B33D8935-F76F-491F-9B83-9B24B3008A54}" name="Column8185"/>
    <tableColumn id="8199" xr3:uid="{A9CC470F-86E7-44EC-9B51-0BF0B63AEDB8}" name="Column8186"/>
    <tableColumn id="8200" xr3:uid="{7E60EA14-D093-47C5-B81A-D4708036179B}" name="Column8187"/>
    <tableColumn id="8201" xr3:uid="{3F30D631-6547-4E98-98B0-1A697F7BA800}" name="Column8188"/>
    <tableColumn id="8202" xr3:uid="{DB645B65-1F43-435F-82E6-6258C2E8046A}" name="Column8189"/>
    <tableColumn id="8203" xr3:uid="{9432DA49-8190-4455-BD55-D5AAEA5F085A}" name="Column8190"/>
    <tableColumn id="8204" xr3:uid="{51A2B428-567E-4EF3-A4D7-939B901CCD82}" name="Column8191"/>
    <tableColumn id="8205" xr3:uid="{0DEE81B5-DD2B-438C-A2BC-5A0D2796B48F}" name="Column8192"/>
    <tableColumn id="8206" xr3:uid="{2B5B4601-5E79-4AB8-987E-890ACAB78391}" name="Column8193"/>
    <tableColumn id="8207" xr3:uid="{7E8625E7-48F2-4ED6-9A93-737B0A448D4D}" name="Column8194"/>
    <tableColumn id="8208" xr3:uid="{C03B93EB-BDF3-42C8-817F-578BD9E15533}" name="Column8195"/>
    <tableColumn id="8209" xr3:uid="{F7A47400-15F2-4F2F-874A-18024E7D278D}" name="Column8196"/>
    <tableColumn id="8210" xr3:uid="{7F0616AD-2A01-4278-8072-A66322733B04}" name="Column8197"/>
    <tableColumn id="8211" xr3:uid="{A2BA1D6C-E2F4-444E-A180-E961B44F6CCE}" name="Column8198"/>
    <tableColumn id="8212" xr3:uid="{F3F3D752-B04F-4B7A-BD0C-84D9E741ABA5}" name="Column8199"/>
    <tableColumn id="8213" xr3:uid="{CDAF0716-28EF-4B6E-9C89-99EFF9C21E29}" name="Column8200"/>
    <tableColumn id="8214" xr3:uid="{FBAE4DB6-6545-43FA-A543-C9E6B28F54B0}" name="Column8201"/>
    <tableColumn id="8215" xr3:uid="{1E136A3E-E3F4-469C-9318-C49734D3E8D8}" name="Column8202"/>
    <tableColumn id="8216" xr3:uid="{21031136-565C-4133-BBF5-42EFA742F2BF}" name="Column8203"/>
    <tableColumn id="8217" xr3:uid="{F73A6334-AE7D-4C4A-B132-6B1BC7DAEC5B}" name="Column8204"/>
    <tableColumn id="8218" xr3:uid="{CA4C0DF8-AF0A-4C5E-859C-BEF832C412BC}" name="Column8205"/>
    <tableColumn id="8219" xr3:uid="{E26B5E11-427E-45A4-97F0-818E389274D8}" name="Column8206"/>
    <tableColumn id="8220" xr3:uid="{931FC2B3-8B01-4AE8-A869-CFDF618FDA69}" name="Column8207"/>
    <tableColumn id="8221" xr3:uid="{26FC13DE-BD40-487E-A5F5-175EAAD7488D}" name="Column8208"/>
    <tableColumn id="8222" xr3:uid="{9077E0AD-0EE3-4DE3-AA72-8091D740CFFE}" name="Column8209"/>
    <tableColumn id="8223" xr3:uid="{78CC191D-DC34-4270-AB36-A5671CA65D0E}" name="Column8210"/>
    <tableColumn id="8224" xr3:uid="{B3D468B8-E68E-4FAF-9170-BD658EEBF21D}" name="Column8211"/>
    <tableColumn id="8225" xr3:uid="{B9E22DE1-308B-4D6F-81FF-C89D4E208AD6}" name="Column8212"/>
    <tableColumn id="8226" xr3:uid="{45357A66-8568-427F-924A-8E06F7924C33}" name="Column8213"/>
    <tableColumn id="8227" xr3:uid="{04751056-E13C-4C8F-A4F2-757D9A5F9A73}" name="Column8214"/>
    <tableColumn id="8228" xr3:uid="{85D62DF9-33AB-42F8-9207-FEF2527B7E7C}" name="Column8215"/>
    <tableColumn id="8229" xr3:uid="{9375FB8D-4446-442A-AD5F-124383FA66BD}" name="Column8216"/>
    <tableColumn id="8230" xr3:uid="{10EBFC57-F573-468E-BC0F-77EBD6341D6B}" name="Column8217"/>
    <tableColumn id="8231" xr3:uid="{EFA478C2-3F77-4D07-8C7D-ECE651FB7CDE}" name="Column8218"/>
    <tableColumn id="8232" xr3:uid="{F6DB56CB-18F7-4CDA-9D7F-113B39A644A2}" name="Column8219"/>
    <tableColumn id="8233" xr3:uid="{0F50CBB0-CB4D-4FEC-A8CD-47D50ACC2F65}" name="Column8220"/>
    <tableColumn id="8234" xr3:uid="{7FB0BECD-593C-4751-A2B2-D1E09E54F102}" name="Column8221"/>
    <tableColumn id="8235" xr3:uid="{6B4A460A-1DFF-4265-8FB8-2513293B9876}" name="Column8222"/>
    <tableColumn id="8236" xr3:uid="{AF99DDED-E08D-46DB-B094-94BD00F100E0}" name="Column8223"/>
    <tableColumn id="8237" xr3:uid="{B70CF86D-88C4-42AB-8898-59139A47BFF9}" name="Column8224"/>
    <tableColumn id="8238" xr3:uid="{74146361-B1ED-4674-ABE6-5916AAB2A166}" name="Column8225"/>
    <tableColumn id="8239" xr3:uid="{24100F80-AF29-4549-827A-6AEBB65887DA}" name="Column8226"/>
    <tableColumn id="8240" xr3:uid="{6F9A2C8C-DEC2-4A2E-A31D-7417DAFFB5AA}" name="Column8227"/>
    <tableColumn id="8241" xr3:uid="{1E472E21-FF94-4CC2-B6D9-32C55E0965B0}" name="Column8228"/>
    <tableColumn id="8242" xr3:uid="{A407CF4C-4E6E-44FB-9B0F-2F95F7A40DEA}" name="Column8229"/>
    <tableColumn id="8243" xr3:uid="{B9FC0D59-1A55-4E69-A872-B31904453287}" name="Column8230"/>
    <tableColumn id="8244" xr3:uid="{B6FEB308-C9EE-40E6-B3DC-A85C11C3F2BE}" name="Column8231"/>
    <tableColumn id="8245" xr3:uid="{D6469322-EB5D-4D55-8DA1-453D8EE0BA64}" name="Column8232"/>
    <tableColumn id="8246" xr3:uid="{E563599D-39E5-45AE-808B-6DF5B755E88E}" name="Column8233"/>
    <tableColumn id="8247" xr3:uid="{BF3260DC-4A3E-458C-96D9-60D613600D34}" name="Column8234"/>
    <tableColumn id="8248" xr3:uid="{F5DED3F2-E689-4AFC-AF52-FAB5BE6EEA59}" name="Column8235"/>
    <tableColumn id="8249" xr3:uid="{CAAB867A-2BCB-4E79-954D-ED48CDB6F519}" name="Column8236"/>
    <tableColumn id="8250" xr3:uid="{36869874-6222-418D-930E-D8A8E89F7E4C}" name="Column8237"/>
    <tableColumn id="8251" xr3:uid="{0BB3AD60-033A-49C7-8777-E055B509AEF8}" name="Column8238"/>
    <tableColumn id="8252" xr3:uid="{EAC61B35-FE93-4B1B-A8AE-4A025426D55A}" name="Column8239"/>
    <tableColumn id="8253" xr3:uid="{E695C923-20B2-430C-ABF6-C9E02AAD6000}" name="Column8240"/>
    <tableColumn id="8254" xr3:uid="{B84B0D82-3B91-427C-9751-1057DB779703}" name="Column8241"/>
    <tableColumn id="8255" xr3:uid="{8969834E-AE5B-4C20-B402-50891809B2FC}" name="Column8242"/>
    <tableColumn id="8256" xr3:uid="{16B3D720-0FC0-42D1-ADD9-FE60A4956ACB}" name="Column8243"/>
    <tableColumn id="8257" xr3:uid="{481206C2-224F-4AD8-A927-A1DF67F8EB7E}" name="Column8244"/>
    <tableColumn id="8258" xr3:uid="{7EB156F7-B660-46D9-B547-8152660BCA80}" name="Column8245"/>
    <tableColumn id="8259" xr3:uid="{EB6A4D84-4A35-4EB8-93CC-719FF261E8E0}" name="Column8246"/>
    <tableColumn id="8260" xr3:uid="{4AA9BF65-46F7-477C-A764-C10EF8B5F7EC}" name="Column8247"/>
    <tableColumn id="8261" xr3:uid="{8707AB2A-594A-49AE-93FF-88D743882CE7}" name="Column8248"/>
    <tableColumn id="8262" xr3:uid="{D3966E5E-1877-4114-92DB-D1D3978E5467}" name="Column8249"/>
    <tableColumn id="8263" xr3:uid="{A7EC46C2-45A6-4585-AD8B-7B9FCACCB3E7}" name="Column8250"/>
    <tableColumn id="8264" xr3:uid="{44FC0AC5-5DFD-44A6-868A-ED34BF627946}" name="Column8251"/>
    <tableColumn id="8265" xr3:uid="{5A71EB5A-C01D-4B46-9EB2-9D705764AE1E}" name="Column8252"/>
    <tableColumn id="8266" xr3:uid="{7D7CE92C-BF74-4412-826D-DCEF4D315D4B}" name="Column8253"/>
    <tableColumn id="8267" xr3:uid="{21514E48-EE12-4241-A093-681A0FD6B885}" name="Column8254"/>
    <tableColumn id="8268" xr3:uid="{ED53EC15-A156-4605-845B-2D26EED4FE95}" name="Column8255"/>
    <tableColumn id="8269" xr3:uid="{47BB2C45-9EF8-4DE8-B0B5-EBC73872D692}" name="Column8256"/>
    <tableColumn id="8270" xr3:uid="{AD0AE8CE-3AEC-4F95-B56F-33E53DCC090C}" name="Column8257"/>
    <tableColumn id="8271" xr3:uid="{38A99890-1E35-4FBC-B264-68FB979AA63F}" name="Column8258"/>
    <tableColumn id="8272" xr3:uid="{645CE6C1-FD11-4136-B03A-9447BB185BA6}" name="Column8259"/>
    <tableColumn id="8273" xr3:uid="{77542D54-4C8C-4610-96C9-434968934925}" name="Column8260"/>
    <tableColumn id="8274" xr3:uid="{3FF4A6DE-EA1B-4AF6-BC75-0AD1B773297E}" name="Column8261"/>
    <tableColumn id="8275" xr3:uid="{A45427B8-CBC4-49C8-8F71-47B30512B0BE}" name="Column8262"/>
    <tableColumn id="8276" xr3:uid="{39EB4638-44EC-4BFE-9789-12F66A2C3761}" name="Column8263"/>
    <tableColumn id="8277" xr3:uid="{62F76953-38A8-4656-92C6-F028488B6ADD}" name="Column8264"/>
    <tableColumn id="8278" xr3:uid="{93B976C1-1587-4DDA-A145-F637FDD27702}" name="Column8265"/>
    <tableColumn id="8279" xr3:uid="{F70C9EE8-91BF-4AD8-A010-2DB0431DD9AF}" name="Column8266"/>
    <tableColumn id="8280" xr3:uid="{D71A561E-9A27-4D57-965B-CA81CFD8D9D8}" name="Column8267"/>
    <tableColumn id="8281" xr3:uid="{0EABDAE2-5B0B-4186-9844-D0925494D00F}" name="Column8268"/>
    <tableColumn id="8282" xr3:uid="{3481BDDE-805D-416D-8F25-2917CCB9D90A}" name="Column8269"/>
    <tableColumn id="8283" xr3:uid="{A0AF219D-CB2E-45F1-AF8C-D1B00F171AE8}" name="Column8270"/>
    <tableColumn id="8284" xr3:uid="{A5E8F804-BA11-43FD-9457-EE134E12CC5F}" name="Column8271"/>
    <tableColumn id="8285" xr3:uid="{3278F776-A4E5-441D-B1FF-9DB879C64796}" name="Column8272"/>
    <tableColumn id="8286" xr3:uid="{799FB42A-382A-432D-8148-15FC4648F7AF}" name="Column8273"/>
    <tableColumn id="8287" xr3:uid="{81955B71-B5EF-48AA-8CAB-F3C54EAB81BB}" name="Column8274"/>
    <tableColumn id="8288" xr3:uid="{DA2EADD5-C1A5-4303-96A7-8CD6AC6C21E7}" name="Column8275"/>
    <tableColumn id="8289" xr3:uid="{4C4B6EDC-B1D9-4C63-BF89-322A3117031B}" name="Column8276"/>
    <tableColumn id="8290" xr3:uid="{3A8E2568-15F0-495E-96B7-5CE12009F051}" name="Column8277"/>
    <tableColumn id="8291" xr3:uid="{C975F6FE-C49D-48A7-AAF3-F6575B6FA854}" name="Column8278"/>
    <tableColumn id="8292" xr3:uid="{393E0F0C-31F1-4ADD-80E7-B1105332F0B5}" name="Column8279"/>
    <tableColumn id="8293" xr3:uid="{29AEFAE9-AE4C-42B4-A6FE-B807EE2F6EB0}" name="Column8280"/>
    <tableColumn id="8294" xr3:uid="{464258F7-4F8C-4A6F-AB51-3CACEFBCBF3F}" name="Column8281"/>
    <tableColumn id="8295" xr3:uid="{A9ADC28E-E90E-4879-A3EE-834097405210}" name="Column8282"/>
    <tableColumn id="8296" xr3:uid="{10B46703-57D1-4161-87D6-5F2C9C78EF12}" name="Column8283"/>
    <tableColumn id="8297" xr3:uid="{C867D220-8D38-4C0C-A462-F589B1D8DE38}" name="Column8284"/>
    <tableColumn id="8298" xr3:uid="{2D51BC79-7F74-4522-A6BE-7631A94DB06D}" name="Column8285"/>
    <tableColumn id="8299" xr3:uid="{4C2731EB-B572-4512-BA3F-36A1642B483D}" name="Column8286"/>
    <tableColumn id="8300" xr3:uid="{A1191B24-5846-4E1D-BE42-A0531F01439B}" name="Column8287"/>
    <tableColumn id="8301" xr3:uid="{74A438FB-4EC7-49CC-A7EC-7AE25D368BBC}" name="Column8288"/>
    <tableColumn id="8302" xr3:uid="{C0C6D19E-6293-4F1D-8CD5-4C3734D9E60C}" name="Column8289"/>
    <tableColumn id="8303" xr3:uid="{BCC18358-38E3-4AB2-90B4-0A8DD89F9633}" name="Column8290"/>
    <tableColumn id="8304" xr3:uid="{13F368CD-ADE5-42B9-81E6-19358214921D}" name="Column8291"/>
    <tableColumn id="8305" xr3:uid="{D81F8C0F-71C8-48F0-8E7C-1BBEC80BF380}" name="Column8292"/>
    <tableColumn id="8306" xr3:uid="{C310F8E3-9576-401C-B74D-FB5AC6ADFF3E}" name="Column8293"/>
    <tableColumn id="8307" xr3:uid="{EC2EE60B-145D-4780-B951-989F95213FF2}" name="Column8294"/>
    <tableColumn id="8308" xr3:uid="{746AD4A6-8736-4081-939D-CF89D8D61B86}" name="Column8295"/>
    <tableColumn id="8309" xr3:uid="{E5963D9C-B969-4288-B116-6AD4737B3D8E}" name="Column8296"/>
    <tableColumn id="8310" xr3:uid="{CF52EC66-383B-424A-95D5-73F636D6176F}" name="Column8297"/>
    <tableColumn id="8311" xr3:uid="{E90D99F0-487D-4F0F-AFDA-8693BB65C4CE}" name="Column8298"/>
    <tableColumn id="8312" xr3:uid="{96135126-A5F2-41F5-B0F7-5063593ED4F0}" name="Column8299"/>
    <tableColumn id="8313" xr3:uid="{F5B4CB70-A196-47F8-AA8F-7ABFFD942489}" name="Column8300"/>
    <tableColumn id="8314" xr3:uid="{6D2F6B46-E994-4D75-B26C-AAA535075FA7}" name="Column8301"/>
    <tableColumn id="8315" xr3:uid="{29AD8DD6-095D-4945-AE74-B09685BFBB40}" name="Column8302"/>
    <tableColumn id="8316" xr3:uid="{BC53F7B5-7C4E-447E-B1C8-F3CEE121E628}" name="Column8303"/>
    <tableColumn id="8317" xr3:uid="{D553B60F-0758-4876-A04F-0274A269D21B}" name="Column8304"/>
    <tableColumn id="8318" xr3:uid="{BA4EE016-4535-4379-9C1B-15B57D77E429}" name="Column8305"/>
    <tableColumn id="8319" xr3:uid="{01422E27-B1DD-4FCC-8302-9A040651972D}" name="Column8306"/>
    <tableColumn id="8320" xr3:uid="{1418C83B-FD0B-4BA4-866A-02FAB230ED0F}" name="Column8307"/>
    <tableColumn id="8321" xr3:uid="{C5FA2E53-D2CA-443A-AE3C-6168B729E892}" name="Column8308"/>
    <tableColumn id="8322" xr3:uid="{D1707174-22AE-4BE3-B86E-DF949159AF7A}" name="Column8309"/>
    <tableColumn id="8323" xr3:uid="{2EBCAF4B-1609-4B98-9590-EFB0F15A9DBB}" name="Column8310"/>
    <tableColumn id="8324" xr3:uid="{B703990A-A844-4AB3-B37A-8B6DB711F56C}" name="Column8311"/>
    <tableColumn id="8325" xr3:uid="{38AC3A6E-8AB5-46C9-9E60-296A44D26697}" name="Column8312"/>
    <tableColumn id="8326" xr3:uid="{11098AB1-77BE-414F-BC62-A5CB72270B10}" name="Column8313"/>
    <tableColumn id="8327" xr3:uid="{9346D882-42C5-41A6-93D1-3201A21364AA}" name="Column8314"/>
    <tableColumn id="8328" xr3:uid="{28F41798-20C8-4032-9213-0443FE541BF0}" name="Column8315"/>
    <tableColumn id="8329" xr3:uid="{AFCF5214-AF51-4BF5-938F-EE827D83FEB2}" name="Column8316"/>
    <tableColumn id="8330" xr3:uid="{6C05174F-8219-41A9-ACD2-293BE8C42186}" name="Column8317"/>
    <tableColumn id="8331" xr3:uid="{4D312132-D9B8-4299-A907-BFFF8349ECF2}" name="Column8318"/>
    <tableColumn id="8332" xr3:uid="{004229B8-C446-415D-B7CC-329DBCBBCAEF}" name="Column8319"/>
    <tableColumn id="8333" xr3:uid="{B790FAE1-F2B6-4694-AC98-115338B2F67F}" name="Column8320"/>
    <tableColumn id="8334" xr3:uid="{BC82474A-0E2B-4408-9D39-A05C654494DE}" name="Column8321"/>
    <tableColumn id="8335" xr3:uid="{7CEA611A-204F-4B58-A4EF-F27E0D0EBB25}" name="Column8322"/>
    <tableColumn id="8336" xr3:uid="{AAEB0A87-FD49-4521-9E97-0289E6412919}" name="Column8323"/>
    <tableColumn id="8337" xr3:uid="{98D30591-D438-453C-9E11-59CCEA628748}" name="Column8324"/>
    <tableColumn id="8338" xr3:uid="{D6EF64C3-1BF5-4539-BE8C-0CB027F66059}" name="Column8325"/>
    <tableColumn id="8339" xr3:uid="{AD7E3491-C496-4868-B659-70FF911E8260}" name="Column8326"/>
    <tableColumn id="8340" xr3:uid="{0BAFE82A-1A08-4637-8707-C17A09E8997C}" name="Column8327"/>
    <tableColumn id="8341" xr3:uid="{75B404A9-5380-41AB-A202-CD3E93A3CFB8}" name="Column8328"/>
    <tableColumn id="8342" xr3:uid="{4D6F13F0-1F5B-4117-A58C-E356E9F9290E}" name="Column8329"/>
    <tableColumn id="8343" xr3:uid="{A2480A58-AE1B-44A0-9B67-4F0DEAE028D1}" name="Column8330"/>
    <tableColumn id="8344" xr3:uid="{1293A995-19BF-4040-AB52-5916DEFB831C}" name="Column8331"/>
    <tableColumn id="8345" xr3:uid="{1C9890D7-4037-4FDD-B58A-EDA04D8E65F3}" name="Column8332"/>
    <tableColumn id="8346" xr3:uid="{ADB2D348-0595-4936-B967-362F3F435F59}" name="Column8333"/>
    <tableColumn id="8347" xr3:uid="{8F4DAE13-A904-44E2-A8BE-9B115A9ECBE4}" name="Column8334"/>
    <tableColumn id="8348" xr3:uid="{B3688BAA-169F-45B9-B0EE-9471D4808D7A}" name="Column8335"/>
    <tableColumn id="8349" xr3:uid="{B726FBDD-6053-4217-8282-B6EE9D35AC24}" name="Column8336"/>
    <tableColumn id="8350" xr3:uid="{94C43829-4F6D-4B1D-92B8-43B7D47B7CD7}" name="Column8337"/>
    <tableColumn id="8351" xr3:uid="{BAB54AE8-A288-4967-B7C5-7374FBBDD974}" name="Column8338"/>
    <tableColumn id="8352" xr3:uid="{5FC1CED6-9246-42E2-A45F-7D813D43665C}" name="Column8339"/>
    <tableColumn id="8353" xr3:uid="{21025010-C175-4002-B860-E588B1B0E148}" name="Column8340"/>
    <tableColumn id="8354" xr3:uid="{83AEEEB9-5954-43DF-9689-662EE63A343C}" name="Column8341"/>
    <tableColumn id="8355" xr3:uid="{CB6062A1-6E9C-42C8-9CC9-9D55BB480ADB}" name="Column8342"/>
    <tableColumn id="8356" xr3:uid="{AFE350A2-F7C9-49C0-A228-AE75CE8E41B9}" name="Column8343"/>
    <tableColumn id="8357" xr3:uid="{04AD1C27-4946-42FA-8BC3-5CD8F93BA8F2}" name="Column8344"/>
    <tableColumn id="8358" xr3:uid="{D0B5A3F3-5497-404F-8BD9-AEB5C74F3E3F}" name="Column8345"/>
    <tableColumn id="8359" xr3:uid="{97D4774A-F8FD-40BA-A5DD-EC8BBDD17B67}" name="Column8346"/>
    <tableColumn id="8360" xr3:uid="{2C7634B3-5AEB-48F3-934C-F1333457320D}" name="Column8347"/>
    <tableColumn id="8361" xr3:uid="{C9465159-3214-4E95-9B65-51F4917D0523}" name="Column8348"/>
    <tableColumn id="8362" xr3:uid="{F9DE74AC-D6C9-4E55-8C64-3EB7EAFDDA7A}" name="Column8349"/>
    <tableColumn id="8363" xr3:uid="{F8D5BC5D-991B-407E-989D-5D3CC8450C81}" name="Column8350"/>
    <tableColumn id="8364" xr3:uid="{D93B6FFD-DBDD-4ED0-874A-E9ABF989D539}" name="Column8351"/>
    <tableColumn id="8365" xr3:uid="{49F52A1F-1C7D-4FC8-93A6-2C6F5932FEB3}" name="Column8352"/>
    <tableColumn id="8366" xr3:uid="{F3E407CF-6959-486C-97B5-52EF94D4F44C}" name="Column8353"/>
    <tableColumn id="8367" xr3:uid="{46271EB8-5DCC-4BBA-BB65-3C3C5806E7F0}" name="Column8354"/>
    <tableColumn id="8368" xr3:uid="{7898D7CE-A894-4A19-8271-7A95CC1EE5ED}" name="Column8355"/>
    <tableColumn id="8369" xr3:uid="{745F889C-954F-41AA-9E96-7AA843EDB96A}" name="Column8356"/>
    <tableColumn id="8370" xr3:uid="{4D92FB1B-2BD8-4CE6-8D13-2701233B9975}" name="Column8357"/>
    <tableColumn id="8371" xr3:uid="{1B9BBEE3-056A-441F-B4FB-F2B79793C4B4}" name="Column8358"/>
    <tableColumn id="8372" xr3:uid="{219462AC-43DC-4EFB-897C-E786297799E6}" name="Column8359"/>
    <tableColumn id="8373" xr3:uid="{F70F1991-1487-4015-97D3-D987E46874EF}" name="Column8360"/>
    <tableColumn id="8374" xr3:uid="{E3F8F4DC-B869-4B55-8CA2-69CD03918BEC}" name="Column8361"/>
    <tableColumn id="8375" xr3:uid="{D4BDD7A8-D557-44CB-BD86-33C300FD0394}" name="Column8362"/>
    <tableColumn id="8376" xr3:uid="{E1122A57-EA22-4D94-9FDE-AC4C11C3614F}" name="Column8363"/>
    <tableColumn id="8377" xr3:uid="{F9C44350-F487-4CB0-9779-5147D72ECB56}" name="Column8364"/>
    <tableColumn id="8378" xr3:uid="{35D87F1B-FDF7-4D48-BCFA-A5C931B6E03E}" name="Column8365"/>
    <tableColumn id="8379" xr3:uid="{F4876673-CEF2-41FA-9712-24ABEA1F8034}" name="Column8366"/>
    <tableColumn id="8380" xr3:uid="{E5C01711-D2B4-4E3A-8D07-AF64BA6BA591}" name="Column8367"/>
    <tableColumn id="8381" xr3:uid="{4517B97C-F49A-4ED6-8D04-399F8C33B7C6}" name="Column8368"/>
    <tableColumn id="8382" xr3:uid="{5F47C2B3-5136-4996-A378-7DE653E12A34}" name="Column8369"/>
    <tableColumn id="8383" xr3:uid="{22D7E9C1-72FA-4EAD-A059-97E61CC5C403}" name="Column8370"/>
    <tableColumn id="8384" xr3:uid="{0D6D3C46-A52E-435B-98AF-7C5A1E0A7B52}" name="Column8371"/>
    <tableColumn id="8385" xr3:uid="{7C4665A9-3368-4D9B-A3BF-C9AB3FCBA797}" name="Column8372"/>
    <tableColumn id="8386" xr3:uid="{E9183F72-2C8C-40C0-BFF3-0BA0CAF2CA81}" name="Column8373"/>
    <tableColumn id="8387" xr3:uid="{7A36B182-E58F-4DC4-86F0-FB7467215215}" name="Column8374"/>
    <tableColumn id="8388" xr3:uid="{BC72B6DE-DC18-4D93-8AF9-DA22C3677955}" name="Column8375"/>
    <tableColumn id="8389" xr3:uid="{0CDC2AB2-B0E3-4ADA-A68C-E681802B6156}" name="Column8376"/>
    <tableColumn id="8390" xr3:uid="{BC6829BC-2A3E-4088-A3D7-A255AC6EDF4C}" name="Column8377"/>
    <tableColumn id="8391" xr3:uid="{031AEA44-0A51-4E0E-8CA4-9AD3F4280E28}" name="Column8378"/>
    <tableColumn id="8392" xr3:uid="{C1E73582-A848-43B8-8158-E066A6EB1B43}" name="Column8379"/>
    <tableColumn id="8393" xr3:uid="{9C52A749-FD41-409C-890C-8AC9270B4591}" name="Column8380"/>
    <tableColumn id="8394" xr3:uid="{B13F1D9C-B82E-499C-8C8F-2359C6D4A588}" name="Column8381"/>
    <tableColumn id="8395" xr3:uid="{48D4CD8F-55C3-4767-9B60-57054C835871}" name="Column8382"/>
    <tableColumn id="8396" xr3:uid="{792C4A9D-1214-44B8-8988-FE1DD8624AE9}" name="Column8383"/>
    <tableColumn id="8397" xr3:uid="{7CE8CDCB-54F3-448B-83DD-F35A65566D2C}" name="Column8384"/>
    <tableColumn id="8398" xr3:uid="{0B65E8BA-1861-45E0-9B12-00E6331FEB21}" name="Column8385"/>
    <tableColumn id="8399" xr3:uid="{F07A6DC4-B2E3-4D77-8BD7-409A7AC4AE0E}" name="Column8386"/>
    <tableColumn id="8400" xr3:uid="{4C4F7A85-92BD-431D-87B3-C4E2D8DF4BFC}" name="Column8387"/>
    <tableColumn id="8401" xr3:uid="{D84E9895-63A9-425A-8859-78F993981E89}" name="Column8388"/>
    <tableColumn id="8402" xr3:uid="{584156AA-BD21-47D0-AAB1-5A188F2DE86B}" name="Column8389"/>
    <tableColumn id="8403" xr3:uid="{F834A81D-95B0-4150-AE18-74E64EB505A2}" name="Column8390"/>
    <tableColumn id="8404" xr3:uid="{679A6188-21F2-4409-B757-99EADADC0AFB}" name="Column8391"/>
    <tableColumn id="8405" xr3:uid="{2322E1D5-95C8-45B7-9A72-FF60B3FEDF0B}" name="Column8392"/>
    <tableColumn id="8406" xr3:uid="{EF8B08F9-F6BF-44A6-88AD-D442E9587141}" name="Column8393"/>
    <tableColumn id="8407" xr3:uid="{950EBEB5-77EA-4AAA-9198-F4897EF05C72}" name="Column8394"/>
    <tableColumn id="8408" xr3:uid="{C7817D24-C274-48F0-A510-A35666C93473}" name="Column8395"/>
    <tableColumn id="8409" xr3:uid="{8029F8F2-DAF3-4800-98C0-F0C704E9EBC1}" name="Column8396"/>
    <tableColumn id="8410" xr3:uid="{38121278-5430-45E0-AFEE-EA21BC9E9999}" name="Column8397"/>
    <tableColumn id="8411" xr3:uid="{681526B7-0F7A-410F-92E2-98787254AED4}" name="Column8398"/>
    <tableColumn id="8412" xr3:uid="{61D61A49-2665-4654-86EF-3044D4CBA877}" name="Column8399"/>
    <tableColumn id="8413" xr3:uid="{CF0BF20B-9B07-4D53-89DF-73C259C31B92}" name="Column8400"/>
    <tableColumn id="8414" xr3:uid="{39A81F96-4987-4F17-8501-64E619834F64}" name="Column8401"/>
    <tableColumn id="8415" xr3:uid="{F805AE6C-F240-472D-A5F1-D0E4DF041B60}" name="Column8402"/>
    <tableColumn id="8416" xr3:uid="{FFD27B91-9EB5-42D6-BD2D-0A1771F96916}" name="Column8403"/>
    <tableColumn id="8417" xr3:uid="{0AE7A639-AA22-4B2F-8EB9-68191B1A15A1}" name="Column8404"/>
    <tableColumn id="8418" xr3:uid="{AD3622C9-6A8E-449D-B892-B3CB41618DFE}" name="Column8405"/>
    <tableColumn id="8419" xr3:uid="{18CBFF6B-E034-4F5E-8B7F-D0D2C3ED1704}" name="Column8406"/>
    <tableColumn id="8420" xr3:uid="{E446ADCC-4D5B-4569-9CBA-32FA346477E0}" name="Column8407"/>
    <tableColumn id="8421" xr3:uid="{CEBDBBA9-D20D-4A48-932E-F91F0B0E609D}" name="Column8408"/>
    <tableColumn id="8422" xr3:uid="{04BAD6B0-A1B8-4D6D-8251-1D2904C63408}" name="Column8409"/>
    <tableColumn id="8423" xr3:uid="{66E1A690-CB43-48E2-8639-5813D4AB9AC1}" name="Column8410"/>
    <tableColumn id="8424" xr3:uid="{795470C5-519C-4D92-92D3-0EE9ACA489AA}" name="Column8411"/>
    <tableColumn id="8425" xr3:uid="{3F8B66A7-2E4E-45FC-8D24-5962FFDDBFB7}" name="Column8412"/>
    <tableColumn id="8426" xr3:uid="{D54C7A44-4636-4E41-8ECB-0B723E471582}" name="Column8413"/>
    <tableColumn id="8427" xr3:uid="{05D9E0DE-F5AD-421D-85A8-46609B4245DD}" name="Column8414"/>
    <tableColumn id="8428" xr3:uid="{A3F92882-9A4B-44DC-ABD8-1AF31088E7FD}" name="Column8415"/>
    <tableColumn id="8429" xr3:uid="{3E7B30AD-481E-4C8C-9361-55F6034E7942}" name="Column8416"/>
    <tableColumn id="8430" xr3:uid="{42ECAD83-BBCF-40E0-9F30-DA198BB86618}" name="Column8417"/>
    <tableColumn id="8431" xr3:uid="{506AC2BA-9A97-4407-B6B4-1FE72F6FFB60}" name="Column8418"/>
    <tableColumn id="8432" xr3:uid="{3958424E-8D2F-4C37-BA33-CD339A8E10F6}" name="Column8419"/>
    <tableColumn id="8433" xr3:uid="{F9B66138-E3B3-4B66-B712-13A1D5D8E122}" name="Column8420"/>
    <tableColumn id="8434" xr3:uid="{EF083000-0E86-493F-AF2E-28A74C43DD79}" name="Column8421"/>
    <tableColumn id="8435" xr3:uid="{A2FDB473-210C-42D4-8A1C-9C4A84D5316C}" name="Column8422"/>
    <tableColumn id="8436" xr3:uid="{5B40454E-4B20-4535-84A0-B4162B568EF8}" name="Column8423"/>
    <tableColumn id="8437" xr3:uid="{2C70D9D1-1896-4E4B-A6EA-0CEE9ACD7DC8}" name="Column8424"/>
    <tableColumn id="8438" xr3:uid="{4A361089-D524-4195-B1C3-6F72C3171018}" name="Column8425"/>
    <tableColumn id="8439" xr3:uid="{FF24B481-CE0F-447D-A65A-95E002D509D5}" name="Column8426"/>
    <tableColumn id="8440" xr3:uid="{37EC1CBD-DB9D-4A4A-9C06-FC0AFEFB5E55}" name="Column8427"/>
    <tableColumn id="8441" xr3:uid="{D3CDBCCA-A7A7-4955-A28E-48E7404161E5}" name="Column8428"/>
    <tableColumn id="8442" xr3:uid="{02384A49-6705-43A5-A426-4EAB93078B2D}" name="Column8429"/>
    <tableColumn id="8443" xr3:uid="{A60CAB04-01D1-415A-B071-474EC9F6ABB6}" name="Column8430"/>
    <tableColumn id="8444" xr3:uid="{5663B8C8-4A34-4F35-97D8-0E03C1F23990}" name="Column8431"/>
    <tableColumn id="8445" xr3:uid="{9455BDA7-0868-4950-9274-84456D7710ED}" name="Column8432"/>
    <tableColumn id="8446" xr3:uid="{F38E7A8C-E8D7-4478-AABE-BCF9BB5B98E9}" name="Column8433"/>
    <tableColumn id="8447" xr3:uid="{7975AE0B-93EC-4442-A298-E9F560B9D804}" name="Column8434"/>
    <tableColumn id="8448" xr3:uid="{B622A220-B79B-4B13-8DAA-E96AE1628E66}" name="Column8435"/>
    <tableColumn id="8449" xr3:uid="{0F42B6BB-766A-47C6-856B-15F07C744DBD}" name="Column8436"/>
    <tableColumn id="8450" xr3:uid="{3D2721F5-7C2E-4ACA-8943-D1BD1C84C7F0}" name="Column8437"/>
    <tableColumn id="8451" xr3:uid="{4D04AE43-1714-4272-9C99-4C3C58D50B02}" name="Column8438"/>
    <tableColumn id="8452" xr3:uid="{BC07C32B-1CF7-47C8-8D21-46F1ED1A0A9B}" name="Column8439"/>
    <tableColumn id="8453" xr3:uid="{19A078AC-E93D-4ADC-A331-AFD75BEA1302}" name="Column8440"/>
    <tableColumn id="8454" xr3:uid="{C666A2D7-D0DF-4A87-9C02-E360AE2C83C5}" name="Column8441"/>
    <tableColumn id="8455" xr3:uid="{B743EA55-8CA8-4B5B-A174-EF99F25127F0}" name="Column8442"/>
    <tableColumn id="8456" xr3:uid="{7D196818-566B-49D9-9864-F3894AAAE898}" name="Column8443"/>
    <tableColumn id="8457" xr3:uid="{6F9C2626-18D8-47F1-8E5E-696B49AB62D1}" name="Column8444"/>
    <tableColumn id="8458" xr3:uid="{05D1CD4B-51B9-4BF7-BD0F-F83AF91E59E1}" name="Column8445"/>
    <tableColumn id="8459" xr3:uid="{1ED2B1B6-D826-4664-9F11-1ABCF6DFAADA}" name="Column8446"/>
    <tableColumn id="8460" xr3:uid="{CAC5C84A-83A1-4C6B-BB6E-0243E7CC5EB5}" name="Column8447"/>
    <tableColumn id="8461" xr3:uid="{E3B015AB-522B-4991-B2B6-90E58A10C968}" name="Column8448"/>
    <tableColumn id="8462" xr3:uid="{7853E018-5EC4-407B-A158-C15168DAA400}" name="Column8449"/>
    <tableColumn id="8463" xr3:uid="{44A13D11-40F7-4119-8DFF-A6D74479003E}" name="Column8450"/>
    <tableColumn id="8464" xr3:uid="{97E1A097-FA5B-4837-8467-55D59E5668BD}" name="Column8451"/>
    <tableColumn id="8465" xr3:uid="{8929CCDA-F0E2-45D2-ADDA-8AE86D32C530}" name="Column8452"/>
    <tableColumn id="8466" xr3:uid="{7B8828E1-A063-4E45-ACF7-EAF643F66C6E}" name="Column8453"/>
    <tableColumn id="8467" xr3:uid="{16BCE444-B64D-4A3C-8A9E-0EA1792BF0E7}" name="Column8454"/>
    <tableColumn id="8468" xr3:uid="{AD45BB0B-CE77-49AA-97F5-827D3AF62057}" name="Column8455"/>
    <tableColumn id="8469" xr3:uid="{0211A1E7-52E2-4336-87D8-A9D5DEFDAA80}" name="Column8456"/>
    <tableColumn id="8470" xr3:uid="{C129D10A-235F-4265-AE85-D7DC070D34FC}" name="Column8457"/>
    <tableColumn id="8471" xr3:uid="{913FD3D6-F0D2-4FFE-B729-C16B70340BEF}" name="Column8458"/>
    <tableColumn id="8472" xr3:uid="{849431D2-190C-483A-A035-D8D79802EAAC}" name="Column8459"/>
    <tableColumn id="8473" xr3:uid="{46F46772-60A0-4E22-AAD4-7D3315EFE4BC}" name="Column8460"/>
    <tableColumn id="8474" xr3:uid="{2FB27179-3CDA-48F2-80CF-5061F3A22184}" name="Column8461"/>
    <tableColumn id="8475" xr3:uid="{8C93DC96-54CA-45F6-9640-CD318B7225F0}" name="Column8462"/>
    <tableColumn id="8476" xr3:uid="{B875AAA5-F755-4E8E-A016-4D2CB3081A31}" name="Column8463"/>
    <tableColumn id="8477" xr3:uid="{CC4E77B9-6EFF-4679-92F3-4A8122488AFE}" name="Column8464"/>
    <tableColumn id="8478" xr3:uid="{9D6123A4-A299-4440-B142-421F7923B95F}" name="Column8465"/>
    <tableColumn id="8479" xr3:uid="{98600E31-036C-4C64-9824-B5567E7B8080}" name="Column8466"/>
    <tableColumn id="8480" xr3:uid="{4EC58CBF-FD8D-4F8F-A0FF-9C0D33BE1DF8}" name="Column8467"/>
    <tableColumn id="8481" xr3:uid="{81CB4661-CA5D-42F7-A7B5-5DA3220FC3EF}" name="Column8468"/>
    <tableColumn id="8482" xr3:uid="{411B41E9-147C-4A77-9191-4A35B226E714}" name="Column8469"/>
    <tableColumn id="8483" xr3:uid="{3177E727-A688-4CDE-AEF7-5FD49839C2DE}" name="Column8470"/>
    <tableColumn id="8484" xr3:uid="{2FDDE205-7447-4505-85F9-01DE69C3A457}" name="Column8471"/>
    <tableColumn id="8485" xr3:uid="{5F241176-8EC4-4FE3-9279-2620C40D7863}" name="Column8472"/>
    <tableColumn id="8486" xr3:uid="{6E6B2DCA-AA6B-4D1A-9200-B9F0B6E3F886}" name="Column8473"/>
    <tableColumn id="8487" xr3:uid="{19AA3B69-8266-4CA8-89C5-36C35FC631AE}" name="Column8474"/>
    <tableColumn id="8488" xr3:uid="{E5C109BB-998C-4049-A426-0FD91DBC4C4A}" name="Column8475"/>
    <tableColumn id="8489" xr3:uid="{404AF9B0-41F1-4F76-B522-0FB6924A7128}" name="Column8476"/>
    <tableColumn id="8490" xr3:uid="{59260A66-2C2D-4A43-BA04-3EC691B89CBE}" name="Column8477"/>
    <tableColumn id="8491" xr3:uid="{FD5DC0E4-DF33-4C90-9C4A-84248C1E7294}" name="Column8478"/>
    <tableColumn id="8492" xr3:uid="{F6CB8F5C-54C5-4AD7-8CC8-41DFEA524277}" name="Column8479"/>
    <tableColumn id="8493" xr3:uid="{E64942EF-9EFC-4386-A192-013CDA6A9138}" name="Column8480"/>
    <tableColumn id="8494" xr3:uid="{E8A612C5-7D08-45AA-8C41-29C390B6D20B}" name="Column8481"/>
    <tableColumn id="8495" xr3:uid="{7DB274C2-7E67-44A0-92E8-78F975FED144}" name="Column8482"/>
    <tableColumn id="8496" xr3:uid="{2AB8FDFA-BCA8-4EB9-B45C-C0FE349A8F61}" name="Column8483"/>
    <tableColumn id="8497" xr3:uid="{B8523859-18A9-4286-9C80-44F9357284CD}" name="Column8484"/>
    <tableColumn id="8498" xr3:uid="{452BC913-3E51-4ACC-9759-99FC184DB6D0}" name="Column8485"/>
    <tableColumn id="8499" xr3:uid="{C24C925A-95F2-4112-94E6-C57548526C92}" name="Column8486"/>
    <tableColumn id="8500" xr3:uid="{81B0F45B-AEA6-49B3-B9D8-985C1022BBD6}" name="Column8487"/>
    <tableColumn id="8501" xr3:uid="{B8EFAE73-8652-4034-8B0C-988CBC07E1F2}" name="Column8488"/>
    <tableColumn id="8502" xr3:uid="{3AE4F79F-838C-4E21-AF61-7A97FAB8A74D}" name="Column8489"/>
    <tableColumn id="8503" xr3:uid="{F27CD2CF-4BC3-434F-AF47-7DD9C6D028DB}" name="Column8490"/>
    <tableColumn id="8504" xr3:uid="{07FDD1B1-4C22-444F-89A6-0142419659C4}" name="Column8491"/>
    <tableColumn id="8505" xr3:uid="{108FAD2E-3BD3-47F4-9428-2B561D4AE2C9}" name="Column8492"/>
    <tableColumn id="8506" xr3:uid="{8354C1F7-EE3F-48A8-8D99-BBF39EB5FD94}" name="Column8493"/>
    <tableColumn id="8507" xr3:uid="{BC59DF06-44E0-4354-B6E1-1F7D1EF5941B}" name="Column8494"/>
    <tableColumn id="8508" xr3:uid="{3B9F40FE-D064-4E79-9A55-BEB96828135F}" name="Column8495"/>
    <tableColumn id="8509" xr3:uid="{1C958751-AF11-41C7-87B1-0214F960E092}" name="Column8496"/>
    <tableColumn id="8510" xr3:uid="{86F84D2F-E861-4666-9AFD-B990AA324EBC}" name="Column8497"/>
    <tableColumn id="8511" xr3:uid="{B7CCF24C-C92C-4EF4-B031-CBE73EA34DE5}" name="Column8498"/>
    <tableColumn id="8512" xr3:uid="{0A24AF30-1A00-4AFF-A8EF-FD5B8022A2BB}" name="Column8499"/>
    <tableColumn id="8513" xr3:uid="{08DB0CC5-0752-4FBA-9B68-AF84D733E607}" name="Column8500"/>
    <tableColumn id="8514" xr3:uid="{B6FAFFE3-188E-408D-A9B1-6F90DEC207AD}" name="Column8501"/>
    <tableColumn id="8515" xr3:uid="{61175ACF-9934-47BA-8DD6-37C381493CE2}" name="Column8502"/>
    <tableColumn id="8516" xr3:uid="{78BB2280-C73E-451F-88D2-F06292793E91}" name="Column8503"/>
    <tableColumn id="8517" xr3:uid="{A85C15F6-E19D-4DC7-B968-192CA7698719}" name="Column8504"/>
    <tableColumn id="8518" xr3:uid="{29A3C35E-C17E-4552-8215-400B960EAD09}" name="Column8505"/>
    <tableColumn id="8519" xr3:uid="{201C4A72-F2DE-49AE-9286-EF6943334850}" name="Column8506"/>
    <tableColumn id="8520" xr3:uid="{9956FD62-4214-426E-BFF9-62A2DFA60381}" name="Column8507"/>
    <tableColumn id="8521" xr3:uid="{2FFB25F8-FF12-4B09-B790-4CC3BDBA1A29}" name="Column8508"/>
    <tableColumn id="8522" xr3:uid="{1153AA8D-FCF9-414C-98C6-1C147072070F}" name="Column8509"/>
    <tableColumn id="8523" xr3:uid="{3CE684E6-754B-4622-AE53-2CD6D444A0E1}" name="Column8510"/>
    <tableColumn id="8524" xr3:uid="{0D36DE01-9C17-4E5A-A92B-DEC34B5DF911}" name="Column8511"/>
    <tableColumn id="8525" xr3:uid="{5C47EDD8-3F6E-4747-8337-52DBFBD818F1}" name="Column8512"/>
    <tableColumn id="8526" xr3:uid="{374B2BD8-71A1-46C7-B459-47A437C7C17D}" name="Column8513"/>
    <tableColumn id="8527" xr3:uid="{F4C22134-8759-45B3-A5A1-8BFF5886D15D}" name="Column8514"/>
    <tableColumn id="8528" xr3:uid="{F2C28737-D08D-44F5-80A6-AD87A0E88DC4}" name="Column8515"/>
    <tableColumn id="8529" xr3:uid="{C060418B-31EE-4487-A74B-C46D2B5DAFF4}" name="Column8516"/>
    <tableColumn id="8530" xr3:uid="{0982026B-BE9A-4D57-830B-D1701B7952FB}" name="Column8517"/>
    <tableColumn id="8531" xr3:uid="{1523082A-7832-4DC1-86B6-3B8C1AF2FE2C}" name="Column8518"/>
    <tableColumn id="8532" xr3:uid="{B912AE8C-0089-495F-9316-A6A4600E1334}" name="Column8519"/>
    <tableColumn id="8533" xr3:uid="{8E99C6F5-F966-4D31-BE7B-08F1AF313051}" name="Column8520"/>
    <tableColumn id="8534" xr3:uid="{9FD12695-6661-4A68-BB68-855F48785ADC}" name="Column8521"/>
    <tableColumn id="8535" xr3:uid="{202D7DC3-1069-4ABF-ACDB-5A1263DCE554}" name="Column8522"/>
    <tableColumn id="8536" xr3:uid="{A301840B-4970-4626-B210-E477B91B1934}" name="Column8523"/>
    <tableColumn id="8537" xr3:uid="{2E607091-1AB7-4187-BD77-0B7144FAADE7}" name="Column8524"/>
    <tableColumn id="8538" xr3:uid="{03F13630-951A-4B53-B5FF-83F7CDE335CE}" name="Column8525"/>
    <tableColumn id="8539" xr3:uid="{7C0C1829-7B3C-4E01-924F-CFFD8C42625F}" name="Column8526"/>
    <tableColumn id="8540" xr3:uid="{1DA39923-F704-4251-8ED9-B2A407B56229}" name="Column8527"/>
    <tableColumn id="8541" xr3:uid="{7FEE664B-98E0-413F-B768-489C4A005FD9}" name="Column8528"/>
    <tableColumn id="8542" xr3:uid="{A5DE2273-E969-40B5-91F8-486FB20AF65B}" name="Column8529"/>
    <tableColumn id="8543" xr3:uid="{397A8495-7646-4D2D-AA29-C2134AC119F5}" name="Column8530"/>
    <tableColumn id="8544" xr3:uid="{980A9531-901E-4906-A447-32E25A37225D}" name="Column8531"/>
    <tableColumn id="8545" xr3:uid="{B26792E8-9BEF-44FE-B1CB-D8CAA06C314E}" name="Column8532"/>
    <tableColumn id="8546" xr3:uid="{90563C8D-A37E-4DB9-B612-AE379D21E569}" name="Column8533"/>
    <tableColumn id="8547" xr3:uid="{B674899C-FB78-4755-811B-427100AA4B2D}" name="Column8534"/>
    <tableColumn id="8548" xr3:uid="{9CA492CB-831A-4699-8B9A-63AA9C303D9E}" name="Column8535"/>
    <tableColumn id="8549" xr3:uid="{BAF0518A-4A02-44A3-800C-AB3F1F5BEC21}" name="Column8536"/>
    <tableColumn id="8550" xr3:uid="{37F882E3-656B-4746-84CD-0EB38D19693F}" name="Column8537"/>
    <tableColumn id="8551" xr3:uid="{F37FE801-070B-42FA-A979-639785C718F1}" name="Column8538"/>
    <tableColumn id="8552" xr3:uid="{A4A89556-01AD-4073-92D1-64CC21C9F45B}" name="Column8539"/>
    <tableColumn id="8553" xr3:uid="{4E601336-EE14-4049-9E32-410FF6508E56}" name="Column8540"/>
    <tableColumn id="8554" xr3:uid="{87ADB3EE-405F-4D65-91D1-51C25692AF9F}" name="Column8541"/>
    <tableColumn id="8555" xr3:uid="{36421288-6C9F-4059-B9C3-E68AFE0D8B85}" name="Column8542"/>
    <tableColumn id="8556" xr3:uid="{2A771014-1E7C-4AC5-838B-F356100F1DB7}" name="Column8543"/>
    <tableColumn id="8557" xr3:uid="{4293368C-B202-49EE-815E-22DF6A8D0C5C}" name="Column8544"/>
    <tableColumn id="8558" xr3:uid="{59A1F107-36A8-4BF9-9366-FC3AF01E11CD}" name="Column8545"/>
    <tableColumn id="8559" xr3:uid="{DA8ED2C6-8374-4521-970C-7104B9C44907}" name="Column8546"/>
    <tableColumn id="8560" xr3:uid="{3750D0AE-74B6-4793-918D-B7EA58CE3F35}" name="Column8547"/>
    <tableColumn id="8561" xr3:uid="{8A66FD86-72DC-45DB-B300-23A595E2453C}" name="Column8548"/>
    <tableColumn id="8562" xr3:uid="{CD860C3E-476A-44F5-BF8D-FFED9B32F19B}" name="Column8549"/>
    <tableColumn id="8563" xr3:uid="{B1D18396-DA4F-4F8A-B53E-E81D60228695}" name="Column8550"/>
    <tableColumn id="8564" xr3:uid="{F9B17C14-2AFB-4C09-AD43-97C32F792525}" name="Column8551"/>
    <tableColumn id="8565" xr3:uid="{D82EC390-DA25-4EDD-8D9A-5209C6F999F0}" name="Column8552"/>
    <tableColumn id="8566" xr3:uid="{FF28B9BF-255D-46CD-88AC-FBAC69F1AD0E}" name="Column8553"/>
    <tableColumn id="8567" xr3:uid="{72303A55-4FE9-448B-8982-38476A48FDA5}" name="Column8554"/>
    <tableColumn id="8568" xr3:uid="{21E620BE-C932-476C-AEF1-C157EAAA4087}" name="Column8555"/>
    <tableColumn id="8569" xr3:uid="{8C232F9E-B580-4086-A1E7-32FE483D488A}" name="Column8556"/>
    <tableColumn id="8570" xr3:uid="{11271671-413C-448D-A2E5-A5652FDE9700}" name="Column8557"/>
    <tableColumn id="8571" xr3:uid="{8A3D74B8-2E20-45B1-AF48-6437F83E1E02}" name="Column8558"/>
    <tableColumn id="8572" xr3:uid="{D8F45683-005A-4F1C-AB2D-1E70DA005509}" name="Column8559"/>
    <tableColumn id="8573" xr3:uid="{3FA09004-0DB8-4CE0-AAF8-E7B372686509}" name="Column8560"/>
    <tableColumn id="8574" xr3:uid="{C5421CE0-246E-4B6D-9601-68C0E861A281}" name="Column8561"/>
    <tableColumn id="8575" xr3:uid="{A4719B48-2D6A-4E5F-B60D-78ECA78A0FD0}" name="Column8562"/>
    <tableColumn id="8576" xr3:uid="{0AFD05B8-DB41-42AB-A240-F9AAF9014BEF}" name="Column8563"/>
    <tableColumn id="8577" xr3:uid="{C87A769D-633C-47B0-8DC0-532121F17205}" name="Column8564"/>
    <tableColumn id="8578" xr3:uid="{9560C49C-7CB4-4E47-A25F-B59D23A8432D}" name="Column8565"/>
    <tableColumn id="8579" xr3:uid="{927341B1-CAA4-4FD6-A470-FBDC82F9B33C}" name="Column8566"/>
    <tableColumn id="8580" xr3:uid="{BEF3D5F8-44D6-4D59-A734-B1D27607C79B}" name="Column8567"/>
    <tableColumn id="8581" xr3:uid="{526A0350-B307-4B05-8F25-AB00FEAB77E2}" name="Column8568"/>
    <tableColumn id="8582" xr3:uid="{29B0690A-F4EB-4C86-A703-799D8BBD759E}" name="Column8569"/>
    <tableColumn id="8583" xr3:uid="{8DCE66E9-688E-448E-BCA2-88A4FE40CFF5}" name="Column8570"/>
    <tableColumn id="8584" xr3:uid="{1B6EEF11-2197-4D8D-BEF1-C4ABE4B7B3B1}" name="Column8571"/>
    <tableColumn id="8585" xr3:uid="{497D6C14-A57F-4649-B6A8-1E6EB71086A8}" name="Column8572"/>
    <tableColumn id="8586" xr3:uid="{23920081-BABF-4109-9DE7-7114C1E671BF}" name="Column8573"/>
    <tableColumn id="8587" xr3:uid="{2702777C-618D-4681-9DB2-4FDFA7BE1B7C}" name="Column8574"/>
    <tableColumn id="8588" xr3:uid="{DD26D6AF-1E4A-48D6-88BE-71E1E0112AFA}" name="Column8575"/>
    <tableColumn id="8589" xr3:uid="{275690F6-404C-4A94-9CF1-D6F5952C252D}" name="Column8576"/>
    <tableColumn id="8590" xr3:uid="{40827EB5-451F-44A1-94C4-55AC2D620D9E}" name="Column8577"/>
    <tableColumn id="8591" xr3:uid="{00C36FF7-78B3-4309-906E-E425A29A2AF9}" name="Column8578"/>
    <tableColumn id="8592" xr3:uid="{A49E280C-32FC-4EC3-BF9C-E2172129B449}" name="Column8579"/>
    <tableColumn id="8593" xr3:uid="{CF833FF8-A484-4800-BAC2-4FCAD59E2274}" name="Column8580"/>
    <tableColumn id="8594" xr3:uid="{E01A750C-7B6A-4A31-9AB8-8999948AE828}" name="Column8581"/>
    <tableColumn id="8595" xr3:uid="{BF5CD06E-E035-4D60-B10F-87309577CF0E}" name="Column8582"/>
    <tableColumn id="8596" xr3:uid="{0FA5693C-2827-43BE-8A68-EA58561AF71F}" name="Column8583"/>
    <tableColumn id="8597" xr3:uid="{9713A32F-FCA0-49E1-8431-41D61029A690}" name="Column8584"/>
    <tableColumn id="8598" xr3:uid="{81456731-B53D-4844-8F7C-55E3A74AC283}" name="Column8585"/>
    <tableColumn id="8599" xr3:uid="{FA539760-981B-400C-A491-81D0D39AD5C8}" name="Column8586"/>
    <tableColumn id="8600" xr3:uid="{BB87ADF8-1776-4587-982E-07861C3F650C}" name="Column8587"/>
    <tableColumn id="8601" xr3:uid="{C35CB5F0-DDDE-44D8-9C90-CE8CD14E0005}" name="Column8588"/>
    <tableColumn id="8602" xr3:uid="{9564382C-3E99-483B-97B2-9229DAA89A5A}" name="Column8589"/>
    <tableColumn id="8603" xr3:uid="{D8627B49-CCBF-435E-9854-DE3C14203725}" name="Column8590"/>
    <tableColumn id="8604" xr3:uid="{328D1B41-620F-4BDF-93FD-5A4E89E53ACE}" name="Column8591"/>
    <tableColumn id="8605" xr3:uid="{BA98EDA1-94CC-4384-B32E-CBB42EF347FB}" name="Column8592"/>
    <tableColumn id="8606" xr3:uid="{55F0F28B-4BDC-4110-9A87-034653DC41BE}" name="Column8593"/>
    <tableColumn id="8607" xr3:uid="{D688CA3A-6226-45AD-9301-9B730ED3C862}" name="Column8594"/>
    <tableColumn id="8608" xr3:uid="{A8E40000-5480-44B5-95A1-F3F11F4E5643}" name="Column8595"/>
    <tableColumn id="8609" xr3:uid="{9B1E5598-A3AA-415C-9415-7ABCB23DB328}" name="Column8596"/>
    <tableColumn id="8610" xr3:uid="{AD74ABF1-B7E3-491B-B966-D2D7317DB0C6}" name="Column8597"/>
    <tableColumn id="8611" xr3:uid="{164BF3DF-B824-4BF6-996F-8F561D707C06}" name="Column8598"/>
    <tableColumn id="8612" xr3:uid="{CF2D7B9A-FBC9-43A9-85AE-81750DE1AAF0}" name="Column8599"/>
    <tableColumn id="8613" xr3:uid="{D7B44561-845F-4C9B-A569-01A5DE3EC59A}" name="Column8600"/>
    <tableColumn id="8614" xr3:uid="{6219A346-F61F-4E92-B61B-CE57970DB7F9}" name="Column8601"/>
    <tableColumn id="8615" xr3:uid="{FD8A435F-EB28-4A0A-9C10-3C34A305F94E}" name="Column8602"/>
    <tableColumn id="8616" xr3:uid="{D2787CE8-A646-4919-91EA-B507812A3259}" name="Column8603"/>
    <tableColumn id="8617" xr3:uid="{7B8C624B-8FCF-4553-AE62-9D296B0437F3}" name="Column8604"/>
    <tableColumn id="8618" xr3:uid="{8391FD8A-07DC-4C2E-BEE9-4B14CBF5A9B7}" name="Column8605"/>
    <tableColumn id="8619" xr3:uid="{4C9ACBCC-305D-4FEF-A05B-38A3E84BAB8D}" name="Column8606"/>
    <tableColumn id="8620" xr3:uid="{0C7DE8A1-1CE9-4D2A-973E-8E998A976BFC}" name="Column8607"/>
    <tableColumn id="8621" xr3:uid="{9F6BD3E9-0402-494C-A365-E5D2D25E84AD}" name="Column8608"/>
    <tableColumn id="8622" xr3:uid="{67E09EC7-3700-48B7-A59A-EC74BA44EC94}" name="Column8609"/>
    <tableColumn id="8623" xr3:uid="{1EEADDF8-ECC7-4F7F-8F7E-FD4C2ED5A498}" name="Column8610"/>
    <tableColumn id="8624" xr3:uid="{2A38E7E2-2110-4B04-8332-6DBDDFE236DE}" name="Column8611"/>
    <tableColumn id="8625" xr3:uid="{FC307EAA-4A05-4222-8433-85F2154F503D}" name="Column8612"/>
    <tableColumn id="8626" xr3:uid="{408DA39D-EABE-45D0-9825-7EF381FA86DE}" name="Column8613"/>
    <tableColumn id="8627" xr3:uid="{1584F420-5C52-41B7-83B7-6F48DB8C153F}" name="Column8614"/>
    <tableColumn id="8628" xr3:uid="{17099E52-02B3-4F4D-B56D-EDEC44F37E90}" name="Column8615"/>
    <tableColumn id="8629" xr3:uid="{443397E7-00AF-4206-9D1C-74229C0AC5B6}" name="Column8616"/>
    <tableColumn id="8630" xr3:uid="{39F752B1-7FF5-44B8-8429-DCFEA9A96600}" name="Column8617"/>
    <tableColumn id="8631" xr3:uid="{9CE655E2-EB99-46FF-901C-4396AF358E8C}" name="Column8618"/>
    <tableColumn id="8632" xr3:uid="{62298CC3-4269-4934-A2E0-80CE78FB8931}" name="Column8619"/>
    <tableColumn id="8633" xr3:uid="{88329A64-5CA3-4A6C-9375-9A81D55F41DB}" name="Column8620"/>
    <tableColumn id="8634" xr3:uid="{CE9B9F1C-DEBD-4097-A871-75284FCC1558}" name="Column8621"/>
    <tableColumn id="8635" xr3:uid="{68401881-3E28-45AB-97D7-4BD9523C10BC}" name="Column8622"/>
    <tableColumn id="8636" xr3:uid="{C7462B54-26D0-4B8E-AB96-A91B92CB1F75}" name="Column8623"/>
    <tableColumn id="8637" xr3:uid="{7DD6D28C-B076-4F74-95AC-DA2FC7F511DB}" name="Column8624"/>
    <tableColumn id="8638" xr3:uid="{4FC31918-019F-4E15-8C1F-EE8D26816C4B}" name="Column8625"/>
    <tableColumn id="8639" xr3:uid="{55325644-048E-4E98-893E-5F9038427354}" name="Column8626"/>
    <tableColumn id="8640" xr3:uid="{AF8D8509-84AF-4B21-AC85-673A02894B79}" name="Column8627"/>
    <tableColumn id="8641" xr3:uid="{769E9CAE-0266-443D-A344-B480C44FCD95}" name="Column8628"/>
    <tableColumn id="8642" xr3:uid="{46D72109-6057-4CDA-89FC-D19185FD90A3}" name="Column8629"/>
    <tableColumn id="8643" xr3:uid="{60B9E945-8274-4069-9BF6-A44666F46C63}" name="Column8630"/>
    <tableColumn id="8644" xr3:uid="{2802E4F7-C1D6-4DF0-A702-49923BADAC36}" name="Column8631"/>
    <tableColumn id="8645" xr3:uid="{7B3BA0C4-B4DA-40C0-AC36-19AFE803BAF4}" name="Column8632"/>
    <tableColumn id="8646" xr3:uid="{0D6B6199-6DAA-4A7B-92FC-4D40AC2BDDA1}" name="Column8633"/>
    <tableColumn id="8647" xr3:uid="{B4B96C2D-3A5B-4128-BC60-278B598CE4BE}" name="Column8634"/>
    <tableColumn id="8648" xr3:uid="{19D88973-8E35-44FF-A02F-591FA08064F2}" name="Column8635"/>
    <tableColumn id="8649" xr3:uid="{9C0E2E90-04AF-443F-A639-DFD12D7F1716}" name="Column8636"/>
    <tableColumn id="8650" xr3:uid="{2EE6A54D-BBE0-475A-A070-30ED9449D917}" name="Column8637"/>
    <tableColumn id="8651" xr3:uid="{D2ACE0F3-0F6F-4E62-9834-F04FF53E3247}" name="Column8638"/>
    <tableColumn id="8652" xr3:uid="{EBEDFC68-2DF0-4C89-B768-E2BFAA60B299}" name="Column8639"/>
    <tableColumn id="8653" xr3:uid="{59AC76F0-9FDA-43D2-857A-DC9C8D143802}" name="Column8640"/>
    <tableColumn id="8654" xr3:uid="{282039FC-335E-4A11-BFD4-FAC21D545B68}" name="Column8641"/>
    <tableColumn id="8655" xr3:uid="{103C2158-CAE1-45D6-857F-D61048499BF0}" name="Column8642"/>
    <tableColumn id="8656" xr3:uid="{D04A1C18-6F81-44AF-A9BD-2C3C7541F454}" name="Column8643"/>
    <tableColumn id="8657" xr3:uid="{234C93FB-CFA0-4889-805C-7368242922AF}" name="Column8644"/>
    <tableColumn id="8658" xr3:uid="{57D54BC2-7C38-404F-AFF2-49A7CD01C7D0}" name="Column8645"/>
    <tableColumn id="8659" xr3:uid="{1F494B81-CF18-45C1-AB17-C7EDB31C1238}" name="Column8646"/>
    <tableColumn id="8660" xr3:uid="{6C5D0D87-9017-489A-9932-26AD7F162A2E}" name="Column8647"/>
    <tableColumn id="8661" xr3:uid="{BFB6953D-D040-4C17-A0B2-A0696EFC0A22}" name="Column8648"/>
    <tableColumn id="8662" xr3:uid="{3BF0549E-9E93-4CF2-92AD-28312836F17F}" name="Column8649"/>
    <tableColumn id="8663" xr3:uid="{C948F591-8B23-4B07-A2BE-BE02E618AD80}" name="Column8650"/>
    <tableColumn id="8664" xr3:uid="{6B20313B-77D1-4B08-9E36-5D521FD2E3D8}" name="Column8651"/>
    <tableColumn id="8665" xr3:uid="{15D883AD-730D-4D38-A64C-7A0EFF2A5539}" name="Column8652"/>
    <tableColumn id="8666" xr3:uid="{C447AD36-2561-48EE-A1A0-A09BA8E8C1DC}" name="Column8653"/>
    <tableColumn id="8667" xr3:uid="{145FD91A-630D-4846-AC16-754E3D91CCF8}" name="Column8654"/>
    <tableColumn id="8668" xr3:uid="{9497D117-72D6-4F31-B4CD-196DDA5965CB}" name="Column8655"/>
    <tableColumn id="8669" xr3:uid="{634A56DA-3DE8-4FC7-9801-FC6708AADF3B}" name="Column8656"/>
    <tableColumn id="8670" xr3:uid="{5A572489-F057-40D2-8577-EBB4A7D28C81}" name="Column8657"/>
    <tableColumn id="8671" xr3:uid="{8CE6D5B1-A7B0-4BD3-9958-09E1AD40A793}" name="Column8658"/>
    <tableColumn id="8672" xr3:uid="{896DAB28-5BFC-4800-BA9C-28AC61C1635A}" name="Column8659"/>
    <tableColumn id="8673" xr3:uid="{06294EDA-C33C-4FD5-91C9-C88F701ECC9B}" name="Column8660"/>
    <tableColumn id="8674" xr3:uid="{4B237A73-56CD-4D76-B3F7-E723CA7B0BD1}" name="Column8661"/>
    <tableColumn id="8675" xr3:uid="{0DA6D2DF-1BFF-4909-AA65-1ED403B19C68}" name="Column8662"/>
    <tableColumn id="8676" xr3:uid="{340FB40B-36E8-4DFB-BB1D-973A8B4DC48B}" name="Column8663"/>
    <tableColumn id="8677" xr3:uid="{6E075F25-687C-487C-A283-AC29F51B50B8}" name="Column8664"/>
    <tableColumn id="8678" xr3:uid="{271610B8-22DD-4A32-BAF1-5FE166B1DF3D}" name="Column8665"/>
    <tableColumn id="8679" xr3:uid="{27BF8E6C-BC6A-422B-93DC-F115CAA4BE89}" name="Column8666"/>
    <tableColumn id="8680" xr3:uid="{42562CC3-3C4C-4CD2-BF2B-3BF4A3A7CEFB}" name="Column8667"/>
    <tableColumn id="8681" xr3:uid="{DF25503F-5EA2-447F-9BB1-E95081E81EFF}" name="Column8668"/>
    <tableColumn id="8682" xr3:uid="{76DC3CCE-1187-4D62-B1DA-E9850DE7897E}" name="Column8669"/>
    <tableColumn id="8683" xr3:uid="{DB0536E1-BD10-460C-B7AF-A9B371171B08}" name="Column8670"/>
    <tableColumn id="8684" xr3:uid="{465870D4-1EF1-4134-B97E-6F5A6F0725C5}" name="Column8671"/>
    <tableColumn id="8685" xr3:uid="{C8622E83-376A-475F-B4D1-7CA858DB8F68}" name="Column8672"/>
    <tableColumn id="8686" xr3:uid="{F0341C71-88DB-4B1E-9F91-3D25F27E4228}" name="Column8673"/>
    <tableColumn id="8687" xr3:uid="{5FF49860-14E5-40DA-B9F0-74B0001106FC}" name="Column8674"/>
    <tableColumn id="8688" xr3:uid="{19F8467A-C672-4ADC-A0FE-42851173364C}" name="Column8675"/>
    <tableColumn id="8689" xr3:uid="{441ACF0A-EAE6-4D78-9D39-A7CD717C14B6}" name="Column8676"/>
    <tableColumn id="8690" xr3:uid="{746E6D9E-7B0A-484F-8868-95525D657659}" name="Column8677"/>
    <tableColumn id="8691" xr3:uid="{7AB38402-A956-41AD-ADB8-E2F5E3C36216}" name="Column8678"/>
    <tableColumn id="8692" xr3:uid="{4B74CD3F-8400-4151-A0EE-80741BAEEC9E}" name="Column8679"/>
    <tableColumn id="8693" xr3:uid="{9B3563FE-13FA-4B7F-98C7-A1F16EBF7D9B}" name="Column8680"/>
    <tableColumn id="8694" xr3:uid="{83335F7F-ECAB-436A-8A17-22FDAFAC0C7C}" name="Column8681"/>
    <tableColumn id="8695" xr3:uid="{807D50C7-B45D-43CC-A290-513D8D13D811}" name="Column8682"/>
    <tableColumn id="8696" xr3:uid="{87819965-3F6C-4E49-910E-C2C9FC8540AC}" name="Column8683"/>
    <tableColumn id="8697" xr3:uid="{716E1262-69C8-4F89-B14A-A22CC8219881}" name="Column8684"/>
    <tableColumn id="8698" xr3:uid="{55549FDB-927C-40FC-A176-F059A4F13162}" name="Column8685"/>
    <tableColumn id="8699" xr3:uid="{F7DC40A5-599E-4D71-BB4E-F64C46C8F894}" name="Column8686"/>
    <tableColumn id="8700" xr3:uid="{BF78D97E-2ABE-4CBC-9FA4-6E1ACE0210A9}" name="Column8687"/>
    <tableColumn id="8701" xr3:uid="{94BB1E18-FFDB-4224-92B4-32DC6410EF62}" name="Column8688"/>
    <tableColumn id="8702" xr3:uid="{52FE2941-6543-4804-A9E6-3CA543B4F028}" name="Column8689"/>
    <tableColumn id="8703" xr3:uid="{2A6A3DB8-1EF8-4E4A-9F22-E4CAE0AB5880}" name="Column8690"/>
    <tableColumn id="8704" xr3:uid="{D99BB1D1-0DD2-48F8-AD98-778F2663276D}" name="Column8691"/>
    <tableColumn id="8705" xr3:uid="{B6218933-4348-468E-B0B7-08E5C1D322F1}" name="Column8692"/>
    <tableColumn id="8706" xr3:uid="{29DEB4F4-FDC0-4F98-8D51-C3D0F796F383}" name="Column8693"/>
    <tableColumn id="8707" xr3:uid="{1EA45628-992A-4F1B-A881-77A00A8B6BB1}" name="Column8694"/>
    <tableColumn id="8708" xr3:uid="{4E96813B-1364-4572-91B5-66CF604475AF}" name="Column8695"/>
    <tableColumn id="8709" xr3:uid="{C6403825-EA17-4B36-901C-0E67B70FC070}" name="Column8696"/>
    <tableColumn id="8710" xr3:uid="{327727DC-749C-4D6D-AC3B-D4C4AA91FA94}" name="Column8697"/>
    <tableColumn id="8711" xr3:uid="{824B2B7B-FB88-4FB5-AD75-3BEDE74E7F66}" name="Column8698"/>
    <tableColumn id="8712" xr3:uid="{2DE83046-1DCF-4C06-9D55-5234FD866D70}" name="Column8699"/>
    <tableColumn id="8713" xr3:uid="{E9CE39E8-611D-4708-AAF5-489FD24FB29F}" name="Column8700"/>
    <tableColumn id="8714" xr3:uid="{D00559DA-C644-471F-9EEF-8AB5F6C7384E}" name="Column8701"/>
    <tableColumn id="8715" xr3:uid="{258C66B5-90F8-4734-A4DD-9EE3D7675CEC}" name="Column8702"/>
    <tableColumn id="8716" xr3:uid="{37867AB4-EA83-4B12-9753-BE6B6DBFF1A0}" name="Column8703"/>
    <tableColumn id="8717" xr3:uid="{9041F8C4-239D-4449-983E-4E0C8AC1DB9D}" name="Column8704"/>
    <tableColumn id="8718" xr3:uid="{7673253D-BF87-414D-AECA-5CE806F6F5FA}" name="Column8705"/>
    <tableColumn id="8719" xr3:uid="{745146AD-2172-45E8-9EF6-5067378B8278}" name="Column8706"/>
    <tableColumn id="8720" xr3:uid="{B9FA8B9F-065C-46B6-8944-B4B711135B46}" name="Column8707"/>
    <tableColumn id="8721" xr3:uid="{684BE46D-CD93-465C-B440-F66268940A5F}" name="Column8708"/>
    <tableColumn id="8722" xr3:uid="{7F0BEE5B-C8B6-496E-A210-1E4713FAEE48}" name="Column8709"/>
    <tableColumn id="8723" xr3:uid="{A1601672-10F2-4385-B847-AFDB32CFC8EC}" name="Column8710"/>
    <tableColumn id="8724" xr3:uid="{42599234-9F40-4C4D-8000-19E0B6835F9E}" name="Column8711"/>
    <tableColumn id="8725" xr3:uid="{23F8D09F-AE92-46F3-8C65-713B4A0A6CE3}" name="Column8712"/>
    <tableColumn id="8726" xr3:uid="{812A7C63-442A-4305-B500-C1149D08594D}" name="Column8713"/>
    <tableColumn id="8727" xr3:uid="{C8F98554-6CD4-4106-A544-7EC48E53D6B8}" name="Column8714"/>
    <tableColumn id="8728" xr3:uid="{1CB37E46-D5AA-40E9-8E2B-927A5B06F877}" name="Column8715"/>
    <tableColumn id="8729" xr3:uid="{F26037AE-3E15-4372-A616-2C93380EDFDE}" name="Column8716"/>
    <tableColumn id="8730" xr3:uid="{1F03E9F0-995D-4DFF-9A62-BA51324914EB}" name="Column8717"/>
    <tableColumn id="8731" xr3:uid="{51B6E9A3-C270-46F2-B9F5-40BAE8540D41}" name="Column8718"/>
    <tableColumn id="8732" xr3:uid="{B6A7A529-7F6D-41E0-B316-06F3FC9DA2BE}" name="Column8719"/>
    <tableColumn id="8733" xr3:uid="{E1204FD1-2BC4-4F33-9575-335FCF23EFAA}" name="Column8720"/>
    <tableColumn id="8734" xr3:uid="{22442865-7FCE-45D2-A539-95A6D331C45F}" name="Column8721"/>
    <tableColumn id="8735" xr3:uid="{38B442BE-2CB8-42F9-B62F-3B6B1BAF92B9}" name="Column8722"/>
    <tableColumn id="8736" xr3:uid="{ED41DA78-6D52-4AE0-AD51-3581A9DC8392}" name="Column8723"/>
    <tableColumn id="8737" xr3:uid="{18A8C127-D9C0-4A26-A81A-DEC957F95B95}" name="Column8724"/>
    <tableColumn id="8738" xr3:uid="{013A700B-38EB-4055-BD92-A65EB3F7864F}" name="Column8725"/>
    <tableColumn id="8739" xr3:uid="{8589B20D-8925-47EF-B34D-8CCB1015317F}" name="Column8726"/>
    <tableColumn id="8740" xr3:uid="{49F76E6E-72CD-43AF-8979-1BC046240DDA}" name="Column8727"/>
    <tableColumn id="8741" xr3:uid="{9E35A64F-EDA6-416F-8648-4993BAE581FF}" name="Column8728"/>
    <tableColumn id="8742" xr3:uid="{283AF486-5F4E-40A0-81D8-8F2A1945083B}" name="Column8729"/>
    <tableColumn id="8743" xr3:uid="{13FA85BD-A562-4C99-BC6B-8B0A761157E7}" name="Column8730"/>
    <tableColumn id="8744" xr3:uid="{6EF2DAFA-AEC4-4F07-BF1A-5C46C4DA9816}" name="Column8731"/>
    <tableColumn id="8745" xr3:uid="{3743C8A9-8BBB-478B-9B2A-9C3016957DFD}" name="Column8732"/>
    <tableColumn id="8746" xr3:uid="{9E33D592-B187-4C81-B41F-E0707FD48FBF}" name="Column8733"/>
    <tableColumn id="8747" xr3:uid="{CD9AA641-43CB-4357-9B6D-CCCD439A6C2C}" name="Column8734"/>
    <tableColumn id="8748" xr3:uid="{7F85C6FB-F3F4-40DA-9C89-5B519072FF79}" name="Column8735"/>
    <tableColumn id="8749" xr3:uid="{38B5A6AD-3A88-43FB-88C1-2C1C73F5D908}" name="Column8736"/>
    <tableColumn id="8750" xr3:uid="{2CDD5A84-27A4-4FDF-8064-F6D9905D2969}" name="Column8737"/>
    <tableColumn id="8751" xr3:uid="{65F439F3-7C5C-4DAB-9FF5-1DA6B1A14DE0}" name="Column8738"/>
    <tableColumn id="8752" xr3:uid="{C5D83E49-FEF0-4C47-9FDC-76A0B785A86D}" name="Column8739"/>
    <tableColumn id="8753" xr3:uid="{08CE3AD2-0763-46E9-80FD-A1ABA026EFD4}" name="Column8740"/>
    <tableColumn id="8754" xr3:uid="{F410A3E2-A6D8-4877-94E6-F064677A9185}" name="Column8741"/>
    <tableColumn id="8755" xr3:uid="{028F2871-A8B9-4991-B575-C186E1505DF8}" name="Column8742"/>
    <tableColumn id="8756" xr3:uid="{6F5BAB66-B9CC-4D3E-A55E-32BAFDFBC5D8}" name="Column8743"/>
    <tableColumn id="8757" xr3:uid="{EEABE9A8-5BCF-433D-BC22-7389505B138C}" name="Column8744"/>
    <tableColumn id="8758" xr3:uid="{9B0B11A8-B6C7-4800-BFDF-D7D5039C907A}" name="Column8745"/>
    <tableColumn id="8759" xr3:uid="{444ECB05-0FA2-400A-9141-DD7835E89587}" name="Column8746"/>
    <tableColumn id="8760" xr3:uid="{49DCED64-11AD-4268-91D0-DDCF31BCCAA7}" name="Column8747"/>
    <tableColumn id="8761" xr3:uid="{3ABB7381-71E2-438E-AB83-E941833ED5B1}" name="Column8748"/>
    <tableColumn id="8762" xr3:uid="{F70C29E6-15B4-4F02-9890-3F23E8792BA1}" name="Column8749"/>
    <tableColumn id="8763" xr3:uid="{B6C8BAAF-8207-4F23-90F1-AF5124BDC8B8}" name="Column8750"/>
    <tableColumn id="8764" xr3:uid="{2AC71B66-A43B-48B7-8952-44B955C953C5}" name="Column8751"/>
    <tableColumn id="8765" xr3:uid="{892EFD7E-C202-4615-8CFF-6DC1E7F7143A}" name="Column8752"/>
    <tableColumn id="8766" xr3:uid="{BF5DBDC0-5EB7-4A8B-B101-84C597185AAC}" name="Column8753"/>
    <tableColumn id="8767" xr3:uid="{359EB79E-DBA8-42D9-8F7D-CB685196A542}" name="Column8754"/>
    <tableColumn id="8768" xr3:uid="{D596CC92-D832-4D58-9B96-9E77F6F51285}" name="Column8755"/>
    <tableColumn id="8769" xr3:uid="{93FCF9A4-709B-458A-A3C1-6EE227BA0CB3}" name="Column8756"/>
    <tableColumn id="8770" xr3:uid="{310C6991-1055-4020-93D7-38C034111931}" name="Column8757"/>
    <tableColumn id="8771" xr3:uid="{C9902A41-DF73-47CD-BEA5-FDB87B791E47}" name="Column8758"/>
    <tableColumn id="8772" xr3:uid="{AA8B760B-158B-436F-B7A8-8DB77D328AAC}" name="Column8759"/>
    <tableColumn id="8773" xr3:uid="{93C925E1-3E7A-4507-82BD-42BF6B6C7275}" name="Column8760"/>
    <tableColumn id="8774" xr3:uid="{767F757C-163A-4F6A-A0AB-CF9229B42BD5}" name="Column8761"/>
    <tableColumn id="8775" xr3:uid="{320E3ADB-87D8-450E-8745-588EA460BF4D}" name="Column8762"/>
    <tableColumn id="8776" xr3:uid="{A7B3F6F2-D8D3-471E-8696-DE9D55DD3BA5}" name="Column8763"/>
    <tableColumn id="8777" xr3:uid="{63F732CE-5A34-4BDC-B93A-4301B6938B66}" name="Column8764"/>
    <tableColumn id="8778" xr3:uid="{77F91FB8-E42C-4480-A182-44B63B6EC072}" name="Column8765"/>
    <tableColumn id="8779" xr3:uid="{D0BFC46A-9EE9-43F9-B500-FD70C66B55AA}" name="Column8766"/>
    <tableColumn id="8780" xr3:uid="{DC92F737-D17D-4EB8-95A4-C63CB9CAF1DE}" name="Column8767"/>
    <tableColumn id="8781" xr3:uid="{15272506-3FDA-4C44-9FC9-64D3C54C28A6}" name="Column8768"/>
    <tableColumn id="8782" xr3:uid="{5DFFF8F9-E3F8-4702-A824-CF56F70F1D4C}" name="Column8769"/>
    <tableColumn id="8783" xr3:uid="{3FE3EBD0-1105-404B-BFD6-147F8502BCE7}" name="Column8770"/>
    <tableColumn id="8784" xr3:uid="{5919BBCB-7A89-41CF-B8CD-ECE5776330BB}" name="Column8771"/>
    <tableColumn id="8785" xr3:uid="{A09D066B-B444-4552-9DF9-67531FA5BC50}" name="Column8772"/>
    <tableColumn id="8786" xr3:uid="{D6F352BE-CE5C-4AA9-9D48-D9CD2C0BE0A7}" name="Column8773"/>
    <tableColumn id="8787" xr3:uid="{07CE8335-58D9-4867-8823-DD6C34D1EFEE}" name="Column8774"/>
    <tableColumn id="8788" xr3:uid="{3EC04820-657B-4513-9770-CA63E4276990}" name="Column8775"/>
    <tableColumn id="8789" xr3:uid="{CA923E06-D2CA-44AF-AA4C-ACE95B4712A6}" name="Column8776"/>
    <tableColumn id="8790" xr3:uid="{701A0988-E5A9-49EF-A902-4592AAC097B5}" name="Column8777"/>
    <tableColumn id="8791" xr3:uid="{A2F39B99-4D04-499C-9058-2117DD51B21B}" name="Column8778"/>
    <tableColumn id="8792" xr3:uid="{84884381-3C61-4E01-9673-2E3DE1B674C4}" name="Column8779"/>
    <tableColumn id="8793" xr3:uid="{11B1319B-19FD-4BC9-97F1-DBDAA3BD50AD}" name="Column8780"/>
    <tableColumn id="8794" xr3:uid="{3D6B4DA1-754A-4DA7-A7FA-876AAE80F3AD}" name="Column8781"/>
    <tableColumn id="8795" xr3:uid="{97660730-DEB0-4DF6-A55A-39C76033EC1B}" name="Column8782"/>
    <tableColumn id="8796" xr3:uid="{184CC1D2-5896-435F-B16E-71C74A676209}" name="Column8783"/>
    <tableColumn id="8797" xr3:uid="{9EFAC739-3294-4593-BEF3-BB289D7394C5}" name="Column8784"/>
    <tableColumn id="8798" xr3:uid="{E85E13C4-5E46-4EA0-9822-E80824FFFF53}" name="Column8785"/>
    <tableColumn id="8799" xr3:uid="{54B46DFD-1A6A-4CD7-AC07-37BACFEE188C}" name="Column8786"/>
    <tableColumn id="8800" xr3:uid="{C3F85990-FF38-4EA8-A2AA-19CAF8EA0084}" name="Column8787"/>
    <tableColumn id="8801" xr3:uid="{68D37503-96D1-4CB3-907D-BA1041BE3F4E}" name="Column8788"/>
    <tableColumn id="8802" xr3:uid="{7DFD4C94-A6DC-41AB-90D1-2FDFBCE7D38B}" name="Column8789"/>
    <tableColumn id="8803" xr3:uid="{EE70DB6A-A2F7-4316-A75A-E21246CA5C5C}" name="Column8790"/>
    <tableColumn id="8804" xr3:uid="{71C854EC-C249-4CF8-A471-5E12AFD95CD3}" name="Column8791"/>
    <tableColumn id="8805" xr3:uid="{123FDA75-F0F6-4275-8B31-5C813BF6CBA0}" name="Column8792"/>
    <tableColumn id="8806" xr3:uid="{B28E39FC-93B2-4E9E-91DE-92F544BD000D}" name="Column8793"/>
    <tableColumn id="8807" xr3:uid="{2FACE9FE-7832-45C9-B4C6-F8356210C229}" name="Column8794"/>
    <tableColumn id="8808" xr3:uid="{EEE393E7-3234-44DF-9CFE-B3619B4B0EE7}" name="Column8795"/>
    <tableColumn id="8809" xr3:uid="{2A8E94B8-713B-4583-8681-C14FE358FBA1}" name="Column8796"/>
    <tableColumn id="8810" xr3:uid="{65D9BABE-C56A-4DCF-B79A-A66126E4854C}" name="Column8797"/>
    <tableColumn id="8811" xr3:uid="{A6E44597-95F0-4AAE-A01A-64F1A384BD82}" name="Column8798"/>
    <tableColumn id="8812" xr3:uid="{43D49FEB-683A-4C33-AE86-5600CB6F1CC2}" name="Column8799"/>
    <tableColumn id="8813" xr3:uid="{AA195D9F-AAFC-4073-8BCA-B48803A3329A}" name="Column8800"/>
    <tableColumn id="8814" xr3:uid="{A1613D1E-6338-40EB-BA5C-9881B3F3E9A0}" name="Column8801"/>
    <tableColumn id="8815" xr3:uid="{E3F7D9B1-9FBC-449B-BAA5-C43EB7576BD8}" name="Column8802"/>
    <tableColumn id="8816" xr3:uid="{354F0CFA-F41C-433D-8770-E5154EAABF4E}" name="Column8803"/>
    <tableColumn id="8817" xr3:uid="{E2779DE1-F289-4692-A879-EF27CB0E7DBA}" name="Column8804"/>
    <tableColumn id="8818" xr3:uid="{116288BF-C4E3-44AD-932E-AA23BB0861D9}" name="Column8805"/>
    <tableColumn id="8819" xr3:uid="{94AA0CDE-169C-460E-B280-C9EE79E6DA6F}" name="Column8806"/>
    <tableColumn id="8820" xr3:uid="{313037F9-D6D2-4EAE-820E-9AF5EDC4225D}" name="Column8807"/>
    <tableColumn id="8821" xr3:uid="{2797FFA7-F664-44B0-80CA-85630E05CC4B}" name="Column8808"/>
    <tableColumn id="8822" xr3:uid="{B16FAAFE-FF57-4EBE-BE75-34F8D6DE1C5C}" name="Column8809"/>
    <tableColumn id="8823" xr3:uid="{B4FEE052-D73C-4BE6-AF7F-887ABF559A2F}" name="Column8810"/>
    <tableColumn id="8824" xr3:uid="{EF5F24D8-463B-4107-A1FD-9D9430CC52DA}" name="Column8811"/>
    <tableColumn id="8825" xr3:uid="{2AA5DBB6-99F4-44C2-90F0-386F6278E18F}" name="Column8812"/>
    <tableColumn id="8826" xr3:uid="{C7A13732-530D-452D-B1F9-6D079C1F45EF}" name="Column8813"/>
    <tableColumn id="8827" xr3:uid="{EFD0CB2C-DC42-4D22-8FB4-4CD09669886D}" name="Column8814"/>
    <tableColumn id="8828" xr3:uid="{12C7A8FA-6F12-4A36-B831-EE704E0733C8}" name="Column8815"/>
    <tableColumn id="8829" xr3:uid="{FE34456C-3B03-40D5-9C3C-4B4D4B1EB50C}" name="Column8816"/>
    <tableColumn id="8830" xr3:uid="{4A6002DB-ADFE-4947-A610-D221C6542E80}" name="Column8817"/>
    <tableColumn id="8831" xr3:uid="{20E49A06-D77F-49AC-AD4E-E61E3884D883}" name="Column8818"/>
    <tableColumn id="8832" xr3:uid="{FCFBA1D9-D156-4BFF-B66E-7E9EFD964C0C}" name="Column8819"/>
    <tableColumn id="8833" xr3:uid="{815D0BC6-5DA9-40BA-96C5-0BBCF661A7D5}" name="Column8820"/>
    <tableColumn id="8834" xr3:uid="{647940D6-B9D8-4BEE-9557-B7AEDA20C518}" name="Column8821"/>
    <tableColumn id="8835" xr3:uid="{9756214F-A7AA-4917-B7C3-0B43E0741151}" name="Column8822"/>
    <tableColumn id="8836" xr3:uid="{5FCB8E73-3683-41BC-A43F-AAFC29948698}" name="Column8823"/>
    <tableColumn id="8837" xr3:uid="{8114206F-BCAE-4E32-9C50-77E46CB6A41C}" name="Column8824"/>
    <tableColumn id="8838" xr3:uid="{FF21FB51-8416-4434-A9F6-E6C86C344425}" name="Column8825"/>
    <tableColumn id="8839" xr3:uid="{BEF70D0A-A2E0-4CA2-8790-838E77DC3EF4}" name="Column8826"/>
    <tableColumn id="8840" xr3:uid="{5B1F84E7-780D-43B3-9FC4-50926DAF612C}" name="Column8827"/>
    <tableColumn id="8841" xr3:uid="{A8054B12-DA2F-4255-B214-CB3E1207BFF0}" name="Column8828"/>
    <tableColumn id="8842" xr3:uid="{97C82298-9755-4184-B192-D0CAD61EB107}" name="Column8829"/>
    <tableColumn id="8843" xr3:uid="{A1909E25-3021-4663-AE70-15904E94EBA9}" name="Column8830"/>
    <tableColumn id="8844" xr3:uid="{36F23FE5-379C-420D-8B8B-16B03B3F382B}" name="Column8831"/>
    <tableColumn id="8845" xr3:uid="{51EDE03C-58A3-400F-ADD0-583DE63C8B41}" name="Column8832"/>
    <tableColumn id="8846" xr3:uid="{25A767CD-C894-4AE0-863F-F0A16684C32C}" name="Column8833"/>
    <tableColumn id="8847" xr3:uid="{A922F3AB-A5E8-4FAC-84B7-7EA46D56373E}" name="Column8834"/>
    <tableColumn id="8848" xr3:uid="{724C91A9-57C5-497D-85AA-D29C972F12B6}" name="Column8835"/>
    <tableColumn id="8849" xr3:uid="{2641BBB6-BBAE-43D0-A89F-F56ADCDCB9C6}" name="Column8836"/>
    <tableColumn id="8850" xr3:uid="{619C5173-0729-4FF5-BE5A-92CAE952B1B3}" name="Column8837"/>
    <tableColumn id="8851" xr3:uid="{AF8D7B46-BB0B-412A-B05E-88B024DF8615}" name="Column8838"/>
    <tableColumn id="8852" xr3:uid="{BAD863E3-ED6D-45A2-84FE-16ECC4B406FB}" name="Column8839"/>
    <tableColumn id="8853" xr3:uid="{DEB4F617-0369-452A-8D84-85F484771A2E}" name="Column8840"/>
    <tableColumn id="8854" xr3:uid="{F41ED774-5A9B-4D79-9FCA-E28FECCE2A3D}" name="Column8841"/>
    <tableColumn id="8855" xr3:uid="{51F34075-FA23-4E4B-8C2E-81EFD0CC7A3F}" name="Column8842"/>
    <tableColumn id="8856" xr3:uid="{0D4B16FE-2EA7-44D3-8C9C-2990C91EE92B}" name="Column8843"/>
    <tableColumn id="8857" xr3:uid="{387BADFD-ECC5-44B1-B565-92718460B726}" name="Column8844"/>
    <tableColumn id="8858" xr3:uid="{BAB6B347-5517-4E42-8BC3-CA8BEA9229C9}" name="Column8845"/>
    <tableColumn id="8859" xr3:uid="{ADB82B9C-8C98-43F4-BD01-860AEE46BDF7}" name="Column8846"/>
    <tableColumn id="8860" xr3:uid="{8273A362-D111-4606-B06D-489F72216A9F}" name="Column8847"/>
    <tableColumn id="8861" xr3:uid="{1FF7AE0F-794B-431D-9EEE-AF5C1C75EE73}" name="Column8848"/>
    <tableColumn id="8862" xr3:uid="{52F61C98-A49A-4907-A175-E4FA3FF5CC5A}" name="Column8849"/>
    <tableColumn id="8863" xr3:uid="{7F8FFC08-28A5-4AC0-85F8-8182ABF8CFE5}" name="Column8850"/>
    <tableColumn id="8864" xr3:uid="{2664994C-3156-4C6A-B114-EC2CF7EEDBF0}" name="Column8851"/>
    <tableColumn id="8865" xr3:uid="{BFD538DB-DA4C-4FA9-B399-02C619DACEE4}" name="Column8852"/>
    <tableColumn id="8866" xr3:uid="{17D6DAB5-F5E1-429B-8234-E25150002896}" name="Column8853"/>
    <tableColumn id="8867" xr3:uid="{3B025139-C769-4CD5-882C-95681BF4B9EA}" name="Column8854"/>
    <tableColumn id="8868" xr3:uid="{0A9FD370-9AB9-4855-B394-0109D04F74BC}" name="Column8855"/>
    <tableColumn id="8869" xr3:uid="{3ECD42E7-848D-4CDA-932B-F30BAE94D2D2}" name="Column8856"/>
    <tableColumn id="8870" xr3:uid="{09C14405-2081-40F2-BCCA-761FD52FF0AE}" name="Column8857"/>
    <tableColumn id="8871" xr3:uid="{40AB395C-84E1-427D-9FD1-710BA84D73AA}" name="Column8858"/>
    <tableColumn id="8872" xr3:uid="{70C6E6B1-5033-49BA-8A4C-591850D4E3D0}" name="Column8859"/>
    <tableColumn id="8873" xr3:uid="{FF30672D-B895-4BE3-9CD8-732C57A856B5}" name="Column8860"/>
    <tableColumn id="8874" xr3:uid="{52EB2F13-C8AB-4F4A-952F-7D2EDDC82198}" name="Column8861"/>
    <tableColumn id="8875" xr3:uid="{F2C38D23-427C-4739-9C46-96A08075F60B}" name="Column8862"/>
    <tableColumn id="8876" xr3:uid="{985448EE-6527-4F4C-9055-19219EA6DC36}" name="Column8863"/>
    <tableColumn id="8877" xr3:uid="{FC0723EE-7A8A-4193-BE13-A7E25EF4F47F}" name="Column8864"/>
    <tableColumn id="8878" xr3:uid="{1DBA201A-A88A-43B3-9F34-1079B425AEB0}" name="Column8865"/>
    <tableColumn id="8879" xr3:uid="{13163FE2-3A3C-42AA-9FE8-DD9048FCB4DA}" name="Column8866"/>
    <tableColumn id="8880" xr3:uid="{753D439C-48D8-43F4-B2FD-40133F83E13F}" name="Column8867"/>
    <tableColumn id="8881" xr3:uid="{BCE8598E-44D6-4B09-8175-0F03B1AC7981}" name="Column8868"/>
    <tableColumn id="8882" xr3:uid="{15D873BE-EC1C-4925-BB05-47926EE9BDB1}" name="Column8869"/>
    <tableColumn id="8883" xr3:uid="{3FF7871D-FD96-475B-9A40-5AF2A914FA60}" name="Column8870"/>
    <tableColumn id="8884" xr3:uid="{9F2A0643-F820-4B4D-9E63-4B53A3CC38D4}" name="Column8871"/>
    <tableColumn id="8885" xr3:uid="{BB6305E4-9448-4CE2-9674-07ED2ADD4241}" name="Column8872"/>
    <tableColumn id="8886" xr3:uid="{09BFF303-DC67-4695-B509-A427556553C3}" name="Column8873"/>
    <tableColumn id="8887" xr3:uid="{A7C41905-6F92-4511-B573-42E4B63A4FF0}" name="Column8874"/>
    <tableColumn id="8888" xr3:uid="{E0D15D82-0856-4E7B-9093-C58AB0C8E7BA}" name="Column8875"/>
    <tableColumn id="8889" xr3:uid="{44D8B100-7BE3-4D69-8FB6-50D8BB692489}" name="Column8876"/>
    <tableColumn id="8890" xr3:uid="{3D30B6D8-B696-46AC-96EF-F68F149A7EBC}" name="Column8877"/>
    <tableColumn id="8891" xr3:uid="{CE8FE248-5DE2-484F-8EDA-11B48EA4ADAE}" name="Column8878"/>
    <tableColumn id="8892" xr3:uid="{5B370167-8274-4226-8840-3F1FC98EA561}" name="Column8879"/>
    <tableColumn id="8893" xr3:uid="{87F989C2-AA47-43C2-A3E8-046638537493}" name="Column8880"/>
    <tableColumn id="8894" xr3:uid="{B6666A95-6D23-4439-A059-1FBECA878405}" name="Column8881"/>
    <tableColumn id="8895" xr3:uid="{29034A2B-255F-45B0-9DA1-C4562272BBDE}" name="Column8882"/>
    <tableColumn id="8896" xr3:uid="{593B9476-BA57-44C4-9468-041CC581049D}" name="Column8883"/>
    <tableColumn id="8897" xr3:uid="{908463FA-2879-4F9E-AB61-55E6D6AE43CF}" name="Column8884"/>
    <tableColumn id="8898" xr3:uid="{92FE594B-7D3C-45E7-A970-D51C1E3C7F9B}" name="Column8885"/>
    <tableColumn id="8899" xr3:uid="{3E340E9A-72F0-49BE-822E-651C180D4CF9}" name="Column8886"/>
    <tableColumn id="8900" xr3:uid="{92B729F0-AC25-4597-AB8A-EAC4DC89A849}" name="Column8887"/>
    <tableColumn id="8901" xr3:uid="{4BFEBCB9-3B25-45E7-A1D9-681BC469B606}" name="Column8888"/>
    <tableColumn id="8902" xr3:uid="{BBFF3889-BBBF-4670-A651-37511C035305}" name="Column8889"/>
    <tableColumn id="8903" xr3:uid="{D3499E83-FF51-4FD4-B275-3BA60142DF87}" name="Column8890"/>
    <tableColumn id="8904" xr3:uid="{D9E5849D-76AC-402C-833D-D85E621020AD}" name="Column8891"/>
    <tableColumn id="8905" xr3:uid="{BE0EDEAB-E707-46C4-B408-01ECEB77EC4A}" name="Column8892"/>
    <tableColumn id="8906" xr3:uid="{2C7B7601-7C19-4389-9FE7-E5D4C1BECCD5}" name="Column8893"/>
    <tableColumn id="8907" xr3:uid="{EC2F33E9-A26D-4398-AA49-4DD943E0B472}" name="Column8894"/>
    <tableColumn id="8908" xr3:uid="{5DE7606D-FB68-48C3-9884-91205F6AB425}" name="Column8895"/>
    <tableColumn id="8909" xr3:uid="{6143FBF2-803B-499E-9C6F-32D025B03CA0}" name="Column8896"/>
    <tableColumn id="8910" xr3:uid="{B3EE6498-6934-4614-B6E0-526464E7C550}" name="Column8897"/>
    <tableColumn id="8911" xr3:uid="{076C55EB-0F93-48DE-B376-551C29AC0297}" name="Column8898"/>
    <tableColumn id="8912" xr3:uid="{236BA7BF-64C7-41DE-9B2E-BE877D9D3065}" name="Column8899"/>
    <tableColumn id="8913" xr3:uid="{0D2CD96E-9DCB-4307-A9CB-12D312301B4A}" name="Column8900"/>
    <tableColumn id="8914" xr3:uid="{53A1E388-892A-4DED-BDD9-85C4806676CC}" name="Column8901"/>
    <tableColumn id="8915" xr3:uid="{E4FB632C-D546-4879-A8C8-7CEB38CD91D9}" name="Column8902"/>
    <tableColumn id="8916" xr3:uid="{8DDFEC2C-385D-4560-A8FB-23A1E84A8451}" name="Column8903"/>
    <tableColumn id="8917" xr3:uid="{3D115D8D-0C12-4186-8008-59215C719BE0}" name="Column8904"/>
    <tableColumn id="8918" xr3:uid="{D0C94B2C-9A2A-489D-B5DD-65D91D5C6830}" name="Column8905"/>
    <tableColumn id="8919" xr3:uid="{E5B1DB3C-DCAA-4F06-BEFA-001DC9ABC92C}" name="Column8906"/>
    <tableColumn id="8920" xr3:uid="{288C28B9-C3C6-447B-9E42-2AA10C75EAAC}" name="Column8907"/>
    <tableColumn id="8921" xr3:uid="{1A62EBA2-C779-4A0B-9C73-EB4A1498188D}" name="Column8908"/>
    <tableColumn id="8922" xr3:uid="{0978DF9B-7811-4CAC-A5D6-E14526299771}" name="Column8909"/>
    <tableColumn id="8923" xr3:uid="{2234652D-9633-48FD-AF03-4D581206FBDF}" name="Column8910"/>
    <tableColumn id="8924" xr3:uid="{3FE7D8F1-9A50-41DF-A553-E7DDE70AA860}" name="Column8911"/>
    <tableColumn id="8925" xr3:uid="{6C37D89A-367E-4FA9-B2B0-A1B862B7FFBC}" name="Column8912"/>
    <tableColumn id="8926" xr3:uid="{47038A29-B566-4830-A859-FF441C3344C8}" name="Column8913"/>
    <tableColumn id="8927" xr3:uid="{BA52F139-1E58-4A2D-9246-E2A02AE54F0E}" name="Column8914"/>
    <tableColumn id="8928" xr3:uid="{FA842F0B-8C29-4291-B0AC-A8A491306D74}" name="Column8915"/>
    <tableColumn id="8929" xr3:uid="{3E01BB23-3430-4DB9-9737-C3A01E4FDD49}" name="Column8916"/>
    <tableColumn id="8930" xr3:uid="{6A220FF2-DF53-4522-8C6C-A60636F97B58}" name="Column8917"/>
    <tableColumn id="8931" xr3:uid="{50135F25-4F21-4147-87AF-30678662EF9C}" name="Column8918"/>
    <tableColumn id="8932" xr3:uid="{863DDD11-21D1-4DD0-957E-151275582DF5}" name="Column8919"/>
    <tableColumn id="8933" xr3:uid="{72A1AF6F-7DC7-4299-A433-6A6A660B223F}" name="Column8920"/>
    <tableColumn id="8934" xr3:uid="{61A05945-7150-4789-9861-771ADF256CE7}" name="Column8921"/>
    <tableColumn id="8935" xr3:uid="{0D7556B5-0841-4F90-97E0-3253B5DEF1B9}" name="Column8922"/>
    <tableColumn id="8936" xr3:uid="{38C8B583-6DE0-4B06-B4E3-D21CC6B405D6}" name="Column8923"/>
    <tableColumn id="8937" xr3:uid="{09649184-AE28-40A3-BF42-5C42ED0D19CF}" name="Column8924"/>
    <tableColumn id="8938" xr3:uid="{D88B1769-3BA7-4036-88B2-1A78329610A0}" name="Column8925"/>
    <tableColumn id="8939" xr3:uid="{54112DC8-5B64-4015-A797-5DB2D2E0090C}" name="Column8926"/>
    <tableColumn id="8940" xr3:uid="{F5A30DC4-8B23-4174-B6D5-42AC0648A0E3}" name="Column8927"/>
    <tableColumn id="8941" xr3:uid="{A9349BBC-F703-4559-A44F-A0C3E2B26E69}" name="Column8928"/>
    <tableColumn id="8942" xr3:uid="{80F9A509-5EA9-4227-8FC7-9E2F7B7A094B}" name="Column8929"/>
    <tableColumn id="8943" xr3:uid="{B76BA258-152E-49AB-9941-E4B1599E049B}" name="Column8930"/>
    <tableColumn id="8944" xr3:uid="{98D219B1-0B72-4692-936B-EB727914DA2D}" name="Column8931"/>
    <tableColumn id="8945" xr3:uid="{81685F4A-B31B-4095-8D01-74B2A9A80A68}" name="Column8932"/>
    <tableColumn id="8946" xr3:uid="{6E96B5BA-E644-4E62-838D-96113F286070}" name="Column8933"/>
    <tableColumn id="8947" xr3:uid="{171E0211-BAA8-4442-A7EA-BD6D3A95A23E}" name="Column8934"/>
    <tableColumn id="8948" xr3:uid="{199E3067-65D6-4678-90F6-F78D2D023E4B}" name="Column8935"/>
    <tableColumn id="8949" xr3:uid="{40C044E0-226B-4D81-B4B0-295E44E717FB}" name="Column8936"/>
    <tableColumn id="8950" xr3:uid="{3F921F7E-1030-447B-9480-D62486E80828}" name="Column8937"/>
    <tableColumn id="8951" xr3:uid="{C0025273-0E63-42C6-924E-79144C83FBE6}" name="Column8938"/>
    <tableColumn id="8952" xr3:uid="{1AC81AD7-0E00-4085-86E4-AD88C2FF2368}" name="Column8939"/>
    <tableColumn id="8953" xr3:uid="{BDF06936-6C52-49C2-B423-62888ACBFCAC}" name="Column8940"/>
    <tableColumn id="8954" xr3:uid="{D9E35435-7109-484E-9DBD-C5AE497D1205}" name="Column8941"/>
    <tableColumn id="8955" xr3:uid="{5BF213C4-E36F-4F09-BCAA-9B1DC143E5EE}" name="Column8942"/>
    <tableColumn id="8956" xr3:uid="{AF67AFCE-4056-4F67-B13D-A9D55BA72D29}" name="Column8943"/>
    <tableColumn id="8957" xr3:uid="{74634D52-D7B0-473B-8E3B-FEBBAFAC317C}" name="Column8944"/>
    <tableColumn id="8958" xr3:uid="{78865B6D-9889-4045-85DF-4AD511133CA4}" name="Column8945"/>
    <tableColumn id="8959" xr3:uid="{A37BB997-D651-48E3-A3EE-5421C4729E32}" name="Column8946"/>
    <tableColumn id="8960" xr3:uid="{86C10BEF-2C4F-4FF6-A306-3E96368A1468}" name="Column8947"/>
    <tableColumn id="8961" xr3:uid="{48A35942-4195-4F88-AA28-FEA913820094}" name="Column8948"/>
    <tableColumn id="8962" xr3:uid="{6CBE20D1-9A24-4AB8-ADA7-712A640B8557}" name="Column8949"/>
    <tableColumn id="8963" xr3:uid="{5AA91842-1F62-486C-A95F-2C4A20AB494C}" name="Column8950"/>
    <tableColumn id="8964" xr3:uid="{4496CC13-35DA-41D7-916F-43DCF3B25EEA}" name="Column8951"/>
    <tableColumn id="8965" xr3:uid="{A6E93CFD-0E18-424F-9EA3-096BEF951963}" name="Column8952"/>
    <tableColumn id="8966" xr3:uid="{382820A0-60A5-4346-875E-796403831997}" name="Column8953"/>
    <tableColumn id="8967" xr3:uid="{333CE60F-8558-4209-A001-812E550FF979}" name="Column8954"/>
    <tableColumn id="8968" xr3:uid="{07ACA53A-70AE-4F85-867A-5011D4E24D57}" name="Column8955"/>
    <tableColumn id="8969" xr3:uid="{38D9CA08-A42F-48DE-87BD-1A8617A6CF68}" name="Column8956"/>
    <tableColumn id="8970" xr3:uid="{81E16C78-113C-42D1-A1F6-76A1CB25E3F0}" name="Column8957"/>
    <tableColumn id="8971" xr3:uid="{5DEA610F-0CE6-45FC-8400-78B44CDA1736}" name="Column8958"/>
    <tableColumn id="8972" xr3:uid="{EE8F91CF-213E-487E-B1CA-31933B42341C}" name="Column8959"/>
    <tableColumn id="8973" xr3:uid="{6AF81FA9-E793-4539-8D09-B36A0E239E00}" name="Column8960"/>
    <tableColumn id="8974" xr3:uid="{63A7EC8B-C420-4E81-B792-DBCF2A148255}" name="Column8961"/>
    <tableColumn id="8975" xr3:uid="{36F98812-74D8-4D34-8920-8183AC35C1FD}" name="Column8962"/>
    <tableColumn id="8976" xr3:uid="{069CE322-290C-4120-9D86-06FF47721AAD}" name="Column8963"/>
    <tableColumn id="8977" xr3:uid="{8C5ED624-4801-4BAC-8112-8E2273A004BC}" name="Column8964"/>
    <tableColumn id="8978" xr3:uid="{EB11A4FF-E178-409C-B602-0C46FBABE622}" name="Column8965"/>
    <tableColumn id="8979" xr3:uid="{1AAF504B-8A49-4F22-BCE0-F7FB2CA78BF0}" name="Column8966"/>
    <tableColumn id="8980" xr3:uid="{FE203CA4-2D0D-42D5-8E0F-2F2C60B3CA24}" name="Column8967"/>
    <tableColumn id="8981" xr3:uid="{88201696-3B4F-41BD-B6F9-6DCB8553F7BD}" name="Column8968"/>
    <tableColumn id="8982" xr3:uid="{DB66393C-B5A6-48C3-BCAD-736B343E0D46}" name="Column8969"/>
    <tableColumn id="8983" xr3:uid="{A29593C1-6BFB-46DD-A469-0C7FAD55C07B}" name="Column8970"/>
    <tableColumn id="8984" xr3:uid="{B1E31ACB-D5F4-4DAB-87F5-0E0760E8358C}" name="Column8971"/>
    <tableColumn id="8985" xr3:uid="{5D27A062-0AA4-48BB-ABAE-FF61A1CC9C4D}" name="Column8972"/>
    <tableColumn id="8986" xr3:uid="{8E93E67D-E99F-4363-ADB9-D1966804BA85}" name="Column8973"/>
    <tableColumn id="8987" xr3:uid="{959CDB94-B26A-4EA9-9744-AB2933257EBC}" name="Column8974"/>
    <tableColumn id="8988" xr3:uid="{C29792EF-1BF0-4248-A71B-C6ACDD2CDA68}" name="Column8975"/>
    <tableColumn id="8989" xr3:uid="{BFEFE8D7-FF26-432D-8C50-062032B5FD03}" name="Column8976"/>
    <tableColumn id="8990" xr3:uid="{52CCA3CF-7253-4412-83AC-04C432387941}" name="Column8977"/>
    <tableColumn id="8991" xr3:uid="{7E294D4B-404D-4C03-BA99-220D29A0DE2F}" name="Column8978"/>
    <tableColumn id="8992" xr3:uid="{1C7365B6-4C7A-4F52-94A1-520C6B885B50}" name="Column8979"/>
    <tableColumn id="8993" xr3:uid="{5D73657B-1BE8-481A-8646-64F17449819B}" name="Column8980"/>
    <tableColumn id="8994" xr3:uid="{39CD0F34-168B-4B30-A717-FD200E662D44}" name="Column8981"/>
    <tableColumn id="8995" xr3:uid="{D3BCC29A-3D61-4C2B-9CE0-1AE85B5CE8B3}" name="Column8982"/>
    <tableColumn id="8996" xr3:uid="{B1AFCEAA-B8A1-4C5C-8BBA-4EBA8C5C6573}" name="Column8983"/>
    <tableColumn id="8997" xr3:uid="{9C82B807-1639-4AE4-89EC-ABB1ABC91019}" name="Column8984"/>
    <tableColumn id="8998" xr3:uid="{37FC670B-C375-429C-B4A4-7147935ED06D}" name="Column8985"/>
    <tableColumn id="8999" xr3:uid="{B7F9B729-832B-4568-9C23-6CB7E78134EF}" name="Column8986"/>
    <tableColumn id="9000" xr3:uid="{C3449F0F-B4AE-468C-8AD1-2E313F4BEC87}" name="Column8987"/>
    <tableColumn id="9001" xr3:uid="{5DE4732E-A9F5-4472-AC73-3E3AB0C24EF0}" name="Column8988"/>
    <tableColumn id="9002" xr3:uid="{946290FE-1840-4D9A-8652-ECD26A8782E5}" name="Column8989"/>
    <tableColumn id="9003" xr3:uid="{74208D04-990E-4985-9A79-A6960EA3048E}" name="Column8990"/>
    <tableColumn id="9004" xr3:uid="{F2B5409C-180C-4931-ADF3-09CF372255E2}" name="Column8991"/>
    <tableColumn id="9005" xr3:uid="{2AAF8A10-5C35-4C68-9EAE-6F018C5C8FC4}" name="Column8992"/>
    <tableColumn id="9006" xr3:uid="{1D69146E-DBA1-4B5F-839F-AD0B603DB224}" name="Column8993"/>
    <tableColumn id="9007" xr3:uid="{0159C369-7FD6-4339-B5D4-EED5E65B4AB9}" name="Column8994"/>
    <tableColumn id="9008" xr3:uid="{E653AD5C-CAFF-457D-91EB-60318B4274EB}" name="Column8995"/>
    <tableColumn id="9009" xr3:uid="{C18A4225-DA7F-4B7A-BE95-8A12C0D432EA}" name="Column8996"/>
    <tableColumn id="9010" xr3:uid="{AA8EA7CE-764D-4AE4-A19B-71D529A04BB3}" name="Column8997"/>
    <tableColumn id="9011" xr3:uid="{5663F5A3-9B2B-4437-AF37-2B33D4BF8355}" name="Column8998"/>
    <tableColumn id="9012" xr3:uid="{7FC4F311-7D42-4AAA-A3C9-B7C3B6CCC6CB}" name="Column8999"/>
    <tableColumn id="9013" xr3:uid="{11626845-7512-4D11-AF10-06A3148D4D7B}" name="Column9000"/>
    <tableColumn id="9014" xr3:uid="{73B9169A-9206-4838-B23D-CD422951BC4D}" name="Column9001"/>
    <tableColumn id="9015" xr3:uid="{9CB0A79D-7716-4243-94C6-9178F7893D3C}" name="Column9002"/>
    <tableColumn id="9016" xr3:uid="{B01E75A5-DB89-444C-A52C-8376FA82399A}" name="Column9003"/>
    <tableColumn id="9017" xr3:uid="{3F6BF81A-D233-428F-B703-BB213EF0C75D}" name="Column9004"/>
    <tableColumn id="9018" xr3:uid="{C8DDE5FA-FB82-4313-A714-243583AB9A2D}" name="Column9005"/>
    <tableColumn id="9019" xr3:uid="{3587279C-0AFA-46B5-831C-298226CC790B}" name="Column9006"/>
    <tableColumn id="9020" xr3:uid="{3CF0AB2C-029A-4325-8DC5-B893980BB13B}" name="Column9007"/>
    <tableColumn id="9021" xr3:uid="{DD136DF7-BD9B-4B72-AF37-665D1569D073}" name="Column9008"/>
    <tableColumn id="9022" xr3:uid="{078A42AB-7D36-45BE-B07A-73A50D9BDA37}" name="Column9009"/>
    <tableColumn id="9023" xr3:uid="{01DCFA46-DD9C-4508-B805-D6B2FAE646D8}" name="Column9010"/>
    <tableColumn id="9024" xr3:uid="{6FF62E6C-346D-4DB2-B3B8-BE45412215C7}" name="Column9011"/>
    <tableColumn id="9025" xr3:uid="{40A73EF0-46FA-46C7-B335-F2DF9DF7EBC5}" name="Column9012"/>
    <tableColumn id="9026" xr3:uid="{BB9C9767-8323-4D6B-929B-B72E421AF895}" name="Column9013"/>
    <tableColumn id="9027" xr3:uid="{D7F778E3-9D15-4F87-955F-BCCBBE4E090D}" name="Column9014"/>
    <tableColumn id="9028" xr3:uid="{FD9CE06E-F81E-4209-A279-DA41CD4FF35A}" name="Column9015"/>
    <tableColumn id="9029" xr3:uid="{5E7ED9ED-9F91-459A-A512-783335DD9607}" name="Column9016"/>
    <tableColumn id="9030" xr3:uid="{79146C98-5099-46DA-91FE-3902478558BA}" name="Column9017"/>
    <tableColumn id="9031" xr3:uid="{A4B74FA1-06A7-436F-8CD1-54E9E2231DAE}" name="Column9018"/>
    <tableColumn id="9032" xr3:uid="{9DBA2BA0-C051-4869-9A96-AEC589918C66}" name="Column9019"/>
    <tableColumn id="9033" xr3:uid="{708CBF28-6AE2-42AF-A178-80EE233DCA7D}" name="Column9020"/>
    <tableColumn id="9034" xr3:uid="{C3341341-D27D-4FF5-88AA-4E0D5387EE72}" name="Column9021"/>
    <tableColumn id="9035" xr3:uid="{14C5D6B8-CE5E-49DB-9465-873E6BA9F0A9}" name="Column9022"/>
    <tableColumn id="9036" xr3:uid="{B447E8DB-991E-4514-B926-57A6C2DD1EDC}" name="Column9023"/>
    <tableColumn id="9037" xr3:uid="{B0E26248-6E69-4CFF-BBAC-72575B6854AE}" name="Column9024"/>
    <tableColumn id="9038" xr3:uid="{54337F00-C19F-41FC-9B52-774D2A75DCDF}" name="Column9025"/>
    <tableColumn id="9039" xr3:uid="{59B1E228-3D6E-4B25-BBE3-7F4E15252F53}" name="Column9026"/>
    <tableColumn id="9040" xr3:uid="{57D8237E-9E15-4AEA-BDC8-CA77ADB8AD6B}" name="Column9027"/>
    <tableColumn id="9041" xr3:uid="{9727E039-D66A-4C03-997D-358D8AB45C34}" name="Column9028"/>
    <tableColumn id="9042" xr3:uid="{58DA398B-9514-4D0A-93B8-DC8FDDF44BFA}" name="Column9029"/>
    <tableColumn id="9043" xr3:uid="{B95EB2A9-5076-43B1-906E-6BEDE72B0CD8}" name="Column9030"/>
    <tableColumn id="9044" xr3:uid="{586CB888-C5F1-4114-8D4A-BA6574A5FB05}" name="Column9031"/>
    <tableColumn id="9045" xr3:uid="{27019E4D-F966-4C17-AFC8-AC9AB72ADBD1}" name="Column9032"/>
    <tableColumn id="9046" xr3:uid="{B9EC5789-8F76-4429-A8E2-C696187DDA6E}" name="Column9033"/>
    <tableColumn id="9047" xr3:uid="{10A6EEE9-9E79-4E8A-8BF9-52847F9448E9}" name="Column9034"/>
    <tableColumn id="9048" xr3:uid="{EB75F12D-FF60-4CDE-A336-884E8F1C93EF}" name="Column9035"/>
    <tableColumn id="9049" xr3:uid="{D04EB91D-BC4C-49FF-986E-A9EA365D1CCD}" name="Column9036"/>
    <tableColumn id="9050" xr3:uid="{02AC7CF1-DFD7-4D2C-B6F2-A09C0DAEEDA5}" name="Column9037"/>
    <tableColumn id="9051" xr3:uid="{C4C67987-377E-44BD-9879-8B9CCD3BF3C9}" name="Column9038"/>
    <tableColumn id="9052" xr3:uid="{C02949FE-C0A7-4DC9-9E8D-725D17460808}" name="Column9039"/>
    <tableColumn id="9053" xr3:uid="{14CC6F9A-A431-435B-992C-50D3C3F7AD8C}" name="Column9040"/>
    <tableColumn id="9054" xr3:uid="{5B5F1110-8497-45DC-9B27-6112ABCFA00D}" name="Column9041"/>
    <tableColumn id="9055" xr3:uid="{04BF8E94-6C28-4355-9FB7-6C5DEEC54621}" name="Column9042"/>
    <tableColumn id="9056" xr3:uid="{19634D67-97D3-453B-880A-48D2909FB588}" name="Column9043"/>
    <tableColumn id="9057" xr3:uid="{A74DE276-7723-4A08-BF9B-BC41E400A87F}" name="Column9044"/>
    <tableColumn id="9058" xr3:uid="{C3F8AAE9-76B9-4C7A-84C2-C3A78EFB3B82}" name="Column9045"/>
    <tableColumn id="9059" xr3:uid="{DBBA4E0E-FC28-42E0-8180-BEB364593DD5}" name="Column9046"/>
    <tableColumn id="9060" xr3:uid="{EEFAAA0C-FCBF-45FF-BC1F-5E4A7E4F43BF}" name="Column9047"/>
    <tableColumn id="9061" xr3:uid="{CABC5471-5051-4C19-AD3E-4840EA0AC365}" name="Column9048"/>
    <tableColumn id="9062" xr3:uid="{5DBE9C4B-799C-46D6-A27D-577635E3CDAA}" name="Column9049"/>
    <tableColumn id="9063" xr3:uid="{14440295-0F5C-4C6F-B867-EF217E3B8088}" name="Column9050"/>
    <tableColumn id="9064" xr3:uid="{07A631E4-8B7C-4C1D-98C1-E4C56D04B58F}" name="Column9051"/>
    <tableColumn id="9065" xr3:uid="{DD65BD6D-CCFE-42CE-AB75-E6C04F343E8B}" name="Column9052"/>
    <tableColumn id="9066" xr3:uid="{CA5A449B-E0C8-4C06-B72C-D8F7E85D01FA}" name="Column9053"/>
    <tableColumn id="9067" xr3:uid="{071B22A7-2A7A-4B09-B11D-6EA45EE5D09A}" name="Column9054"/>
    <tableColumn id="9068" xr3:uid="{5BC709E9-37B0-42CD-8117-505FFE5D24B6}" name="Column9055"/>
    <tableColumn id="9069" xr3:uid="{A8DC8254-3ABB-4A7F-8452-B6BF2A72DB6F}" name="Column9056"/>
    <tableColumn id="9070" xr3:uid="{26097AA2-6A4F-4F80-A1B7-1FB193E13D8C}" name="Column9057"/>
    <tableColumn id="9071" xr3:uid="{C7CA4C58-B8E1-4106-AFDE-E5B03BD98BDA}" name="Column9058"/>
    <tableColumn id="9072" xr3:uid="{E43E03E1-0ED8-447F-9984-15D326F7BAFD}" name="Column9059"/>
    <tableColumn id="9073" xr3:uid="{58C19C4B-E26A-4D5C-94D2-EB788AE58341}" name="Column9060"/>
    <tableColumn id="9074" xr3:uid="{4E71308A-7AFA-409D-89F9-288E749FF28D}" name="Column9061"/>
    <tableColumn id="9075" xr3:uid="{FB572362-DDB6-48F0-B2EB-8F39BC08A6A3}" name="Column9062"/>
    <tableColumn id="9076" xr3:uid="{B192103B-827B-4F4E-8516-BED1FFACEBF5}" name="Column9063"/>
    <tableColumn id="9077" xr3:uid="{C23D6AD1-8C93-4CED-B86C-A00BF99E1C43}" name="Column9064"/>
    <tableColumn id="9078" xr3:uid="{33854600-8993-4F43-9ACA-FDAE32F60B8E}" name="Column9065"/>
    <tableColumn id="9079" xr3:uid="{635919B8-D04E-4BEF-8776-06A1D99CB5DD}" name="Column9066"/>
    <tableColumn id="9080" xr3:uid="{71B490EE-C344-4793-9DD6-7D08D4810A01}" name="Column9067"/>
    <tableColumn id="9081" xr3:uid="{E543FDE2-0887-42AF-96FD-B3A2C9010084}" name="Column9068"/>
    <tableColumn id="9082" xr3:uid="{5A25216F-B8D3-4839-B999-1DA0C0EEF302}" name="Column9069"/>
    <tableColumn id="9083" xr3:uid="{5BFBC26E-3026-48D7-8184-2AC115CA2A40}" name="Column9070"/>
    <tableColumn id="9084" xr3:uid="{B9D89310-408B-4342-BE49-CE403636C4E0}" name="Column9071"/>
    <tableColumn id="9085" xr3:uid="{BC80FA28-CD19-447A-A769-7D88A5021D2F}" name="Column9072"/>
    <tableColumn id="9086" xr3:uid="{B9FB6035-23AF-4610-9724-801EAAF9BEFE}" name="Column9073"/>
    <tableColumn id="9087" xr3:uid="{A9860BDD-173D-4968-9A2A-139A9CD7A1D2}" name="Column9074"/>
    <tableColumn id="9088" xr3:uid="{3C394F28-7F1F-4607-A51B-41C6783C688D}" name="Column9075"/>
    <tableColumn id="9089" xr3:uid="{D2E5C053-48FD-4855-91D1-0C8ADB107400}" name="Column9076"/>
    <tableColumn id="9090" xr3:uid="{C79CC47D-8B05-490A-A30B-F048E9BCE6D3}" name="Column9077"/>
    <tableColumn id="9091" xr3:uid="{3884E2DA-4DDB-4FE3-B10B-02985ACA9531}" name="Column9078"/>
    <tableColumn id="9092" xr3:uid="{5CF92FC4-8D3E-4E32-BA83-1601811FE9F6}" name="Column9079"/>
    <tableColumn id="9093" xr3:uid="{B62A0CF9-4E3D-4D07-82E7-8EDC896EA056}" name="Column9080"/>
    <tableColumn id="9094" xr3:uid="{6E804B99-0507-41D9-8656-FF1F1AE8F51E}" name="Column9081"/>
    <tableColumn id="9095" xr3:uid="{376F7B7C-FCFE-4CC8-8D29-257E3857467A}" name="Column9082"/>
    <tableColumn id="9096" xr3:uid="{5E17510E-BD92-4AC7-933F-822347CF0EDF}" name="Column9083"/>
    <tableColumn id="9097" xr3:uid="{059A8C7B-F8EE-42D4-9AAB-938FF3E2F338}" name="Column9084"/>
    <tableColumn id="9098" xr3:uid="{4C54537F-B643-49FC-896A-8F81E001BF58}" name="Column9085"/>
    <tableColumn id="9099" xr3:uid="{9172AC58-C1A3-4189-9588-32A5AE59A43E}" name="Column9086"/>
    <tableColumn id="9100" xr3:uid="{1C254A6F-3B98-4FC5-A88D-95F322EDD429}" name="Column9087"/>
    <tableColumn id="9101" xr3:uid="{D925208D-6872-41E3-8A71-DEE7D2A8F18F}" name="Column9088"/>
    <tableColumn id="9102" xr3:uid="{8FCC1104-BD0F-4E27-95F9-788A0A55F75E}" name="Column9089"/>
    <tableColumn id="9103" xr3:uid="{24448FAA-7D35-4B77-8899-06DA276DDBF8}" name="Column9090"/>
    <tableColumn id="9104" xr3:uid="{6E13155D-30F2-49B6-BC3F-51F9D133574A}" name="Column9091"/>
    <tableColumn id="9105" xr3:uid="{83310EE3-7F8A-4F44-9729-2A748A31C115}" name="Column9092"/>
    <tableColumn id="9106" xr3:uid="{0ADF277D-4ACC-4814-8C53-5316F638752A}" name="Column9093"/>
    <tableColumn id="9107" xr3:uid="{D2F2CDC7-811E-4E2C-92DF-DE0A92342F0A}" name="Column9094"/>
    <tableColumn id="9108" xr3:uid="{C5FC25D4-DC81-4208-B1DC-A34CB1D7560C}" name="Column9095"/>
    <tableColumn id="9109" xr3:uid="{EEC7CB69-933D-4211-98FF-45EE7F448F1F}" name="Column9096"/>
    <tableColumn id="9110" xr3:uid="{B2B27471-ECBB-4634-8427-E7F6DE9C2523}" name="Column9097"/>
    <tableColumn id="9111" xr3:uid="{4C5F1119-8244-4A20-BCAC-56C9CC8BC389}" name="Column9098"/>
    <tableColumn id="9112" xr3:uid="{C946D34C-E158-446C-A924-A66820BACFDE}" name="Column9099"/>
    <tableColumn id="9113" xr3:uid="{AAE040F2-BCBC-4F8C-8581-7568DBA611A0}" name="Column9100"/>
    <tableColumn id="9114" xr3:uid="{C13160F7-0F8B-4ED9-AB23-1FB66EAF89BA}" name="Column9101"/>
    <tableColumn id="9115" xr3:uid="{0A1AD597-07AE-41F3-8BC0-A71413E7413F}" name="Column9102"/>
    <tableColumn id="9116" xr3:uid="{80D0D5DA-CE22-421E-8BFF-2FA9B43D751B}" name="Column9103"/>
    <tableColumn id="9117" xr3:uid="{FD96A1EE-1F40-4B94-873F-FD19D975F5CE}" name="Column9104"/>
    <tableColumn id="9118" xr3:uid="{C0EC53C7-0F9A-46CB-B02A-6347B7F28B36}" name="Column9105"/>
    <tableColumn id="9119" xr3:uid="{A7C29EA4-FB69-4816-8798-17A1CE7294F5}" name="Column9106"/>
    <tableColumn id="9120" xr3:uid="{51980C2A-5A48-4D86-8AE5-4BA2EAC7F8F4}" name="Column9107"/>
    <tableColumn id="9121" xr3:uid="{973637C6-D170-4A18-88F3-EE0FF7997CEF}" name="Column9108"/>
    <tableColumn id="9122" xr3:uid="{3A23A9DF-4103-4410-AD2A-4C908957F163}" name="Column9109"/>
    <tableColumn id="9123" xr3:uid="{E595F0BE-6D2B-46B5-BB35-1747343BD503}" name="Column9110"/>
    <tableColumn id="9124" xr3:uid="{DA5257F1-BB6E-46A5-91F7-DE8E1A9876CD}" name="Column9111"/>
    <tableColumn id="9125" xr3:uid="{2B18C4DB-5BE8-414B-9B5B-257DDFB69CBB}" name="Column9112"/>
    <tableColumn id="9126" xr3:uid="{347A3522-C107-422C-B005-F031EA42014D}" name="Column9113"/>
    <tableColumn id="9127" xr3:uid="{B547C9B5-0622-4C37-864A-F513F82B7A38}" name="Column9114"/>
    <tableColumn id="9128" xr3:uid="{596B0BCD-AEFC-46B8-B14B-5D54F19F8B2A}" name="Column9115"/>
    <tableColumn id="9129" xr3:uid="{D4BA7D3C-57A3-47FF-8E5F-F034BF055747}" name="Column9116"/>
    <tableColumn id="9130" xr3:uid="{7D963F1E-BEF7-428A-AAAF-7A77A0EFDC35}" name="Column9117"/>
    <tableColumn id="9131" xr3:uid="{643B07A5-6B91-46EF-86A4-353EB8AC1BFE}" name="Column9118"/>
    <tableColumn id="9132" xr3:uid="{02A31618-8419-4A7B-8D53-28739FB57404}" name="Column9119"/>
    <tableColumn id="9133" xr3:uid="{318671AD-6DAC-488E-82F8-48FA0B511969}" name="Column9120"/>
    <tableColumn id="9134" xr3:uid="{3DE8E5A8-CD6F-4452-B1BF-20892853AFC5}" name="Column9121"/>
    <tableColumn id="9135" xr3:uid="{0D527546-B290-4BB6-BBA7-E817E39408BA}" name="Column9122"/>
    <tableColumn id="9136" xr3:uid="{1AC7273A-C99C-44CF-B823-7B7FE22EFF88}" name="Column9123"/>
    <tableColumn id="9137" xr3:uid="{B55E7170-5BE0-4709-B12A-55FE4437CE80}" name="Column9124"/>
    <tableColumn id="9138" xr3:uid="{D577A69D-FB77-47E7-8670-A6B16034382F}" name="Column9125"/>
    <tableColumn id="9139" xr3:uid="{60B7AAD9-D761-4163-A782-8D0DB4CD925D}" name="Column9126"/>
    <tableColumn id="9140" xr3:uid="{6B18B742-F87A-40AD-B88E-29177EE0D41A}" name="Column9127"/>
    <tableColumn id="9141" xr3:uid="{CADEC6D7-7B7E-4D85-AEDE-A7C97BADCF97}" name="Column9128"/>
    <tableColumn id="9142" xr3:uid="{D15E8710-0284-4F68-8967-018E5CD8C275}" name="Column9129"/>
    <tableColumn id="9143" xr3:uid="{5927605E-A718-43E3-BF5B-CAB7148410C2}" name="Column9130"/>
    <tableColumn id="9144" xr3:uid="{665BECA5-D74D-4D83-A9C4-9875B0D17CF8}" name="Column9131"/>
    <tableColumn id="9145" xr3:uid="{2DF636D2-7C4F-4155-A599-C4D7AE321677}" name="Column9132"/>
    <tableColumn id="9146" xr3:uid="{76CA9B17-CB60-45B9-8ADF-4A9F9FEE93AE}" name="Column9133"/>
    <tableColumn id="9147" xr3:uid="{7E7392E8-A32A-4F94-AA49-CD2318152DC2}" name="Column9134"/>
    <tableColumn id="9148" xr3:uid="{03E78F4E-16EE-411F-8708-BDF413E06633}" name="Column9135"/>
    <tableColumn id="9149" xr3:uid="{65A0A808-DE66-40C6-9732-B7985B983C9C}" name="Column9136"/>
    <tableColumn id="9150" xr3:uid="{DF29684D-68E7-4D63-A064-FF55F250948C}" name="Column9137"/>
    <tableColumn id="9151" xr3:uid="{B9581B50-9335-4AA6-9309-95308123A9D4}" name="Column9138"/>
    <tableColumn id="9152" xr3:uid="{8539F4E4-EBB5-4BAF-8DE6-9AF30A63D8EF}" name="Column9139"/>
    <tableColumn id="9153" xr3:uid="{216BDEDE-5AF9-483B-82A0-FD50FEBA8C9F}" name="Column9140"/>
    <tableColumn id="9154" xr3:uid="{6BC17A02-65C3-4F59-9FD9-055837AEBE85}" name="Column9141"/>
    <tableColumn id="9155" xr3:uid="{5F858C03-04E7-4E0A-8EB3-C02522B522A9}" name="Column9142"/>
    <tableColumn id="9156" xr3:uid="{45A887FC-16C0-4943-8A1B-8C2FF34A7DFB}" name="Column9143"/>
    <tableColumn id="9157" xr3:uid="{4DABCB13-16C3-4137-AFD0-F383211A5CD5}" name="Column9144"/>
    <tableColumn id="9158" xr3:uid="{F57B5210-69C2-4CAF-A86C-30EE755B9DAE}" name="Column9145"/>
    <tableColumn id="9159" xr3:uid="{443CF26F-B911-49BD-85C2-E60AD041A793}" name="Column9146"/>
    <tableColumn id="9160" xr3:uid="{0A72AE5E-2777-44BF-85F0-301719D5020B}" name="Column9147"/>
    <tableColumn id="9161" xr3:uid="{ABF73945-F5EB-4DBB-AE6A-EFBBDDDD1723}" name="Column9148"/>
    <tableColumn id="9162" xr3:uid="{1CA2E394-07D2-4624-8DC5-0213BBBF3F31}" name="Column9149"/>
    <tableColumn id="9163" xr3:uid="{836AA970-FFFB-4625-A84E-203BD353B774}" name="Column9150"/>
    <tableColumn id="9164" xr3:uid="{7B6C21D8-5334-45EB-84A6-2249D6508BA7}" name="Column9151"/>
    <tableColumn id="9165" xr3:uid="{87CA7E53-D2E5-43A5-BA9F-7C2546DAC817}" name="Column9152"/>
    <tableColumn id="9166" xr3:uid="{36983752-F275-4E93-A254-C825896F367F}" name="Column9153"/>
    <tableColumn id="9167" xr3:uid="{3FFD0C59-999D-4FA6-BE4A-52C9FAECDC24}" name="Column9154"/>
    <tableColumn id="9168" xr3:uid="{041AAE61-A094-4A7F-A02A-2C4722F61B35}" name="Column9155"/>
    <tableColumn id="9169" xr3:uid="{B141762B-A1FE-4AD1-9E91-FCCFD3832CB1}" name="Column9156"/>
    <tableColumn id="9170" xr3:uid="{361B8FC5-E525-4BC7-9A51-572068F48AAF}" name="Column9157"/>
    <tableColumn id="9171" xr3:uid="{46A3EF93-8E09-4C19-84C6-49EEEFFC0E2F}" name="Column9158"/>
    <tableColumn id="9172" xr3:uid="{94178E0D-3550-4527-AB10-BC1CA1D81D5A}" name="Column9159"/>
    <tableColumn id="9173" xr3:uid="{58EF64FB-2821-45A8-81F4-9D75C7F00F49}" name="Column9160"/>
    <tableColumn id="9174" xr3:uid="{5A992A20-65FD-47E8-A538-E4764DE53142}" name="Column9161"/>
    <tableColumn id="9175" xr3:uid="{5B90F77B-9849-4072-B7C0-647E9B484EAC}" name="Column9162"/>
    <tableColumn id="9176" xr3:uid="{B254B6A4-2418-439E-BAB5-FBE72BA74D18}" name="Column9163"/>
    <tableColumn id="9177" xr3:uid="{97D513BF-A254-49D7-A9E6-99D4B3054284}" name="Column9164"/>
    <tableColumn id="9178" xr3:uid="{3123D708-8B2C-440D-A851-125998373BA5}" name="Column9165"/>
    <tableColumn id="9179" xr3:uid="{F7B51DFC-C9A4-4EE2-8B05-6250D219AE01}" name="Column9166"/>
    <tableColumn id="9180" xr3:uid="{609C538C-98E1-42B9-971F-4A0CCD823DA2}" name="Column9167"/>
    <tableColumn id="9181" xr3:uid="{D834D1BE-EEBC-4A92-B43A-51972A4D565F}" name="Column9168"/>
    <tableColumn id="9182" xr3:uid="{F33E0472-CC23-4F5D-A69F-FBB05F302490}" name="Column9169"/>
    <tableColumn id="9183" xr3:uid="{9B6C8338-5653-452C-9F63-0294DA23F072}" name="Column9170"/>
    <tableColumn id="9184" xr3:uid="{8469645F-5449-4F98-B460-59BC8AE04A79}" name="Column9171"/>
    <tableColumn id="9185" xr3:uid="{9F826404-1D76-461B-86B1-A47995F905BF}" name="Column9172"/>
    <tableColumn id="9186" xr3:uid="{9CDAD59D-E60C-4248-93C1-514A66CD8BBD}" name="Column9173"/>
    <tableColumn id="9187" xr3:uid="{43C4C622-E7A1-4DE8-80F1-7B6412A63ECD}" name="Column9174"/>
    <tableColumn id="9188" xr3:uid="{87EA24A8-B668-4C26-9A48-75B71479D6B4}" name="Column9175"/>
    <tableColumn id="9189" xr3:uid="{044D9CC5-38EE-4A8C-A43C-8CA01622F1E1}" name="Column9176"/>
    <tableColumn id="9190" xr3:uid="{73705C99-999E-498D-BF33-355E2778374C}" name="Column9177"/>
    <tableColumn id="9191" xr3:uid="{3DE3FDAB-5938-4818-BDA5-0DFFB7812F4B}" name="Column9178"/>
    <tableColumn id="9192" xr3:uid="{0E4FEC80-4763-4563-91AD-8285AF25DB71}" name="Column9179"/>
    <tableColumn id="9193" xr3:uid="{5460E4CC-036B-4046-9DE6-E2380AE0D35C}" name="Column9180"/>
    <tableColumn id="9194" xr3:uid="{579E667B-8C2F-4AE9-98AE-C48995E6A2BF}" name="Column9181"/>
    <tableColumn id="9195" xr3:uid="{329D9271-9E11-44D2-B698-46FE0D1A23F0}" name="Column9182"/>
    <tableColumn id="9196" xr3:uid="{685FEBEE-B18F-44B8-9B3E-DD1A9E3391CD}" name="Column9183"/>
    <tableColumn id="9197" xr3:uid="{B20F7EA3-E0E0-4CD3-8F82-9D69834B49A9}" name="Column9184"/>
    <tableColumn id="9198" xr3:uid="{AFC46AC4-BCE6-49CB-AFF5-70FE7E42810B}" name="Column9185"/>
    <tableColumn id="9199" xr3:uid="{6168FB49-66B9-489B-81EB-E20BE7B3407F}" name="Column9186"/>
    <tableColumn id="9200" xr3:uid="{2C615A15-7CE6-4D97-9F60-855A6E78D3E7}" name="Column9187"/>
    <tableColumn id="9201" xr3:uid="{F2F1A689-1ED7-4369-8882-73AB24984B46}" name="Column9188"/>
    <tableColumn id="9202" xr3:uid="{A1EB2078-D9AB-449A-8C95-CB0EEA85300A}" name="Column9189"/>
    <tableColumn id="9203" xr3:uid="{2E0F6467-55DF-4648-BC22-394989E1422F}" name="Column9190"/>
    <tableColumn id="9204" xr3:uid="{F4B71A89-E21F-44E1-8210-CD8E4295E882}" name="Column9191"/>
    <tableColumn id="9205" xr3:uid="{82DE052A-07D2-4267-B93B-DBEC8A648B43}" name="Column9192"/>
    <tableColumn id="9206" xr3:uid="{BD014A32-DDE9-40B1-A496-D4C2A883948A}" name="Column9193"/>
    <tableColumn id="9207" xr3:uid="{7506FF22-4B5A-4853-A8CA-210ACA6D6C3F}" name="Column9194"/>
    <tableColumn id="9208" xr3:uid="{6F4977BE-B546-496A-89BE-F08E330C269A}" name="Column9195"/>
    <tableColumn id="9209" xr3:uid="{67E05834-DB04-474A-9B26-B88526550469}" name="Column9196"/>
    <tableColumn id="9210" xr3:uid="{3C2A3DC5-493A-4621-93B8-FF93DBF0AA1F}" name="Column9197"/>
    <tableColumn id="9211" xr3:uid="{97B95835-30B3-4C18-8B5D-87B3537D79DC}" name="Column9198"/>
    <tableColumn id="9212" xr3:uid="{36BD5454-3C40-44D0-8494-5C6BEB51D45D}" name="Column9199"/>
    <tableColumn id="9213" xr3:uid="{1D0ECA64-98D7-4182-AE32-759B9D702DD0}" name="Column9200"/>
    <tableColumn id="9214" xr3:uid="{2855FE64-9D77-40CD-BDCD-49E4259AE9E5}" name="Column9201"/>
    <tableColumn id="9215" xr3:uid="{3871D525-6B2F-4982-8FBF-29982EC9C4BE}" name="Column9202"/>
    <tableColumn id="9216" xr3:uid="{23D7E467-A431-442D-A3C7-0D0BC5D2F57F}" name="Column9203"/>
    <tableColumn id="9217" xr3:uid="{0A9886F1-140E-4358-9803-A363601ECB60}" name="Column9204"/>
    <tableColumn id="9218" xr3:uid="{3B6605B1-DD78-4580-B8C0-94DC5DE83028}" name="Column9205"/>
    <tableColumn id="9219" xr3:uid="{8D12FDD6-8C05-49D6-825C-1CFFB18C3438}" name="Column9206"/>
    <tableColumn id="9220" xr3:uid="{593AC5A6-7D7C-45D6-B153-876F96982006}" name="Column9207"/>
    <tableColumn id="9221" xr3:uid="{44937CBC-A8DA-499E-BF98-F919A69E4D5E}" name="Column9208"/>
    <tableColumn id="9222" xr3:uid="{1F5B78AA-D6ED-4B55-B3B6-DD9683863686}" name="Column9209"/>
    <tableColumn id="9223" xr3:uid="{196AFD57-395B-4247-BFE4-88F9F7633262}" name="Column9210"/>
    <tableColumn id="9224" xr3:uid="{A2ECF700-48C9-43B7-AEFB-E2B32A0B83BB}" name="Column9211"/>
    <tableColumn id="9225" xr3:uid="{48BD0133-671D-401F-AC7F-C49205BFDF41}" name="Column9212"/>
    <tableColumn id="9226" xr3:uid="{4DE7F192-13B1-47D6-AB06-D46173D3D019}" name="Column9213"/>
    <tableColumn id="9227" xr3:uid="{A80FB471-201E-40BF-B9B0-C86FD376CB25}" name="Column9214"/>
    <tableColumn id="9228" xr3:uid="{DC714A5F-F318-46CE-849F-DA2750FBB75A}" name="Column9215"/>
    <tableColumn id="9229" xr3:uid="{A27399AC-1EF0-484F-BDAB-19F6C585F9AB}" name="Column9216"/>
    <tableColumn id="9230" xr3:uid="{2C796066-028F-4FE9-A372-B65DB14AF70E}" name="Column9217"/>
    <tableColumn id="9231" xr3:uid="{5D885D69-48FD-42DD-9BC2-691282B34AD3}" name="Column9218"/>
    <tableColumn id="9232" xr3:uid="{04ED015B-6E01-46DF-A1BC-3001948CC967}" name="Column9219"/>
    <tableColumn id="9233" xr3:uid="{E23AB753-C0DB-41BA-836C-4DDC9CC4FEED}" name="Column9220"/>
    <tableColumn id="9234" xr3:uid="{8E255BE0-DF40-4028-B6DD-BCBA14912F11}" name="Column9221"/>
    <tableColumn id="9235" xr3:uid="{72F9E2D1-8E6B-40A8-AE7A-BB93E10A8E48}" name="Column9222"/>
    <tableColumn id="9236" xr3:uid="{5FB30C2D-728C-439E-B4A3-3D8E0AE16A0B}" name="Column9223"/>
    <tableColumn id="9237" xr3:uid="{7A42AB94-BFF4-454B-B5C4-A4AE0B03FC7F}" name="Column9224"/>
    <tableColumn id="9238" xr3:uid="{CED9F990-B15F-4BAB-8716-5189042CEFB3}" name="Column9225"/>
    <tableColumn id="9239" xr3:uid="{24DA076E-7AAC-400B-90A0-30907B0AB9C7}" name="Column9226"/>
    <tableColumn id="9240" xr3:uid="{5868AFDF-6CAC-417C-8D54-DB6E312053A7}" name="Column9227"/>
    <tableColumn id="9241" xr3:uid="{99F7CF1D-3D02-455E-84B8-412D2D90C33C}" name="Column9228"/>
    <tableColumn id="9242" xr3:uid="{6EE3611C-9DFD-4F34-B6FE-DFC30FA74B49}" name="Column9229"/>
    <tableColumn id="9243" xr3:uid="{F475E22F-DB63-4CA0-ACD0-8D34BA5C7E56}" name="Column9230"/>
    <tableColumn id="9244" xr3:uid="{25191C8A-2652-4162-BBA1-92AD65676297}" name="Column9231"/>
    <tableColumn id="9245" xr3:uid="{06CC811A-1DBD-45A3-991E-C2A4316D7FDE}" name="Column9232"/>
    <tableColumn id="9246" xr3:uid="{C0F48B87-A7D5-4519-8449-E4185CE939B3}" name="Column9233"/>
    <tableColumn id="9247" xr3:uid="{86EA78BF-4B4B-4EA8-9F60-B209C85C91E0}" name="Column9234"/>
    <tableColumn id="9248" xr3:uid="{E17326F4-A764-43B4-9C4F-BD004754EF2E}" name="Column9235"/>
    <tableColumn id="9249" xr3:uid="{7340E2C9-7994-422A-BE44-0CD73F4A7F16}" name="Column9236"/>
    <tableColumn id="9250" xr3:uid="{CADD6003-60E2-4739-BD5C-7FF801FF9581}" name="Column9237"/>
    <tableColumn id="9251" xr3:uid="{69B03382-40B0-487D-9AF0-8EF9CB4AB90D}" name="Column9238"/>
    <tableColumn id="9252" xr3:uid="{D69798DA-8BFA-4331-88CF-EA33C2835E56}" name="Column9239"/>
    <tableColumn id="9253" xr3:uid="{19CAF235-5E4F-4D7C-85E6-1DE82A0D1879}" name="Column9240"/>
    <tableColumn id="9254" xr3:uid="{6C73A94F-6E66-4236-9A7A-F97F994FD9D2}" name="Column9241"/>
    <tableColumn id="9255" xr3:uid="{14343DBA-0861-42EB-B786-FF5FD2C4569D}" name="Column9242"/>
    <tableColumn id="9256" xr3:uid="{3C57FF20-662C-4177-87D2-802A0EA6E5AC}" name="Column9243"/>
    <tableColumn id="9257" xr3:uid="{947914D7-FE78-47D5-A9E0-0027BA946F1D}" name="Column9244"/>
    <tableColumn id="9258" xr3:uid="{54C47467-057B-4FA4-A43B-7F6DE17ED1D8}" name="Column9245"/>
    <tableColumn id="9259" xr3:uid="{CB718057-CFEC-48EA-AD33-997CBFF7CF82}" name="Column9246"/>
    <tableColumn id="9260" xr3:uid="{E300CC61-EE87-481B-B10B-731F87CEC4B2}" name="Column9247"/>
    <tableColumn id="9261" xr3:uid="{5F1D8F6C-E2D8-4F11-9992-D6F7EFEF27CC}" name="Column9248"/>
    <tableColumn id="9262" xr3:uid="{C2E93F69-D80E-4FD0-B3A4-A43DE2ABB931}" name="Column9249"/>
    <tableColumn id="9263" xr3:uid="{6DED75A6-C3C3-4220-ADB8-A2F2028E3F49}" name="Column9250"/>
    <tableColumn id="9264" xr3:uid="{0EDC1A82-5971-457B-B437-08265F7F22D3}" name="Column9251"/>
    <tableColumn id="9265" xr3:uid="{60F92376-51AB-40C8-B02E-D9CEFE153D55}" name="Column9252"/>
    <tableColumn id="9266" xr3:uid="{611463E7-7E5A-4846-88C0-D31612B36730}" name="Column9253"/>
    <tableColumn id="9267" xr3:uid="{0FAE8DEE-5D06-4657-8BEE-38ACFB89A933}" name="Column9254"/>
    <tableColumn id="9268" xr3:uid="{326627B8-A756-4309-AEFE-A2F2FAD41D1A}" name="Column9255"/>
    <tableColumn id="9269" xr3:uid="{ADAB04FF-6EDB-4281-8AF1-AAF747F15233}" name="Column9256"/>
    <tableColumn id="9270" xr3:uid="{658E28E3-DAEE-4CE4-B944-F686CE71DE9A}" name="Column9257"/>
    <tableColumn id="9271" xr3:uid="{ACE88BC8-5EBA-473A-B29A-AA1AA4F8514E}" name="Column9258"/>
    <tableColumn id="9272" xr3:uid="{47DE4A96-D901-4D8F-BA9A-628F2C9E784C}" name="Column9259"/>
    <tableColumn id="9273" xr3:uid="{7C72FFBC-74B3-4628-BEF5-9338118C9CEF}" name="Column9260"/>
    <tableColumn id="9274" xr3:uid="{4FB9EF0D-F62A-41C1-827F-FECFA0A0F8F1}" name="Column9261"/>
    <tableColumn id="9275" xr3:uid="{1A1D398E-1E1F-41CC-B8A6-69EE43E10081}" name="Column9262"/>
    <tableColumn id="9276" xr3:uid="{060723F3-FFB7-4DE8-9B5E-89440AF3E46B}" name="Column9263"/>
    <tableColumn id="9277" xr3:uid="{10DE3F83-A37A-4AB8-8CE5-CD4C91CAD83C}" name="Column9264"/>
    <tableColumn id="9278" xr3:uid="{8ED8F68B-AA71-49CD-B508-F2F746691759}" name="Column9265"/>
    <tableColumn id="9279" xr3:uid="{33A3B4A8-811F-459A-95FE-C64563F33668}" name="Column9266"/>
    <tableColumn id="9280" xr3:uid="{0AD16269-F18E-4364-B1E0-DB0C4FAC7241}" name="Column9267"/>
    <tableColumn id="9281" xr3:uid="{3C13567A-C901-4271-9195-372F0D89FA77}" name="Column9268"/>
    <tableColumn id="9282" xr3:uid="{8C79ABAE-2DE6-4215-B8B7-AA08CA378066}" name="Column9269"/>
    <tableColumn id="9283" xr3:uid="{C733B838-0463-4EA5-BAB3-7461380CFD4D}" name="Column9270"/>
    <tableColumn id="9284" xr3:uid="{8765AEE7-79B8-4366-82F0-F5B9F76D9773}" name="Column9271"/>
    <tableColumn id="9285" xr3:uid="{F7C6A8EF-CB98-4AE3-8387-FD4351CA014B}" name="Column9272"/>
    <tableColumn id="9286" xr3:uid="{6A6B4AD3-529C-4A52-9815-425F9FEA24B2}" name="Column9273"/>
    <tableColumn id="9287" xr3:uid="{DFAD8542-2631-4046-AD4B-51B14D01AF0F}" name="Column9274"/>
    <tableColumn id="9288" xr3:uid="{EC096041-014E-4B85-82E5-225234501CE7}" name="Column9275"/>
    <tableColumn id="9289" xr3:uid="{CAD38989-8CC6-40E8-96A2-CAFB4032B475}" name="Column9276"/>
    <tableColumn id="9290" xr3:uid="{81E5AC8E-C27D-4F4C-B413-9F4506FB30F1}" name="Column9277"/>
    <tableColumn id="9291" xr3:uid="{A6A57234-68DF-4736-84C5-A90A20F5C600}" name="Column9278"/>
    <tableColumn id="9292" xr3:uid="{5B6AAB5E-4B04-4422-9130-435FF70672AA}" name="Column9279"/>
    <tableColumn id="9293" xr3:uid="{7DB4B576-4121-468E-BFEE-3275D15C4A70}" name="Column9280"/>
    <tableColumn id="9294" xr3:uid="{D2EC6F98-BD68-4294-9191-468238B297D4}" name="Column9281"/>
    <tableColumn id="9295" xr3:uid="{B3FF46A2-4A6A-437C-8C74-591F546FB517}" name="Column9282"/>
    <tableColumn id="9296" xr3:uid="{39872275-DA5F-4634-B5A2-4F6E23932844}" name="Column9283"/>
    <tableColumn id="9297" xr3:uid="{545B0CC5-6661-4A06-963F-24A02A4CE0DD}" name="Column9284"/>
    <tableColumn id="9298" xr3:uid="{ED1A0729-45F7-4F84-9B3E-CE987B30A4AA}" name="Column9285"/>
    <tableColumn id="9299" xr3:uid="{B43CCE3B-4BAC-46CE-B6A6-BF5E82433776}" name="Column9286"/>
    <tableColumn id="9300" xr3:uid="{132A8FE9-1D6B-4BB6-A240-E021AC56115C}" name="Column9287"/>
    <tableColumn id="9301" xr3:uid="{25E9A2FC-80D1-4A74-8BB6-DBCAA48EB17D}" name="Column9288"/>
    <tableColumn id="9302" xr3:uid="{2AB90293-19F4-45CB-B23F-C5293A6C7742}" name="Column9289"/>
    <tableColumn id="9303" xr3:uid="{70CBB34C-4D81-4376-BAFA-632B7A8DBAE0}" name="Column9290"/>
    <tableColumn id="9304" xr3:uid="{363EAE9B-7A1F-4403-9DBF-BD6DE4B985E2}" name="Column9291"/>
    <tableColumn id="9305" xr3:uid="{8C1E812B-DBF3-4D84-8534-E3982B4ED255}" name="Column9292"/>
    <tableColumn id="9306" xr3:uid="{6D9886EC-D60B-4DCA-B083-E551CD741D2D}" name="Column9293"/>
    <tableColumn id="9307" xr3:uid="{0BC4F621-87AE-4A73-86B7-7763A8DC9DA8}" name="Column9294"/>
    <tableColumn id="9308" xr3:uid="{2121C6BC-5491-4F31-A07A-2268B5EBDFF8}" name="Column9295"/>
    <tableColumn id="9309" xr3:uid="{04272A94-22C5-4B5C-B379-90F529DDB32D}" name="Column9296"/>
    <tableColumn id="9310" xr3:uid="{858496D3-BC54-41E5-BE81-5ED18F509257}" name="Column9297"/>
    <tableColumn id="9311" xr3:uid="{24080AB1-8888-42EE-9F60-32807EB996AB}" name="Column9298"/>
    <tableColumn id="9312" xr3:uid="{6A8A09D5-70C9-4F2F-8AF5-696BB1D00AC3}" name="Column9299"/>
    <tableColumn id="9313" xr3:uid="{EF8DC886-85D1-44F8-A83A-BD933816E20D}" name="Column9300"/>
    <tableColumn id="9314" xr3:uid="{6F5E78F7-6A73-494C-B2B1-87D3FB26977E}" name="Column9301"/>
    <tableColumn id="9315" xr3:uid="{55B5648E-0ECE-46C7-BF7F-BE1C200E4E45}" name="Column9302"/>
    <tableColumn id="9316" xr3:uid="{8B1A5B37-F1CD-4C49-8B0D-ED1662369A97}" name="Column9303"/>
    <tableColumn id="9317" xr3:uid="{DF2A6DC3-723D-4B66-92F9-B349DA30E57B}" name="Column9304"/>
    <tableColumn id="9318" xr3:uid="{429A1CCC-13D5-464B-988B-B750D0510A32}" name="Column9305"/>
    <tableColumn id="9319" xr3:uid="{C4582623-580F-453A-9E29-31B7F2717B2C}" name="Column9306"/>
    <tableColumn id="9320" xr3:uid="{7DB1C5B2-EDDE-4B4F-92EC-9E00256A3DBA}" name="Column9307"/>
    <tableColumn id="9321" xr3:uid="{937AB302-FB6B-4519-8E5A-1F9773B7D104}" name="Column9308"/>
    <tableColumn id="9322" xr3:uid="{A1FD406A-BD3D-4327-9786-BD57BC1B6662}" name="Column9309"/>
    <tableColumn id="9323" xr3:uid="{B36B9AC9-F7FB-48B5-8C82-719FEF3DD36F}" name="Column9310"/>
    <tableColumn id="9324" xr3:uid="{F23F9828-DB15-46E8-97BD-8DF2F2B428CD}" name="Column9311"/>
    <tableColumn id="9325" xr3:uid="{3F3EEA0F-52F7-4A6E-A22F-A8B51FF9122F}" name="Column9312"/>
    <tableColumn id="9326" xr3:uid="{91CC49D3-9B64-40BE-95FD-E428B414A04A}" name="Column9313"/>
    <tableColumn id="9327" xr3:uid="{8ECCC1A1-8ADE-4D88-A74B-58AC4383D2DB}" name="Column9314"/>
    <tableColumn id="9328" xr3:uid="{756F3FA2-C871-45A1-A635-835C90445B36}" name="Column9315"/>
    <tableColumn id="9329" xr3:uid="{AAB6EBFE-A31F-4EE1-AE76-614E2BA24633}" name="Column9316"/>
    <tableColumn id="9330" xr3:uid="{4C9DA574-5EB3-44C0-8956-6DAC15862CCE}" name="Column9317"/>
    <tableColumn id="9331" xr3:uid="{1B0A9526-3449-465E-8BA6-16386FBD6092}" name="Column9318"/>
    <tableColumn id="9332" xr3:uid="{D3ABE01C-0F5D-411C-9060-C84FF659338A}" name="Column9319"/>
    <tableColumn id="9333" xr3:uid="{F8492C48-77BD-4EA6-BED1-D3D872442C71}" name="Column9320"/>
    <tableColumn id="9334" xr3:uid="{717FFEB9-9B04-414B-BAE3-B848C99F4434}" name="Column9321"/>
    <tableColumn id="9335" xr3:uid="{871F35AB-C0C5-4156-86AB-83F41D8A2FE1}" name="Column9322"/>
    <tableColumn id="9336" xr3:uid="{9422E612-0F64-4EC9-826E-34CEE5D37CED}" name="Column9323"/>
    <tableColumn id="9337" xr3:uid="{4A56A1C1-127A-4B6E-9D1D-01AEA47E6BDC}" name="Column9324"/>
    <tableColumn id="9338" xr3:uid="{32D5E49C-3D74-483B-8F00-DD222FB6C720}" name="Column9325"/>
    <tableColumn id="9339" xr3:uid="{05C4426F-1058-4ADF-8E5D-354640969867}" name="Column9326"/>
    <tableColumn id="9340" xr3:uid="{1677601F-173E-4452-B5E3-6D7B14D0249C}" name="Column9327"/>
    <tableColumn id="9341" xr3:uid="{1D4ECA2E-F785-4493-A0E8-D61D08CA2374}" name="Column9328"/>
    <tableColumn id="9342" xr3:uid="{99E4DD75-61F2-4887-B56E-16636D57CA36}" name="Column9329"/>
    <tableColumn id="9343" xr3:uid="{CFBBFBAA-32C9-43A1-A5D1-DBA25884AA4E}" name="Column9330"/>
    <tableColumn id="9344" xr3:uid="{F18E65FC-E9AF-42E1-AA06-A2F9D7DD623C}" name="Column9331"/>
    <tableColumn id="9345" xr3:uid="{F907C2CE-2771-498C-95B3-104A51E2F7F6}" name="Column9332"/>
    <tableColumn id="9346" xr3:uid="{BA5AD7A0-E6DC-44CD-918A-CBEC930791CA}" name="Column9333"/>
    <tableColumn id="9347" xr3:uid="{BD13B136-3DB9-4E60-86E3-FD4F8D6A0578}" name="Column9334"/>
    <tableColumn id="9348" xr3:uid="{DF31BBBA-5BDC-4D0A-B8FF-00E4CE6B7D77}" name="Column9335"/>
    <tableColumn id="9349" xr3:uid="{5F3CE9C0-DA34-4C46-9128-7245FBB216C7}" name="Column9336"/>
    <tableColumn id="9350" xr3:uid="{4625F5C8-B946-4CAF-B3BC-F4A145A87643}" name="Column9337"/>
    <tableColumn id="9351" xr3:uid="{3163BE46-3593-4021-9317-81F97776D3C9}" name="Column9338"/>
    <tableColumn id="9352" xr3:uid="{D9A57F9D-5778-4899-B666-CA2AA4E2CB16}" name="Column9339"/>
    <tableColumn id="9353" xr3:uid="{D6E3A7FC-D90C-4C99-88F1-D6B1F738DEAF}" name="Column9340"/>
    <tableColumn id="9354" xr3:uid="{1B4F3924-C541-4B7D-8B08-918042351403}" name="Column9341"/>
    <tableColumn id="9355" xr3:uid="{75659E3C-3B34-4464-8310-CF9B7BBBE1B3}" name="Column9342"/>
    <tableColumn id="9356" xr3:uid="{ADA345B6-1BF1-472D-AB49-8D671B3B1872}" name="Column9343"/>
    <tableColumn id="9357" xr3:uid="{5281E103-5AA3-43BF-8877-43E42485C56D}" name="Column9344"/>
    <tableColumn id="9358" xr3:uid="{013C4590-FC27-4E15-BD58-8EB2CB6E9C67}" name="Column9345"/>
    <tableColumn id="9359" xr3:uid="{D7B5A6A5-C978-4FBB-994B-48C13ED8AAB6}" name="Column9346"/>
    <tableColumn id="9360" xr3:uid="{74DCD943-F5A2-4064-B774-C9F7853FCE7E}" name="Column9347"/>
    <tableColumn id="9361" xr3:uid="{C57970F8-BD13-4080-8758-CBBB0CB1FCCA}" name="Column9348"/>
    <tableColumn id="9362" xr3:uid="{F4356D71-CFC7-4C35-AEE7-17466B431766}" name="Column9349"/>
    <tableColumn id="9363" xr3:uid="{0E4A5C85-A0E6-476E-A832-02529A211C84}" name="Column9350"/>
    <tableColumn id="9364" xr3:uid="{458043A0-1A28-4F42-8A69-30CE6B884C23}" name="Column9351"/>
    <tableColumn id="9365" xr3:uid="{1114B8E9-C10D-475A-BE88-4DAC792A68BA}" name="Column9352"/>
    <tableColumn id="9366" xr3:uid="{26CAD522-60E2-4D94-8E24-447C362D38BD}" name="Column9353"/>
    <tableColumn id="9367" xr3:uid="{FE1F2260-3125-4A24-A880-82ED9B0047E3}" name="Column9354"/>
    <tableColumn id="9368" xr3:uid="{31028244-62A4-4BB9-931C-E9AD129C176B}" name="Column9355"/>
    <tableColumn id="9369" xr3:uid="{0BBE9028-0371-445E-BDF8-EDD101AA1DAA}" name="Column9356"/>
    <tableColumn id="9370" xr3:uid="{4290F337-44CF-4397-A1D6-292EFE8526C2}" name="Column9357"/>
    <tableColumn id="9371" xr3:uid="{83E003B6-AA26-4751-9447-721AFB6B44A0}" name="Column9358"/>
    <tableColumn id="9372" xr3:uid="{4CCFA507-12CC-4D2A-B38B-5383281EA7A4}" name="Column9359"/>
    <tableColumn id="9373" xr3:uid="{38EF1499-F313-4E01-A144-7E00C65B8982}" name="Column9360"/>
    <tableColumn id="9374" xr3:uid="{F6F51513-33EB-4D07-9784-1B562E32581C}" name="Column9361"/>
    <tableColumn id="9375" xr3:uid="{1ECA3265-F369-4A0B-BD8B-1F9E2A9DEB89}" name="Column9362"/>
    <tableColumn id="9376" xr3:uid="{9EA714BE-2260-406F-AC13-B16E04DB3E96}" name="Column9363"/>
    <tableColumn id="9377" xr3:uid="{FAAF5240-DAEA-49D6-80F1-FD9E9B3D5726}" name="Column9364"/>
    <tableColumn id="9378" xr3:uid="{C8F3346E-8BF1-4B36-BFAE-F8E4287307F3}" name="Column9365"/>
    <tableColumn id="9379" xr3:uid="{4E72420C-511B-465C-8A05-FB2E67BF73F6}" name="Column9366"/>
    <tableColumn id="9380" xr3:uid="{F82C05AE-0908-4CA1-A709-E070370711DD}" name="Column9367"/>
    <tableColumn id="9381" xr3:uid="{F975F719-A089-4914-8D49-69C1A1A2CCB8}" name="Column9368"/>
    <tableColumn id="9382" xr3:uid="{C32909B8-773E-48DD-83BA-516F4337B578}" name="Column9369"/>
    <tableColumn id="9383" xr3:uid="{E8E1250D-2E8F-4DEE-B6A5-AD746101D723}" name="Column9370"/>
    <tableColumn id="9384" xr3:uid="{B903CD17-B10E-481A-A2F5-9B9E945A70FD}" name="Column9371"/>
    <tableColumn id="9385" xr3:uid="{680305A9-B2FD-42D3-AC9C-D7FC5FF76F63}" name="Column9372"/>
    <tableColumn id="9386" xr3:uid="{4005DA07-30AF-45D7-A6EC-6D1531E8DA7D}" name="Column9373"/>
    <tableColumn id="9387" xr3:uid="{6CA3CF9E-70CE-4CA4-8F65-CCD8D4E1575E}" name="Column9374"/>
    <tableColumn id="9388" xr3:uid="{2987D4EA-377F-4BDB-A35E-C2E9E9E443C4}" name="Column9375"/>
    <tableColumn id="9389" xr3:uid="{3B87C77A-3BBA-4847-9001-7414621901EB}" name="Column9376"/>
    <tableColumn id="9390" xr3:uid="{57CCC196-3C12-4C0C-9782-414EBF8ACC3C}" name="Column9377"/>
    <tableColumn id="9391" xr3:uid="{57FADC32-0F1C-467E-88E0-8E72D8BB0449}" name="Column9378"/>
    <tableColumn id="9392" xr3:uid="{EF5B1454-5718-468B-BC13-9E0F8440E265}" name="Column9379"/>
    <tableColumn id="9393" xr3:uid="{E2A681F4-AC26-4E8C-A1D5-49653807DBA9}" name="Column9380"/>
    <tableColumn id="9394" xr3:uid="{FDD64C13-9719-40A2-B789-78A47ABE245A}" name="Column9381"/>
    <tableColumn id="9395" xr3:uid="{E0532D12-A742-404C-B809-A291A4F3C0FA}" name="Column9382"/>
    <tableColumn id="9396" xr3:uid="{B91FEEA1-D034-4B28-B51E-51CB26587265}" name="Column9383"/>
    <tableColumn id="9397" xr3:uid="{6CBD48C0-8599-438A-9D82-9F5BE5F0E1E2}" name="Column9384"/>
    <tableColumn id="9398" xr3:uid="{B81F1AEA-4389-4FED-9BD0-220D31DB4BE0}" name="Column9385"/>
    <tableColumn id="9399" xr3:uid="{320D2BAF-6FB4-464F-87CE-CFA5938463B4}" name="Column9386"/>
    <tableColumn id="9400" xr3:uid="{51B77694-6378-4908-AC93-9F371C7C5DC6}" name="Column9387"/>
    <tableColumn id="9401" xr3:uid="{727B58CE-40E0-4344-8228-0A13B0DB955B}" name="Column9388"/>
    <tableColumn id="9402" xr3:uid="{771486D3-5203-4513-83F6-0BE72F2C850C}" name="Column9389"/>
    <tableColumn id="9403" xr3:uid="{D47616DB-7B77-48DE-BD0E-656CF2468FF5}" name="Column9390"/>
    <tableColumn id="9404" xr3:uid="{DC9EC046-7406-4815-A62E-3831C32E628B}" name="Column9391"/>
    <tableColumn id="9405" xr3:uid="{63A82C34-7D6C-45FC-8A97-055CF890BF34}" name="Column9392"/>
    <tableColumn id="9406" xr3:uid="{9A090693-E8A6-4E21-8A97-07495BFE6FF5}" name="Column9393"/>
    <tableColumn id="9407" xr3:uid="{F920A56C-2F87-4A78-9123-C3A7F536193D}" name="Column9394"/>
    <tableColumn id="9408" xr3:uid="{72B68152-3549-4A72-8500-18972034020A}" name="Column9395"/>
    <tableColumn id="9409" xr3:uid="{3538C2CB-469C-4C12-B17C-33388D89F01B}" name="Column9396"/>
    <tableColumn id="9410" xr3:uid="{6D284D45-FC51-4000-AF9B-D67737B961D0}" name="Column9397"/>
    <tableColumn id="9411" xr3:uid="{1D5A8B4B-815B-42D9-A700-EB30FC18A91B}" name="Column9398"/>
    <tableColumn id="9412" xr3:uid="{C0E28F63-A513-4BEE-911F-588BA6C82B50}" name="Column9399"/>
    <tableColumn id="9413" xr3:uid="{2834F717-812C-44DC-95CB-3D21CB00D100}" name="Column9400"/>
    <tableColumn id="9414" xr3:uid="{A41F9A64-189F-40CF-8CBA-F7EE0E29354B}" name="Column9401"/>
    <tableColumn id="9415" xr3:uid="{60C40DD8-3604-410E-8E24-B1A1EC2D9CE2}" name="Column9402"/>
    <tableColumn id="9416" xr3:uid="{30358DA7-83C7-40F5-9947-94ED61B81457}" name="Column9403"/>
    <tableColumn id="9417" xr3:uid="{F1494839-4A51-4247-9173-FA3D73A5C501}" name="Column9404"/>
    <tableColumn id="9418" xr3:uid="{5442DDB1-0CE4-442B-B9B6-A50E3177696E}" name="Column9405"/>
    <tableColumn id="9419" xr3:uid="{502A2950-ADED-41A0-87ED-31E1A2B20524}" name="Column9406"/>
    <tableColumn id="9420" xr3:uid="{A8D774B1-438C-447A-92CD-8DE5A98F3E6A}" name="Column9407"/>
    <tableColumn id="9421" xr3:uid="{CB585D67-C1DB-4077-A085-F536DF4F024D}" name="Column9408"/>
    <tableColumn id="9422" xr3:uid="{D1857937-9FDD-468F-A315-D33D9CB74A7B}" name="Column9409"/>
    <tableColumn id="9423" xr3:uid="{D838EF46-254D-474C-A765-AD726380579A}" name="Column9410"/>
    <tableColumn id="9424" xr3:uid="{EC91EB0B-EB05-4AE1-8B81-2D136DEE7320}" name="Column9411"/>
    <tableColumn id="9425" xr3:uid="{0A8CB9E2-23F7-4B2B-8C64-745A1CD5A654}" name="Column9412"/>
    <tableColumn id="9426" xr3:uid="{316D5041-45B2-433D-8D06-4132C6EA4288}" name="Column9413"/>
    <tableColumn id="9427" xr3:uid="{E8A2EDF3-E5F3-4D61-81AC-8D6076191AF5}" name="Column9414"/>
    <tableColumn id="9428" xr3:uid="{24A08017-65A0-4568-B811-EA91A24C1A68}" name="Column9415"/>
    <tableColumn id="9429" xr3:uid="{2FBE42E3-4659-43F6-BB55-5F109FD0A637}" name="Column9416"/>
    <tableColumn id="9430" xr3:uid="{A664141D-6C0B-4E40-B904-C63C21C32C8D}" name="Column9417"/>
    <tableColumn id="9431" xr3:uid="{22B1FBAC-5888-45A1-ACB4-8B8E99F04003}" name="Column9418"/>
    <tableColumn id="9432" xr3:uid="{BC713133-CCFC-4E6A-8228-A26F5DD763F9}" name="Column9419"/>
    <tableColumn id="9433" xr3:uid="{EFF0D55B-6E5B-4F26-86B5-1190E00101B7}" name="Column9420"/>
    <tableColumn id="9434" xr3:uid="{221771E3-FB9C-4BDF-A2F5-F11E2360256F}" name="Column9421"/>
    <tableColumn id="9435" xr3:uid="{6CCDE429-5A7A-4C32-A35A-D97C99A9CE5E}" name="Column9422"/>
    <tableColumn id="9436" xr3:uid="{575C3A76-5022-472C-988C-3636D8E53471}" name="Column9423"/>
    <tableColumn id="9437" xr3:uid="{9BEC1605-9205-4D25-94CB-6900D8395620}" name="Column9424"/>
    <tableColumn id="9438" xr3:uid="{35FB28D4-5F7D-4072-9021-E623B150DAD9}" name="Column9425"/>
    <tableColumn id="9439" xr3:uid="{C06AFFEC-6BE7-454B-974D-0E358D9D0CF1}" name="Column9426"/>
    <tableColumn id="9440" xr3:uid="{72F951C7-EBA8-40FB-BF9C-B073832D03FB}" name="Column9427"/>
    <tableColumn id="9441" xr3:uid="{D386E4DE-7F13-43E1-93FC-75D52E47A83C}" name="Column9428"/>
    <tableColumn id="9442" xr3:uid="{078B99C6-6A38-4818-AC56-63FEE55D8326}" name="Column9429"/>
    <tableColumn id="9443" xr3:uid="{050B28FD-EDE6-4BB1-8257-F389163BFF7E}" name="Column9430"/>
    <tableColumn id="9444" xr3:uid="{3941C93B-C200-4D1B-84BD-8D7B785099A8}" name="Column9431"/>
    <tableColumn id="9445" xr3:uid="{2982BC80-CC1F-44C9-9D03-DE1D031A9A51}" name="Column9432"/>
    <tableColumn id="9446" xr3:uid="{13E690D5-3B1C-434E-951A-F077240C96C5}" name="Column9433"/>
    <tableColumn id="9447" xr3:uid="{018FEF36-5F35-4052-BDC8-D3ACBAE58653}" name="Column9434"/>
    <tableColumn id="9448" xr3:uid="{BE5776CA-7A95-4667-897A-0F6224FBCD58}" name="Column9435"/>
    <tableColumn id="9449" xr3:uid="{5336E5D5-E522-4D7A-95FD-1BA20775EACB}" name="Column9436"/>
    <tableColumn id="9450" xr3:uid="{A12BDBD0-098A-417A-A9DA-121496C30FC4}" name="Column9437"/>
    <tableColumn id="9451" xr3:uid="{B05991D6-6D4B-42D3-9BDF-B00CC8888406}" name="Column9438"/>
    <tableColumn id="9452" xr3:uid="{FEF4324D-A35F-4C22-9B69-DA349AB2E8BF}" name="Column9439"/>
    <tableColumn id="9453" xr3:uid="{3B67BA08-8D82-4994-93F6-5ED7525BFE24}" name="Column9440"/>
    <tableColumn id="9454" xr3:uid="{B45ED0CA-C270-49CE-B7BD-2B90363FAA98}" name="Column9441"/>
    <tableColumn id="9455" xr3:uid="{A906D2D2-8B1C-410D-BD7E-C50EF4BDBACD}" name="Column9442"/>
    <tableColumn id="9456" xr3:uid="{804824BB-1A4D-4D0A-9142-5615A520250E}" name="Column9443"/>
    <tableColumn id="9457" xr3:uid="{EACD80A4-D4D3-4A6C-9430-28F2D6A5153F}" name="Column9444"/>
    <tableColumn id="9458" xr3:uid="{319936B2-836F-4874-8B90-7E50FBDA9141}" name="Column9445"/>
    <tableColumn id="9459" xr3:uid="{2C6C1503-A891-427C-AEBA-BB6B34A09DAC}" name="Column9446"/>
    <tableColumn id="9460" xr3:uid="{FD8123A6-E779-4887-8AAB-25C33D91F622}" name="Column9447"/>
    <tableColumn id="9461" xr3:uid="{B9FB1E81-F646-4E8D-A910-9358D1828D1D}" name="Column9448"/>
    <tableColumn id="9462" xr3:uid="{86259FF7-13A1-4A81-AD04-631543D3C3DD}" name="Column9449"/>
    <tableColumn id="9463" xr3:uid="{71084A21-2AEA-45E3-8A71-098C7C3A92EA}" name="Column9450"/>
    <tableColumn id="9464" xr3:uid="{FBA3D971-0882-4FAD-AA4B-72DC2EAF2907}" name="Column9451"/>
    <tableColumn id="9465" xr3:uid="{3651CB4D-1E38-495C-A1FF-941215537BAC}" name="Column9452"/>
    <tableColumn id="9466" xr3:uid="{4DB05ED8-AB6B-42CB-9036-091158AEA7E7}" name="Column9453"/>
    <tableColumn id="9467" xr3:uid="{D68821F9-3A62-45D1-A158-D60139D6922A}" name="Column9454"/>
    <tableColumn id="9468" xr3:uid="{33114A0E-5099-4FF5-A52C-C408A8E52320}" name="Column9455"/>
    <tableColumn id="9469" xr3:uid="{761B9F36-C6E4-4A72-9DD6-9C6F0B4380DB}" name="Column9456"/>
    <tableColumn id="9470" xr3:uid="{1932488D-8AFF-45E2-90C2-A6894012611A}" name="Column9457"/>
    <tableColumn id="9471" xr3:uid="{46742413-2E4A-406C-9460-FDA410C97E80}" name="Column9458"/>
    <tableColumn id="9472" xr3:uid="{6F916C36-CE79-405E-8C6B-740A10F58B1F}" name="Column9459"/>
    <tableColumn id="9473" xr3:uid="{1DC7A5B0-7E51-4514-A02A-440CADDEC3DE}" name="Column9460"/>
    <tableColumn id="9474" xr3:uid="{4B13F9F1-88B6-4116-AEE4-2D119F23327D}" name="Column9461"/>
    <tableColumn id="9475" xr3:uid="{B7B42734-3129-4443-B90D-2F73BF8D4CB5}" name="Column9462"/>
    <tableColumn id="9476" xr3:uid="{854C7BE5-1A2F-47AA-B4F4-5688036414B6}" name="Column9463"/>
    <tableColumn id="9477" xr3:uid="{849356B5-CC60-467C-ADB0-262415F7C8BB}" name="Column9464"/>
    <tableColumn id="9478" xr3:uid="{9723B3E9-374E-4434-9B99-777CF33726B7}" name="Column9465"/>
    <tableColumn id="9479" xr3:uid="{E9D02112-52E9-4F66-B0DA-B9BAC0246E0A}" name="Column9466"/>
    <tableColumn id="9480" xr3:uid="{F8BC2CAC-15AA-4157-85FA-738FF1AC4ECF}" name="Column9467"/>
    <tableColumn id="9481" xr3:uid="{2DD9839A-6DA9-4E62-B3EE-924833A75AB0}" name="Column9468"/>
    <tableColumn id="9482" xr3:uid="{3BC04D0A-7597-4EC3-B0B5-8EC3D8159005}" name="Column9469"/>
    <tableColumn id="9483" xr3:uid="{F4601883-A578-4684-9F87-5B4960B6EB31}" name="Column9470"/>
    <tableColumn id="9484" xr3:uid="{B50E58E4-65BA-434B-A0FE-5C1FAED4A7C4}" name="Column9471"/>
    <tableColumn id="9485" xr3:uid="{D8092CE4-F743-441D-B463-4ACDA79B8DC0}" name="Column9472"/>
    <tableColumn id="9486" xr3:uid="{DEBE7DD3-688C-491B-89DB-ACB151A12B18}" name="Column9473"/>
    <tableColumn id="9487" xr3:uid="{54C87EFE-0284-4985-992C-08F09A9CEFCF}" name="Column9474"/>
    <tableColumn id="9488" xr3:uid="{3D260152-E1B5-47D6-8421-1F4991B6A700}" name="Column9475"/>
    <tableColumn id="9489" xr3:uid="{F6E67137-1410-40C5-BD2C-A2EF1DDB61EB}" name="Column9476"/>
    <tableColumn id="9490" xr3:uid="{40695059-749F-4E75-8573-6A99C90A5498}" name="Column9477"/>
    <tableColumn id="9491" xr3:uid="{24DDAAEC-DE2C-42C7-81DA-169A3EF8DED7}" name="Column9478"/>
    <tableColumn id="9492" xr3:uid="{68720A28-D8F1-40E4-AA07-D6E2E25FF1C5}" name="Column9479"/>
    <tableColumn id="9493" xr3:uid="{D032B5B8-4C60-4951-90E9-E166185B69F0}" name="Column9480"/>
    <tableColumn id="9494" xr3:uid="{2A1BFFE1-CF92-4F4D-BB4C-A7C3FE06218C}" name="Column9481"/>
    <tableColumn id="9495" xr3:uid="{BB06B038-AFA7-42EA-9BEA-7F482CE729DE}" name="Column9482"/>
    <tableColumn id="9496" xr3:uid="{6CEB2833-A37D-4A38-8A4D-B463A988FC5C}" name="Column9483"/>
    <tableColumn id="9497" xr3:uid="{192195B4-FF21-4ABE-A606-AB1A69942AE1}" name="Column9484"/>
    <tableColumn id="9498" xr3:uid="{4D941481-F921-4F1E-BEE6-2509F1682057}" name="Column9485"/>
    <tableColumn id="9499" xr3:uid="{845E6D03-ECCD-4158-9A1C-B384FA8E0140}" name="Column9486"/>
    <tableColumn id="9500" xr3:uid="{5DFE426F-26AC-4760-867B-21C060819DFC}" name="Column9487"/>
    <tableColumn id="9501" xr3:uid="{0EA75316-A496-46DF-926A-7DA472EF5231}" name="Column9488"/>
    <tableColumn id="9502" xr3:uid="{31162F5A-A217-415A-BE0C-A630648971D3}" name="Column9489"/>
    <tableColumn id="9503" xr3:uid="{549599EE-C0B4-4098-B890-98DC5D213316}" name="Column9490"/>
    <tableColumn id="9504" xr3:uid="{E305D29D-9FED-48F1-8440-C7C6BC10F4BE}" name="Column9491"/>
    <tableColumn id="9505" xr3:uid="{8633F761-0CDC-406B-968D-D22EF39DAD3A}" name="Column9492"/>
    <tableColumn id="9506" xr3:uid="{FA9628CE-BE64-4C8A-9E2F-75E18AA8D20E}" name="Column9493"/>
    <tableColumn id="9507" xr3:uid="{92980DB4-DCC7-46A0-A647-1D1A5E01C79F}" name="Column9494"/>
    <tableColumn id="9508" xr3:uid="{E37DA97C-C4DF-4DA7-ACE3-C13A2B9BA0E8}" name="Column9495"/>
    <tableColumn id="9509" xr3:uid="{72538E59-6816-4EA5-BE81-874822263934}" name="Column9496"/>
    <tableColumn id="9510" xr3:uid="{427ACEE6-EC97-4F4E-BB07-0C4C6819D146}" name="Column9497"/>
    <tableColumn id="9511" xr3:uid="{C15EAC8B-2DB9-43DC-9B54-3B26C811ED54}" name="Column9498"/>
    <tableColumn id="9512" xr3:uid="{E47831B7-CB1C-4B0D-BC4E-3AB4F275F917}" name="Column9499"/>
    <tableColumn id="9513" xr3:uid="{E554FAE0-6801-404E-A2BB-2802ABC12285}" name="Column9500"/>
    <tableColumn id="9514" xr3:uid="{DE6F2746-C5DF-42E0-A84F-4E0DD98CE85E}" name="Column9501"/>
    <tableColumn id="9515" xr3:uid="{970C7A78-B3DB-48B7-8E24-C8DF8D0C7308}" name="Column9502"/>
    <tableColumn id="9516" xr3:uid="{AE7DB553-E818-4BBA-8BB1-146BFB759C4C}" name="Column9503"/>
    <tableColumn id="9517" xr3:uid="{B4EE92C4-09BF-4D97-B4FB-C840739B3CAC}" name="Column9504"/>
    <tableColumn id="9518" xr3:uid="{60BBF43F-71C3-4449-A114-FABC8C7C5A52}" name="Column9505"/>
    <tableColumn id="9519" xr3:uid="{0CEE1607-D690-4279-89A9-77BAA5CEE27B}" name="Column9506"/>
    <tableColumn id="9520" xr3:uid="{250AE3A0-5C67-4990-82F5-9D7D4BBFAB06}" name="Column9507"/>
    <tableColumn id="9521" xr3:uid="{F8CC3009-DD8F-4E52-930D-CA9AFF409CA5}" name="Column9508"/>
    <tableColumn id="9522" xr3:uid="{5C611276-5F3E-4C12-8F6F-D34344165E7B}" name="Column9509"/>
    <tableColumn id="9523" xr3:uid="{C8C9CDFD-3579-4D9B-94CA-3CDCF30AA4B8}" name="Column9510"/>
    <tableColumn id="9524" xr3:uid="{7304C45A-3CCB-4EA6-924E-A1C920990877}" name="Column9511"/>
    <tableColumn id="9525" xr3:uid="{F45DDD0E-5AAA-4513-9B47-05BC6673C591}" name="Column9512"/>
    <tableColumn id="9526" xr3:uid="{D715D2EB-0998-4011-BB2F-8C35D7AAEBCE}" name="Column9513"/>
    <tableColumn id="9527" xr3:uid="{1A8D5CC5-84F5-4E3F-9500-5BD457F2A086}" name="Column9514"/>
    <tableColumn id="9528" xr3:uid="{DE269900-BD79-4E09-B92D-1EBC75592606}" name="Column9515"/>
    <tableColumn id="9529" xr3:uid="{619767B2-1D11-4263-8DC3-C89602E5098C}" name="Column9516"/>
    <tableColumn id="9530" xr3:uid="{FC26002F-8A88-435C-A7BF-92B8F5DEC199}" name="Column9517"/>
    <tableColumn id="9531" xr3:uid="{6CEC71CB-53AE-4558-9919-07D8307074E4}" name="Column9518"/>
    <tableColumn id="9532" xr3:uid="{98898594-531B-4DBB-8DB9-9B3A82A2380F}" name="Column9519"/>
    <tableColumn id="9533" xr3:uid="{B3D40679-99DE-4D86-860D-4A183C8F7C59}" name="Column9520"/>
    <tableColumn id="9534" xr3:uid="{E0783A85-A3CF-4E3D-9FDF-DAE0B525D812}" name="Column9521"/>
    <tableColumn id="9535" xr3:uid="{E7AFF9DE-52F6-465F-A198-7E10645DF00D}" name="Column9522"/>
    <tableColumn id="9536" xr3:uid="{81D0970F-14B0-4364-8E11-891609A2651D}" name="Column9523"/>
    <tableColumn id="9537" xr3:uid="{15CFB9B8-CD8A-4536-9FC9-918D8AE71389}" name="Column9524"/>
    <tableColumn id="9538" xr3:uid="{59BDCDB1-7797-4EDE-AEF5-27177DC4D030}" name="Column9525"/>
    <tableColumn id="9539" xr3:uid="{A9902F7C-5B4A-4280-8519-5D58F5CE63D1}" name="Column9526"/>
    <tableColumn id="9540" xr3:uid="{7D004E36-F86C-4068-8BFD-DA2A45657293}" name="Column9527"/>
    <tableColumn id="9541" xr3:uid="{D162E449-2C98-4036-9A88-66F2430EF5DE}" name="Column9528"/>
    <tableColumn id="9542" xr3:uid="{ABE35B7E-3A53-490E-AEE8-5077B07BE5B5}" name="Column9529"/>
    <tableColumn id="9543" xr3:uid="{AECBD10F-C7AA-43AA-9DE2-5B1902404230}" name="Column9530"/>
    <tableColumn id="9544" xr3:uid="{5D814305-039B-48FB-A604-28C1BF99120E}" name="Column9531"/>
    <tableColumn id="9545" xr3:uid="{69704C00-BC57-4272-909D-2D6A942A5112}" name="Column9532"/>
    <tableColumn id="9546" xr3:uid="{22832591-36BE-4230-A627-CD980670478C}" name="Column9533"/>
    <tableColumn id="9547" xr3:uid="{CDA0E8BF-C791-429D-BE9B-BE65CD789907}" name="Column9534"/>
    <tableColumn id="9548" xr3:uid="{6836CABA-2F9E-4C3B-A671-E488019E30F4}" name="Column9535"/>
    <tableColumn id="9549" xr3:uid="{9B463104-D655-4FE8-81C7-F4BDADC13431}" name="Column9536"/>
    <tableColumn id="9550" xr3:uid="{87C7EE86-5942-484B-9DB6-BE4913BBC967}" name="Column9537"/>
    <tableColumn id="9551" xr3:uid="{96920095-B4E5-41A0-9C50-5FEBF29DEFB5}" name="Column9538"/>
    <tableColumn id="9552" xr3:uid="{F8E55AA7-47C6-4279-8BA5-06F3901F5D27}" name="Column9539"/>
    <tableColumn id="9553" xr3:uid="{534E37A8-98B4-4C4D-8FB3-45FBF2189A3C}" name="Column9540"/>
    <tableColumn id="9554" xr3:uid="{D736D0EB-22CE-418C-84B3-F59323E83EDD}" name="Column9541"/>
    <tableColumn id="9555" xr3:uid="{8ECA0641-76BF-4D48-ADF0-F1D732262277}" name="Column9542"/>
    <tableColumn id="9556" xr3:uid="{91210ECA-BEA1-49E8-96AE-0D154A1FD0D5}" name="Column9543"/>
    <tableColumn id="9557" xr3:uid="{19E0FA1B-AFFE-4171-87E5-968FDD456879}" name="Column9544"/>
    <tableColumn id="9558" xr3:uid="{319816BE-3261-4CBC-9285-9BF0A5F41F77}" name="Column9545"/>
    <tableColumn id="9559" xr3:uid="{77375560-F2DA-4A5D-973F-DB1B231F3925}" name="Column9546"/>
    <tableColumn id="9560" xr3:uid="{A0E26958-D486-4862-BADD-B13D5BF7ED25}" name="Column9547"/>
    <tableColumn id="9561" xr3:uid="{7AA074DC-3C74-40D9-94F3-92205CFA62FD}" name="Column9548"/>
    <tableColumn id="9562" xr3:uid="{C5D75BE9-6626-46EB-AED8-0CE50CB7BD50}" name="Column9549"/>
    <tableColumn id="9563" xr3:uid="{58A0FE97-7C71-4E2C-93C8-2EA291BD417E}" name="Column9550"/>
    <tableColumn id="9564" xr3:uid="{B7B9207F-A2E6-452A-8906-D3DD298A89AA}" name="Column9551"/>
    <tableColumn id="9565" xr3:uid="{8745254B-6AA8-4B1F-9EC5-4B6BEA18AAC0}" name="Column9552"/>
    <tableColumn id="9566" xr3:uid="{BBE0E5FB-B6EA-4B2A-9C97-875F628962F2}" name="Column9553"/>
    <tableColumn id="9567" xr3:uid="{4DB3077F-5EFD-4F10-9C0B-D49FD0C4563B}" name="Column9554"/>
    <tableColumn id="9568" xr3:uid="{11955C8A-DD29-4F3C-891B-7F4A029250C3}" name="Column9555"/>
    <tableColumn id="9569" xr3:uid="{79D96FD9-6716-4474-8C5D-232F5BE70C5C}" name="Column9556"/>
    <tableColumn id="9570" xr3:uid="{B7BE54D0-1F1F-4954-B154-08DC05B20182}" name="Column9557"/>
    <tableColumn id="9571" xr3:uid="{E454810A-A84F-4132-A3E4-7E3BA320D386}" name="Column9558"/>
    <tableColumn id="9572" xr3:uid="{E4068DD0-72FF-4F9A-87CB-D709BC5404B3}" name="Column9559"/>
    <tableColumn id="9573" xr3:uid="{80095C9E-7F23-4097-890C-D5C4641CB032}" name="Column9560"/>
    <tableColumn id="9574" xr3:uid="{FC75C211-E6BC-4797-9AC6-C41A35FF78AE}" name="Column9561"/>
    <tableColumn id="9575" xr3:uid="{BA037597-77BB-474A-86AA-854973CC5106}" name="Column9562"/>
    <tableColumn id="9576" xr3:uid="{54AB049B-DC3D-4144-9C02-D87E5210AC38}" name="Column9563"/>
    <tableColumn id="9577" xr3:uid="{F761D22A-8535-4376-AC81-9A1F4D21FD9E}" name="Column9564"/>
    <tableColumn id="9578" xr3:uid="{5A6EDB9D-547A-4C94-BDBB-23CFDC07D10F}" name="Column9565"/>
    <tableColumn id="9579" xr3:uid="{E007F9E1-ED00-471F-A72B-4DE50BC8CCEA}" name="Column9566"/>
    <tableColumn id="9580" xr3:uid="{59F2C416-3B8F-4B17-A6B8-91C1F20F1978}" name="Column9567"/>
    <tableColumn id="9581" xr3:uid="{38DD4C14-3AAA-4848-8D3D-594BCB4DC089}" name="Column9568"/>
    <tableColumn id="9582" xr3:uid="{F8381751-C4F2-480C-8238-88EE3D063953}" name="Column9569"/>
    <tableColumn id="9583" xr3:uid="{0574F48C-0059-45ED-97BC-E33606A0BB2C}" name="Column9570"/>
    <tableColumn id="9584" xr3:uid="{392A9DFE-06F0-4F7D-9E19-EB11E633B99B}" name="Column9571"/>
    <tableColumn id="9585" xr3:uid="{0012BDBB-AF14-4F5F-85C6-3728516022FE}" name="Column9572"/>
    <tableColumn id="9586" xr3:uid="{8C4DDF63-BC83-4313-AC6A-3E835D3869EE}" name="Column9573"/>
    <tableColumn id="9587" xr3:uid="{BB76F8E4-7BE8-47CE-B35A-79CA3483640C}" name="Column9574"/>
    <tableColumn id="9588" xr3:uid="{C025BE82-7D24-40A8-8A75-5B049E4514D2}" name="Column9575"/>
    <tableColumn id="9589" xr3:uid="{D20553F2-592C-465D-958A-E54AFA38A397}" name="Column9576"/>
    <tableColumn id="9590" xr3:uid="{950EA6FA-0A34-48FA-9F37-D8F64CC84086}" name="Column9577"/>
    <tableColumn id="9591" xr3:uid="{BD1DD482-4C8A-4AE1-A347-3EEA014E75E5}" name="Column9578"/>
    <tableColumn id="9592" xr3:uid="{7B0D6C6F-8317-4B26-A7DD-72D9619D37C4}" name="Column9579"/>
    <tableColumn id="9593" xr3:uid="{FA4866EC-782C-48EF-90C0-408B037B77FA}" name="Column9580"/>
    <tableColumn id="9594" xr3:uid="{C9D54554-5C23-40CD-BDFF-18B00E0612E2}" name="Column9581"/>
    <tableColumn id="9595" xr3:uid="{B610E52F-F93A-44E0-9B38-F946913A7FFC}" name="Column9582"/>
    <tableColumn id="9596" xr3:uid="{D5271C30-B764-4EE6-B7FF-3059D6C9ECFC}" name="Column9583"/>
    <tableColumn id="9597" xr3:uid="{1EAB0E8E-F5AB-4128-8A29-A4D34690C3B9}" name="Column9584"/>
    <tableColumn id="9598" xr3:uid="{BEA37330-0577-4242-AA17-FF9911EE152D}" name="Column9585"/>
    <tableColumn id="9599" xr3:uid="{EFCEE551-658F-414C-81AD-4DCBC95F3599}" name="Column9586"/>
    <tableColumn id="9600" xr3:uid="{11212477-17AB-4B38-B12F-0D1D404EB491}" name="Column9587"/>
    <tableColumn id="9601" xr3:uid="{DCFF3C95-AFAA-4A1B-8C3A-EB67B9113D33}" name="Column9588"/>
    <tableColumn id="9602" xr3:uid="{E4C93D84-9EF1-4F72-BDC9-6D86F9DC8978}" name="Column9589"/>
    <tableColumn id="9603" xr3:uid="{86A580D9-E5B5-4B98-B917-F95C71D4CBB1}" name="Column9590"/>
    <tableColumn id="9604" xr3:uid="{FA60BC8B-1F54-4329-A9E7-20297133D216}" name="Column9591"/>
    <tableColumn id="9605" xr3:uid="{B3BF2760-B94B-4B7C-982E-21FCD277C38F}" name="Column9592"/>
    <tableColumn id="9606" xr3:uid="{84224922-23EA-4B93-84CD-6B031B333530}" name="Column9593"/>
    <tableColumn id="9607" xr3:uid="{104E9CCA-1D28-46D7-91DA-6000AB90F713}" name="Column9594"/>
    <tableColumn id="9608" xr3:uid="{CB473A8F-551F-410F-B27C-B2673C877186}" name="Column9595"/>
    <tableColumn id="9609" xr3:uid="{09DDD59E-4DD1-4EA5-A611-C2989C5F4246}" name="Column9596"/>
    <tableColumn id="9610" xr3:uid="{79B2AED1-98DF-4166-85CB-79C2D8566FB9}" name="Column9597"/>
    <tableColumn id="9611" xr3:uid="{AA78C3E6-0EEF-46FC-9440-9302A2A660F2}" name="Column9598"/>
    <tableColumn id="9612" xr3:uid="{DAB3C8A7-F984-47E3-B628-B47F7523855D}" name="Column9599"/>
    <tableColumn id="9613" xr3:uid="{769276AF-8386-4B9E-BCB1-AE5BFF95EE23}" name="Column9600"/>
    <tableColumn id="9614" xr3:uid="{E4826DFC-D4E2-42A8-9105-E071B8CDA2AE}" name="Column9601"/>
    <tableColumn id="9615" xr3:uid="{721FDB8C-D60B-4473-B5BA-8836DB7B4A9A}" name="Column9602"/>
    <tableColumn id="9616" xr3:uid="{8C780CFF-464D-4127-AF5C-D71381EB085A}" name="Column9603"/>
    <tableColumn id="9617" xr3:uid="{7258A97B-551E-4E14-B388-18490C2A4E0B}" name="Column9604"/>
    <tableColumn id="9618" xr3:uid="{3D28C1BA-A938-4CC1-928C-C4795565992D}" name="Column9605"/>
    <tableColumn id="9619" xr3:uid="{071D2F21-C3C0-4701-8467-B5BDD8F0CDE1}" name="Column9606"/>
    <tableColumn id="9620" xr3:uid="{2F6BAAFA-CC34-41A0-8B67-7F598495B84F}" name="Column9607"/>
    <tableColumn id="9621" xr3:uid="{5B5B8B59-49A9-4B30-8BB0-C2368DE0CEB0}" name="Column9608"/>
    <tableColumn id="9622" xr3:uid="{AA9C125E-DC17-4F38-80A0-009323B2C1D0}" name="Column9609"/>
    <tableColumn id="9623" xr3:uid="{EF83DC53-03BA-4EAC-AF89-C34255063B43}" name="Column9610"/>
    <tableColumn id="9624" xr3:uid="{48BE37B8-2579-465B-BFCA-9E03EAB6A284}" name="Column9611"/>
    <tableColumn id="9625" xr3:uid="{FDA238B8-5C61-4464-8823-162753D10908}" name="Column9612"/>
    <tableColumn id="9626" xr3:uid="{24E7DF40-AF3A-4006-92E1-6B68DC0DA4BA}" name="Column9613"/>
    <tableColumn id="9627" xr3:uid="{AB9DFD86-1179-4D41-B36E-8CEDB6115170}" name="Column9614"/>
    <tableColumn id="9628" xr3:uid="{07E088D0-174C-4247-8B46-A9AC99252D75}" name="Column9615"/>
    <tableColumn id="9629" xr3:uid="{FE9D9132-EC58-4FA9-9342-95E9E175B1D2}" name="Column9616"/>
    <tableColumn id="9630" xr3:uid="{2F1D5489-1E65-4DF9-9341-91C2645EF1BC}" name="Column9617"/>
    <tableColumn id="9631" xr3:uid="{C23D5594-1856-40CB-A4D1-0FE72987A49E}" name="Column9618"/>
    <tableColumn id="9632" xr3:uid="{DFB5DB71-AACE-45EC-AF7E-27CAF550B87B}" name="Column9619"/>
    <tableColumn id="9633" xr3:uid="{F1F04FC3-1C2D-4D68-8D71-E2958CBD5724}" name="Column9620"/>
    <tableColumn id="9634" xr3:uid="{8C0CDD8C-C53D-4ED1-9053-E55839827829}" name="Column9621"/>
    <tableColumn id="9635" xr3:uid="{B78D35D1-94DD-4BC0-AB9D-5F2AE977CF22}" name="Column9622"/>
    <tableColumn id="9636" xr3:uid="{5768B99B-959A-4C52-B643-C1CC1B2D54C0}" name="Column9623"/>
    <tableColumn id="9637" xr3:uid="{9AD4AD66-0BDA-4140-9539-172D25BB8044}" name="Column9624"/>
    <tableColumn id="9638" xr3:uid="{920B3FD5-0B07-4908-A1FC-E94E7CB8D873}" name="Column9625"/>
    <tableColumn id="9639" xr3:uid="{02C99E70-24CA-4DFF-93D0-BBA186A7D3DE}" name="Column9626"/>
    <tableColumn id="9640" xr3:uid="{6614D841-39AD-481F-9E5D-CF200EBDD22F}" name="Column9627"/>
    <tableColumn id="9641" xr3:uid="{4B7F8D6A-0254-4114-8C2F-75ECA4CF3ECA}" name="Column9628"/>
    <tableColumn id="9642" xr3:uid="{E81A1A95-5362-4BA0-8B60-DAA202CAA3F5}" name="Column9629"/>
    <tableColumn id="9643" xr3:uid="{38E3C62F-3ACE-4D5C-9FFE-85C8C956FF03}" name="Column9630"/>
    <tableColumn id="9644" xr3:uid="{1CB804F7-2B4A-4766-BCB3-8422D23DF8EB}" name="Column9631"/>
    <tableColumn id="9645" xr3:uid="{FC578898-6057-40BF-8180-CBAE3B60D90E}" name="Column9632"/>
    <tableColumn id="9646" xr3:uid="{7A1888EA-489B-4A29-B7D2-80A39E574D19}" name="Column9633"/>
    <tableColumn id="9647" xr3:uid="{9335974A-AAE3-45C3-B880-AF423A2804E0}" name="Column9634"/>
    <tableColumn id="9648" xr3:uid="{FFFDEB63-991D-4422-B8AA-02FFED5F8354}" name="Column9635"/>
    <tableColumn id="9649" xr3:uid="{CB21D6A2-EDAB-4955-A0B8-22BA467D008F}" name="Column9636"/>
    <tableColumn id="9650" xr3:uid="{173D7607-6F83-49E8-A661-8342520AD496}" name="Column9637"/>
    <tableColumn id="9651" xr3:uid="{B33FB75C-D5CA-47BE-B279-8B4859BE022B}" name="Column9638"/>
    <tableColumn id="9652" xr3:uid="{C27D729E-687E-4486-A472-2B132EF05B72}" name="Column9639"/>
    <tableColumn id="9653" xr3:uid="{2A9105FD-B940-4D5B-9B9B-E487D90B52CC}" name="Column9640"/>
    <tableColumn id="9654" xr3:uid="{CC063A20-A7AB-40D7-83DA-3532417D4BBC}" name="Column9641"/>
    <tableColumn id="9655" xr3:uid="{E2ED704F-F900-463F-91D8-55E2FD8483CD}" name="Column9642"/>
    <tableColumn id="9656" xr3:uid="{7EB4810B-BCD7-4058-A56D-1F028434119C}" name="Column9643"/>
    <tableColumn id="9657" xr3:uid="{4D8B40FB-2C40-495E-986B-337AC87A5168}" name="Column9644"/>
    <tableColumn id="9658" xr3:uid="{2D820EFB-9A29-4117-9AB7-D478D7FA734F}" name="Column9645"/>
    <tableColumn id="9659" xr3:uid="{3964B824-B8B6-40E6-9821-E50451516C77}" name="Column9646"/>
    <tableColumn id="9660" xr3:uid="{F2C0AAEA-EB30-4AEB-A1B6-A854525FCDFA}" name="Column9647"/>
    <tableColumn id="9661" xr3:uid="{45513DF0-9C08-4148-AABA-E2E27FB9DEBF}" name="Column9648"/>
    <tableColumn id="9662" xr3:uid="{CF0A4887-45A6-4140-A4CD-5437FF1A7B4C}" name="Column9649"/>
    <tableColumn id="9663" xr3:uid="{8B806CB5-D92F-41B7-B8AE-F8101713E527}" name="Column9650"/>
    <tableColumn id="9664" xr3:uid="{3B858BB7-4227-4CE5-A064-C5003737146D}" name="Column9651"/>
    <tableColumn id="9665" xr3:uid="{35CE2674-EC46-425E-9DB9-9595A3F22382}" name="Column9652"/>
    <tableColumn id="9666" xr3:uid="{C5A2CA25-9318-4880-A58F-70BB67CB5CEF}" name="Column9653"/>
    <tableColumn id="9667" xr3:uid="{077905BC-ACFE-4AF3-AF34-9908220D75A3}" name="Column9654"/>
    <tableColumn id="9668" xr3:uid="{C31A6338-4764-4C6D-97D6-C880BD09476F}" name="Column9655"/>
    <tableColumn id="9669" xr3:uid="{3AFE5F7B-7590-40C8-8AD9-CDDD71DB8549}" name="Column9656"/>
    <tableColumn id="9670" xr3:uid="{CE629C93-AE37-47E5-9BBD-C5BAB892F0E4}" name="Column9657"/>
    <tableColumn id="9671" xr3:uid="{725C39F7-D905-4104-8F17-FBD18BC3AE57}" name="Column9658"/>
    <tableColumn id="9672" xr3:uid="{33F3EC20-E290-4D59-9844-EFDE136F1077}" name="Column9659"/>
    <tableColumn id="9673" xr3:uid="{03BA4859-929F-4EAB-80E6-44CF040C2D6C}" name="Column9660"/>
    <tableColumn id="9674" xr3:uid="{111D148A-FB39-421B-872F-C20797999EAC}" name="Column9661"/>
    <tableColumn id="9675" xr3:uid="{5A19F445-77A3-48A5-B06E-5E3D9FAC2E9C}" name="Column9662"/>
    <tableColumn id="9676" xr3:uid="{B6ADF140-425B-432B-AF68-5F4BAE36E9B4}" name="Column9663"/>
    <tableColumn id="9677" xr3:uid="{8A2A2BE0-C6F9-4061-9D14-868219E0C061}" name="Column9664"/>
    <tableColumn id="9678" xr3:uid="{7CEC1464-9EFE-4E17-9869-492076EB71E3}" name="Column9665"/>
    <tableColumn id="9679" xr3:uid="{46814412-78CD-46EA-ABDB-7BDB87A2E834}" name="Column9666"/>
    <tableColumn id="9680" xr3:uid="{66272B89-0CE5-4ED5-8C2D-240E5F9252F9}" name="Column9667"/>
    <tableColumn id="9681" xr3:uid="{B66AE254-4F42-499A-9A88-38F36CE82323}" name="Column9668"/>
    <tableColumn id="9682" xr3:uid="{B6E277DD-7B14-415E-9B63-85F31900DC23}" name="Column9669"/>
    <tableColumn id="9683" xr3:uid="{5CDE1BDA-64F7-487C-8F3A-6DE0707A85C7}" name="Column9670"/>
    <tableColumn id="9684" xr3:uid="{197521EE-0879-4587-A25B-AC2DD3BEC643}" name="Column9671"/>
    <tableColumn id="9685" xr3:uid="{CC76FF42-88C0-4C92-AACD-815B28E672C0}" name="Column9672"/>
    <tableColumn id="9686" xr3:uid="{4C8AE4BD-0ADB-4879-8943-C97F85F22144}" name="Column9673"/>
    <tableColumn id="9687" xr3:uid="{7219D578-1A6F-40B8-A209-70BB4C12929B}" name="Column9674"/>
    <tableColumn id="9688" xr3:uid="{B0F1E1A0-1ED2-456A-87D1-1800F549EAEA}" name="Column9675"/>
    <tableColumn id="9689" xr3:uid="{0D1BF66F-184D-40EB-9C80-BAF2DC66B774}" name="Column9676"/>
    <tableColumn id="9690" xr3:uid="{8C238080-F2AC-40E4-B8E4-E577DD64FEE4}" name="Column9677"/>
    <tableColumn id="9691" xr3:uid="{21B08B03-9244-43D0-8F0F-4E727CD1BEC1}" name="Column9678"/>
    <tableColumn id="9692" xr3:uid="{E2F55386-0403-4BD0-B512-354336A589E0}" name="Column9679"/>
    <tableColumn id="9693" xr3:uid="{764409B4-E532-4BDB-8BFF-D3C20E7A7DD3}" name="Column9680"/>
    <tableColumn id="9694" xr3:uid="{73D0A346-9FD5-4E0D-9E4D-46671B58829B}" name="Column9681"/>
    <tableColumn id="9695" xr3:uid="{07E015AC-239A-4763-B0F5-761C16558A7D}" name="Column9682"/>
    <tableColumn id="9696" xr3:uid="{1E2016D5-6A1D-4C47-A337-4BEDAFCC4B9F}" name="Column9683"/>
    <tableColumn id="9697" xr3:uid="{8734F9A2-4927-4461-86B5-7E3D66D85DF9}" name="Column9684"/>
    <tableColumn id="9698" xr3:uid="{BB5204CF-1D23-40FF-8DD3-D0CEF00833FE}" name="Column9685"/>
    <tableColumn id="9699" xr3:uid="{B04D4490-31EB-403D-BCF9-E47D6E287310}" name="Column9686"/>
    <tableColumn id="9700" xr3:uid="{DD3B1B9D-2E6B-4B36-9914-6D830173B753}" name="Column9687"/>
    <tableColumn id="9701" xr3:uid="{FE7EF92C-5AA8-4BE3-8247-4B9B66C96463}" name="Column9688"/>
    <tableColumn id="9702" xr3:uid="{8C9B7974-E6C3-4E9F-838F-12D793438936}" name="Column9689"/>
    <tableColumn id="9703" xr3:uid="{73312C43-4414-4C36-8A80-3F97980C1D73}" name="Column9690"/>
    <tableColumn id="9704" xr3:uid="{EE7A7013-E6E4-4D3D-A351-61AA7543054E}" name="Column9691"/>
    <tableColumn id="9705" xr3:uid="{6855A403-8FB5-4B52-A574-CE1372EC5194}" name="Column9692"/>
    <tableColumn id="9706" xr3:uid="{7031F474-DB06-4179-A61A-EB73217DB5F0}" name="Column9693"/>
    <tableColumn id="9707" xr3:uid="{5716FE57-B435-4AE0-9F48-7D09CCD112A5}" name="Column9694"/>
    <tableColumn id="9708" xr3:uid="{9818B974-6561-4FD4-8290-BDC7AD36467E}" name="Column9695"/>
    <tableColumn id="9709" xr3:uid="{D7096BDA-DEF4-4B6C-B34F-3D43F9B5C716}" name="Column9696"/>
    <tableColumn id="9710" xr3:uid="{C3F66D81-3E14-41F2-8B65-122E1ACEAE82}" name="Column9697"/>
    <tableColumn id="9711" xr3:uid="{F6C382EA-C8EE-4851-92CB-FA50D1410E3F}" name="Column9698"/>
    <tableColumn id="9712" xr3:uid="{1AE8FCC9-A644-4317-BCF0-7AD20C401D69}" name="Column9699"/>
    <tableColumn id="9713" xr3:uid="{CA859B63-4125-4687-9E1B-B5DFC479E7A3}" name="Column9700"/>
    <tableColumn id="9714" xr3:uid="{FC78BE49-AEC4-4814-ABA4-A7DB1303A85A}" name="Column9701"/>
    <tableColumn id="9715" xr3:uid="{F4D0C77C-F003-4E70-BEDB-D857F16C7AF3}" name="Column9702"/>
    <tableColumn id="9716" xr3:uid="{17C90BA3-6D39-4914-BBCF-515DC5FDC299}" name="Column9703"/>
    <tableColumn id="9717" xr3:uid="{2EBB5822-0B16-43BB-A0F9-2CFE17C8D86F}" name="Column9704"/>
    <tableColumn id="9718" xr3:uid="{716592D1-96C9-4CDF-80B8-47AFCFDEE152}" name="Column9705"/>
    <tableColumn id="9719" xr3:uid="{0B2A2028-629C-4017-8AC1-447D060C7358}" name="Column9706"/>
    <tableColumn id="9720" xr3:uid="{FB8404D0-A517-41F4-B834-D5290C00EE1D}" name="Column9707"/>
    <tableColumn id="9721" xr3:uid="{A6C18F7F-F564-4BBC-A668-288B71D58BE1}" name="Column9708"/>
    <tableColumn id="9722" xr3:uid="{F7EE7187-E9A5-4DDA-A881-00E96E210D4B}" name="Column9709"/>
    <tableColumn id="9723" xr3:uid="{558388A2-4603-4AE7-B5DA-272DC38C68AF}" name="Column9710"/>
    <tableColumn id="9724" xr3:uid="{22049FC4-6551-4915-92B4-E8728BFB8B82}" name="Column9711"/>
    <tableColumn id="9725" xr3:uid="{FF984836-9C5F-4DD2-833F-8437ED975427}" name="Column9712"/>
    <tableColumn id="9726" xr3:uid="{48BA0ECB-1E3A-448C-9D2B-71B1B4C7901F}" name="Column9713"/>
    <tableColumn id="9727" xr3:uid="{07E1FB1C-0154-4E72-8572-A18EC6BFA4C6}" name="Column9714"/>
    <tableColumn id="9728" xr3:uid="{ED6F87F5-3272-4034-A702-43D732845C38}" name="Column9715"/>
    <tableColumn id="9729" xr3:uid="{7F04EE14-2D78-4A9A-B392-DB0D67FF7F69}" name="Column9716"/>
    <tableColumn id="9730" xr3:uid="{8CFF1F73-DD91-4858-87D1-C1D92F7854D8}" name="Column9717"/>
    <tableColumn id="9731" xr3:uid="{B7A75591-5815-4588-9FDB-3485169F3007}" name="Column9718"/>
    <tableColumn id="9732" xr3:uid="{F87CCFB3-7C4C-4B82-AE67-3DBB91A744E3}" name="Column9719"/>
    <tableColumn id="9733" xr3:uid="{9076AAB7-E170-4FEB-9C6E-63694EF2290F}" name="Column9720"/>
    <tableColumn id="9734" xr3:uid="{744EC808-4AC0-4818-A517-E891F7B82235}" name="Column9721"/>
    <tableColumn id="9735" xr3:uid="{8126B9AD-516B-4C96-B1A3-393B04043CD9}" name="Column9722"/>
    <tableColumn id="9736" xr3:uid="{0AC9F955-4515-47DB-BE18-EC9A3F62C270}" name="Column9723"/>
    <tableColumn id="9737" xr3:uid="{B440BB83-A832-4EC2-B021-C8347A2AB659}" name="Column9724"/>
    <tableColumn id="9738" xr3:uid="{9809F7FA-77FF-432B-BB16-E1C7027396EC}" name="Column9725"/>
    <tableColumn id="9739" xr3:uid="{BC560794-1F3E-483A-B8B0-CC9A04A46699}" name="Column9726"/>
    <tableColumn id="9740" xr3:uid="{28138F9D-DFDE-4D96-ADC3-0FDFE2A587C6}" name="Column9727"/>
    <tableColumn id="9741" xr3:uid="{CD3217EA-94BE-4B51-ABA9-B8F4B36E7B7E}" name="Column9728"/>
    <tableColumn id="9742" xr3:uid="{65487483-A065-4761-82A3-C86EBE3C3814}" name="Column9729"/>
    <tableColumn id="9743" xr3:uid="{EACE0C3B-8865-4552-B8CE-AE206D1EE703}" name="Column9730"/>
    <tableColumn id="9744" xr3:uid="{FA1762D8-5DD5-4746-8AE6-9504ED552E9A}" name="Column9731"/>
    <tableColumn id="9745" xr3:uid="{9DC2EB0E-6840-4693-9F4D-94CC4D741817}" name="Column9732"/>
    <tableColumn id="9746" xr3:uid="{DE8E5ABD-8C6E-42CD-AD4B-094507EE3A3C}" name="Column9733"/>
    <tableColumn id="9747" xr3:uid="{8814B755-E8D7-4DC1-92C9-4828CB1A9BD2}" name="Column9734"/>
    <tableColumn id="9748" xr3:uid="{1E4AE1E9-490C-4AD0-B193-C93E03925AFB}" name="Column9735"/>
    <tableColumn id="9749" xr3:uid="{39DE857B-FFFD-4287-995F-2DDCB70B96EB}" name="Column9736"/>
    <tableColumn id="9750" xr3:uid="{601DBBFC-EFF8-489C-BD71-9B9E70F3C5DB}" name="Column9737"/>
    <tableColumn id="9751" xr3:uid="{325C9B19-60A6-41CF-A7EC-FF632602ED30}" name="Column9738"/>
    <tableColumn id="9752" xr3:uid="{A5C04D00-2277-4C9A-BEA7-D99B677073ED}" name="Column9739"/>
    <tableColumn id="9753" xr3:uid="{3A733A62-021E-4507-B2AA-FFAC5D883844}" name="Column9740"/>
    <tableColumn id="9754" xr3:uid="{98EB99BE-8343-4FED-96B4-E61A8E0C63A8}" name="Column9741"/>
    <tableColumn id="9755" xr3:uid="{889418EC-4B09-47ED-B3AA-9136C7494BB4}" name="Column9742"/>
    <tableColumn id="9756" xr3:uid="{4B0ED641-591B-45C8-B550-3B488F81CBC8}" name="Column9743"/>
    <tableColumn id="9757" xr3:uid="{4E17397E-3062-4F66-AE78-DE7812517AF3}" name="Column9744"/>
    <tableColumn id="9758" xr3:uid="{EDC03990-67F6-4EE5-86F5-6A3A41114B79}" name="Column9745"/>
    <tableColumn id="9759" xr3:uid="{F19F84D3-0C80-4B41-8B44-51E93981A3A6}" name="Column9746"/>
    <tableColumn id="9760" xr3:uid="{4AC90BEE-240D-4CED-B0FC-A8839BCC1C86}" name="Column9747"/>
    <tableColumn id="9761" xr3:uid="{0B566A03-36DE-46A7-80C9-59AAD2CDF85A}" name="Column9748"/>
    <tableColumn id="9762" xr3:uid="{47EE2A0A-C430-40D0-8F51-B85711C7820E}" name="Column9749"/>
    <tableColumn id="9763" xr3:uid="{E6307E54-4FE7-44F6-8106-351EFAE02AA8}" name="Column9750"/>
    <tableColumn id="9764" xr3:uid="{A269CE57-9498-43D7-9316-1584685469AD}" name="Column9751"/>
    <tableColumn id="9765" xr3:uid="{8476108A-8F97-4D1F-9422-8B664F85246D}" name="Column9752"/>
    <tableColumn id="9766" xr3:uid="{749E1D8A-6064-493E-BF30-AED30C38F598}" name="Column9753"/>
    <tableColumn id="9767" xr3:uid="{70E74457-E85D-4995-A8D1-1858E432D102}" name="Column9754"/>
    <tableColumn id="9768" xr3:uid="{115E6E67-6D57-46F5-AE54-FE35A1BD0A82}" name="Column9755"/>
    <tableColumn id="9769" xr3:uid="{DEA7ED2D-8F6F-4E08-81C7-B4D2E9881C21}" name="Column9756"/>
    <tableColumn id="9770" xr3:uid="{7F870BF1-4BBE-49C1-BF7B-6B72491BF0E7}" name="Column9757"/>
    <tableColumn id="9771" xr3:uid="{FCE10076-EDF4-468C-8B22-BBFA6F51E198}" name="Column9758"/>
    <tableColumn id="9772" xr3:uid="{AC290B67-2E82-4C39-B880-5A13BD36073F}" name="Column9759"/>
    <tableColumn id="9773" xr3:uid="{7327E936-3B8B-4C12-A26F-E6467A1159B1}" name="Column9760"/>
    <tableColumn id="9774" xr3:uid="{70A2486E-EA16-4B37-8776-1336537CA240}" name="Column9761"/>
    <tableColumn id="9775" xr3:uid="{5C814D42-A2E2-4C84-98F3-5FC7BB8B38D4}" name="Column9762"/>
    <tableColumn id="9776" xr3:uid="{CD40ECDF-BB5E-4DD5-A5D8-353132FF004B}" name="Column9763"/>
    <tableColumn id="9777" xr3:uid="{F80A9136-E463-4F91-B130-DFD096A4F01D}" name="Column9764"/>
    <tableColumn id="9778" xr3:uid="{3E951B0A-336F-4010-92E1-E6D63C137597}" name="Column9765"/>
    <tableColumn id="9779" xr3:uid="{62531DC4-7D95-44CC-85BA-7A925293FDDC}" name="Column9766"/>
    <tableColumn id="9780" xr3:uid="{54EF265D-D9E2-4F9E-B853-3C95F1DCC242}" name="Column9767"/>
    <tableColumn id="9781" xr3:uid="{06661182-8884-486D-8087-95B9563135CB}" name="Column9768"/>
    <tableColumn id="9782" xr3:uid="{DC30D502-56A3-48B8-9523-812B1A01D49D}" name="Column9769"/>
    <tableColumn id="9783" xr3:uid="{39CDDCB9-E98D-4A27-BC87-9CA6245C7A9F}" name="Column9770"/>
    <tableColumn id="9784" xr3:uid="{B0DD53B0-F7BB-430F-9F77-95888285B78C}" name="Column9771"/>
    <tableColumn id="9785" xr3:uid="{113F3D3D-5EAD-4448-96D7-65E3116B1C86}" name="Column9772"/>
    <tableColumn id="9786" xr3:uid="{8379E8D2-B4CE-4788-81F3-37B930BB4A11}" name="Column9773"/>
    <tableColumn id="9787" xr3:uid="{2DB8F164-4D5A-40B2-B2E4-E61AAFF97ECE}" name="Column9774"/>
    <tableColumn id="9788" xr3:uid="{5A0EF600-3E99-4327-854E-11F832114A75}" name="Column9775"/>
    <tableColumn id="9789" xr3:uid="{D2482095-3F3A-4FDB-9F9C-5926C6713082}" name="Column9776"/>
    <tableColumn id="9790" xr3:uid="{753B6D0F-AE11-4D91-B58B-5C628369A1E8}" name="Column9777"/>
    <tableColumn id="9791" xr3:uid="{B75B5A01-09B3-4596-A475-FFCC027C09BA}" name="Column9778"/>
    <tableColumn id="9792" xr3:uid="{C2F2DB54-1CDD-4C3B-BE52-C9726711D9A4}" name="Column9779"/>
    <tableColumn id="9793" xr3:uid="{47D26FCE-ABE4-4C52-B3E0-5D021F3235B9}" name="Column9780"/>
    <tableColumn id="9794" xr3:uid="{EA55C31D-418D-4B27-A22A-099A333FEB0C}" name="Column9781"/>
    <tableColumn id="9795" xr3:uid="{E6F2BFCC-1AB0-4822-A1FB-B8BA8F2D2DB3}" name="Column9782"/>
    <tableColumn id="9796" xr3:uid="{6B9A75C4-2030-4FCF-8340-23190B2ACB44}" name="Column9783"/>
    <tableColumn id="9797" xr3:uid="{1296E6B0-6333-4A1B-A1FF-DF57C9F6AA02}" name="Column9784"/>
    <tableColumn id="9798" xr3:uid="{B0E25E96-1D21-4AD6-89A1-3E6831C7C85A}" name="Column9785"/>
    <tableColumn id="9799" xr3:uid="{57660F04-432F-4532-BF35-AA4FBFB7A559}" name="Column9786"/>
    <tableColumn id="9800" xr3:uid="{5BEDF296-DEDE-4090-8C73-53949671C53D}" name="Column9787"/>
    <tableColumn id="9801" xr3:uid="{3B05704E-2057-43BB-9B99-AB040750D11E}" name="Column9788"/>
    <tableColumn id="9802" xr3:uid="{E5049532-2E6B-47E1-82CA-DB9F50804317}" name="Column9789"/>
    <tableColumn id="9803" xr3:uid="{363C0F64-D1EA-4D29-9944-85B99EE28697}" name="Column9790"/>
    <tableColumn id="9804" xr3:uid="{507D5872-506B-45FE-A094-DBFC54D1176C}" name="Column9791"/>
    <tableColumn id="9805" xr3:uid="{1431461A-29D0-46C5-A4B8-FAF2C292C228}" name="Column9792"/>
    <tableColumn id="9806" xr3:uid="{E9E5E2A7-0DBC-469A-AB29-91276A676FD3}" name="Column9793"/>
    <tableColumn id="9807" xr3:uid="{FA8E3674-32A8-4E03-8B64-5D26230DF730}" name="Column9794"/>
    <tableColumn id="9808" xr3:uid="{63292087-CB0A-4194-994F-7D952492FB9F}" name="Column9795"/>
    <tableColumn id="9809" xr3:uid="{309481E6-54F0-4A2B-B21B-597C2DBB15B8}" name="Column9796"/>
    <tableColumn id="9810" xr3:uid="{CB39A70E-8E1F-4474-832E-198E901B9532}" name="Column9797"/>
    <tableColumn id="9811" xr3:uid="{37FFB3AB-1ACC-4A60-A547-2B686D8D31BB}" name="Column9798"/>
    <tableColumn id="9812" xr3:uid="{71D1AA5C-DCEB-4480-B1A9-6891D14DA8FC}" name="Column9799"/>
    <tableColumn id="9813" xr3:uid="{4328224C-1C22-45A0-82A1-543ABFEAFEDB}" name="Column9800"/>
    <tableColumn id="9814" xr3:uid="{9F124F67-7E29-44B1-A8AD-B1815E0AA420}" name="Column9801"/>
    <tableColumn id="9815" xr3:uid="{C29E33C6-32E2-43CC-874D-8DD6A0721814}" name="Column9802"/>
    <tableColumn id="9816" xr3:uid="{A9602961-3D01-43F4-BF06-267759D1A9F3}" name="Column9803"/>
    <tableColumn id="9817" xr3:uid="{D8A75F9D-A492-4CDA-891C-E2807A219DDF}" name="Column9804"/>
    <tableColumn id="9818" xr3:uid="{C28C2B56-A2F8-441E-8DC9-D653EAD13AE1}" name="Column9805"/>
    <tableColumn id="9819" xr3:uid="{811FBA76-5E0F-4BD6-A77C-BEF73C615685}" name="Column9806"/>
    <tableColumn id="9820" xr3:uid="{C02A96C7-1F82-4A64-B6E6-40B069F597AA}" name="Column9807"/>
    <tableColumn id="9821" xr3:uid="{CC9F1736-E0F7-4F0D-8E72-9A0C7C7E0B02}" name="Column9808"/>
    <tableColumn id="9822" xr3:uid="{2368A03A-F564-4E22-AA16-3B4FC46D9C4A}" name="Column9809"/>
    <tableColumn id="9823" xr3:uid="{F3E364EC-8BD5-4709-9389-6C4A4E19021E}" name="Column9810"/>
    <tableColumn id="9824" xr3:uid="{345EB1E0-9938-4917-9D61-5867759E11F1}" name="Column9811"/>
    <tableColumn id="9825" xr3:uid="{08CF9D82-AA11-4ADA-A11D-686D6745C2EF}" name="Column9812"/>
    <tableColumn id="9826" xr3:uid="{82BE9F5E-356F-4D8A-95E3-56C070550A3F}" name="Column9813"/>
    <tableColumn id="9827" xr3:uid="{54EB3E46-577C-444C-A5A4-1D93E7C0BFCB}" name="Column9814"/>
    <tableColumn id="9828" xr3:uid="{5301C4CB-4648-42CB-841F-B4D982A370C8}" name="Column9815"/>
    <tableColumn id="9829" xr3:uid="{5FBF925B-FF0A-4B56-84FE-09F53237DB59}" name="Column9816"/>
    <tableColumn id="9830" xr3:uid="{70D757D8-0036-44DA-BA53-A27D086EB662}" name="Column9817"/>
    <tableColumn id="9831" xr3:uid="{525472EA-E5A9-4FDA-89A0-DF60C0E33DBE}" name="Column9818"/>
    <tableColumn id="9832" xr3:uid="{78D7EDD3-3471-4734-8A18-26880B0D579B}" name="Column9819"/>
    <tableColumn id="9833" xr3:uid="{0101727B-597A-4DD9-8AAD-ADFDDD8E980E}" name="Column9820"/>
    <tableColumn id="9834" xr3:uid="{33AD6BE9-5192-4C40-993E-59224A4AD0AE}" name="Column9821"/>
    <tableColumn id="9835" xr3:uid="{93402B1B-8216-4B70-A3A3-A5A374543116}" name="Column9822"/>
    <tableColumn id="9836" xr3:uid="{4FED1B91-91FA-4AC0-AD4D-41F69A08DDF9}" name="Column9823"/>
    <tableColumn id="9837" xr3:uid="{F9EF16C8-8954-43CB-8502-AFA12EF8FE73}" name="Column9824"/>
    <tableColumn id="9838" xr3:uid="{2A07D9DE-72DC-4E70-B76A-55D21E42A2E5}" name="Column9825"/>
    <tableColumn id="9839" xr3:uid="{03B949ED-37AB-4F90-B85E-41ADC29EBC92}" name="Column9826"/>
    <tableColumn id="9840" xr3:uid="{27BAFEB8-8034-4BE3-AE36-FAA675F877C5}" name="Column9827"/>
    <tableColumn id="9841" xr3:uid="{1A3083EC-A35E-493B-AC1F-0C18EA6405B2}" name="Column9828"/>
    <tableColumn id="9842" xr3:uid="{AAB68055-0060-4309-97BA-F3B58B87C7F9}" name="Column9829"/>
    <tableColumn id="9843" xr3:uid="{0D3FD049-4C1D-4E5F-8527-4613B59F5537}" name="Column9830"/>
    <tableColumn id="9844" xr3:uid="{CE1A28DA-AD67-4A9D-803D-491D9BDE3B84}" name="Column9831"/>
    <tableColumn id="9845" xr3:uid="{0239D86F-59CB-445E-A5CD-B3A8D0296AAF}" name="Column9832"/>
    <tableColumn id="9846" xr3:uid="{20F2513B-126D-4BA0-AE76-8492F2E4D64F}" name="Column9833"/>
    <tableColumn id="9847" xr3:uid="{942AA781-C76E-42B6-864C-6747184D91A6}" name="Column9834"/>
    <tableColumn id="9848" xr3:uid="{0DE08B09-D7C6-4299-A1A3-82A70CB4490D}" name="Column9835"/>
    <tableColumn id="9849" xr3:uid="{EBD2AD2A-DA17-40F9-AD2F-C394CF3AA410}" name="Column9836"/>
    <tableColumn id="9850" xr3:uid="{106DC2ED-AE28-409A-BAFD-88E5747043B3}" name="Column9837"/>
    <tableColumn id="9851" xr3:uid="{A6093655-4B7A-41FE-87A4-E9A5A7C56E18}" name="Column9838"/>
    <tableColumn id="9852" xr3:uid="{557995D1-5922-4F33-AD7C-3172747E54FE}" name="Column9839"/>
    <tableColumn id="9853" xr3:uid="{1FD6334E-1D53-4CFC-B094-68A5C89A97CB}" name="Column9840"/>
    <tableColumn id="9854" xr3:uid="{5C4AEB1B-2933-4D49-B172-B1F4D472687B}" name="Column9841"/>
    <tableColumn id="9855" xr3:uid="{1312711F-A409-49F0-B7BD-FB93DD4BAD70}" name="Column9842"/>
    <tableColumn id="9856" xr3:uid="{CF174694-048A-4EBD-9167-4D218278A049}" name="Column9843"/>
    <tableColumn id="9857" xr3:uid="{C7C2E91C-A67B-473A-8175-046E28A68C02}" name="Column9844"/>
    <tableColumn id="9858" xr3:uid="{5D8B2985-2FFD-49FB-B86E-23D1B01AEACD}" name="Column9845"/>
    <tableColumn id="9859" xr3:uid="{F15AF6E1-034B-4FEB-AC70-F34173713799}" name="Column9846"/>
    <tableColumn id="9860" xr3:uid="{282AFB8D-7966-433A-9542-1EF32E091F2E}" name="Column9847"/>
    <tableColumn id="9861" xr3:uid="{524C1F6B-91C2-4FB7-B91E-814D727E4368}" name="Column9848"/>
    <tableColumn id="9862" xr3:uid="{B1FCCF41-9CDA-4188-8217-CF91F6742764}" name="Column9849"/>
    <tableColumn id="9863" xr3:uid="{AF20B8D1-9AD1-449B-AE19-ADEB36135B34}" name="Column9850"/>
    <tableColumn id="9864" xr3:uid="{118AD378-572F-4FD6-A6A9-0D781A486B60}" name="Column9851"/>
    <tableColumn id="9865" xr3:uid="{F0939335-FCF3-4E39-9167-990E14199C84}" name="Column9852"/>
    <tableColumn id="9866" xr3:uid="{37154756-5E93-42F5-8F03-CDE6D8392429}" name="Column9853"/>
    <tableColumn id="9867" xr3:uid="{65D1445F-AFC1-4C74-8E12-D7FDC177A3E9}" name="Column9854"/>
    <tableColumn id="9868" xr3:uid="{E758D440-281D-4CAE-9C80-5C9E0CA17A0C}" name="Column9855"/>
    <tableColumn id="9869" xr3:uid="{733D0047-A0FF-40F9-A77C-27FD6E2F7CC6}" name="Column9856"/>
    <tableColumn id="9870" xr3:uid="{0D38DEA4-2B40-4640-AD61-16F46D6B7AC8}" name="Column9857"/>
    <tableColumn id="9871" xr3:uid="{D92E1E7B-BF1C-432E-BEB0-E2B5728941D3}" name="Column9858"/>
    <tableColumn id="9872" xr3:uid="{D1E0E2F8-1321-4DEF-9C23-99AA8BD5DE37}" name="Column9859"/>
    <tableColumn id="9873" xr3:uid="{8623D487-842A-428E-94B2-D2C332D528B3}" name="Column9860"/>
    <tableColumn id="9874" xr3:uid="{E0B3C677-C4D8-47FE-BA67-9F4DAEA97BC4}" name="Column9861"/>
    <tableColumn id="9875" xr3:uid="{3D5F3B0D-2504-4963-B56C-4140E8EA7F2A}" name="Column9862"/>
    <tableColumn id="9876" xr3:uid="{BEC2E05D-0AC4-43B9-802F-A519A89B9132}" name="Column9863"/>
    <tableColumn id="9877" xr3:uid="{186C3866-9C23-4285-B1F5-A28D99F16D97}" name="Column9864"/>
    <tableColumn id="9878" xr3:uid="{6B8F4C33-56BB-4BEC-9CEA-FB93914EA71E}" name="Column9865"/>
    <tableColumn id="9879" xr3:uid="{A60E925B-6564-4E44-ABA1-B4F66F955A70}" name="Column9866"/>
    <tableColumn id="9880" xr3:uid="{539CABFC-4E14-4E64-B085-93A03900675F}" name="Column9867"/>
    <tableColumn id="9881" xr3:uid="{D7ED8D7C-AD1B-4491-95ED-7D847234D656}" name="Column9868"/>
    <tableColumn id="9882" xr3:uid="{9E622595-1A29-4FED-A5D9-D1BACB59F498}" name="Column9869"/>
    <tableColumn id="9883" xr3:uid="{FCD995E5-62E5-45AC-B7D4-C9EDD26C2641}" name="Column9870"/>
    <tableColumn id="9884" xr3:uid="{3120638B-9706-414C-8C97-5E24E4107F98}" name="Column9871"/>
    <tableColumn id="9885" xr3:uid="{336CEEDE-A142-4483-860F-DB8AAA8A19E9}" name="Column9872"/>
    <tableColumn id="9886" xr3:uid="{4F172542-2A59-4EBD-B736-D823AC505277}" name="Column9873"/>
    <tableColumn id="9887" xr3:uid="{AAD9A7B1-7255-46C4-A429-91A2A74410A1}" name="Column9874"/>
    <tableColumn id="9888" xr3:uid="{B7036475-E17C-4234-8F62-78E740FBFA5B}" name="Column9875"/>
    <tableColumn id="9889" xr3:uid="{71C225E9-E014-455C-8C71-64AC23A65502}" name="Column9876"/>
    <tableColumn id="9890" xr3:uid="{26400562-020E-475C-921A-7AB406775FEB}" name="Column9877"/>
    <tableColumn id="9891" xr3:uid="{FB2A9CC6-4F71-438A-9F79-D51F9C54DE06}" name="Column9878"/>
    <tableColumn id="9892" xr3:uid="{4DE3B44E-AFA2-4E6F-96DB-F6916E3C3265}" name="Column9879"/>
    <tableColumn id="9893" xr3:uid="{D0BD2C50-A2D7-4E54-9E71-39A327781C2F}" name="Column9880"/>
    <tableColumn id="9894" xr3:uid="{1A229047-DB68-45EA-8AD3-9E5854E94550}" name="Column9881"/>
    <tableColumn id="9895" xr3:uid="{AFF33183-F889-49E6-BE19-F778D0E64A30}" name="Column9882"/>
    <tableColumn id="9896" xr3:uid="{44C1218E-51B9-4244-97F1-21C66FA0FA7C}" name="Column9883"/>
    <tableColumn id="9897" xr3:uid="{7755717E-69D9-47FA-8CC5-FBE3450C1247}" name="Column9884"/>
    <tableColumn id="9898" xr3:uid="{83EE4950-E296-4AD1-8793-C5F3D6D90C7A}" name="Column9885"/>
    <tableColumn id="9899" xr3:uid="{D1799A4E-D50E-48B5-8C72-9CA39B456E1C}" name="Column9886"/>
    <tableColumn id="9900" xr3:uid="{03371D6A-8F4C-4C7E-A72A-94D96A1DE863}" name="Column9887"/>
    <tableColumn id="9901" xr3:uid="{947516DA-2B13-4EEB-8506-6C891E4840AD}" name="Column9888"/>
    <tableColumn id="9902" xr3:uid="{3D541EBA-5E0F-4D11-8A4D-8E367A9873B4}" name="Column9889"/>
    <tableColumn id="9903" xr3:uid="{B064A983-208A-4EFA-80B6-1D49BC3436F3}" name="Column9890"/>
    <tableColumn id="9904" xr3:uid="{8538B3DD-7609-4FEE-AE4E-37381E295E61}" name="Column9891"/>
    <tableColumn id="9905" xr3:uid="{C3766EED-1231-499A-B6BB-F74D0DB69CAB}" name="Column9892"/>
    <tableColumn id="9906" xr3:uid="{EADE4CD6-167D-49CA-BDBF-BF41418EFA20}" name="Column9893"/>
    <tableColumn id="9907" xr3:uid="{117A936E-1B37-4EDC-9FF8-7A8250AB64AF}" name="Column9894"/>
    <tableColumn id="9908" xr3:uid="{A09CA4CA-774A-4EC7-B131-5C7B18D40E09}" name="Column9895"/>
    <tableColumn id="9909" xr3:uid="{6CD6398B-27C9-4CC4-AEF6-55D4B2A670DC}" name="Column9896"/>
    <tableColumn id="9910" xr3:uid="{0F5365F9-DB1A-422F-8144-3AB5943D1121}" name="Column9897"/>
    <tableColumn id="9911" xr3:uid="{6E9DBC70-6CB7-4648-BF90-DA0295102276}" name="Column9898"/>
    <tableColumn id="9912" xr3:uid="{B9287C4B-29E2-444A-9DAA-F253FC7729B5}" name="Column9899"/>
    <tableColumn id="9913" xr3:uid="{4F42FE17-F6F5-4BA5-9266-8F14CBA4A711}" name="Column9900"/>
    <tableColumn id="9914" xr3:uid="{F9C9BE59-31EF-4625-BF1E-418897C75398}" name="Column9901"/>
    <tableColumn id="9915" xr3:uid="{59427837-6373-4C1D-B4DA-66D6DEFA2291}" name="Column9902"/>
    <tableColumn id="9916" xr3:uid="{44C43349-295F-4F82-82A4-3B58E9CB371F}" name="Column9903"/>
    <tableColumn id="9917" xr3:uid="{A4326E63-4D12-40BF-854B-E68F22AE5F33}" name="Column9904"/>
    <tableColumn id="9918" xr3:uid="{E7D24561-A0E0-4926-874E-C84DAA9ADE19}" name="Column9905"/>
    <tableColumn id="9919" xr3:uid="{1A2428D2-14E3-439C-BB80-739A98E4C3BF}" name="Column9906"/>
    <tableColumn id="9920" xr3:uid="{FEBFF9B8-6566-4F4B-9FF4-59D6AFB51F92}" name="Column9907"/>
    <tableColumn id="9921" xr3:uid="{073123F4-6396-4C97-BCEA-6322466E8B87}" name="Column9908"/>
    <tableColumn id="9922" xr3:uid="{78296319-1220-46CE-BBC6-E35C815F9AF0}" name="Column9909"/>
    <tableColumn id="9923" xr3:uid="{1A824055-B5CA-418B-A2DE-9E51798EEE87}" name="Column9910"/>
    <tableColumn id="9924" xr3:uid="{DFC6D9D7-FB54-44C6-B44A-4D1BFBCCED31}" name="Column9911"/>
    <tableColumn id="9925" xr3:uid="{E82A55E0-BB8E-4AC0-A473-447CFD6CC345}" name="Column9912"/>
    <tableColumn id="9926" xr3:uid="{46EB1946-B9C2-4207-A915-F780E9698D69}" name="Column9913"/>
    <tableColumn id="9927" xr3:uid="{25DB1910-B1F1-49DA-BA69-103466D08670}" name="Column9914"/>
    <tableColumn id="9928" xr3:uid="{74B9306A-455E-46A7-A7A1-6286B7DDD097}" name="Column9915"/>
    <tableColumn id="9929" xr3:uid="{47D12661-D78D-4564-829F-45597D8B01F8}" name="Column9916"/>
    <tableColumn id="9930" xr3:uid="{07673410-207B-4572-8040-094A788462BF}" name="Column9917"/>
    <tableColumn id="9931" xr3:uid="{8F2BF00E-B52D-4BA2-B267-865A14E256EC}" name="Column9918"/>
    <tableColumn id="9932" xr3:uid="{EFAE8F87-142E-43AD-8296-70ABE2867F90}" name="Column9919"/>
    <tableColumn id="9933" xr3:uid="{7D4D9001-7782-465C-9FC2-56EF4A731142}" name="Column9920"/>
    <tableColumn id="9934" xr3:uid="{9CB06FC8-54F3-49E4-8F61-F30BEE8D785A}" name="Column9921"/>
    <tableColumn id="9935" xr3:uid="{A1182DA9-ED3E-4FDB-A0F8-E233292291D4}" name="Column9922"/>
    <tableColumn id="9936" xr3:uid="{FD0E2CDC-F019-425A-A68F-4087D4C3B970}" name="Column9923"/>
    <tableColumn id="9937" xr3:uid="{2565332B-1CC8-4079-8E56-74BA5094A767}" name="Column9924"/>
    <tableColumn id="9938" xr3:uid="{E1E67330-26EE-4D24-A3E6-5FBAA72CFD2E}" name="Column9925"/>
    <tableColumn id="9939" xr3:uid="{D0BC0612-896F-430F-A077-35ED5B8D4BC4}" name="Column9926"/>
    <tableColumn id="9940" xr3:uid="{EC0E5A7E-F765-4DD9-B691-E5452D981A78}" name="Column9927"/>
    <tableColumn id="9941" xr3:uid="{477F4D12-237C-49B0-AB24-6038AB035E94}" name="Column9928"/>
    <tableColumn id="9942" xr3:uid="{AD921C57-D5EA-49B9-901F-81190C0995BE}" name="Column9929"/>
    <tableColumn id="9943" xr3:uid="{8192423B-C6CF-4099-8C1C-399F2F1B2A79}" name="Column9930"/>
    <tableColumn id="9944" xr3:uid="{B51FD114-35F0-4219-B7AD-8EB58C4CAE2E}" name="Column9931"/>
    <tableColumn id="9945" xr3:uid="{4DC77E7B-0ED6-4731-B576-CE0EC9F7D425}" name="Column9932"/>
    <tableColumn id="9946" xr3:uid="{259508CF-8259-40A3-B74F-42643FB53FB2}" name="Column9933"/>
    <tableColumn id="9947" xr3:uid="{FBFCD2D4-0BAE-4EBD-A94B-B8280B0CD814}" name="Column9934"/>
    <tableColumn id="9948" xr3:uid="{B57649A3-8539-4CE5-8642-63120F6C2131}" name="Column9935"/>
    <tableColumn id="9949" xr3:uid="{00400139-CFB1-4F10-98E5-0A961D8C3C7C}" name="Column9936"/>
    <tableColumn id="9950" xr3:uid="{2BB9F36A-B0FF-4896-B231-600EF58E45D3}" name="Column9937"/>
    <tableColumn id="9951" xr3:uid="{D127B388-2285-45F0-8423-DCF5A41E3F17}" name="Column9938"/>
    <tableColumn id="9952" xr3:uid="{AB592A23-6E70-44EF-B3B8-AFF6D3295C6A}" name="Column9939"/>
    <tableColumn id="9953" xr3:uid="{511194DF-4B66-49EA-ACD0-1F382DB1B987}" name="Column9940"/>
    <tableColumn id="9954" xr3:uid="{6745A777-5AEB-4ECF-8114-C870BE0916C6}" name="Column9941"/>
    <tableColumn id="9955" xr3:uid="{D03C6CDA-A194-484B-8A1E-CA08A40A2F58}" name="Column9942"/>
    <tableColumn id="9956" xr3:uid="{53CEC646-E050-4EF2-8922-3E730BB7D3CA}" name="Column9943"/>
    <tableColumn id="9957" xr3:uid="{52647C14-BC21-49AB-8D16-4B26609998DD}" name="Column9944"/>
    <tableColumn id="9958" xr3:uid="{58F6544D-D8F4-40CD-8A55-D28B009AADB0}" name="Column9945"/>
    <tableColumn id="9959" xr3:uid="{44824C6D-E6B1-4CD7-99AF-86C682D01FB0}" name="Column9946"/>
    <tableColumn id="9960" xr3:uid="{A68AC081-DB64-446F-A48C-371AC7C35C8C}" name="Column9947"/>
    <tableColumn id="9961" xr3:uid="{363D1A9C-60C6-4C29-A21D-6A24F004B1CB}" name="Column9948"/>
    <tableColumn id="9962" xr3:uid="{8845D4EC-3BF9-4CDC-B7F5-F6559C1EAB3D}" name="Column9949"/>
    <tableColumn id="9963" xr3:uid="{9BD6D2F0-7FA1-44CE-AAAA-128C99937283}" name="Column9950"/>
    <tableColumn id="9964" xr3:uid="{632C8549-AFA9-4CA0-9AC5-BCF152BA3515}" name="Column9951"/>
    <tableColumn id="9965" xr3:uid="{1CC4064E-207C-4CEA-A294-C7B6EB1FD357}" name="Column9952"/>
    <tableColumn id="9966" xr3:uid="{A917FE92-F4AE-424F-9093-A1470FAB038A}" name="Column9953"/>
    <tableColumn id="9967" xr3:uid="{822DA7B9-FFD7-4DFF-8BC5-5D736D6D6066}" name="Column9954"/>
    <tableColumn id="9968" xr3:uid="{43347659-4C27-4501-A4F9-1667E56140E8}" name="Column9955"/>
    <tableColumn id="9969" xr3:uid="{7EF10164-C772-48A9-8229-AB7AD43C8FB5}" name="Column9956"/>
    <tableColumn id="9970" xr3:uid="{4F1CABF0-26F6-4042-826D-6486F98B7C2C}" name="Column9957"/>
    <tableColumn id="9971" xr3:uid="{A6664EB4-CD32-40E7-B635-1D5C3AF03EFF}" name="Column9958"/>
    <tableColumn id="9972" xr3:uid="{F2B168FC-3A1E-4A51-9F11-B0B67BEAF7C9}" name="Column9959"/>
    <tableColumn id="9973" xr3:uid="{C3068FAA-7CAA-4D70-8897-45EF7269A319}" name="Column9960"/>
    <tableColumn id="9974" xr3:uid="{8A6D0759-8362-4161-A446-D6A7C043C1B4}" name="Column9961"/>
    <tableColumn id="9975" xr3:uid="{E6147CF4-AF68-4EFC-8DC8-C22845F31502}" name="Column9962"/>
    <tableColumn id="9976" xr3:uid="{25A938FB-9617-40EC-8C5E-0C8716AE1628}" name="Column9963"/>
    <tableColumn id="9977" xr3:uid="{B02485BC-8F4B-40D0-8921-75E013271E63}" name="Column9964"/>
    <tableColumn id="9978" xr3:uid="{999BD097-D789-46B0-B82D-5F1E94C2D93D}" name="Column9965"/>
    <tableColumn id="9979" xr3:uid="{FE2AECAF-1E62-42AB-B730-FDD83BB26277}" name="Column9966"/>
    <tableColumn id="9980" xr3:uid="{44222EC6-1196-45BA-86E3-78C7300A3CF2}" name="Column9967"/>
    <tableColumn id="9981" xr3:uid="{F4D2859C-07B9-454A-A6F0-BFCA8A5AFB32}" name="Column9968"/>
    <tableColumn id="9982" xr3:uid="{D3490455-F25E-48DE-89BB-9C40EF3C35B7}" name="Column9969"/>
    <tableColumn id="9983" xr3:uid="{31A49F9F-4A5F-42A1-8CC5-152694A98881}" name="Column9970"/>
    <tableColumn id="9984" xr3:uid="{FD3E41CD-9A4F-4A81-A835-52C31FE445AB}" name="Column9971"/>
    <tableColumn id="9985" xr3:uid="{1E8D2939-0BDC-43A3-BB75-17636A78FA06}" name="Column9972"/>
    <tableColumn id="9986" xr3:uid="{D30308C5-C7F9-479B-9517-7DC6A7C8BEAC}" name="Column9973"/>
    <tableColumn id="9987" xr3:uid="{3925D5F7-049F-426E-9F9B-5E005C9C636B}" name="Column9974"/>
    <tableColumn id="9988" xr3:uid="{BDAEE428-2F17-4D19-B334-63C844D86B71}" name="Column9975"/>
    <tableColumn id="9989" xr3:uid="{460F48D4-C462-493E-92D9-7706A2DC8E46}" name="Column9976"/>
    <tableColumn id="9990" xr3:uid="{DFB2EFC0-4C0F-4789-AD46-57399BDC64FC}" name="Column9977"/>
    <tableColumn id="9991" xr3:uid="{8ADCA799-CC78-4C93-976C-223ECB92EBDF}" name="Column9978"/>
    <tableColumn id="9992" xr3:uid="{A23408A1-F2EE-490E-BBBD-D22643923136}" name="Column9979"/>
    <tableColumn id="9993" xr3:uid="{397038F5-604B-4F6B-B8E6-762832C1C1B8}" name="Column9980"/>
    <tableColumn id="9994" xr3:uid="{9A3E0832-EFED-4B47-BC8D-A7F65E8CC9D7}" name="Column9981"/>
    <tableColumn id="9995" xr3:uid="{BFE43CEB-DEA0-424C-B00A-E3DE74DF7704}" name="Column9982"/>
    <tableColumn id="9996" xr3:uid="{6B77A00E-AD23-489B-B185-DCB051E2FB77}" name="Column9983"/>
    <tableColumn id="9997" xr3:uid="{C61220F5-895B-48B1-9A9F-C6788090D173}" name="Column9984"/>
    <tableColumn id="9998" xr3:uid="{87428DEE-1B5B-4231-A189-C84363F30FA6}" name="Column9985"/>
    <tableColumn id="9999" xr3:uid="{C9F954DA-7DC1-4D44-87EB-23571AD38383}" name="Column9986"/>
    <tableColumn id="10000" xr3:uid="{8423AE51-231D-4800-909D-11CF4D73B479}" name="Column9987"/>
    <tableColumn id="10001" xr3:uid="{37A67770-94FA-4313-A6B5-8673D368C4FA}" name="Column9988"/>
    <tableColumn id="10002" xr3:uid="{75DA312A-8B64-4C0F-AFAE-B5DBF0109C0D}" name="Column9989"/>
    <tableColumn id="10003" xr3:uid="{980FF43F-5959-45C1-BED2-F41603B5F375}" name="Column9990"/>
    <tableColumn id="10004" xr3:uid="{73CE69BB-6B4C-4620-BB7C-BDA36F798A42}" name="Column9991"/>
    <tableColumn id="10005" xr3:uid="{3E6C98EA-ED77-4861-94A6-A922B6560828}" name="Column9992"/>
    <tableColumn id="10006" xr3:uid="{BB304DFD-9BCC-4CD5-A436-8BFDA826DFD7}" name="Column9993"/>
    <tableColumn id="10007" xr3:uid="{CEDFC0A9-BA3A-4068-BB20-6F00D2614B30}" name="Column9994"/>
    <tableColumn id="10008" xr3:uid="{BD65672F-9E6E-4442-ADAD-9BE7B1D5DC8E}" name="Column9995"/>
    <tableColumn id="10009" xr3:uid="{3970F64A-B4DD-4652-942C-58AB23EF0463}" name="Column9996"/>
    <tableColumn id="10010" xr3:uid="{EDCCA16C-02C2-4276-A1AF-BAC5677550EA}" name="Column9997"/>
    <tableColumn id="10011" xr3:uid="{05F1D99B-0E63-43F5-A551-768146506B9F}" name="Column9998"/>
    <tableColumn id="10012" xr3:uid="{75CCDB98-4FEF-47FC-A12E-BBD853D3C2B2}" name="Column9999"/>
    <tableColumn id="10013" xr3:uid="{E548DADA-4EE3-4D6A-B080-19ADA53CFFBF}" name="Column10000"/>
    <tableColumn id="10014" xr3:uid="{F37C0C43-29CD-46E6-A3FA-5BC9147854EE}" name="Column10001"/>
    <tableColumn id="10015" xr3:uid="{EB9878F2-731D-4466-B298-14FA2D69E3B3}" name="Column10002"/>
    <tableColumn id="10016" xr3:uid="{E4F51D18-3889-41E3-BD1E-3A8F4992BC9E}" name="Column10003"/>
    <tableColumn id="10017" xr3:uid="{01D64F11-D015-4775-80A6-BB96109982DF}" name="Column10004"/>
    <tableColumn id="10018" xr3:uid="{9716A2E6-84DD-421A-B1F0-5C0DB6C8DCE9}" name="Column10005"/>
    <tableColumn id="10019" xr3:uid="{E3FB34C3-0F16-4F19-B0A0-11B2E40C4F97}" name="Column10006"/>
    <tableColumn id="10020" xr3:uid="{5F60339B-CA2F-4DE4-B9F4-29C31B9FEC10}" name="Column10007"/>
    <tableColumn id="10021" xr3:uid="{9A5604CB-A399-4E33-95B6-EDAECC66A63E}" name="Column10008"/>
    <tableColumn id="10022" xr3:uid="{78F4CE38-107D-4F15-B722-DE1CE704C30D}" name="Column10009"/>
    <tableColumn id="10023" xr3:uid="{E7034230-5D43-4E4E-9162-938034417D2E}" name="Column10010"/>
    <tableColumn id="10024" xr3:uid="{ACE50BFE-2A3C-4220-AF14-2173CC68276B}" name="Column10011"/>
    <tableColumn id="10025" xr3:uid="{31171D4D-F5D1-4A12-AD59-362974505CDE}" name="Column10012"/>
    <tableColumn id="10026" xr3:uid="{84446381-8E8A-4B5F-B41F-7A606E96D331}" name="Column10013"/>
    <tableColumn id="10027" xr3:uid="{6877A1CC-839C-43FD-9ECB-BC8525F41878}" name="Column10014"/>
    <tableColumn id="10028" xr3:uid="{B2BA11A1-C5D5-448C-8953-64807B6A0D77}" name="Column10015"/>
    <tableColumn id="10029" xr3:uid="{F2851D76-763F-43FF-B0F5-165E92A5B222}" name="Column10016"/>
    <tableColumn id="10030" xr3:uid="{2DFBB66A-0749-4030-9EDC-2A25DCD293FF}" name="Column10017"/>
    <tableColumn id="10031" xr3:uid="{63B86146-20CE-410D-AAAB-8F2B7632AD84}" name="Column10018"/>
    <tableColumn id="10032" xr3:uid="{5A57D3EF-5F6D-402E-854A-3DC122EAF675}" name="Column10019"/>
    <tableColumn id="10033" xr3:uid="{917B5F73-83A6-4E59-83BA-8F50726E5DAC}" name="Column10020"/>
    <tableColumn id="10034" xr3:uid="{CB5547F3-DB2D-4A1F-A534-572B43FF6C10}" name="Column10021"/>
    <tableColumn id="10035" xr3:uid="{7DCC7E37-5796-4078-888B-88AE344090B2}" name="Column10022"/>
    <tableColumn id="10036" xr3:uid="{9EDFEF9D-229D-4C6B-8029-35F717635611}" name="Column10023"/>
    <tableColumn id="10037" xr3:uid="{B5328FB6-9EB3-4299-AFAE-AAA1534825B3}" name="Column10024"/>
    <tableColumn id="10038" xr3:uid="{0B6C56DC-8FD7-4145-83BA-72E46F89B47F}" name="Column10025"/>
    <tableColumn id="10039" xr3:uid="{A0D4F4DF-F15B-4731-BA0E-6D90EA372C42}" name="Column10026"/>
    <tableColumn id="10040" xr3:uid="{B7DA0913-856F-4858-98C5-EE8904C0FF97}" name="Column10027"/>
    <tableColumn id="10041" xr3:uid="{CFFBF08C-6C88-491B-AC5B-3941D4F674CE}" name="Column10028"/>
    <tableColumn id="10042" xr3:uid="{40E6518E-1ED3-4399-B250-13F9DDBBA3B2}" name="Column10029"/>
    <tableColumn id="10043" xr3:uid="{E4C83849-2CF2-4539-A393-50079EFC3855}" name="Column10030"/>
    <tableColumn id="10044" xr3:uid="{E96D264F-221E-4803-AC2E-3F7B823C249B}" name="Column10031"/>
    <tableColumn id="10045" xr3:uid="{0BE8E90D-61EF-4C21-BDBD-5648464C6D3F}" name="Column10032"/>
    <tableColumn id="10046" xr3:uid="{34A3708A-CE40-44AA-B895-3FB6C5F300EF}" name="Column10033"/>
    <tableColumn id="10047" xr3:uid="{5324A5FF-15E8-4DB3-A6F1-274A110FC009}" name="Column10034"/>
    <tableColumn id="10048" xr3:uid="{CC6D9130-DC3F-4C24-AB1D-01E6A9CC06ED}" name="Column10035"/>
    <tableColumn id="10049" xr3:uid="{EAE48C25-96D9-4B98-9311-FE6869586BFA}" name="Column10036"/>
    <tableColumn id="10050" xr3:uid="{BAA2C855-ABEC-45A5-9E03-B77E548323F9}" name="Column10037"/>
    <tableColumn id="10051" xr3:uid="{E8FAC002-529A-4AAA-8C92-954AE26BEA81}" name="Column10038"/>
    <tableColumn id="10052" xr3:uid="{97A6054B-C183-4025-8FB0-586C45A45928}" name="Column10039"/>
    <tableColumn id="10053" xr3:uid="{8A5582D1-65F4-4993-8AE1-A729F8E63AAE}" name="Column10040"/>
    <tableColumn id="10054" xr3:uid="{A6428591-F0D8-4E54-AFC9-9754962E69B0}" name="Column10041"/>
    <tableColumn id="10055" xr3:uid="{AC15AB2E-AA43-4973-8A8F-5755F27C8481}" name="Column10042"/>
    <tableColumn id="10056" xr3:uid="{F4ADCB33-362B-45B9-92C3-1F9451070A71}" name="Column10043"/>
    <tableColumn id="10057" xr3:uid="{5322AB16-6422-40C0-BA82-CD3C1F5C0098}" name="Column10044"/>
    <tableColumn id="10058" xr3:uid="{FEBAFC37-5875-46EC-95E8-19E353EC2ED4}" name="Column10045"/>
    <tableColumn id="10059" xr3:uid="{C6C4F5CE-6D97-4A97-84DE-429578342032}" name="Column10046"/>
    <tableColumn id="10060" xr3:uid="{4D438330-17CA-42A5-828F-FBD3B4AC048C}" name="Column10047"/>
    <tableColumn id="10061" xr3:uid="{0E8D162C-739C-4B99-A78C-D88133D9C12B}" name="Column10048"/>
    <tableColumn id="10062" xr3:uid="{8787CC07-7FE7-4D4D-AA69-9E57713A9559}" name="Column10049"/>
    <tableColumn id="10063" xr3:uid="{308760EB-8001-4174-9D0A-72C7ACCED7FD}" name="Column10050"/>
    <tableColumn id="10064" xr3:uid="{68FE427A-92B3-4AD7-94BD-26D419F64AAE}" name="Column10051"/>
    <tableColumn id="10065" xr3:uid="{136F2B23-559E-4049-8A3D-C4201DD95A1F}" name="Column10052"/>
    <tableColumn id="10066" xr3:uid="{EB6F2968-1AC4-497C-BDD7-220BBC0254C2}" name="Column10053"/>
    <tableColumn id="10067" xr3:uid="{B4F5FEBD-D5E0-4F58-90CD-A812118FE666}" name="Column10054"/>
    <tableColumn id="10068" xr3:uid="{874D1554-C297-4530-B02F-3FBDC7F37A15}" name="Column10055"/>
    <tableColumn id="10069" xr3:uid="{D2131C8E-329E-4F59-873E-599EB31A32EB}" name="Column10056"/>
    <tableColumn id="10070" xr3:uid="{FCCBC6C9-2A7B-442D-B491-C1FA1B1BD3AF}" name="Column10057"/>
    <tableColumn id="10071" xr3:uid="{32EE73B0-D46B-4BC1-BDD7-06B91B8BC228}" name="Column10058"/>
    <tableColumn id="10072" xr3:uid="{63D9E565-3C4D-468D-87DE-B4FE1BB0F575}" name="Column10059"/>
    <tableColumn id="10073" xr3:uid="{E030D8D0-56BD-4792-9D9B-FFB57CEA0AA3}" name="Column10060"/>
    <tableColumn id="10074" xr3:uid="{CC21ED7B-09F2-4444-9C43-6759B115922B}" name="Column10061"/>
    <tableColumn id="10075" xr3:uid="{FA978C9D-7A27-4CFA-A413-FC2AD1160163}" name="Column10062"/>
    <tableColumn id="10076" xr3:uid="{B02DB349-6060-4884-8270-F3B9CDA0BF4D}" name="Column10063"/>
    <tableColumn id="10077" xr3:uid="{CA21FA45-22E1-4F5C-ADE9-407F1EC02FDF}" name="Column10064"/>
    <tableColumn id="10078" xr3:uid="{623692B7-3B96-41F4-87C9-BA223A9A3356}" name="Column10065"/>
    <tableColumn id="10079" xr3:uid="{79DAFEBF-57F6-4127-93C5-60EC434AF876}" name="Column10066"/>
    <tableColumn id="10080" xr3:uid="{8916051E-A7FB-4A68-9DE0-04812205152E}" name="Column10067"/>
    <tableColumn id="10081" xr3:uid="{38D8676C-C390-4364-8F3D-281C2DAAD3A1}" name="Column10068"/>
    <tableColumn id="10082" xr3:uid="{7AE8E0FB-810E-481D-BBEB-C51734507003}" name="Column10069"/>
    <tableColumn id="10083" xr3:uid="{33793B64-0B1C-40BC-AC89-6A5EB78E8307}" name="Column10070"/>
    <tableColumn id="10084" xr3:uid="{C6BC26E1-F0B0-4AD0-87A8-1F2A1ABF4917}" name="Column10071"/>
    <tableColumn id="10085" xr3:uid="{9648BAC8-5DF4-43E1-BB45-4D1443DC2832}" name="Column10072"/>
    <tableColumn id="10086" xr3:uid="{7E5121C2-649F-4158-9132-6F336A77E8E3}" name="Column10073"/>
    <tableColumn id="10087" xr3:uid="{22F9BC02-E283-4475-A6A6-B6E2E22A8B60}" name="Column10074"/>
    <tableColumn id="10088" xr3:uid="{A62DDDBC-A3C8-4422-AEBB-C01148B135BA}" name="Column10075"/>
    <tableColumn id="10089" xr3:uid="{6D2DB573-9D6A-4EA2-B7B1-231C20A0DE9A}" name="Column10076"/>
    <tableColumn id="10090" xr3:uid="{26B88916-E41A-4F33-B3C3-9B9852CC8F87}" name="Column10077"/>
    <tableColumn id="10091" xr3:uid="{E747A539-08BD-445B-8E44-54DDE0E61EA6}" name="Column10078"/>
    <tableColumn id="10092" xr3:uid="{9879948B-B7DC-4AED-BF83-19541F2A35E7}" name="Column10079"/>
    <tableColumn id="10093" xr3:uid="{F23487FB-B3B1-43AA-B7CA-3CD958E610D8}" name="Column10080"/>
    <tableColumn id="10094" xr3:uid="{7CB65662-DDE9-40BE-8783-BB6A0848008C}" name="Column10081"/>
    <tableColumn id="10095" xr3:uid="{7A7F65CE-E18C-4EB1-BAC5-9368B011D0BD}" name="Column10082"/>
    <tableColumn id="10096" xr3:uid="{12EB8670-0114-4CE2-8820-B053E727A86A}" name="Column10083"/>
    <tableColumn id="10097" xr3:uid="{61022A1A-D6C1-4373-9D5A-1418864F608D}" name="Column10084"/>
    <tableColumn id="10098" xr3:uid="{DDB5262B-3455-4884-997C-EBB2D1E3CB77}" name="Column10085"/>
    <tableColumn id="10099" xr3:uid="{86544576-A4BF-4624-92CF-7C2EDE6A1B9F}" name="Column10086"/>
    <tableColumn id="10100" xr3:uid="{6E5097B1-8B2C-48A9-8A33-D5B8C2414013}" name="Column10087"/>
    <tableColumn id="10101" xr3:uid="{FAB55501-F3D5-4EFC-9AC3-B5E9FD68B25C}" name="Column10088"/>
    <tableColumn id="10102" xr3:uid="{E9C882EA-80E4-4616-9024-FC77D5ED2C2E}" name="Column10089"/>
    <tableColumn id="10103" xr3:uid="{5B28F6C9-38A8-4B0B-99DE-9BF5D2921352}" name="Column10090"/>
    <tableColumn id="10104" xr3:uid="{1C7CD78B-FBAE-44AB-A250-AD5F3FC92345}" name="Column10091"/>
    <tableColumn id="10105" xr3:uid="{1B4F016B-083D-4D19-A214-4DDFE455BDE4}" name="Column10092"/>
    <tableColumn id="10106" xr3:uid="{DCFA9FF4-C202-4BE9-94E9-F3BD802B6582}" name="Column10093"/>
    <tableColumn id="10107" xr3:uid="{3E98AEDA-D63D-448E-8EF2-2472D49F4BF8}" name="Column10094"/>
    <tableColumn id="10108" xr3:uid="{6094456A-2864-4D00-9352-1B3CA4FD6BA1}" name="Column10095"/>
    <tableColumn id="10109" xr3:uid="{7BC9294C-2A29-47CE-8155-C53A683796A1}" name="Column10096"/>
    <tableColumn id="10110" xr3:uid="{34CCC1FE-0C2E-4237-9D16-7CD1700D83E5}" name="Column10097"/>
    <tableColumn id="10111" xr3:uid="{161FC75C-41C7-48B4-BF34-F005246A0014}" name="Column10098"/>
    <tableColumn id="10112" xr3:uid="{108438C1-613E-4000-A85F-6EA4554DAEB4}" name="Column10099"/>
    <tableColumn id="10113" xr3:uid="{75D476F5-18C8-467C-B7B3-C41351AA220D}" name="Column10100"/>
    <tableColumn id="10114" xr3:uid="{9F071178-09A8-41D8-80E8-02E2FA0CE73D}" name="Column10101"/>
    <tableColumn id="10115" xr3:uid="{A80B82BC-11E2-42AC-BFD2-9BF14AAF40F4}" name="Column10102"/>
    <tableColumn id="10116" xr3:uid="{6F871022-2EE9-4E03-9B88-E857FF0E3FBC}" name="Column10103"/>
    <tableColumn id="10117" xr3:uid="{4EE08A92-7BE2-4277-9A7E-A51B163EF853}" name="Column10104"/>
    <tableColumn id="10118" xr3:uid="{62C473F2-210D-4D20-B43F-9DA44AC19002}" name="Column10105"/>
    <tableColumn id="10119" xr3:uid="{924F732F-A134-44AE-BA15-84B2CB46FF7A}" name="Column10106"/>
    <tableColumn id="10120" xr3:uid="{F775E300-6AC6-49D9-B954-B81EFE96ED72}" name="Column10107"/>
    <tableColumn id="10121" xr3:uid="{A4107958-367B-4800-B638-C6688865F615}" name="Column10108"/>
    <tableColumn id="10122" xr3:uid="{AE41B622-F8DE-4F1F-AAC6-170BB7193DFB}" name="Column10109"/>
    <tableColumn id="10123" xr3:uid="{25728F84-2357-45AE-94DC-365CC44F30B1}" name="Column10110"/>
    <tableColumn id="10124" xr3:uid="{99590CD3-A91B-4D5A-9BD1-7B571F623D55}" name="Column10111"/>
    <tableColumn id="10125" xr3:uid="{5BC11257-53F2-4B34-96B6-6FAA966017AC}" name="Column10112"/>
    <tableColumn id="10126" xr3:uid="{BF2A5286-80E4-4A46-8EED-8AF4B04C6C74}" name="Column10113"/>
    <tableColumn id="10127" xr3:uid="{4C4C7A6C-68AA-47E3-BA15-D9FA559E36C7}" name="Column10114"/>
    <tableColumn id="10128" xr3:uid="{5A33D0BD-279B-4143-B2B5-77342DDD0798}" name="Column10115"/>
    <tableColumn id="10129" xr3:uid="{A4177FCB-0BE1-4464-82FC-90EEBDD330A1}" name="Column10116"/>
    <tableColumn id="10130" xr3:uid="{1DBB88E4-7F45-43D2-81F4-071DD9C39649}" name="Column10117"/>
    <tableColumn id="10131" xr3:uid="{DFE49E5C-A0EA-4168-98C8-ECBBE9DBE896}" name="Column10118"/>
    <tableColumn id="10132" xr3:uid="{46C8E944-8053-41D2-99D0-829DDBC5409B}" name="Column10119"/>
    <tableColumn id="10133" xr3:uid="{E7DEA22F-116D-4708-A830-D5038C40B6E3}" name="Column10120"/>
    <tableColumn id="10134" xr3:uid="{74A4DE1A-53BE-495F-9A4F-BE961AC92C2A}" name="Column10121"/>
    <tableColumn id="10135" xr3:uid="{700E920D-EA4D-461B-9764-6A1ADAC06A2D}" name="Column10122"/>
    <tableColumn id="10136" xr3:uid="{3E5C9632-7BED-495B-AF54-730350DEC759}" name="Column10123"/>
    <tableColumn id="10137" xr3:uid="{4F3797E8-4059-42F6-BDFC-2CA19360A492}" name="Column10124"/>
    <tableColumn id="10138" xr3:uid="{D2EA2E11-0451-43D2-B270-8AD6DB54E3E6}" name="Column10125"/>
    <tableColumn id="10139" xr3:uid="{FF265F66-4CDE-49B4-AEF3-01F03D19EDBC}" name="Column10126"/>
    <tableColumn id="10140" xr3:uid="{3E70BE88-5959-4479-973F-B2109EC6E24C}" name="Column10127"/>
    <tableColumn id="10141" xr3:uid="{CA1D53EE-A31F-4922-A156-98C033824639}" name="Column10128"/>
    <tableColumn id="10142" xr3:uid="{5D4B2385-C045-48F0-A6CD-210C0094B691}" name="Column10129"/>
    <tableColumn id="10143" xr3:uid="{A231AA60-8D39-472D-9E25-AE15C62F5AC8}" name="Column10130"/>
    <tableColumn id="10144" xr3:uid="{5FBC0138-B6C8-4AEE-8922-0D7AECC75B13}" name="Column10131"/>
    <tableColumn id="10145" xr3:uid="{497A120F-AE30-4015-BFF8-87441A9476B9}" name="Column10132"/>
    <tableColumn id="10146" xr3:uid="{56D4D28B-4EED-4DDE-8C0B-ADC3FA4377F0}" name="Column10133"/>
    <tableColumn id="10147" xr3:uid="{9767A75A-BAA2-4021-8E35-09ACE0761113}" name="Column10134"/>
    <tableColumn id="10148" xr3:uid="{FFFD607E-E112-4D66-8FB1-09588C8802B0}" name="Column10135"/>
    <tableColumn id="10149" xr3:uid="{37AF61AA-748D-466A-AF48-66F0506A18ED}" name="Column10136"/>
    <tableColumn id="10150" xr3:uid="{5E4D2D86-5033-4D4C-870E-E2DA7D1E1CF1}" name="Column10137"/>
    <tableColumn id="10151" xr3:uid="{2B2E3F74-A0CA-44BA-88A3-E690A97E8FC3}" name="Column10138"/>
    <tableColumn id="10152" xr3:uid="{06767D6C-EA58-4935-B0A8-0463CFDF5821}" name="Column10139"/>
    <tableColumn id="10153" xr3:uid="{F95098A1-9BD1-41DB-837B-F50A5C96FD1F}" name="Column10140"/>
    <tableColumn id="10154" xr3:uid="{0D3E7A5D-B180-454F-A37F-E631FE690FF6}" name="Column10141"/>
    <tableColumn id="10155" xr3:uid="{F2BA8ABC-891A-4A72-AEC6-018F17058D4A}" name="Column10142"/>
    <tableColumn id="10156" xr3:uid="{5695AA5D-ABF3-4EE4-9218-25B79DBC7F44}" name="Column10143"/>
    <tableColumn id="10157" xr3:uid="{F6CCFD44-17D3-47B7-ACDD-5775B0D03FFE}" name="Column10144"/>
    <tableColumn id="10158" xr3:uid="{60B1D5D9-01CF-47ED-9324-BD815BEFCCE8}" name="Column10145"/>
    <tableColumn id="10159" xr3:uid="{BCD4E560-8EB9-4382-A3C5-818FEBF2C9DF}" name="Column10146"/>
    <tableColumn id="10160" xr3:uid="{D243A752-4D1B-495A-B7A5-502295F9C152}" name="Column10147"/>
    <tableColumn id="10161" xr3:uid="{80A3A230-2211-4CD0-8E49-4D7646A8B9D6}" name="Column10148"/>
    <tableColumn id="10162" xr3:uid="{CC5BE980-C0EB-4CB6-B858-276A36E63D18}" name="Column10149"/>
    <tableColumn id="10163" xr3:uid="{4402A376-84CA-43BF-A2DB-B6E2EEEE8454}" name="Column10150"/>
    <tableColumn id="10164" xr3:uid="{6FDC7A49-DC76-4772-9EEF-541621DBA6A3}" name="Column10151"/>
    <tableColumn id="10165" xr3:uid="{43524B7B-8131-484F-986C-34EAE183554F}" name="Column10152"/>
    <tableColumn id="10166" xr3:uid="{B65A8A6B-DD8D-4CA9-BAC4-6B57EB41160B}" name="Column10153"/>
    <tableColumn id="10167" xr3:uid="{C0EB8AC4-D5DD-4121-B706-F3BFF0E0C582}" name="Column10154"/>
    <tableColumn id="10168" xr3:uid="{1B3FF338-4666-4629-9D2C-132B270135D1}" name="Column10155"/>
    <tableColumn id="10169" xr3:uid="{CA432097-57D4-4135-B09B-9691EA627C18}" name="Column10156"/>
    <tableColumn id="10170" xr3:uid="{0CF8C6AD-6C7F-4087-BD84-BDEDAAE81A4B}" name="Column10157"/>
    <tableColumn id="10171" xr3:uid="{70B7D9F0-8B79-42E9-849F-B4F3D2BF8A5A}" name="Column10158"/>
    <tableColumn id="10172" xr3:uid="{B5FE0CCE-D6C1-43D2-B0B5-F92F693311B7}" name="Column10159"/>
    <tableColumn id="10173" xr3:uid="{7E7904E9-D0D1-443A-8A96-0FA24776BBD8}" name="Column10160"/>
    <tableColumn id="10174" xr3:uid="{219B4F4C-A723-46EA-A089-4F6FC54E87CB}" name="Column10161"/>
    <tableColumn id="10175" xr3:uid="{6C9AC7BD-AD43-4301-9CC1-CDA809109DA2}" name="Column10162"/>
    <tableColumn id="10176" xr3:uid="{00ADECB0-1965-430C-A44A-FB2D925B89F8}" name="Column10163"/>
    <tableColumn id="10177" xr3:uid="{CED2142E-DB1A-4731-B0E0-021975A3E237}" name="Column10164"/>
    <tableColumn id="10178" xr3:uid="{ED8DA49A-1A66-4B74-A6D5-7E05F94A4219}" name="Column10165"/>
    <tableColumn id="10179" xr3:uid="{81A15006-4FFF-4F31-8AA0-DCF9DB56897A}" name="Column10166"/>
    <tableColumn id="10180" xr3:uid="{4BFA74A1-C715-4CA6-8B91-65507A1BE0E9}" name="Column10167"/>
    <tableColumn id="10181" xr3:uid="{37ACF95C-538D-46FE-BFBD-7F43C815FE71}" name="Column10168"/>
    <tableColumn id="10182" xr3:uid="{168C0FAD-4051-45FF-AAF0-F0AC575B98D9}" name="Column10169"/>
    <tableColumn id="10183" xr3:uid="{9C800210-854B-4B59-828C-97165B7CD970}" name="Column10170"/>
    <tableColumn id="10184" xr3:uid="{E446F194-9498-4E21-9F46-0CF2458FCE78}" name="Column10171"/>
    <tableColumn id="10185" xr3:uid="{3EB176A7-BE75-46FE-AE30-1BAEE3DDB4B1}" name="Column10172"/>
    <tableColumn id="10186" xr3:uid="{E7464BA1-E318-4688-82AC-B342897F600D}" name="Column10173"/>
    <tableColumn id="10187" xr3:uid="{8C485013-4317-430A-9A61-BB05B7210F04}" name="Column10174"/>
    <tableColumn id="10188" xr3:uid="{E7CFD433-7CB1-4C41-859A-35D96A338A52}" name="Column10175"/>
    <tableColumn id="10189" xr3:uid="{8035B187-C7C5-4A41-A335-3E132BFF3441}" name="Column10176"/>
    <tableColumn id="10190" xr3:uid="{60EA957C-05F8-4F3F-A78B-75DC3DAE90BB}" name="Column10177"/>
    <tableColumn id="10191" xr3:uid="{57978A32-1BEF-4883-8955-92C4C8BD68D2}" name="Column10178"/>
    <tableColumn id="10192" xr3:uid="{3F1D7E48-E9AF-428A-BBE4-6340159EC64F}" name="Column10179"/>
    <tableColumn id="10193" xr3:uid="{20E57CFF-9CEE-4149-8009-5DEB5113829A}" name="Column10180"/>
    <tableColumn id="10194" xr3:uid="{E11F442A-2490-45F8-B27A-07AC74C07824}" name="Column10181"/>
    <tableColumn id="10195" xr3:uid="{20A9C31D-D0B3-4285-A29C-15BCF078CCA0}" name="Column10182"/>
    <tableColumn id="10196" xr3:uid="{39396DF7-79EE-43D3-BB6C-906D43D36796}" name="Column10183"/>
    <tableColumn id="10197" xr3:uid="{D68065EA-FAE5-4713-8171-C00A7D3E6A9C}" name="Column10184"/>
    <tableColumn id="10198" xr3:uid="{E6E80C2F-94E3-4255-B03D-AB34965C5753}" name="Column10185"/>
    <tableColumn id="10199" xr3:uid="{9E880E13-29E5-4D2E-9111-B9D61D9436FD}" name="Column10186"/>
    <tableColumn id="10200" xr3:uid="{8396D61F-29DC-4727-8B07-6FF7494CABF7}" name="Column10187"/>
    <tableColumn id="10201" xr3:uid="{96637358-2FF0-45E8-95EC-AE60F73E86FA}" name="Column10188"/>
    <tableColumn id="10202" xr3:uid="{E5D5F9BA-3BF9-4A39-9AD5-A92CD5D42E55}" name="Column10189"/>
    <tableColumn id="10203" xr3:uid="{A435E745-F044-4497-BCEE-CB19A716F553}" name="Column10190"/>
    <tableColumn id="10204" xr3:uid="{19B74840-BBD5-458F-B060-16F28EB68404}" name="Column10191"/>
    <tableColumn id="10205" xr3:uid="{D2FA266E-A75B-42C3-BDEC-9A810CF3D24F}" name="Column10192"/>
    <tableColumn id="10206" xr3:uid="{BEA91797-AB7A-452C-A95D-DCB8B54A02BF}" name="Column10193"/>
    <tableColumn id="10207" xr3:uid="{297E555B-48C9-4401-80D3-BA99F8C51705}" name="Column10194"/>
    <tableColumn id="10208" xr3:uid="{B178C25D-BA93-47D8-9F3D-869725FF45DB}" name="Column10195"/>
    <tableColumn id="10209" xr3:uid="{55A23D57-9B1C-48C1-93F0-CC8397A6AA65}" name="Column10196"/>
    <tableColumn id="10210" xr3:uid="{EA5A9444-3800-4286-965A-DD3CA89A15DB}" name="Column10197"/>
    <tableColumn id="10211" xr3:uid="{BD871B14-0F0C-4A3F-A393-BB35FF431B1B}" name="Column10198"/>
    <tableColumn id="10212" xr3:uid="{546BF029-22C6-4C0D-988A-D892370E9E20}" name="Column10199"/>
    <tableColumn id="10213" xr3:uid="{B420CA1D-A49D-4CFF-A46A-DA9F813E4B4D}" name="Column10200"/>
    <tableColumn id="10214" xr3:uid="{E89ADD34-2E9A-40E5-A824-2C8FE42F920B}" name="Column10201"/>
    <tableColumn id="10215" xr3:uid="{32185BD7-5688-49C9-AFA0-61D75B8D892C}" name="Column10202"/>
    <tableColumn id="10216" xr3:uid="{2C39D746-46DF-4009-A38F-D88F3656E7BA}" name="Column10203"/>
    <tableColumn id="10217" xr3:uid="{ADC5ADC6-643A-4826-ADB4-F85887B7590F}" name="Column10204"/>
    <tableColumn id="10218" xr3:uid="{26FE62EA-CFB8-4CC8-BF55-F4CA882B1309}" name="Column10205"/>
    <tableColumn id="10219" xr3:uid="{00D7AC7B-284F-4FAC-A65A-47EBC3AD0F7F}" name="Column10206"/>
    <tableColumn id="10220" xr3:uid="{3689DCD0-7D73-4EF6-AAC9-8B76ECE6C6A6}" name="Column10207"/>
    <tableColumn id="10221" xr3:uid="{593942E1-C395-4AAA-8392-E9B21EA1C409}" name="Column10208"/>
    <tableColumn id="10222" xr3:uid="{BB5A1C54-2E17-4DC3-8119-F35B11B4D1B0}" name="Column10209"/>
    <tableColumn id="10223" xr3:uid="{76160ABA-8099-4404-A8CF-562D476A411A}" name="Column10210"/>
    <tableColumn id="10224" xr3:uid="{0BEE11DF-5ED0-44ED-9EF4-E34AB574D524}" name="Column10211"/>
    <tableColumn id="10225" xr3:uid="{C63C4CC2-9D82-41EF-B506-23F90A94AC4B}" name="Column10212"/>
    <tableColumn id="10226" xr3:uid="{131B6B3C-763C-4DE7-8E03-8C36CC336F3F}" name="Column10213"/>
    <tableColumn id="10227" xr3:uid="{45A13DB1-377D-4AD2-B38B-BB0D26C4AE40}" name="Column10214"/>
    <tableColumn id="10228" xr3:uid="{31FD8E91-0472-464B-81D5-2ABB6F040CE4}" name="Column10215"/>
    <tableColumn id="10229" xr3:uid="{7EA4903C-426B-400E-861B-159533CE9E41}" name="Column10216"/>
    <tableColumn id="10230" xr3:uid="{C948DC4C-7C04-4127-A848-47860307A05C}" name="Column10217"/>
    <tableColumn id="10231" xr3:uid="{0CA55507-844C-44A7-913B-C1B1FD5AAF6E}" name="Column10218"/>
    <tableColumn id="10232" xr3:uid="{48CDC85B-61B3-4D31-89FA-19CD80642C9A}" name="Column10219"/>
    <tableColumn id="10233" xr3:uid="{7D7AA6F9-CC99-4BA9-AE8B-470229DA06ED}" name="Column10220"/>
    <tableColumn id="10234" xr3:uid="{B5251FA0-CFB7-4A64-AE78-E5D87DC3D77D}" name="Column10221"/>
    <tableColumn id="10235" xr3:uid="{296A6EA1-BCC2-4D0F-8C49-E3AC5CD0F3DA}" name="Column10222"/>
    <tableColumn id="10236" xr3:uid="{9966952F-0EF4-46DA-884E-3FA6309CE8AE}" name="Column10223"/>
    <tableColumn id="10237" xr3:uid="{6EC9B3EA-A031-4D7B-92F4-8D822755CECF}" name="Column10224"/>
    <tableColumn id="10238" xr3:uid="{5FFEBBF2-1792-481B-AD18-442BFA7F4121}" name="Column10225"/>
    <tableColumn id="10239" xr3:uid="{5F11325F-66ED-4A73-B61D-269CA4FE3217}" name="Column10226"/>
    <tableColumn id="10240" xr3:uid="{0A2D0521-2F2F-45C5-AE4C-942E7EED19C3}" name="Column10227"/>
    <tableColumn id="10241" xr3:uid="{BB6B8F15-95F6-4E4D-AEF4-5524B58EC92D}" name="Column10228"/>
    <tableColumn id="10242" xr3:uid="{8D63E6F6-BE20-4E94-9F6A-AC9B8ABC54AE}" name="Column10229"/>
    <tableColumn id="10243" xr3:uid="{684BCA4F-AC35-44E3-9730-9CFA863D78E4}" name="Column10230"/>
    <tableColumn id="10244" xr3:uid="{AD215830-2177-4050-B64D-F4A4379CDBC2}" name="Column10231"/>
    <tableColumn id="10245" xr3:uid="{DD8C6586-C419-43E7-B9F1-2C242BBDF87D}" name="Column10232"/>
    <tableColumn id="10246" xr3:uid="{D472FD45-289F-432C-BF28-7490F4005C61}" name="Column10233"/>
    <tableColumn id="10247" xr3:uid="{808A8D47-780D-40E3-82EB-3EF71FBD5377}" name="Column10234"/>
    <tableColumn id="10248" xr3:uid="{650B324C-C932-4AF4-B3DB-799CC56F81FF}" name="Column10235"/>
    <tableColumn id="10249" xr3:uid="{D713525F-8600-45BC-AA63-21BDF2AC6B35}" name="Column10236"/>
    <tableColumn id="10250" xr3:uid="{1BCA269E-8086-4F3D-A655-6E9605407493}" name="Column10237"/>
    <tableColumn id="10251" xr3:uid="{A3EFD226-9760-41B3-A115-9F5A474C1E78}" name="Column10238"/>
    <tableColumn id="10252" xr3:uid="{1EFA8A86-9458-4B80-ACB0-B199C8CC9C20}" name="Column10239"/>
    <tableColumn id="10253" xr3:uid="{EC790A8E-D521-4C0D-8724-52F4E9BBE6B7}" name="Column10240"/>
    <tableColumn id="10254" xr3:uid="{617838C2-46C2-4E5E-86E5-559449A067A4}" name="Column10241"/>
    <tableColumn id="10255" xr3:uid="{2D332EAF-89B7-4C28-BAF2-561E876B5B0B}" name="Column10242"/>
    <tableColumn id="10256" xr3:uid="{D4087291-6737-4E0A-A4B7-21AC2EECB8DF}" name="Column10243"/>
    <tableColumn id="10257" xr3:uid="{36A81A6F-40D6-422B-934F-E97C30149C0C}" name="Column10244"/>
    <tableColumn id="10258" xr3:uid="{00CD3344-FD0C-4E62-9998-84A262C38844}" name="Column10245"/>
    <tableColumn id="10259" xr3:uid="{F05FC218-6F7D-4031-A646-471591540160}" name="Column10246"/>
    <tableColumn id="10260" xr3:uid="{7DD955E2-4C04-4D14-9F34-3CF076E723BE}" name="Column10247"/>
    <tableColumn id="10261" xr3:uid="{06244934-9E86-4E32-80B3-DD0C430EE808}" name="Column10248"/>
    <tableColumn id="10262" xr3:uid="{67E85822-553A-4F5E-B5A4-3A84A39E277B}" name="Column10249"/>
    <tableColumn id="10263" xr3:uid="{AFA298C1-6305-441A-A0E8-0FB2A28C2644}" name="Column10250"/>
    <tableColumn id="10264" xr3:uid="{083D8094-C513-4251-A342-C7E7748B34B4}" name="Column10251"/>
    <tableColumn id="10265" xr3:uid="{114B2E3C-D5E6-48BE-BEC7-91B228055E90}" name="Column10252"/>
    <tableColumn id="10266" xr3:uid="{2A45E28F-37AF-4691-9C50-24C3AA254C42}" name="Column10253"/>
    <tableColumn id="10267" xr3:uid="{2635315E-F51C-4568-BE05-2781E41418DC}" name="Column10254"/>
    <tableColumn id="10268" xr3:uid="{B66CA4C7-53B3-4708-AF79-E3552BF94D68}" name="Column10255"/>
    <tableColumn id="10269" xr3:uid="{9D33986F-F622-4D80-A63B-C7EBFF1407B9}" name="Column10256"/>
    <tableColumn id="10270" xr3:uid="{DBBECC68-A551-467B-9F95-A3AC8FCDBAF9}" name="Column10257"/>
    <tableColumn id="10271" xr3:uid="{92551CBF-1274-4C74-BCF9-8B4AC4D96B6D}" name="Column10258"/>
    <tableColumn id="10272" xr3:uid="{486E8E96-A278-48C7-815D-71700663D1D9}" name="Column10259"/>
    <tableColumn id="10273" xr3:uid="{99561C5E-3ADA-4A2D-B014-8521CB4560BA}" name="Column10260"/>
    <tableColumn id="10274" xr3:uid="{57ACCDB7-128C-4CA9-AE9B-DCD0A9E922CE}" name="Column10261"/>
    <tableColumn id="10275" xr3:uid="{AAFA2B5B-CC42-46FA-8AAC-7E8750091FB8}" name="Column10262"/>
    <tableColumn id="10276" xr3:uid="{2F21E20E-EF35-42E2-9D62-AB916F68E866}" name="Column10263"/>
    <tableColumn id="10277" xr3:uid="{30F478C5-F152-44C1-A58A-2715D79BF46F}" name="Column10264"/>
    <tableColumn id="10278" xr3:uid="{8DA1A5B9-CBD0-4845-944A-BA0CCAC2CA03}" name="Column10265"/>
    <tableColumn id="10279" xr3:uid="{1170F34E-866F-4F3C-857D-B71B53F2DC6D}" name="Column10266"/>
    <tableColumn id="10280" xr3:uid="{9DFDFA9E-7E99-46FD-904A-82E467DAFFD2}" name="Column10267"/>
    <tableColumn id="10281" xr3:uid="{A3852C68-23E5-4088-9F35-BB0DEFDA180D}" name="Column10268"/>
    <tableColumn id="10282" xr3:uid="{1E3B2D0E-5B0A-45B4-86A4-7ECDE526F59F}" name="Column10269"/>
    <tableColumn id="10283" xr3:uid="{47F97E56-99A8-44DF-A34E-262CA0D63E74}" name="Column10270"/>
    <tableColumn id="10284" xr3:uid="{C5D10CBD-F69B-46DA-8D34-46C375724D2B}" name="Column10271"/>
    <tableColumn id="10285" xr3:uid="{BF649EE1-26BD-485F-85DC-E307571EF12C}" name="Column10272"/>
    <tableColumn id="10286" xr3:uid="{339229CB-8644-4823-BB7B-CB8B9ECC279C}" name="Column10273"/>
    <tableColumn id="10287" xr3:uid="{B4300786-1C40-419E-B828-57A0EA391D3A}" name="Column10274"/>
    <tableColumn id="10288" xr3:uid="{FABC323B-A63C-42D0-82BD-7333079451CF}" name="Column10275"/>
    <tableColumn id="10289" xr3:uid="{BBFA2C79-7EE4-43AC-B90A-DAA70A6B3818}" name="Column10276"/>
    <tableColumn id="10290" xr3:uid="{B248585A-B644-4F0B-A7CD-B61B9BCA86FC}" name="Column10277"/>
    <tableColumn id="10291" xr3:uid="{2A63DC2A-10B7-40BC-87FD-C134E9291DE5}" name="Column10278"/>
    <tableColumn id="10292" xr3:uid="{6A42DB1D-DAD9-487E-9C82-0805A8084CE1}" name="Column10279"/>
    <tableColumn id="10293" xr3:uid="{49DE05E0-AB81-4B19-8624-D94BA8E3FA65}" name="Column10280"/>
    <tableColumn id="10294" xr3:uid="{338E9B1E-F9FB-4CF6-8B2D-921AFA08E8A6}" name="Column10281"/>
    <tableColumn id="10295" xr3:uid="{B6E363B5-A389-4EDE-8C7B-F3CDA7DE6E8A}" name="Column10282"/>
    <tableColumn id="10296" xr3:uid="{3D6895F2-3C1D-4936-980C-8746743FCB95}" name="Column10283"/>
    <tableColumn id="10297" xr3:uid="{EB8E1AF7-56C1-46C9-ADD3-A9859294B862}" name="Column10284"/>
    <tableColumn id="10298" xr3:uid="{32D697F8-5090-4FAA-AD58-ACA95A354B95}" name="Column10285"/>
    <tableColumn id="10299" xr3:uid="{13A848BE-ED0D-4B5A-B45C-BAC5C67097E2}" name="Column10286"/>
    <tableColumn id="10300" xr3:uid="{110A8211-6B93-42C7-9EE0-58BED7B13623}" name="Column10287"/>
    <tableColumn id="10301" xr3:uid="{2E2533A6-6591-41D3-A80A-28D999C35FD6}" name="Column10288"/>
    <tableColumn id="10302" xr3:uid="{B653DD8A-D518-489D-9DFB-84B1C20BEDBB}" name="Column10289"/>
    <tableColumn id="10303" xr3:uid="{3C18F863-E674-4A72-818D-51D5EA20FF3B}" name="Column10290"/>
    <tableColumn id="10304" xr3:uid="{8A147174-BC6D-43D9-9469-3EE5FB9CF0FC}" name="Column10291"/>
    <tableColumn id="10305" xr3:uid="{D895AED4-67F2-48E4-A60F-3346F417D6E8}" name="Column10292"/>
    <tableColumn id="10306" xr3:uid="{C1A48C39-FEC5-43D2-A588-56AA6160CDAE}" name="Column10293"/>
    <tableColumn id="10307" xr3:uid="{1F62AF1F-EAA9-43E7-AAA5-C212FE47E5AC}" name="Column10294"/>
    <tableColumn id="10308" xr3:uid="{BBE9AB92-DE41-425A-877F-709643739BD2}" name="Column10295"/>
    <tableColumn id="10309" xr3:uid="{B688A1AC-016E-4985-8C62-0A6CBD4AA2EF}" name="Column10296"/>
    <tableColumn id="10310" xr3:uid="{2B78F234-E33B-491D-A04F-9D5F3BBE2ADC}" name="Column10297"/>
    <tableColumn id="10311" xr3:uid="{0AB76B30-7739-42E8-8194-4CA9C660CDA7}" name="Column10298"/>
    <tableColumn id="10312" xr3:uid="{C842683C-1045-4180-B3DD-D5AEBDB3CCFF}" name="Column10299"/>
    <tableColumn id="10313" xr3:uid="{7C7ECB1F-5B5B-42FC-B00A-000CEB27AEF0}" name="Column10300"/>
    <tableColumn id="10314" xr3:uid="{54FEA087-58CC-4672-9123-7F70932585FF}" name="Column10301"/>
    <tableColumn id="10315" xr3:uid="{B746AE1F-6DC5-4A7A-A042-6AEEA742634F}" name="Column10302"/>
    <tableColumn id="10316" xr3:uid="{F1914742-7518-439F-B0CE-8B88E2FBFE59}" name="Column10303"/>
    <tableColumn id="10317" xr3:uid="{BCD578A1-9E2E-4C62-A840-9D8D01569995}" name="Column10304"/>
    <tableColumn id="10318" xr3:uid="{573422ED-5F40-4E1F-BDE5-54E880AE86E0}" name="Column10305"/>
    <tableColumn id="10319" xr3:uid="{DAA78401-FEA9-416C-B6F1-1218A631AB93}" name="Column10306"/>
    <tableColumn id="10320" xr3:uid="{7691A671-3692-4FD4-8228-47524363DBAF}" name="Column10307"/>
    <tableColumn id="10321" xr3:uid="{B37E4625-5E38-41D5-87C3-E60A7F90AA59}" name="Column10308"/>
    <tableColumn id="10322" xr3:uid="{6333D7CE-B563-468F-A53C-54C552DBC45A}" name="Column10309"/>
    <tableColumn id="10323" xr3:uid="{4A4D21E2-7014-40B6-ABA8-8E37EAA85907}" name="Column10310"/>
    <tableColumn id="10324" xr3:uid="{5D30F17C-161F-48FB-A188-2B4971EB16F0}" name="Column10311"/>
    <tableColumn id="10325" xr3:uid="{278889BC-3B9F-4242-82B1-064C55BFA08F}" name="Column10312"/>
    <tableColumn id="10326" xr3:uid="{1BBBFB8C-759C-4DE3-92BB-A7434C2D1353}" name="Column10313"/>
    <tableColumn id="10327" xr3:uid="{A39AD0CF-D249-4263-A1A1-5325D7B37C3F}" name="Column10314"/>
    <tableColumn id="10328" xr3:uid="{5FC1BE03-8F41-43EE-BD48-64D5F13E331B}" name="Column10315"/>
    <tableColumn id="10329" xr3:uid="{C8C357CC-01EE-47AF-91E2-7CCA6FDA472F}" name="Column10316"/>
    <tableColumn id="10330" xr3:uid="{CF6C9023-D779-478F-B6DB-97E573F2DB92}" name="Column10317"/>
    <tableColumn id="10331" xr3:uid="{6003CBDE-5FEA-472C-ACBF-F86FFA997322}" name="Column10318"/>
    <tableColumn id="10332" xr3:uid="{E1609F16-6FC5-4FB0-8E88-AC3382525E65}" name="Column10319"/>
    <tableColumn id="10333" xr3:uid="{4B8F36A5-5FF9-467C-B74D-085CD2FC35CD}" name="Column10320"/>
    <tableColumn id="10334" xr3:uid="{3CCB5487-4797-42B0-8B6E-D37A21BC2D12}" name="Column10321"/>
    <tableColumn id="10335" xr3:uid="{6CAE4B5E-5ED3-4F6D-AD07-A9E4F8709F99}" name="Column10322"/>
    <tableColumn id="10336" xr3:uid="{A1E7008F-9629-44E0-9AFC-B734AEB8C349}" name="Column10323"/>
    <tableColumn id="10337" xr3:uid="{83D49436-D393-46B4-9D21-7F41384BA726}" name="Column10324"/>
    <tableColumn id="10338" xr3:uid="{2CE84C5B-2F87-4E29-B632-52FEF0C61F42}" name="Column10325"/>
    <tableColumn id="10339" xr3:uid="{580BCF76-75BB-459D-8EA1-827866FC61D1}" name="Column10326"/>
    <tableColumn id="10340" xr3:uid="{AAC66543-4A65-46F9-9956-B1F384730FF6}" name="Column10327"/>
    <tableColumn id="10341" xr3:uid="{7F19FCE5-92DB-4008-BC73-8F27FFE4A72C}" name="Column10328"/>
    <tableColumn id="10342" xr3:uid="{D4608FAC-EE49-4F7D-81FD-B99CB9459110}" name="Column10329"/>
    <tableColumn id="10343" xr3:uid="{E76B034D-ED17-4580-ACB0-CA7142117F93}" name="Column10330"/>
    <tableColumn id="10344" xr3:uid="{C40DEF98-66CE-43F7-BCFD-8453D0209996}" name="Column10331"/>
    <tableColumn id="10345" xr3:uid="{6FEEB607-29D6-4DE4-A960-6FBBE7EBC6F7}" name="Column10332"/>
    <tableColumn id="10346" xr3:uid="{F5EA84E6-2877-4055-9573-9CDFD3429E3C}" name="Column10333"/>
    <tableColumn id="10347" xr3:uid="{C3EB9628-46BA-4BD6-8B2E-91456B7C0DDC}" name="Column10334"/>
    <tableColumn id="10348" xr3:uid="{E9DE60FA-F94F-4DFF-B103-7CF4D510FE82}" name="Column10335"/>
    <tableColumn id="10349" xr3:uid="{431E9198-9EA7-4538-A906-878EE623137E}" name="Column10336"/>
    <tableColumn id="10350" xr3:uid="{D6EC6F28-F25F-4BA7-BCCF-CEDBD6D89255}" name="Column10337"/>
    <tableColumn id="10351" xr3:uid="{6CA11EAD-AC36-42F9-9D3A-25289423297F}" name="Column10338"/>
    <tableColumn id="10352" xr3:uid="{64A2217C-97E5-43CE-B370-840BAA857CA6}" name="Column10339"/>
    <tableColumn id="10353" xr3:uid="{0DA36ABF-88BD-4CB5-81EC-0427CBAA40F4}" name="Column10340"/>
    <tableColumn id="10354" xr3:uid="{910A0EDB-4565-4D21-8CCD-2DEF440B59E0}" name="Column10341"/>
    <tableColumn id="10355" xr3:uid="{A4239E38-1078-4908-828B-4D09E3D9D4D5}" name="Column10342"/>
    <tableColumn id="10356" xr3:uid="{397EF7D2-52B2-4000-9A6F-DC5A087D4761}" name="Column10343"/>
    <tableColumn id="10357" xr3:uid="{646E5EB9-F0CA-4903-A5AE-F09FE85653DE}" name="Column10344"/>
    <tableColumn id="10358" xr3:uid="{7C3DEDC6-3DA9-402F-A810-F443D8E2C585}" name="Column10345"/>
    <tableColumn id="10359" xr3:uid="{66E11342-E094-4E59-BEDF-8C8D1E2E4CBF}" name="Column10346"/>
    <tableColumn id="10360" xr3:uid="{87DFABD5-8957-4B82-B0C7-A03D5165504B}" name="Column10347"/>
    <tableColumn id="10361" xr3:uid="{3B183229-60EA-4F72-AA72-1FD68656776F}" name="Column10348"/>
    <tableColumn id="10362" xr3:uid="{C7D43ACD-A54F-41D6-9437-D3DB03FA35BC}" name="Column10349"/>
    <tableColumn id="10363" xr3:uid="{D03B7280-4702-4F06-B075-51377AF02D1B}" name="Column10350"/>
    <tableColumn id="10364" xr3:uid="{C06B3DBC-509D-43FC-B871-12BB7E57C782}" name="Column10351"/>
    <tableColumn id="10365" xr3:uid="{FCD72AD2-E564-48A2-BFE1-B7B0D2ED704A}" name="Column10352"/>
    <tableColumn id="10366" xr3:uid="{DAD7CA30-6D32-42EA-9C99-7A45ADDCE8BE}" name="Column10353"/>
    <tableColumn id="10367" xr3:uid="{4CFDFEF7-0F09-4567-86F4-C0CAE5E98C9E}" name="Column10354"/>
    <tableColumn id="10368" xr3:uid="{E593F93F-3226-4AAD-B187-02DF5444E3B4}" name="Column10355"/>
    <tableColumn id="10369" xr3:uid="{BF0432E9-821D-4BAC-AB83-DC2791BBEF78}" name="Column10356"/>
    <tableColumn id="10370" xr3:uid="{5CD90423-E757-454F-B4D3-35DFC7FE0736}" name="Column10357"/>
    <tableColumn id="10371" xr3:uid="{1A8735E8-2E6D-49FA-884D-7E65AE3088A6}" name="Column10358"/>
    <tableColumn id="10372" xr3:uid="{73EFDAF7-CD6E-495E-B85D-282E34104C6C}" name="Column10359"/>
    <tableColumn id="10373" xr3:uid="{8229FBAB-69F4-446F-8CF6-5E6312619EB3}" name="Column10360"/>
    <tableColumn id="10374" xr3:uid="{4BD53384-23A6-40D0-ACFF-AB008D048CC8}" name="Column10361"/>
    <tableColumn id="10375" xr3:uid="{9CC86ED8-4B0A-4FF5-BBA4-83D795295713}" name="Column10362"/>
    <tableColumn id="10376" xr3:uid="{5B5AA01F-51D5-4BCE-8B22-E15DC9CEBE01}" name="Column10363"/>
    <tableColumn id="10377" xr3:uid="{E6852347-D2CE-4106-AB51-44B0F76FB0BB}" name="Column10364"/>
    <tableColumn id="10378" xr3:uid="{71CB7F48-655A-4623-A023-07C4720C6ECF}" name="Column10365"/>
    <tableColumn id="10379" xr3:uid="{C7D78CE6-CC7D-45C9-93A0-7646247431A3}" name="Column10366"/>
    <tableColumn id="10380" xr3:uid="{1AD441D1-B7E7-4FE7-B562-6E951FC37382}" name="Column10367"/>
    <tableColumn id="10381" xr3:uid="{9F2B32F1-BB3A-4916-BF01-BDCF0523AEC2}" name="Column10368"/>
    <tableColumn id="10382" xr3:uid="{458ED43F-44C0-4ADC-9660-A36DE1A79CEB}" name="Column10369"/>
    <tableColumn id="10383" xr3:uid="{2D0AD428-76C6-4494-95D1-CCC24F580EF3}" name="Column10370"/>
    <tableColumn id="10384" xr3:uid="{9D72A5F0-D912-4B63-9E5B-92B1E1CE5FF1}" name="Column10371"/>
    <tableColumn id="10385" xr3:uid="{DF831EF5-D2BB-458B-8F29-1543EFB87E8B}" name="Column10372"/>
    <tableColumn id="10386" xr3:uid="{270EF2ED-1C44-4F14-AFA7-6872A0A23E86}" name="Column10373"/>
    <tableColumn id="10387" xr3:uid="{2CF5F0A2-F400-4F4A-8B19-2694F87F1B87}" name="Column10374"/>
    <tableColumn id="10388" xr3:uid="{33B357CE-BBE7-47C1-BC47-57AD1B1DF346}" name="Column10375"/>
    <tableColumn id="10389" xr3:uid="{50022F58-0946-4EB8-992D-5166411C773A}" name="Column10376"/>
    <tableColumn id="10390" xr3:uid="{D58E350F-4350-4BE0-A22A-85139EC1DA7E}" name="Column10377"/>
    <tableColumn id="10391" xr3:uid="{76E0661B-8E9F-43DD-9D30-9E4B19DBBE5F}" name="Column10378"/>
    <tableColumn id="10392" xr3:uid="{33BAC2A0-9438-4129-9BDC-7662E22F0D43}" name="Column10379"/>
    <tableColumn id="10393" xr3:uid="{0CC9A8D0-6E87-4D86-B3F4-316DDA821DC0}" name="Column10380"/>
    <tableColumn id="10394" xr3:uid="{DAECB7B0-0361-483A-9DB4-119D5F2FFCE7}" name="Column10381"/>
    <tableColumn id="10395" xr3:uid="{1CB4F487-7D74-48CE-B3E4-64D7BF22A7DC}" name="Column10382"/>
    <tableColumn id="10396" xr3:uid="{D4493822-FCFC-4AD6-B0B2-59010ED668E3}" name="Column10383"/>
    <tableColumn id="10397" xr3:uid="{70DDA483-63A0-4631-B089-D0502CEE0222}" name="Column10384"/>
    <tableColumn id="10398" xr3:uid="{726387C9-C8E3-4D83-BE43-E6A12022B7C7}" name="Column10385"/>
    <tableColumn id="10399" xr3:uid="{E906745B-0601-4616-8700-1EE196B21BD1}" name="Column10386"/>
    <tableColumn id="10400" xr3:uid="{631EF35A-E5F6-404A-81BD-E529B092D6C8}" name="Column10387"/>
    <tableColumn id="10401" xr3:uid="{8AA5DC8C-6809-414E-8163-9D5429C99049}" name="Column10388"/>
    <tableColumn id="10402" xr3:uid="{5891E280-8A62-47B5-9834-41AC1064DB5F}" name="Column10389"/>
    <tableColumn id="10403" xr3:uid="{6380976B-A115-44AE-9C39-6FAF4B77E129}" name="Column10390"/>
    <tableColumn id="10404" xr3:uid="{ADBC1EB3-6839-4529-AB4E-BA8C9C35F735}" name="Column10391"/>
    <tableColumn id="10405" xr3:uid="{7D03E1C1-0B1B-49A0-A340-0EF5868C2C1A}" name="Column10392"/>
    <tableColumn id="10406" xr3:uid="{7117C9EE-1C95-4453-88C6-4C175710E656}" name="Column10393"/>
    <tableColumn id="10407" xr3:uid="{15EC73C3-60EB-4282-A270-85FE39ABD46C}" name="Column10394"/>
    <tableColumn id="10408" xr3:uid="{BC886A77-D638-4522-8F84-F34E669EC809}" name="Column10395"/>
    <tableColumn id="10409" xr3:uid="{8C9085D1-FA61-4C43-A9F3-C865AA67657C}" name="Column10396"/>
    <tableColumn id="10410" xr3:uid="{EAF5186F-9F5C-4F7E-BCC3-E93BD38F718F}" name="Column10397"/>
    <tableColumn id="10411" xr3:uid="{F736A50C-C0D3-47B6-9234-7C01F94B69BD}" name="Column10398"/>
    <tableColumn id="10412" xr3:uid="{E44C343A-1B8D-4534-B557-4722E1580DE3}" name="Column10399"/>
    <tableColumn id="10413" xr3:uid="{012C0BAE-5B3A-4C52-9352-A06B1C8BA2BF}" name="Column10400"/>
    <tableColumn id="10414" xr3:uid="{AE6009D2-77F6-4FAF-83DD-51A7E3285D08}" name="Column10401"/>
    <tableColumn id="10415" xr3:uid="{9CCD3C19-0B2A-4C30-AB95-54C9B3A3CFC8}" name="Column10402"/>
    <tableColumn id="10416" xr3:uid="{DE23B193-84B8-4C21-A8A7-DFD2A56FBABB}" name="Column10403"/>
    <tableColumn id="10417" xr3:uid="{FA6CEFD0-5F11-4432-B838-DFD5608EB4FC}" name="Column10404"/>
    <tableColumn id="10418" xr3:uid="{318E24B3-18ED-4F8B-8093-FE1E4B220C3B}" name="Column10405"/>
    <tableColumn id="10419" xr3:uid="{7C1E9858-A76F-42DE-A4CC-E837F690FC36}" name="Column10406"/>
    <tableColumn id="10420" xr3:uid="{09D859FA-1179-4682-8C7D-633330207836}" name="Column10407"/>
    <tableColumn id="10421" xr3:uid="{AFC5E22E-A8EB-4E26-B248-3C64C7E713E4}" name="Column10408"/>
    <tableColumn id="10422" xr3:uid="{55FCE88E-D360-44A4-8C5A-DBA922C5BB4C}" name="Column10409"/>
    <tableColumn id="10423" xr3:uid="{A47BAA70-1215-4AD3-9CF7-94E889502C1E}" name="Column10410"/>
    <tableColumn id="10424" xr3:uid="{889BE9B5-1143-4796-8314-2FD3AF0C57A4}" name="Column10411"/>
    <tableColumn id="10425" xr3:uid="{9F827E85-6063-4380-98F0-5163EBE73FA3}" name="Column10412"/>
    <tableColumn id="10426" xr3:uid="{E253A5F6-70D4-4CC6-BE83-02293FA3B43C}" name="Column10413"/>
    <tableColumn id="10427" xr3:uid="{7911711E-7291-4A5D-98AC-A66BB31D0F70}" name="Column10414"/>
    <tableColumn id="10428" xr3:uid="{87474454-0880-4FAF-BB96-B4E1D55377F1}" name="Column10415"/>
    <tableColumn id="10429" xr3:uid="{48D74CBD-5B99-4213-A09D-EC097E93812B}" name="Column10416"/>
    <tableColumn id="10430" xr3:uid="{0FEFF289-F2CE-48E6-B512-83DBFEB71442}" name="Column10417"/>
    <tableColumn id="10431" xr3:uid="{81BDA304-7150-406B-A5E5-A3F4E84E4E9D}" name="Column10418"/>
    <tableColumn id="10432" xr3:uid="{909738AE-BE5D-4A23-BAB4-1AF1B0180A6A}" name="Column10419"/>
    <tableColumn id="10433" xr3:uid="{3EFC949F-FF25-4516-A85A-05D7E1FC2A2A}" name="Column10420"/>
    <tableColumn id="10434" xr3:uid="{BC8A4522-2693-4B6C-B254-AAEB4132712A}" name="Column10421"/>
    <tableColumn id="10435" xr3:uid="{84D8324A-9620-4C87-AA8E-F23D419C8E10}" name="Column10422"/>
    <tableColumn id="10436" xr3:uid="{ECA418B0-7F24-464F-98AA-A59586A2C2B0}" name="Column10423"/>
    <tableColumn id="10437" xr3:uid="{83FD1B16-2C6B-4E98-AA44-2F4B0022F487}" name="Column10424"/>
    <tableColumn id="10438" xr3:uid="{E38ED98F-19A2-497D-8B39-0220AE918FE9}" name="Column10425"/>
    <tableColumn id="10439" xr3:uid="{81172EDD-25E8-4586-9041-C48AC82A8B69}" name="Column10426"/>
    <tableColumn id="10440" xr3:uid="{40DE6C2C-2130-4D00-83E0-02055FF14099}" name="Column10427"/>
    <tableColumn id="10441" xr3:uid="{AA6E31D5-D6BE-4636-8BA6-876D247A36C4}" name="Column10428"/>
    <tableColumn id="10442" xr3:uid="{F5D1E566-6D77-4ABB-95E3-8C71BF72914F}" name="Column10429"/>
    <tableColumn id="10443" xr3:uid="{F54CABB5-70C3-4E4C-86A1-6F91666A9E7D}" name="Column10430"/>
    <tableColumn id="10444" xr3:uid="{A747E7B3-1C22-4064-93D3-79A9F75641BD}" name="Column10431"/>
    <tableColumn id="10445" xr3:uid="{3D4A547A-1505-48E0-8C1C-1F2BC96D3B60}" name="Column10432"/>
    <tableColumn id="10446" xr3:uid="{28001A10-A54F-4CD0-8258-7CEFC92B6D66}" name="Column10433"/>
    <tableColumn id="10447" xr3:uid="{7B5A0B6F-DA16-4B75-9605-CDFC816D4A9C}" name="Column10434"/>
    <tableColumn id="10448" xr3:uid="{9C982BF0-437D-45DC-AB6A-6054D4DB74D8}" name="Column10435"/>
    <tableColumn id="10449" xr3:uid="{D60D5FAE-E460-4ED0-B397-A4017A96EC1F}" name="Column10436"/>
    <tableColumn id="10450" xr3:uid="{CF0420EA-F658-4462-852E-9BE9D661A888}" name="Column10437"/>
    <tableColumn id="10451" xr3:uid="{A75998F4-A02A-4034-8C32-B5DF45C59654}" name="Column10438"/>
    <tableColumn id="10452" xr3:uid="{AC2AD0F9-15F5-495A-B32C-8FD1ABF1057F}" name="Column10439"/>
    <tableColumn id="10453" xr3:uid="{6957A679-6A08-44B8-B6E9-EEC0A8434D7C}" name="Column10440"/>
    <tableColumn id="10454" xr3:uid="{8AAE25A0-D5E6-408E-8631-D7ABED595094}" name="Column10441"/>
    <tableColumn id="10455" xr3:uid="{81E51CF4-90DE-4073-AB53-5CF0834C97A9}" name="Column10442"/>
    <tableColumn id="10456" xr3:uid="{B634F867-92F7-442E-9A34-EAF8A8FF47D8}" name="Column10443"/>
    <tableColumn id="10457" xr3:uid="{889CEE1D-7B6C-4A30-A470-C18A9F8F7B49}" name="Column10444"/>
    <tableColumn id="10458" xr3:uid="{8B1E76FE-B564-4114-95D7-E7F41635FDCC}" name="Column10445"/>
    <tableColumn id="10459" xr3:uid="{D40AD774-7755-4F95-AFA7-BD73754A6EAB}" name="Column10446"/>
    <tableColumn id="10460" xr3:uid="{DC8E7F75-6FED-4C44-ADAD-100CF1BEBCCE}" name="Column10447"/>
    <tableColumn id="10461" xr3:uid="{10E441E1-7FE7-4924-A76A-BD952D47C308}" name="Column10448"/>
    <tableColumn id="10462" xr3:uid="{84DF8209-067F-439A-9EDE-0A1C8127F398}" name="Column10449"/>
    <tableColumn id="10463" xr3:uid="{8994CD70-680C-4ACB-8B89-E8A787D92AF2}" name="Column10450"/>
    <tableColumn id="10464" xr3:uid="{83715220-9BB5-4BC9-962D-63F4D72E8F5E}" name="Column10451"/>
    <tableColumn id="10465" xr3:uid="{C7F4A97F-EA93-4CBC-AD2E-CA696CB9F144}" name="Column10452"/>
    <tableColumn id="10466" xr3:uid="{91804E2F-2989-4C48-997A-95FC340CF308}" name="Column10453"/>
    <tableColumn id="10467" xr3:uid="{49A5B906-0F91-4F4F-BC8C-69DBBFDAF4DA}" name="Column10454"/>
    <tableColumn id="10468" xr3:uid="{D5D4A97B-EDBF-46E5-B4D3-D2395D789991}" name="Column10455"/>
    <tableColumn id="10469" xr3:uid="{DCBEBFF4-1073-4E07-8719-368A4740FCA0}" name="Column10456"/>
    <tableColumn id="10470" xr3:uid="{9779D7AC-E605-4285-B104-08ACEDBA8355}" name="Column10457"/>
    <tableColumn id="10471" xr3:uid="{E5951B61-B395-45EA-A739-E41EC6AB26CC}" name="Column10458"/>
    <tableColumn id="10472" xr3:uid="{33E03C5A-0044-4394-BCBD-75DB8DD523DD}" name="Column10459"/>
    <tableColumn id="10473" xr3:uid="{D2BD872C-0611-4B12-98EE-8D459DB61025}" name="Column10460"/>
    <tableColumn id="10474" xr3:uid="{F9902AA9-6840-4A10-B40D-44ED89C9F403}" name="Column10461"/>
    <tableColumn id="10475" xr3:uid="{A863A80F-98FF-4039-AEFF-96B3DC6F4273}" name="Column10462"/>
    <tableColumn id="10476" xr3:uid="{DAC14307-145A-4395-B0BB-7A4B0C7DE7A5}" name="Column10463"/>
    <tableColumn id="10477" xr3:uid="{68F7AF01-FD97-42E8-955E-AB3B0D9C0555}" name="Column10464"/>
    <tableColumn id="10478" xr3:uid="{9825C5F5-FAF8-4AD2-8D8B-A056C37D138C}" name="Column10465"/>
    <tableColumn id="10479" xr3:uid="{0E053BED-705B-4CA1-827C-47F17C216CF9}" name="Column10466"/>
    <tableColumn id="10480" xr3:uid="{90388EA6-0D5C-49AA-9162-995CD3EB04A8}" name="Column10467"/>
    <tableColumn id="10481" xr3:uid="{61FF002E-5469-4CB6-9916-242267F2E88B}" name="Column10468"/>
    <tableColumn id="10482" xr3:uid="{57589F53-119F-4230-9AA1-28B4C92C5CC8}" name="Column10469"/>
    <tableColumn id="10483" xr3:uid="{641A4289-B68D-47F3-9CBF-4B58BEFE4470}" name="Column10470"/>
    <tableColumn id="10484" xr3:uid="{77928925-3190-4C5B-A0A4-3B71C4DA3D24}" name="Column10471"/>
    <tableColumn id="10485" xr3:uid="{66C57F05-062D-4104-9FFB-E7D37B0E2346}" name="Column10472"/>
    <tableColumn id="10486" xr3:uid="{6AA7C342-CCCF-45B8-BE38-56B68D01C36F}" name="Column10473"/>
    <tableColumn id="10487" xr3:uid="{1B5F0C88-1D75-4C32-8930-3B289C9CB578}" name="Column10474"/>
    <tableColumn id="10488" xr3:uid="{1999A583-AF39-4F5E-AF60-BD748343136E}" name="Column10475"/>
    <tableColumn id="10489" xr3:uid="{85F18A0B-D1FF-4380-AF9A-105F5B747755}" name="Column10476"/>
    <tableColumn id="10490" xr3:uid="{013441F0-72ED-4583-B0DF-129A6A3174C0}" name="Column10477"/>
    <tableColumn id="10491" xr3:uid="{FDA113F7-7F57-4B67-84D2-C43DC7DEA641}" name="Column10478"/>
    <tableColumn id="10492" xr3:uid="{E4070A7C-A2EB-4FC0-9403-9E7E37136BA0}" name="Column10479"/>
    <tableColumn id="10493" xr3:uid="{C433202D-5840-44C5-A862-267331796FD4}" name="Column10480"/>
    <tableColumn id="10494" xr3:uid="{929B2098-8DD2-4BB4-890F-66DD9DBD4567}" name="Column10481"/>
    <tableColumn id="10495" xr3:uid="{2A2DC36F-964E-4DE4-A61A-CAD758F879C0}" name="Column10482"/>
    <tableColumn id="10496" xr3:uid="{64CBAFB3-F48B-4D8F-A3AE-C384618E8BFC}" name="Column10483"/>
    <tableColumn id="10497" xr3:uid="{01F78241-F604-4AD6-9197-E72108903620}" name="Column10484"/>
    <tableColumn id="10498" xr3:uid="{5674C055-5A95-4E1B-B241-644AB8B5153D}" name="Column10485"/>
    <tableColumn id="10499" xr3:uid="{FD67A1B1-88E0-437B-A0C0-9E2F62540B05}" name="Column10486"/>
    <tableColumn id="10500" xr3:uid="{821E4583-36F0-428D-B76B-7794FF2271C7}" name="Column10487"/>
    <tableColumn id="10501" xr3:uid="{E2C98CDE-6C63-4BD1-B92E-D7E9709DB27B}" name="Column10488"/>
    <tableColumn id="10502" xr3:uid="{75539133-9033-4385-877A-8E390DE4D12E}" name="Column10489"/>
    <tableColumn id="10503" xr3:uid="{7E20F90C-D374-4D3C-BCD4-D0E358421113}" name="Column10490"/>
    <tableColumn id="10504" xr3:uid="{53902621-8392-480A-9A49-AB54CDF48AA6}" name="Column10491"/>
    <tableColumn id="10505" xr3:uid="{1DFD8FC7-5BA0-4360-9F9E-A548C4BF2D97}" name="Column10492"/>
    <tableColumn id="10506" xr3:uid="{4C80E0C3-6E36-4EDE-9935-A490BF6B5A3C}" name="Column10493"/>
    <tableColumn id="10507" xr3:uid="{4FD1DE4D-6DF6-472E-97FF-17C363937D56}" name="Column10494"/>
    <tableColumn id="10508" xr3:uid="{86747586-7A5F-4704-B943-35F912725B70}" name="Column10495"/>
    <tableColumn id="10509" xr3:uid="{088C37D5-ECA4-4EB7-91D8-F5EBCD8D1D4C}" name="Column10496"/>
    <tableColumn id="10510" xr3:uid="{0F624118-3A4C-4AA2-9C25-84304C3103F7}" name="Column10497"/>
    <tableColumn id="10511" xr3:uid="{667F6632-B244-4FF1-89ED-0270BF1D0FB4}" name="Column10498"/>
    <tableColumn id="10512" xr3:uid="{4CA7BF3D-3FF2-4BD4-98C4-DCF85F8D1D9B}" name="Column10499"/>
    <tableColumn id="10513" xr3:uid="{698641E8-750F-415F-BF4D-CC5F0F4378E5}" name="Column10500"/>
    <tableColumn id="10514" xr3:uid="{DBF2F68E-37C9-4D66-8291-21BA99484B95}" name="Column10501"/>
    <tableColumn id="10515" xr3:uid="{A241368F-F9DB-401C-9707-062B30C30569}" name="Column10502"/>
    <tableColumn id="10516" xr3:uid="{B4692A0A-74A5-4A90-B239-E15C1E811D43}" name="Column10503"/>
    <tableColumn id="10517" xr3:uid="{7693881C-F760-4FD6-A6D8-113F87ED6659}" name="Column10504"/>
    <tableColumn id="10518" xr3:uid="{56E7BDC8-B7FA-4E87-8A8E-B998D390EF07}" name="Column10505"/>
    <tableColumn id="10519" xr3:uid="{7BE76BAE-A03B-49C1-9FE2-94F07454D341}" name="Column10506"/>
    <tableColumn id="10520" xr3:uid="{E5F07DD0-297F-4DCA-8BDB-0DD1A4230709}" name="Column10507"/>
    <tableColumn id="10521" xr3:uid="{12FD0C8D-3CD2-4845-BA1B-7D96B1405709}" name="Column10508"/>
    <tableColumn id="10522" xr3:uid="{EBB98BF5-38F4-43E5-8771-E5499728301E}" name="Column10509"/>
    <tableColumn id="10523" xr3:uid="{365AC211-1891-4E9D-A188-83BD116DD5E3}" name="Column10510"/>
    <tableColumn id="10524" xr3:uid="{BA69485B-36B6-49E3-9894-2A529A931438}" name="Column10511"/>
    <tableColumn id="10525" xr3:uid="{E74CCD8E-89F4-4CDE-BEEC-55078C21FFD7}" name="Column10512"/>
    <tableColumn id="10526" xr3:uid="{A2758023-6150-4DE6-89E6-69FF4B367297}" name="Column10513"/>
    <tableColumn id="10527" xr3:uid="{9F7C8140-233F-4A7E-A3F4-0CADA9E0F9AB}" name="Column10514"/>
    <tableColumn id="10528" xr3:uid="{4DA76A5A-78F7-45AA-9549-B06C9B55AEAD}" name="Column10515"/>
    <tableColumn id="10529" xr3:uid="{0420B607-1ACB-433E-9088-2E1FDD5BBCDC}" name="Column10516"/>
    <tableColumn id="10530" xr3:uid="{9632A32B-72FB-412D-A6D4-E9D416D41FCA}" name="Column10517"/>
    <tableColumn id="10531" xr3:uid="{B30203F6-002D-41F1-800F-B1BF7DF92C64}" name="Column10518"/>
    <tableColumn id="10532" xr3:uid="{2E08D6F3-3FB5-48DD-AD3A-9AC3C6BDD8CA}" name="Column10519"/>
    <tableColumn id="10533" xr3:uid="{CADE7A72-1392-4408-9363-B726E7CBB6F5}" name="Column10520"/>
    <tableColumn id="10534" xr3:uid="{9270AF31-50E0-41C6-9679-EC58AF48F9AD}" name="Column10521"/>
    <tableColumn id="10535" xr3:uid="{6EE02EE4-8E0F-43C7-A914-4F998EA25D8F}" name="Column10522"/>
    <tableColumn id="10536" xr3:uid="{51DFC6F6-0308-4F02-BDE5-C918FCEB7A66}" name="Column10523"/>
    <tableColumn id="10537" xr3:uid="{7D1B96A1-C82A-4150-A668-F5ED9A1BCCC5}" name="Column10524"/>
    <tableColumn id="10538" xr3:uid="{D2355F48-6808-4F60-8C0E-5259B9B2B0C0}" name="Column10525"/>
    <tableColumn id="10539" xr3:uid="{C31A8149-2F38-4A5F-922D-5285AD3C8A1D}" name="Column10526"/>
    <tableColumn id="10540" xr3:uid="{D97AD532-A539-4DF4-91E9-A53669649DA9}" name="Column10527"/>
    <tableColumn id="10541" xr3:uid="{624FD109-95C6-4717-BA6C-3F2CA766A156}" name="Column10528"/>
    <tableColumn id="10542" xr3:uid="{688AFC31-5420-463F-8ACB-4BC97883FFC8}" name="Column10529"/>
    <tableColumn id="10543" xr3:uid="{B77BA3FC-D6A3-4C67-A8EF-92F394C82CEA}" name="Column10530"/>
    <tableColumn id="10544" xr3:uid="{DECEBF77-4867-45CE-BBCB-18131CEC8AE5}" name="Column10531"/>
    <tableColumn id="10545" xr3:uid="{513B506F-3CC8-4E2E-92D6-A0CC8AF51CCD}" name="Column10532"/>
    <tableColumn id="10546" xr3:uid="{3CD32760-C16D-435C-ADCA-F19DD8797102}" name="Column10533"/>
    <tableColumn id="10547" xr3:uid="{4599C792-9CDA-44C1-8FA0-352D8A67A60A}" name="Column10534"/>
    <tableColumn id="10548" xr3:uid="{ED36785B-4D67-43A8-BF32-886B5D98DA6A}" name="Column10535"/>
    <tableColumn id="10549" xr3:uid="{38409FFD-1846-414F-A2EA-B64F139DA8AA}" name="Column10536"/>
    <tableColumn id="10550" xr3:uid="{383A4E00-CAEB-4302-9D26-5920623C5A90}" name="Column10537"/>
    <tableColumn id="10551" xr3:uid="{E3C49270-9AC4-4695-8FB0-EEC0087F31A0}" name="Column10538"/>
    <tableColumn id="10552" xr3:uid="{16B3E5BE-0D8B-4712-B715-953F118D9A64}" name="Column10539"/>
    <tableColumn id="10553" xr3:uid="{414EA850-23DE-46E7-8973-1DC49692C3EF}" name="Column10540"/>
    <tableColumn id="10554" xr3:uid="{0CA1E2DC-63F8-4588-9A77-FA883BC6F314}" name="Column10541"/>
    <tableColumn id="10555" xr3:uid="{3C6B712A-7568-4321-B7EE-26BA82C1F708}" name="Column10542"/>
    <tableColumn id="10556" xr3:uid="{70604215-82C9-46C4-A74F-C8B9F599607D}" name="Column10543"/>
    <tableColumn id="10557" xr3:uid="{15661A49-5E06-4A7C-94C7-20CC45B8B088}" name="Column10544"/>
    <tableColumn id="10558" xr3:uid="{3F842DDF-0100-470C-83C6-162D1A93E8BA}" name="Column10545"/>
    <tableColumn id="10559" xr3:uid="{97D78F4B-DCBA-4670-9106-83ED5BBF987B}" name="Column10546"/>
    <tableColumn id="10560" xr3:uid="{50CC97E5-718A-43F5-BCF9-16D3F6548635}" name="Column10547"/>
    <tableColumn id="10561" xr3:uid="{A0549758-FC27-40D4-82AF-FA1A1C37FE3E}" name="Column10548"/>
    <tableColumn id="10562" xr3:uid="{35448851-8F8D-425B-A003-90AFE7368FF3}" name="Column10549"/>
    <tableColumn id="10563" xr3:uid="{27B5D48A-ED5D-4D41-B92A-477718D8E9D2}" name="Column10550"/>
    <tableColumn id="10564" xr3:uid="{267353E0-9ECF-47E8-9079-CFEA3050457E}" name="Column10551"/>
    <tableColumn id="10565" xr3:uid="{63BF6678-D965-43E8-8A24-7AC6BA0075F3}" name="Column10552"/>
    <tableColumn id="10566" xr3:uid="{10BCE723-8AFF-4058-A56D-7E8B642F30F4}" name="Column10553"/>
    <tableColumn id="10567" xr3:uid="{3E2E97A0-C05F-48A7-BF35-AE93A518C157}" name="Column10554"/>
    <tableColumn id="10568" xr3:uid="{261D1D25-531E-417E-8C6C-8708757F1459}" name="Column10555"/>
    <tableColumn id="10569" xr3:uid="{2AC94EB6-4A6B-4930-A45D-C775D6850C97}" name="Column10556"/>
    <tableColumn id="10570" xr3:uid="{52E9C60F-159A-4297-BEB2-45FE415C7154}" name="Column10557"/>
    <tableColumn id="10571" xr3:uid="{9CB8DA3E-F9EB-48FB-903E-FB8E2663EFD9}" name="Column10558"/>
    <tableColumn id="10572" xr3:uid="{302DA1A7-56DF-43F4-8A71-F9AFA9FFC9FF}" name="Column10559"/>
    <tableColumn id="10573" xr3:uid="{666D1C71-7E3A-44E2-8A0E-C00D86681DEE}" name="Column10560"/>
    <tableColumn id="10574" xr3:uid="{CA29D65B-EB6C-4378-8276-B923D48C07B2}" name="Column10561"/>
    <tableColumn id="10575" xr3:uid="{F7E876B9-231B-4ED5-A890-55E74BD5A68A}" name="Column10562"/>
    <tableColumn id="10576" xr3:uid="{318F58F1-08C7-44E0-9951-03B51F2ABF3D}" name="Column10563"/>
    <tableColumn id="10577" xr3:uid="{DFBBF4C1-E1BA-4904-9F8B-FD941A3A6474}" name="Column10564"/>
    <tableColumn id="10578" xr3:uid="{511CAD5F-3633-4BE1-9A4F-B0DCBA72E2DC}" name="Column10565"/>
    <tableColumn id="10579" xr3:uid="{0F36B474-989C-45CF-AD5D-681B5F23B5CA}" name="Column10566"/>
    <tableColumn id="10580" xr3:uid="{FD5A3E0B-2DEE-42E6-8CCB-68F87DDE60AF}" name="Column10567"/>
    <tableColumn id="10581" xr3:uid="{AFB30A56-C810-4FD6-B7F1-E407AC18286E}" name="Column10568"/>
    <tableColumn id="10582" xr3:uid="{79CD4638-8FCD-4254-83D5-9D37B8520070}" name="Column10569"/>
    <tableColumn id="10583" xr3:uid="{D507DDFE-5912-44F6-BB6A-0C750BEEB676}" name="Column10570"/>
    <tableColumn id="10584" xr3:uid="{1412E4CA-DE4A-4A0D-8880-CF7A7C65E023}" name="Column10571"/>
    <tableColumn id="10585" xr3:uid="{3F93C78D-ACE8-405C-94D2-BDA393085F07}" name="Column10572"/>
    <tableColumn id="10586" xr3:uid="{C29FF397-A377-4C71-A6BC-257A3631F1A4}" name="Column10573"/>
    <tableColumn id="10587" xr3:uid="{3BEB6744-C903-4A87-9817-F21EBE900B1F}" name="Column10574"/>
    <tableColumn id="10588" xr3:uid="{5F8F8DC0-BCD9-4688-9836-1FD8918BA002}" name="Column10575"/>
    <tableColumn id="10589" xr3:uid="{673EEA49-9C70-42C5-9CFC-3A225AD3DAED}" name="Column10576"/>
    <tableColumn id="10590" xr3:uid="{3DE457E3-2630-44C6-831D-80AAD714F78B}" name="Column10577"/>
    <tableColumn id="10591" xr3:uid="{324590F2-9EBC-4534-9B4E-7A5F0BDA176E}" name="Column10578"/>
    <tableColumn id="10592" xr3:uid="{467FE2E2-1A68-4FF5-B2A9-875E08FBDBA4}" name="Column10579"/>
    <tableColumn id="10593" xr3:uid="{17DCDB69-89B4-48D5-84EE-10ED5B3B797F}" name="Column10580"/>
    <tableColumn id="10594" xr3:uid="{7F1D655E-997D-4F71-8D12-70B631B8F392}" name="Column10581"/>
    <tableColumn id="10595" xr3:uid="{D11146A5-0808-47B9-A0E6-D0086A1B3D94}" name="Column10582"/>
    <tableColumn id="10596" xr3:uid="{D8C74013-E270-4411-89B1-2FF7687F8485}" name="Column10583"/>
    <tableColumn id="10597" xr3:uid="{B165C3A4-297B-4CFC-9708-9DD85A6F21F1}" name="Column10584"/>
    <tableColumn id="10598" xr3:uid="{F8ACF110-9E29-4110-9CEC-EE15E5284B4C}" name="Column10585"/>
    <tableColumn id="10599" xr3:uid="{2B5BE45E-1D42-43EB-ACC9-D14C734F7830}" name="Column10586"/>
    <tableColumn id="10600" xr3:uid="{222938B0-5BF7-48DD-A75B-A8153FC00716}" name="Column10587"/>
    <tableColumn id="10601" xr3:uid="{805890D2-98D2-4DE6-91FD-5C3410312F34}" name="Column10588"/>
    <tableColumn id="10602" xr3:uid="{43CDC846-D207-4121-B449-D1ABEBE022AC}" name="Column10589"/>
    <tableColumn id="10603" xr3:uid="{52DF481B-F432-4C8A-91DA-77DB69F903D7}" name="Column10590"/>
    <tableColumn id="10604" xr3:uid="{575A8E54-B415-499B-8343-7D6ED798CDD0}" name="Column10591"/>
    <tableColumn id="10605" xr3:uid="{6709EAA6-1A75-40D6-9EBD-9A36A52F3CF7}" name="Column10592"/>
    <tableColumn id="10606" xr3:uid="{A0A91122-A986-4470-A3F8-5C8218B5CF8D}" name="Column10593"/>
    <tableColumn id="10607" xr3:uid="{30AB7F23-065A-48F3-9802-22EC2C2323DC}" name="Column10594"/>
    <tableColumn id="10608" xr3:uid="{157017F9-61B7-47B4-A01A-F2B0EFBC972C}" name="Column10595"/>
    <tableColumn id="10609" xr3:uid="{6C3B8C39-63DA-46E1-B0EB-CD2BD77BFC58}" name="Column10596"/>
    <tableColumn id="10610" xr3:uid="{2C779C09-DF78-4678-B624-3951ED844016}" name="Column10597"/>
    <tableColumn id="10611" xr3:uid="{33D7F983-6CCA-4D64-B344-75BF5EC2D577}" name="Column10598"/>
    <tableColumn id="10612" xr3:uid="{4E2CFE58-02FA-4F06-9381-D2A50E9F7C09}" name="Column10599"/>
    <tableColumn id="10613" xr3:uid="{886B4274-7B59-4C42-9642-70052B1FB2F4}" name="Column10600"/>
    <tableColumn id="10614" xr3:uid="{9ED43E07-5595-4B18-A1D4-DF2A29D47F7F}" name="Column10601"/>
    <tableColumn id="10615" xr3:uid="{DF5DFD54-0841-4557-85B4-9CC7418E57DA}" name="Column10602"/>
    <tableColumn id="10616" xr3:uid="{1204342A-7DE8-4286-8680-1970A9F54D3B}" name="Column10603"/>
    <tableColumn id="10617" xr3:uid="{51255A8D-AD4C-4491-81F1-B31617BE8438}" name="Column10604"/>
    <tableColumn id="10618" xr3:uid="{8D12E9D3-7353-44CC-9342-0ED330E128F9}" name="Column10605"/>
    <tableColumn id="10619" xr3:uid="{4BA15DB4-9B26-46BD-B3EF-8C1BA5413A2C}" name="Column10606"/>
    <tableColumn id="10620" xr3:uid="{D4F21A7E-34C5-411E-A90A-EA7606974886}" name="Column10607"/>
    <tableColumn id="10621" xr3:uid="{B37CF3B6-EAC7-4E75-9F81-EDDD897EEAD3}" name="Column10608"/>
    <tableColumn id="10622" xr3:uid="{48EB4F6B-33C1-42D4-9B7E-A005FAE6BA3D}" name="Column10609"/>
    <tableColumn id="10623" xr3:uid="{113C36F2-88F5-4880-B153-40775B41CC1C}" name="Column10610"/>
    <tableColumn id="10624" xr3:uid="{70565ADF-304C-4A1A-A6F1-231C13DDB666}" name="Column10611"/>
    <tableColumn id="10625" xr3:uid="{F523A8B6-6114-4022-AE02-8D3EDC106AF0}" name="Column10612"/>
    <tableColumn id="10626" xr3:uid="{3CAAAFAA-03AC-419C-A729-2E851019FED3}" name="Column10613"/>
    <tableColumn id="10627" xr3:uid="{928D9240-C784-4FA6-AC2D-BAE72C1A6301}" name="Column10614"/>
    <tableColumn id="10628" xr3:uid="{AF7CC59D-678F-4171-A147-1AE1D94B681A}" name="Column10615"/>
    <tableColumn id="10629" xr3:uid="{8318D515-6F68-4F73-BBB3-F09BFA553219}" name="Column10616"/>
    <tableColumn id="10630" xr3:uid="{5A0B462A-8359-43F8-91A9-0590E9BE7158}" name="Column10617"/>
    <tableColumn id="10631" xr3:uid="{9B816E11-516D-44A1-B681-3DA6210E5611}" name="Column10618"/>
    <tableColumn id="10632" xr3:uid="{74290002-C0A7-47EC-A302-F04BD83B84FD}" name="Column10619"/>
    <tableColumn id="10633" xr3:uid="{FA6D722F-EDC2-4726-82CA-0120F9FC44E7}" name="Column10620"/>
    <tableColumn id="10634" xr3:uid="{76469FA9-E82F-4EBD-9AEE-F735AFD853AC}" name="Column10621"/>
    <tableColumn id="10635" xr3:uid="{564FFB32-4A76-42A4-BDC2-275B2EAE9E6D}" name="Column10622"/>
    <tableColumn id="10636" xr3:uid="{763ACD9A-D3A6-4A00-B0D8-9F77B9B632E8}" name="Column10623"/>
    <tableColumn id="10637" xr3:uid="{59E9780F-7806-4D21-9FCC-D31AC64BE10F}" name="Column10624"/>
    <tableColumn id="10638" xr3:uid="{3FF2158F-1835-4861-B8C6-287B78CD085B}" name="Column10625"/>
    <tableColumn id="10639" xr3:uid="{EAC876B2-7CBF-4B55-9138-BA8FDA8586A7}" name="Column10626"/>
    <tableColumn id="10640" xr3:uid="{FDC12A71-13FC-48B9-A36C-15D67FDD507E}" name="Column10627"/>
    <tableColumn id="10641" xr3:uid="{8D7E6923-B9EB-4A64-B72C-3454C38E49F8}" name="Column10628"/>
    <tableColumn id="10642" xr3:uid="{5F29B19D-5E61-4293-A222-5D3AB95A8A6D}" name="Column10629"/>
    <tableColumn id="10643" xr3:uid="{5652C3D4-1EB1-4726-A5EC-664D3BF3A835}" name="Column10630"/>
    <tableColumn id="10644" xr3:uid="{B2193500-7FCB-4789-83E4-36B7A22DC21A}" name="Column10631"/>
    <tableColumn id="10645" xr3:uid="{2B756266-1ED6-4A7E-899C-CC2C0C74AF0C}" name="Column10632"/>
    <tableColumn id="10646" xr3:uid="{9AE69D9E-D53F-4AD2-8BE6-EA7BB778A642}" name="Column10633"/>
    <tableColumn id="10647" xr3:uid="{7A291ADF-F01D-4E56-9888-9EB00576F842}" name="Column10634"/>
    <tableColumn id="10648" xr3:uid="{9ED73216-A902-44E2-A2A4-48AF6EA66701}" name="Column10635"/>
    <tableColumn id="10649" xr3:uid="{9689E0C3-52D7-4A0F-9AF8-A314C14791DE}" name="Column10636"/>
    <tableColumn id="10650" xr3:uid="{814805C6-48A3-41DD-B553-06F71B89AAA8}" name="Column10637"/>
    <tableColumn id="10651" xr3:uid="{2F7DEA23-7112-4BAC-986A-530A6525AAC9}" name="Column10638"/>
    <tableColumn id="10652" xr3:uid="{8BFF52A3-C578-42FA-A5DB-3DCB523D64EF}" name="Column10639"/>
    <tableColumn id="10653" xr3:uid="{40ED2C1D-C8B0-4C7E-93CE-49E8EDE4CC49}" name="Column10640"/>
    <tableColumn id="10654" xr3:uid="{19CA961E-4E96-46D3-B6C4-6AB8B59C78E1}" name="Column10641"/>
    <tableColumn id="10655" xr3:uid="{523F0001-AE44-4E7E-BFE0-9657AAE68331}" name="Column10642"/>
    <tableColumn id="10656" xr3:uid="{6C9C2889-A576-4CE7-B4E6-8CFCAFC933A8}" name="Column10643"/>
    <tableColumn id="10657" xr3:uid="{08FB0310-63D8-4E9B-B977-7C5B553934A7}" name="Column10644"/>
    <tableColumn id="10658" xr3:uid="{3DB4DF64-9D59-49A0-ADA9-BE5169648C12}" name="Column10645"/>
    <tableColumn id="10659" xr3:uid="{0DFA30F6-616B-4897-AD2C-7F5130FCEF76}" name="Column10646"/>
    <tableColumn id="10660" xr3:uid="{6BD08C0F-45DC-41DF-A0AA-497E833CD450}" name="Column10647"/>
    <tableColumn id="10661" xr3:uid="{276321EF-8FA3-43D2-B83F-EA1CBFB9D2E1}" name="Column10648"/>
    <tableColumn id="10662" xr3:uid="{447A8F69-4E02-479E-A9B5-5B40F632BC30}" name="Column10649"/>
    <tableColumn id="10663" xr3:uid="{3F149839-2D04-4E08-BE05-2CF13741E40D}" name="Column10650"/>
    <tableColumn id="10664" xr3:uid="{33746902-3115-4AA3-A437-9063270310B1}" name="Column10651"/>
    <tableColumn id="10665" xr3:uid="{523B5E1B-AC24-4EA7-85FA-E59963405E8A}" name="Column10652"/>
    <tableColumn id="10666" xr3:uid="{4D4F2390-CF05-4963-A991-633063CF33F7}" name="Column10653"/>
    <tableColumn id="10667" xr3:uid="{5339163A-1720-44BB-A71D-E5CDCA11C299}" name="Column10654"/>
    <tableColumn id="10668" xr3:uid="{A9E5E400-4871-45A9-B16A-AA062D47A2C3}" name="Column10655"/>
    <tableColumn id="10669" xr3:uid="{F8643AE3-32E2-4A21-89EA-5547EBE49857}" name="Column10656"/>
    <tableColumn id="10670" xr3:uid="{300920EA-71A9-4923-B82A-4DFEB90D8A40}" name="Column10657"/>
    <tableColumn id="10671" xr3:uid="{AD4FA8E4-0B6B-42A7-94D7-DA079B3805F7}" name="Column10658"/>
    <tableColumn id="10672" xr3:uid="{EAAFEDA1-21EB-46C3-A4C8-7E827D0271AF}" name="Column10659"/>
    <tableColumn id="10673" xr3:uid="{A6B03B99-D0CF-4F12-8F62-6586544A5481}" name="Column10660"/>
    <tableColumn id="10674" xr3:uid="{47C901EF-3FDA-4F27-889A-7A1A6244296F}" name="Column10661"/>
    <tableColumn id="10675" xr3:uid="{6DE6ECBE-7D49-44F4-929B-795620AB190C}" name="Column10662"/>
    <tableColumn id="10676" xr3:uid="{00FFE7E7-368B-476F-B74E-3571CF8CFBAE}" name="Column10663"/>
    <tableColumn id="10677" xr3:uid="{CFC92C7A-82BD-46F1-9E77-C1AB7065B766}" name="Column10664"/>
    <tableColumn id="10678" xr3:uid="{59A6AF9A-BB0E-4293-97A9-9D8BDBC8F8BA}" name="Column10665"/>
    <tableColumn id="10679" xr3:uid="{A73F75A3-D97A-49A7-80F8-786885CC88E5}" name="Column10666"/>
    <tableColumn id="10680" xr3:uid="{B4B18BF5-9E3E-41B4-898D-1D7BACB67793}" name="Column10667"/>
    <tableColumn id="10681" xr3:uid="{84C48C0E-5522-45DD-855A-E34CC3B05DC6}" name="Column10668"/>
    <tableColumn id="10682" xr3:uid="{20530CC1-259D-4516-A8FC-3389DB5960A3}" name="Column10669"/>
    <tableColumn id="10683" xr3:uid="{2BA0171D-14A8-4B95-913D-FCCF21394312}" name="Column10670"/>
    <tableColumn id="10684" xr3:uid="{EFAACFA8-8657-4E27-A264-B0DBD13189A3}" name="Column10671"/>
    <tableColumn id="10685" xr3:uid="{F7AAB70E-94CB-4597-9539-7873D711DD9E}" name="Column10672"/>
    <tableColumn id="10686" xr3:uid="{28DE4EA2-BF74-4694-A9FF-21662E1F9F0B}" name="Column10673"/>
    <tableColumn id="10687" xr3:uid="{C620A14F-E1E8-4C55-B6AA-A61A5474F86A}" name="Column10674"/>
    <tableColumn id="10688" xr3:uid="{EC68DB9F-492D-444E-8A3D-4FC1EE204958}" name="Column10675"/>
    <tableColumn id="10689" xr3:uid="{5B50857C-A6AD-4FC4-B77A-C22555C36538}" name="Column10676"/>
    <tableColumn id="10690" xr3:uid="{D7AA628A-3E44-45D4-B1B0-BA7C32F09A80}" name="Column10677"/>
    <tableColumn id="10691" xr3:uid="{97454A94-AD02-4987-8F13-2EA1F9D4BC30}" name="Column10678"/>
    <tableColumn id="10692" xr3:uid="{EC327E80-53E0-4656-AA56-816874548D1D}" name="Column10679"/>
    <tableColumn id="10693" xr3:uid="{1806FBCC-4571-439B-9255-6D0C9AE951FB}" name="Column10680"/>
    <tableColumn id="10694" xr3:uid="{29B583A9-F22C-4CEB-B4EA-7137F2473BDF}" name="Column10681"/>
    <tableColumn id="10695" xr3:uid="{396A6F6C-3726-4758-A970-71F28D871447}" name="Column10682"/>
    <tableColumn id="10696" xr3:uid="{215080A4-1DA7-4832-90D2-A4F32FD7A9C5}" name="Column10683"/>
    <tableColumn id="10697" xr3:uid="{6E5950E0-641B-417E-9615-B24239A8E661}" name="Column10684"/>
    <tableColumn id="10698" xr3:uid="{0D478977-898C-4493-9E71-516B2AE16986}" name="Column10685"/>
    <tableColumn id="10699" xr3:uid="{6D188CC6-725B-4092-92A9-2ABF9736A4FB}" name="Column10686"/>
    <tableColumn id="10700" xr3:uid="{AB16CB05-BD6B-4A0A-AE79-017DB62C336C}" name="Column10687"/>
    <tableColumn id="10701" xr3:uid="{2E3B67CF-4ECD-4553-9DDA-EB56F631F944}" name="Column10688"/>
    <tableColumn id="10702" xr3:uid="{845CD182-B784-4F04-84C3-7091C0088D00}" name="Column10689"/>
    <tableColumn id="10703" xr3:uid="{B8E94C8B-8444-4AF4-AD00-8A1846FC5546}" name="Column10690"/>
    <tableColumn id="10704" xr3:uid="{C8BE8A9C-5023-4381-A98D-F48512945F96}" name="Column10691"/>
    <tableColumn id="10705" xr3:uid="{93C33133-F637-446A-B023-8B35358B31EA}" name="Column10692"/>
    <tableColumn id="10706" xr3:uid="{B5D126D7-C4FB-45C7-87DC-DEAE2F2497F0}" name="Column10693"/>
    <tableColumn id="10707" xr3:uid="{460C3B09-7B73-4EC2-ACC0-1383ECD9BFE1}" name="Column10694"/>
    <tableColumn id="10708" xr3:uid="{A3ABE824-B973-4D61-8C31-D4B1DDF95F12}" name="Column10695"/>
    <tableColumn id="10709" xr3:uid="{701FDADA-4CA7-486D-AFAD-8CC894C265A4}" name="Column10696"/>
    <tableColumn id="10710" xr3:uid="{D576A2EA-B017-4A91-9FE6-EF6DBB7A3403}" name="Column10697"/>
    <tableColumn id="10711" xr3:uid="{0D624874-908F-4C1E-BB4C-2D9192A31722}" name="Column10698"/>
    <tableColumn id="10712" xr3:uid="{E07FBD02-9526-485C-90F6-C4A7FFCA6668}" name="Column10699"/>
    <tableColumn id="10713" xr3:uid="{33131A8E-A414-4A66-9BB0-A025AFFF31F9}" name="Column10700"/>
    <tableColumn id="10714" xr3:uid="{5110F6B7-1EF2-4333-87A7-864090CB3847}" name="Column10701"/>
    <tableColumn id="10715" xr3:uid="{58846243-0169-4CE4-A8DD-50FEB071B293}" name="Column10702"/>
    <tableColumn id="10716" xr3:uid="{97229766-70BE-4465-A89F-7B08270C48D0}" name="Column10703"/>
    <tableColumn id="10717" xr3:uid="{D3F18E82-9DEC-4E16-8632-C7C0B7ED95D0}" name="Column10704"/>
    <tableColumn id="10718" xr3:uid="{1D37EE22-B71F-421B-80D5-74A7C6DE0349}" name="Column10705"/>
    <tableColumn id="10719" xr3:uid="{2E448806-F2D2-43A5-8052-0D8D276C3C67}" name="Column10706"/>
    <tableColumn id="10720" xr3:uid="{BB9241D4-5AA8-4959-8A0C-4ECA1EF9480C}" name="Column10707"/>
    <tableColumn id="10721" xr3:uid="{F26E6136-CDB4-4C1E-872B-3E89EC528D2F}" name="Column10708"/>
    <tableColumn id="10722" xr3:uid="{20DFBFF9-951A-46C0-9794-7834FF26859B}" name="Column10709"/>
    <tableColumn id="10723" xr3:uid="{BDC77003-FF07-485C-B405-6713BB99652A}" name="Column10710"/>
    <tableColumn id="10724" xr3:uid="{D75AA142-20CB-449A-A272-77AA6DFF094C}" name="Column10711"/>
    <tableColumn id="10725" xr3:uid="{BC0E422B-9061-4AB7-B50A-8A6AD43CD4BC}" name="Column10712"/>
    <tableColumn id="10726" xr3:uid="{E2162475-3A18-4019-864B-CF30461513AC}" name="Column10713"/>
    <tableColumn id="10727" xr3:uid="{1A870FF9-AD3E-4E40-B367-A2EA4AB2D4DC}" name="Column10714"/>
    <tableColumn id="10728" xr3:uid="{B1B93D88-711C-42D7-B1C5-C210891156D5}" name="Column10715"/>
    <tableColumn id="10729" xr3:uid="{44D11D66-4E79-45BE-B564-C3BC2D3D5CAE}" name="Column10716"/>
    <tableColumn id="10730" xr3:uid="{A7F079DE-42DD-4F0A-879E-72368580034B}" name="Column10717"/>
    <tableColumn id="10731" xr3:uid="{CE24C8BE-0CA2-459D-A5D0-5830264E5A68}" name="Column10718"/>
    <tableColumn id="10732" xr3:uid="{F767CAAC-245E-4092-B301-D1EF3487F303}" name="Column10719"/>
    <tableColumn id="10733" xr3:uid="{A6009589-5431-4C0B-BECE-6946B321CB91}" name="Column10720"/>
    <tableColumn id="10734" xr3:uid="{87AD91B9-4BD0-4AC2-9ABC-3122C9809BE0}" name="Column10721"/>
    <tableColumn id="10735" xr3:uid="{662397D9-4BB7-4658-9895-BB1B16CFADF1}" name="Column10722"/>
    <tableColumn id="10736" xr3:uid="{ABEC871C-299C-4D79-897E-2325318CAD5B}" name="Column10723"/>
    <tableColumn id="10737" xr3:uid="{B6BF6741-7A34-4262-AB5D-7AD722AC98F0}" name="Column10724"/>
    <tableColumn id="10738" xr3:uid="{1B664D9C-6822-477A-BE80-2112CFBAC705}" name="Column10725"/>
    <tableColumn id="10739" xr3:uid="{1579C428-E194-431D-8DB7-F871C4A05AF9}" name="Column10726"/>
    <tableColumn id="10740" xr3:uid="{97A037A8-E74D-4CE6-A14F-53CA6BA0ACF0}" name="Column10727"/>
    <tableColumn id="10741" xr3:uid="{E518DCAC-CC00-40D7-9DA0-8072AE0EC95B}" name="Column10728"/>
    <tableColumn id="10742" xr3:uid="{1454BB8C-A898-44D2-96F2-E0FB7541148F}" name="Column10729"/>
    <tableColumn id="10743" xr3:uid="{5349FBC3-4B35-4E62-A7EA-51132AC843BB}" name="Column10730"/>
    <tableColumn id="10744" xr3:uid="{57400526-FBC2-466F-953C-FDFA2DD9DF03}" name="Column10731"/>
    <tableColumn id="10745" xr3:uid="{B10CA3F9-862F-4E09-8E59-9C112631494A}" name="Column10732"/>
    <tableColumn id="10746" xr3:uid="{62894B27-2089-4192-A552-F8C3E881B0DE}" name="Column10733"/>
    <tableColumn id="10747" xr3:uid="{5993E0AB-D106-4134-9F1C-8B54B9646849}" name="Column10734"/>
    <tableColumn id="10748" xr3:uid="{CDCAAACE-4726-4251-B8A1-A0971795BB72}" name="Column10735"/>
    <tableColumn id="10749" xr3:uid="{14849F64-D9F9-4960-83B1-DB08BC3F3C39}" name="Column10736"/>
    <tableColumn id="10750" xr3:uid="{A87A5DFF-9B8D-4A81-A8D9-65ECFF0915E1}" name="Column10737"/>
    <tableColumn id="10751" xr3:uid="{26CB7878-5E9A-45B7-9C98-20A370A78D0E}" name="Column10738"/>
    <tableColumn id="10752" xr3:uid="{3D4D5BA2-0F73-444C-AD45-B924CB683426}" name="Column10739"/>
    <tableColumn id="10753" xr3:uid="{AF463C48-B16C-4E2C-97E6-650542E53FC8}" name="Column10740"/>
    <tableColumn id="10754" xr3:uid="{A3DE276E-8BFD-422E-ACB7-4A13F0689163}" name="Column10741"/>
    <tableColumn id="10755" xr3:uid="{76384732-A45C-45FE-82CC-E988C8984D40}" name="Column10742"/>
    <tableColumn id="10756" xr3:uid="{DAA492DA-99FB-4075-8CD0-A042C3E1F0E8}" name="Column10743"/>
    <tableColumn id="10757" xr3:uid="{F2C4CE45-0A3E-4EDA-9466-FF7C64AACFCB}" name="Column10744"/>
    <tableColumn id="10758" xr3:uid="{A3345888-714A-46C4-B15B-F5D360D7F0DE}" name="Column10745"/>
    <tableColumn id="10759" xr3:uid="{626340D2-E8CE-480B-991B-B9CBDA8FF711}" name="Column10746"/>
    <tableColumn id="10760" xr3:uid="{6D2316F8-733B-4857-A212-DEE2CEBDFD24}" name="Column10747"/>
    <tableColumn id="10761" xr3:uid="{734D298A-E91E-41D9-9185-5E17515FE8FD}" name="Column10748"/>
    <tableColumn id="10762" xr3:uid="{C932B126-7F36-4606-AFB8-0A371D737A8E}" name="Column10749"/>
    <tableColumn id="10763" xr3:uid="{ED54E9CD-FE62-49D7-9E40-B9874E621A23}" name="Column10750"/>
    <tableColumn id="10764" xr3:uid="{AF64B588-6594-4178-92B4-DEBB4153F394}" name="Column10751"/>
    <tableColumn id="10765" xr3:uid="{288B2B4C-D560-4030-AECD-4AC69C269769}" name="Column10752"/>
    <tableColumn id="10766" xr3:uid="{D4EB0EEF-BDDD-4BF9-872F-BA96154D9D92}" name="Column10753"/>
    <tableColumn id="10767" xr3:uid="{6CD7A11A-68AF-4F82-8EF4-D7DB2A2A0A58}" name="Column10754"/>
    <tableColumn id="10768" xr3:uid="{613E6188-3B5E-4AE6-873E-96ACD9460D08}" name="Column10755"/>
    <tableColumn id="10769" xr3:uid="{08C88AE7-71DF-41A3-9FA6-CDB426E848B3}" name="Column10756"/>
    <tableColumn id="10770" xr3:uid="{81B2B6C8-A20E-4AC6-8B57-4CE19CB35459}" name="Column10757"/>
    <tableColumn id="10771" xr3:uid="{62088DE9-8A88-494B-BD65-1D4E2B70C955}" name="Column10758"/>
    <tableColumn id="10772" xr3:uid="{2EB6E804-292D-4DAD-BB44-72F6AD283D88}" name="Column10759"/>
    <tableColumn id="10773" xr3:uid="{A28A6E88-FF6D-41E4-8954-C39F613678F1}" name="Column10760"/>
    <tableColumn id="10774" xr3:uid="{BE426A04-4D83-413F-8BD4-A91EF5CF89AD}" name="Column10761"/>
    <tableColumn id="10775" xr3:uid="{6A163088-3C4E-4A05-BD46-69F94EA2A736}" name="Column10762"/>
    <tableColumn id="10776" xr3:uid="{BEFC0D8D-F9C9-40DB-A3A5-C54531C1ABCE}" name="Column10763"/>
    <tableColumn id="10777" xr3:uid="{D37B6103-E89E-4368-B6CA-DB823C6E631C}" name="Column10764"/>
    <tableColumn id="10778" xr3:uid="{F0AF93C3-9F0B-4D26-B827-4402A024D911}" name="Column10765"/>
    <tableColumn id="10779" xr3:uid="{75CA8305-58E7-4B06-BB18-F67F19CDBF88}" name="Column10766"/>
    <tableColumn id="10780" xr3:uid="{AE57541B-CE31-4DD7-A22A-A96362CABDD1}" name="Column10767"/>
    <tableColumn id="10781" xr3:uid="{54A92254-D253-400A-BDBF-54F7496DE5BE}" name="Column10768"/>
    <tableColumn id="10782" xr3:uid="{B218C441-D886-45B7-BD4B-4B5F5F522BFA}" name="Column10769"/>
    <tableColumn id="10783" xr3:uid="{8D254FA3-E7A5-4701-AE85-E932636EE08A}" name="Column10770"/>
    <tableColumn id="10784" xr3:uid="{5872796F-05E6-492C-BC5B-58E1EA4302FA}" name="Column10771"/>
    <tableColumn id="10785" xr3:uid="{2D05EEEA-565F-4FE5-8395-C170E02BA7D8}" name="Column10772"/>
    <tableColumn id="10786" xr3:uid="{B740B730-CC2D-42F1-A307-0A0D55E28AD5}" name="Column10773"/>
    <tableColumn id="10787" xr3:uid="{BFFBA3EB-6D83-45B0-B677-6CE9E702E015}" name="Column10774"/>
    <tableColumn id="10788" xr3:uid="{24FC06AC-1685-4876-8088-FF41517D7502}" name="Column10775"/>
    <tableColumn id="10789" xr3:uid="{AA874576-8FC0-4870-8AD6-8CFFD575A1CE}" name="Column10776"/>
    <tableColumn id="10790" xr3:uid="{5DA2130C-CD0C-40A3-9919-94708C5F7BAE}" name="Column10777"/>
    <tableColumn id="10791" xr3:uid="{9F712646-BE1F-4412-AFD1-4DE96CB425D9}" name="Column10778"/>
    <tableColumn id="10792" xr3:uid="{F1E11D06-280A-45C4-B822-E2CF8D7702E9}" name="Column10779"/>
    <tableColumn id="10793" xr3:uid="{3953C365-8693-49CF-984A-22C1D99BCF9B}" name="Column10780"/>
    <tableColumn id="10794" xr3:uid="{01C838C8-4F26-4E61-AEB3-535272680F68}" name="Column10781"/>
    <tableColumn id="10795" xr3:uid="{B1D3C535-369D-45AD-81EF-23EA705B4B10}" name="Column10782"/>
    <tableColumn id="10796" xr3:uid="{3731AE4F-A7FD-419E-9834-31FE445281A1}" name="Column10783"/>
    <tableColumn id="10797" xr3:uid="{27CC60F2-00E4-42D5-8376-5C2B5F2DBB5F}" name="Column10784"/>
    <tableColumn id="10798" xr3:uid="{337AA4CC-64DC-435D-BDB3-FEE00E1988C3}" name="Column10785"/>
    <tableColumn id="10799" xr3:uid="{397D235D-77A8-4FF2-9C97-B96C2BC99E8E}" name="Column10786"/>
    <tableColumn id="10800" xr3:uid="{41478670-23E6-4935-9097-04D9FA495970}" name="Column10787"/>
    <tableColumn id="10801" xr3:uid="{FDA8CDC1-B166-445F-8247-B86DB0E244D1}" name="Column10788"/>
    <tableColumn id="10802" xr3:uid="{70163D39-AACE-4A73-A470-6AFC55B112AE}" name="Column10789"/>
    <tableColumn id="10803" xr3:uid="{2C3F2219-5A1D-4244-9317-D36203F057FB}" name="Column10790"/>
    <tableColumn id="10804" xr3:uid="{7662B685-D7DD-4AB5-BAC4-92A8A53668F5}" name="Column10791"/>
    <tableColumn id="10805" xr3:uid="{9B5AA133-ABAA-4FD6-A877-21791E3661F3}" name="Column10792"/>
    <tableColumn id="10806" xr3:uid="{F0F86DE5-D3FA-450C-B1E9-895F45AC4E45}" name="Column10793"/>
    <tableColumn id="10807" xr3:uid="{6EC453F6-B96F-4715-ADE8-AD30D924B36E}" name="Column10794"/>
    <tableColumn id="10808" xr3:uid="{B546AAD5-DE99-48F4-8A65-9675C9BFC781}" name="Column10795"/>
    <tableColumn id="10809" xr3:uid="{4592C58A-385F-44C0-9B35-67E1CB48DFA2}" name="Column10796"/>
    <tableColumn id="10810" xr3:uid="{434F67C9-748C-4964-890B-FA99B913C256}" name="Column10797"/>
    <tableColumn id="10811" xr3:uid="{BC7866B7-E3A7-4C23-A4D8-C33A808C76D9}" name="Column10798"/>
    <tableColumn id="10812" xr3:uid="{D8205C9B-264D-4C19-91EC-87E14FDCDF9D}" name="Column10799"/>
    <tableColumn id="10813" xr3:uid="{E051E057-3482-441F-B60E-76D195535488}" name="Column10800"/>
    <tableColumn id="10814" xr3:uid="{0F7D1705-D509-4A42-9B40-47A7283AD62B}" name="Column10801"/>
    <tableColumn id="10815" xr3:uid="{980DD7B8-9E43-491A-9DCB-B93AB6F0FAAD}" name="Column10802"/>
    <tableColumn id="10816" xr3:uid="{038E1B42-FE29-4DE5-BF8D-64ED67FCF7C3}" name="Column10803"/>
    <tableColumn id="10817" xr3:uid="{D564ABFB-5FC4-4A6A-9631-3C290959EEB2}" name="Column10804"/>
    <tableColumn id="10818" xr3:uid="{FB10D5E5-3F50-414C-95E1-1261D39E0B89}" name="Column10805"/>
    <tableColumn id="10819" xr3:uid="{103CDE32-7BB7-4602-8C07-1B2B88FC1C43}" name="Column10806"/>
    <tableColumn id="10820" xr3:uid="{EC822DAB-7174-4A18-855B-C4D1A0355C4E}" name="Column10807"/>
    <tableColumn id="10821" xr3:uid="{32152B69-BA71-4CA5-954C-2C41B44EEC10}" name="Column10808"/>
    <tableColumn id="10822" xr3:uid="{CAF38A98-1C11-4593-834A-F25507782A28}" name="Column10809"/>
    <tableColumn id="10823" xr3:uid="{D85776AE-87B5-4A32-A0A5-F52612015698}" name="Column10810"/>
    <tableColumn id="10824" xr3:uid="{CE92B44A-6020-4849-A36F-B3A16042ADAD}" name="Column10811"/>
    <tableColumn id="10825" xr3:uid="{E20BC1E2-C780-42D3-BD50-B302510FA24A}" name="Column10812"/>
    <tableColumn id="10826" xr3:uid="{54280087-6E46-4A7E-9BF7-E1239A0A4610}" name="Column10813"/>
    <tableColumn id="10827" xr3:uid="{CA924D73-06EC-4305-8BE5-69D2B157025A}" name="Column10814"/>
    <tableColumn id="10828" xr3:uid="{6E1EC965-F835-4D1C-AA49-B2D2DA7B7305}" name="Column10815"/>
    <tableColumn id="10829" xr3:uid="{653B52CE-1D46-4AF5-B17C-439AC4DBBCAE}" name="Column10816"/>
    <tableColumn id="10830" xr3:uid="{30930562-03A7-4D6E-A23F-F8FFDFF69527}" name="Column10817"/>
    <tableColumn id="10831" xr3:uid="{4D3B1DF5-D6AA-4C60-A868-1F5D79060363}" name="Column10818"/>
    <tableColumn id="10832" xr3:uid="{615906EA-C74B-4741-9E10-0826CF07CB25}" name="Column10819"/>
    <tableColumn id="10833" xr3:uid="{AF50D7A4-E8C3-4B30-AEA6-34E907BF3D31}" name="Column10820"/>
    <tableColumn id="10834" xr3:uid="{FAA059F7-6EF3-449F-8D83-322BAB422FA7}" name="Column10821"/>
    <tableColumn id="10835" xr3:uid="{BE6F5DEA-9176-4AA9-82ED-3BDD4771B1ED}" name="Column10822"/>
    <tableColumn id="10836" xr3:uid="{898C35EE-EB6D-4923-BC10-2A8F5143EFEC}" name="Column10823"/>
    <tableColumn id="10837" xr3:uid="{4F894DE4-B188-46C2-B3DB-0F9218E174BE}" name="Column10824"/>
    <tableColumn id="10838" xr3:uid="{DEA462E3-4448-433D-944F-289051C3E60E}" name="Column10825"/>
    <tableColumn id="10839" xr3:uid="{62B86F2A-2E4B-4191-B022-8ABB1C4DB1B5}" name="Column10826"/>
    <tableColumn id="10840" xr3:uid="{267FEC8C-35DA-47E1-8F73-34C0F947C26B}" name="Column10827"/>
    <tableColumn id="10841" xr3:uid="{55CDCEBA-1BAD-4A73-B0B8-52D4FD405E10}" name="Column10828"/>
    <tableColumn id="10842" xr3:uid="{F5B98E47-051E-438F-AEBF-A4735D2722FB}" name="Column10829"/>
    <tableColumn id="10843" xr3:uid="{58B09035-0446-45DE-A9B3-971618B2E52A}" name="Column10830"/>
    <tableColumn id="10844" xr3:uid="{315AB6E5-0C8A-4DDB-B3F9-4661E677EDA1}" name="Column10831"/>
    <tableColumn id="10845" xr3:uid="{85EBEEFE-392C-49CE-ABF5-B364080FF3B6}" name="Column10832"/>
    <tableColumn id="10846" xr3:uid="{2AEF6600-D26F-4FA1-8F70-9EA9D7EFCD8A}" name="Column10833"/>
    <tableColumn id="10847" xr3:uid="{8F6A411A-135B-4A1E-A526-E25C2679EE08}" name="Column10834"/>
    <tableColumn id="10848" xr3:uid="{90A6FA5C-9B13-4252-A9DF-D8C55DCD4659}" name="Column10835"/>
    <tableColumn id="10849" xr3:uid="{35ED2A49-2572-4BFC-B647-1914CD84FDEC}" name="Column10836"/>
    <tableColumn id="10850" xr3:uid="{B202FBEE-E771-4B17-9AF9-0D4482AD8F91}" name="Column10837"/>
    <tableColumn id="10851" xr3:uid="{F1AE83D5-A335-45AD-B3EB-8DBA8D842FF6}" name="Column10838"/>
    <tableColumn id="10852" xr3:uid="{973E1007-D39D-4927-910B-E52130698BF1}" name="Column10839"/>
    <tableColumn id="10853" xr3:uid="{55142C8D-FA7E-4B23-A309-AD608FF71471}" name="Column10840"/>
    <tableColumn id="10854" xr3:uid="{8105AABA-B64B-4B68-8E0E-E75DA4D32E0B}" name="Column10841"/>
    <tableColumn id="10855" xr3:uid="{943480E7-E930-46CB-9692-4926B387C8EA}" name="Column10842"/>
    <tableColumn id="10856" xr3:uid="{394F8950-D80D-45FB-A090-53D40A8FF44C}" name="Column10843"/>
    <tableColumn id="10857" xr3:uid="{BF24C326-6054-474E-9D7D-1E6CEF010E18}" name="Column10844"/>
    <tableColumn id="10858" xr3:uid="{C2F54238-02B3-4F93-9B3A-314486CA00EF}" name="Column10845"/>
    <tableColumn id="10859" xr3:uid="{0EF2A389-4F94-4DCA-8239-D8B10F20A455}" name="Column10846"/>
    <tableColumn id="10860" xr3:uid="{3A182C5C-858B-48C8-97C9-0B5ABDD2323E}" name="Column10847"/>
    <tableColumn id="10861" xr3:uid="{3B766DDF-7EDB-42C4-A82C-D15CED2AEE25}" name="Column10848"/>
    <tableColumn id="10862" xr3:uid="{A1062461-0A40-4B3C-9C7E-8F13922890A1}" name="Column10849"/>
    <tableColumn id="10863" xr3:uid="{D3A4F05A-11A8-467B-A46D-E8DD9F0530B0}" name="Column10850"/>
    <tableColumn id="10864" xr3:uid="{2A59C4A0-59B2-48B5-B45D-A64EC0AB8AA9}" name="Column10851"/>
    <tableColumn id="10865" xr3:uid="{3354A11A-A3B0-4F6B-8C6D-0FC6384088D0}" name="Column10852"/>
    <tableColumn id="10866" xr3:uid="{90FA24FE-6E2E-4983-8EAC-B16E92D919B8}" name="Column10853"/>
    <tableColumn id="10867" xr3:uid="{AA9B5812-E524-46E9-996D-ED9475065E16}" name="Column10854"/>
    <tableColumn id="10868" xr3:uid="{5FAB1EE7-2A9C-469D-84D7-F9BDDC870E3E}" name="Column10855"/>
    <tableColumn id="10869" xr3:uid="{DE526830-80F0-46EA-A134-E03377B7B227}" name="Column10856"/>
    <tableColumn id="10870" xr3:uid="{5D9163D9-A4B7-4DB8-AB9F-5B8F58432DA3}" name="Column10857"/>
    <tableColumn id="10871" xr3:uid="{4B9E6C65-5C81-474D-A402-B0F86EA6FC60}" name="Column10858"/>
    <tableColumn id="10872" xr3:uid="{D73E7BED-F024-4C87-ADFC-58265E88B7FB}" name="Column10859"/>
    <tableColumn id="10873" xr3:uid="{04A56CB3-0CE9-4727-9255-201427A0B36C}" name="Column10860"/>
    <tableColumn id="10874" xr3:uid="{8325CDA3-DE35-4DF5-8E1C-039FD5474A5C}" name="Column10861"/>
    <tableColumn id="10875" xr3:uid="{1EE117F2-7281-4408-9A50-4512D6D84EE1}" name="Column10862"/>
    <tableColumn id="10876" xr3:uid="{63941CE1-BC54-4C06-AE0C-43CF53B330A6}" name="Column10863"/>
    <tableColumn id="10877" xr3:uid="{C5293184-14A1-42EC-9236-7E581F678B93}" name="Column10864"/>
    <tableColumn id="10878" xr3:uid="{23AB2E48-2ED7-434A-B13C-F7B53D93F567}" name="Column10865"/>
    <tableColumn id="10879" xr3:uid="{6033D70A-BAEA-429D-8064-D01E796F449C}" name="Column10866"/>
    <tableColumn id="10880" xr3:uid="{294F1E5C-B53E-42F9-8817-A2DEE99A0E9D}" name="Column10867"/>
    <tableColumn id="10881" xr3:uid="{BE3D4700-FBA0-4A30-B622-832009F851D6}" name="Column10868"/>
    <tableColumn id="10882" xr3:uid="{5FA3F179-8208-449A-90CD-8C2DB1D9363D}" name="Column10869"/>
    <tableColumn id="10883" xr3:uid="{49F1BF46-4367-434A-9CB1-78CA857123A8}" name="Column10870"/>
    <tableColumn id="10884" xr3:uid="{71D13F52-2AC1-45F4-9FD2-CD4FD46263FC}" name="Column10871"/>
    <tableColumn id="10885" xr3:uid="{27CB4AEE-FDDA-4388-BD6C-2475F605D5A6}" name="Column10872"/>
    <tableColumn id="10886" xr3:uid="{12C7DA3E-BEFB-41ED-B185-76E542B755E7}" name="Column10873"/>
    <tableColumn id="10887" xr3:uid="{535F9529-147F-4309-8868-40C0F3657CE3}" name="Column10874"/>
    <tableColumn id="10888" xr3:uid="{25116ACF-C8D1-4139-9E90-C1AF018B2148}" name="Column10875"/>
    <tableColumn id="10889" xr3:uid="{44962165-1388-410C-853C-63632C08208A}" name="Column10876"/>
    <tableColumn id="10890" xr3:uid="{00B5CB3A-E2E5-4FF4-B6A2-6137DEC9FA3D}" name="Column10877"/>
    <tableColumn id="10891" xr3:uid="{074D4C04-BDDA-4C88-9BE0-8408B41F5FAA}" name="Column10878"/>
    <tableColumn id="10892" xr3:uid="{22AFD205-C1DC-466E-B4D5-6303633C58AC}" name="Column10879"/>
    <tableColumn id="10893" xr3:uid="{1956681D-1A49-4A50-84A5-1DB31B89EA4D}" name="Column10880"/>
    <tableColumn id="10894" xr3:uid="{7DD2625B-A0E3-464B-B3C2-D6AE87F40478}" name="Column10881"/>
    <tableColumn id="10895" xr3:uid="{8CD29534-28A4-44B2-BBA9-FEFE1AD80E05}" name="Column10882"/>
    <tableColumn id="10896" xr3:uid="{36598742-F027-4AB7-95CC-F84EC8C17958}" name="Column10883"/>
    <tableColumn id="10897" xr3:uid="{52244CFB-42C5-4E2F-A55C-3996E614ABDF}" name="Column10884"/>
    <tableColumn id="10898" xr3:uid="{E6863985-7949-4EFD-ABD8-0DDC9CFB17FF}" name="Column10885"/>
    <tableColumn id="10899" xr3:uid="{69D102C0-EE11-49B5-9B43-0393CC1D4C6B}" name="Column10886"/>
    <tableColumn id="10900" xr3:uid="{21C27D8E-202A-4931-A59E-CBAD282B9993}" name="Column10887"/>
    <tableColumn id="10901" xr3:uid="{D85E0926-D8B2-42C8-B4D8-6CBFE2B08F40}" name="Column10888"/>
    <tableColumn id="10902" xr3:uid="{4B53ABDB-4943-4811-9520-A4DE4864B6B1}" name="Column10889"/>
    <tableColumn id="10903" xr3:uid="{3F202917-62F1-4370-BEE2-A94942F11775}" name="Column10890"/>
    <tableColumn id="10904" xr3:uid="{1C865FF3-0BF5-432D-A489-2C5899062C0A}" name="Column10891"/>
    <tableColumn id="10905" xr3:uid="{6C471759-4B50-4D52-9269-0CC8A7879D0C}" name="Column10892"/>
    <tableColumn id="10906" xr3:uid="{0DEEF0D2-4A68-4030-B216-00D9773D4E69}" name="Column10893"/>
    <tableColumn id="10907" xr3:uid="{1E97ED1A-2A6A-4DEA-8460-CFC8D427AEF0}" name="Column10894"/>
    <tableColumn id="10908" xr3:uid="{4DCC6CFE-3438-4D4C-8B3A-933D3B6285D9}" name="Column10895"/>
    <tableColumn id="10909" xr3:uid="{6A35AE12-1960-4610-9728-7ACB5D712094}" name="Column10896"/>
    <tableColumn id="10910" xr3:uid="{0FC2EA79-8362-49EF-B4F4-2C37D0D777CE}" name="Column10897"/>
    <tableColumn id="10911" xr3:uid="{E93984AF-9C22-4848-A30F-655A47570F0B}" name="Column10898"/>
    <tableColumn id="10912" xr3:uid="{B194806C-246D-4B01-A437-2F1C6691D10E}" name="Column10899"/>
    <tableColumn id="10913" xr3:uid="{B244F73F-7322-43E8-9781-70708D23A4A6}" name="Column10900"/>
    <tableColumn id="10914" xr3:uid="{38C56898-5C6C-4459-BFAB-4F4396682037}" name="Column10901"/>
    <tableColumn id="10915" xr3:uid="{DBE42B81-4837-401D-9DDC-61A1A819B6B3}" name="Column10902"/>
    <tableColumn id="10916" xr3:uid="{8536F6B4-0F75-4672-8E87-AF7726D643B1}" name="Column10903"/>
    <tableColumn id="10917" xr3:uid="{CFE513C3-0BF7-441D-A828-AC6A555A9CFA}" name="Column10904"/>
    <tableColumn id="10918" xr3:uid="{42AF6374-371A-499A-B242-62383EB65E13}" name="Column10905"/>
    <tableColumn id="10919" xr3:uid="{F5F841DF-F21A-4D2B-8DF8-782B9260A2CE}" name="Column10906"/>
    <tableColumn id="10920" xr3:uid="{151AEA54-F037-4E93-9919-86CCE00EA6DD}" name="Column10907"/>
    <tableColumn id="10921" xr3:uid="{4FBFDA7F-DAE8-462C-9C4D-07A7BB15792E}" name="Column10908"/>
    <tableColumn id="10922" xr3:uid="{6EF87AA4-9338-4283-AC3C-E0201F6F4DA8}" name="Column10909"/>
    <tableColumn id="10923" xr3:uid="{92115631-71AD-4E3B-8A03-CEE8F52785A2}" name="Column10910"/>
    <tableColumn id="10924" xr3:uid="{36C988AB-FD40-4739-89C7-89B619C768AE}" name="Column10911"/>
    <tableColumn id="10925" xr3:uid="{042D261C-E5B2-405F-B3FB-2D5A7E06D1C3}" name="Column10912"/>
    <tableColumn id="10926" xr3:uid="{1C2F6CCA-BE65-43D6-8D37-500E00DF4F0A}" name="Column10913"/>
    <tableColumn id="10927" xr3:uid="{B1A47D12-AFCF-4360-8D9B-D6797DF25D71}" name="Column10914"/>
    <tableColumn id="10928" xr3:uid="{516F01D1-E765-4331-993E-ABF9E6CB6881}" name="Column10915"/>
    <tableColumn id="10929" xr3:uid="{E46E0650-DE91-4A04-9B3C-4BC1F2826B63}" name="Column10916"/>
    <tableColumn id="10930" xr3:uid="{4B663970-0D80-450F-9756-8E722B995D1F}" name="Column10917"/>
    <tableColumn id="10931" xr3:uid="{CCB89EB9-E804-4908-BEEF-63095E1E6BE0}" name="Column10918"/>
    <tableColumn id="10932" xr3:uid="{E6047E84-AEE2-44F7-B2D8-7206AB11E502}" name="Column10919"/>
    <tableColumn id="10933" xr3:uid="{EE7FDD52-C1AC-4055-80F6-4402B8771537}" name="Column10920"/>
    <tableColumn id="10934" xr3:uid="{D99AEE3F-B2D0-4B80-A4D4-4348CFFCA560}" name="Column10921"/>
    <tableColumn id="10935" xr3:uid="{A6D6E43D-0CCA-420E-AC8D-FB09F0417C56}" name="Column10922"/>
    <tableColumn id="10936" xr3:uid="{0FF34898-B1A6-4B18-9E11-A495F6D04234}" name="Column10923"/>
    <tableColumn id="10937" xr3:uid="{C0A5C83E-3029-4DE4-9A1A-3E472511F462}" name="Column10924"/>
    <tableColumn id="10938" xr3:uid="{C091B743-90A6-481F-85A2-5A9F180B5526}" name="Column10925"/>
    <tableColumn id="10939" xr3:uid="{66F094ED-BEA7-4194-8030-16D8BA5021A4}" name="Column10926"/>
    <tableColumn id="10940" xr3:uid="{8152704B-A866-4FF0-BE9E-588A6D6D168C}" name="Column10927"/>
    <tableColumn id="10941" xr3:uid="{B799101F-3F7A-4B16-90F5-371D1C062FF2}" name="Column10928"/>
    <tableColumn id="10942" xr3:uid="{EC5CFFE2-CEC4-4157-B3E5-231CEDEA0CA4}" name="Column10929"/>
    <tableColumn id="10943" xr3:uid="{8AB8C499-86B9-4FEF-A2AB-784B1BC62CDD}" name="Column10930"/>
    <tableColumn id="10944" xr3:uid="{F38BD4D1-CCC5-40AA-83F5-03FB09E6703C}" name="Column10931"/>
    <tableColumn id="10945" xr3:uid="{105CF5F6-EAD9-43BC-9F1D-7692BAB6E020}" name="Column10932"/>
    <tableColumn id="10946" xr3:uid="{68E69D6D-103B-4E61-8A7D-E935CC68E1F4}" name="Column10933"/>
    <tableColumn id="10947" xr3:uid="{8F081C24-F13E-4D21-AAEC-567BEED85AB0}" name="Column10934"/>
    <tableColumn id="10948" xr3:uid="{377DD827-552C-4820-AEFF-76DCCCC4BD53}" name="Column10935"/>
    <tableColumn id="10949" xr3:uid="{25DA21A1-20DF-4EC5-81F0-9572D9EB7533}" name="Column10936"/>
    <tableColumn id="10950" xr3:uid="{3DE0EA0E-FE3A-49D5-9C6A-95C252D7A168}" name="Column10937"/>
    <tableColumn id="10951" xr3:uid="{04C0888F-8372-40F2-B71A-EE92BE4916CA}" name="Column10938"/>
    <tableColumn id="10952" xr3:uid="{23E618EA-38FE-49AA-A6C8-D665E3F516E5}" name="Column10939"/>
    <tableColumn id="10953" xr3:uid="{B8B32F94-8F9C-4444-8C34-9D94B9BE1A4B}" name="Column10940"/>
    <tableColumn id="10954" xr3:uid="{CBDCCDBF-8668-491B-AC20-F8EA15B9651D}" name="Column10941"/>
    <tableColumn id="10955" xr3:uid="{BE4C7C98-0270-4203-8035-A1ED83492871}" name="Column10942"/>
    <tableColumn id="10956" xr3:uid="{25231CED-B1E3-4481-AA50-7EC43FE20FE8}" name="Column10943"/>
    <tableColumn id="10957" xr3:uid="{E05D4E54-D74A-4DC4-BF30-AB371C178BE7}" name="Column10944"/>
    <tableColumn id="10958" xr3:uid="{68EBC575-8F60-40BD-90D2-740234539290}" name="Column10945"/>
    <tableColumn id="10959" xr3:uid="{43DFA073-0BF9-40CA-9A99-109B327774E8}" name="Column10946"/>
    <tableColumn id="10960" xr3:uid="{483B305F-20D8-4EEA-BD43-4ADB1BE3D40D}" name="Column10947"/>
    <tableColumn id="10961" xr3:uid="{62A57865-B263-4097-BBF2-5A8BE35F780D}" name="Column10948"/>
    <tableColumn id="10962" xr3:uid="{E6AE665F-25BC-4061-B8BB-549162C09657}" name="Column10949"/>
    <tableColumn id="10963" xr3:uid="{E0B69E28-3275-461E-82CA-E7851FA93500}" name="Column10950"/>
    <tableColumn id="10964" xr3:uid="{BDB4709F-39B0-4D49-9066-3FBDF399DF7B}" name="Column10951"/>
    <tableColumn id="10965" xr3:uid="{DA08C118-828E-447E-8A7D-E4C91BA55A7F}" name="Column10952"/>
    <tableColumn id="10966" xr3:uid="{FB507B88-F009-467B-BF2D-3A960647F5B9}" name="Column10953"/>
    <tableColumn id="10967" xr3:uid="{207D9CE3-7C2F-4DCD-91CC-77A9A1910999}" name="Column10954"/>
    <tableColumn id="10968" xr3:uid="{E3D133EB-B448-434B-896E-B314890E67FD}" name="Column10955"/>
    <tableColumn id="10969" xr3:uid="{D91B9366-C1B2-445A-B116-DEB206133519}" name="Column10956"/>
    <tableColumn id="10970" xr3:uid="{3D369AA3-23A3-4EDD-9073-DF25D921A829}" name="Column10957"/>
    <tableColumn id="10971" xr3:uid="{83B07ACE-FA45-4EE4-AFA4-8AE2D5A99C99}" name="Column10958"/>
    <tableColumn id="10972" xr3:uid="{260B0889-C3E9-4825-A4FB-77A3FB2DEE73}" name="Column10959"/>
    <tableColumn id="10973" xr3:uid="{F01D0B0C-5F22-4A1D-8F9A-C1B8C76D584B}" name="Column10960"/>
    <tableColumn id="10974" xr3:uid="{19FE44B1-03CA-427B-87AA-875DA71FF0E4}" name="Column10961"/>
    <tableColumn id="10975" xr3:uid="{968F1A34-F64F-4174-911C-ABC6C9DFA06C}" name="Column10962"/>
    <tableColumn id="10976" xr3:uid="{A341C1A3-2193-4A6F-89E5-4181DAC6ECEB}" name="Column10963"/>
    <tableColumn id="10977" xr3:uid="{C22C6321-FC12-406A-AA88-1FA51A1D32A5}" name="Column10964"/>
    <tableColumn id="10978" xr3:uid="{0D163388-850F-470F-B5BF-66F726BAD185}" name="Column10965"/>
    <tableColumn id="10979" xr3:uid="{93B349D8-CC3F-44AD-868F-C6B1A161F8CE}" name="Column10966"/>
    <tableColumn id="10980" xr3:uid="{5859F097-1046-483C-A3A6-ED80EA936914}" name="Column10967"/>
    <tableColumn id="10981" xr3:uid="{7A593880-1F15-41D5-8978-75DAB38D8C17}" name="Column10968"/>
    <tableColumn id="10982" xr3:uid="{D5B2A1BC-6232-4911-84BD-E9ED2B3EDCAF}" name="Column10969"/>
    <tableColumn id="10983" xr3:uid="{4363FA6E-627D-4A4B-8903-AA6DA4F3E0E9}" name="Column10970"/>
    <tableColumn id="10984" xr3:uid="{6E05D8A0-5107-43C8-B100-E8488384CAFB}" name="Column10971"/>
    <tableColumn id="10985" xr3:uid="{5D0B962B-326D-4FE4-85A4-F6DF427F6E64}" name="Column10972"/>
    <tableColumn id="10986" xr3:uid="{4883916F-7695-4F60-B69B-7D8476570209}" name="Column10973"/>
    <tableColumn id="10987" xr3:uid="{2905AD27-6B2A-49DA-95F7-BCF31E490B4E}" name="Column10974"/>
    <tableColumn id="10988" xr3:uid="{4F0CE8E3-AF5C-4CB1-A1CF-7AB1CA8EA7F2}" name="Column10975"/>
    <tableColumn id="10989" xr3:uid="{AF083095-0E86-4957-873F-BE6855F88FFC}" name="Column10976"/>
    <tableColumn id="10990" xr3:uid="{236611EB-686F-4177-A89B-B23F1B851462}" name="Column10977"/>
    <tableColumn id="10991" xr3:uid="{902BF7F6-177E-4194-8382-E810FEA3CD5C}" name="Column10978"/>
    <tableColumn id="10992" xr3:uid="{F04C2C66-DA38-4746-995F-7A3232B19962}" name="Column10979"/>
    <tableColumn id="10993" xr3:uid="{D44C362E-8575-4D76-9C57-6E49F2F3F8D1}" name="Column10980"/>
    <tableColumn id="10994" xr3:uid="{EB4B57E3-DA85-4BE3-9C94-8280DD31739A}" name="Column10981"/>
    <tableColumn id="10995" xr3:uid="{C12E887F-5293-4ABB-8B1D-9BB1FA674E5A}" name="Column10982"/>
    <tableColumn id="10996" xr3:uid="{8D9E5598-8ADB-4DE8-A47D-9EB19D96B7DA}" name="Column10983"/>
    <tableColumn id="10997" xr3:uid="{DB8A9A19-861C-4FE0-94AF-4B9F94809B38}" name="Column10984"/>
    <tableColumn id="10998" xr3:uid="{D0E09C82-7B45-4256-9BA7-86B29216DEBE}" name="Column10985"/>
    <tableColumn id="10999" xr3:uid="{ED14C077-F070-4EAB-ACF9-818549AF01CF}" name="Column10986"/>
    <tableColumn id="11000" xr3:uid="{5FAAC5C9-DDBC-481C-9E8A-9033648B0D58}" name="Column10987"/>
    <tableColumn id="11001" xr3:uid="{52FBEF73-2105-453E-8B34-EC91FB6245F5}" name="Column10988"/>
    <tableColumn id="11002" xr3:uid="{B88AE3A5-3DCE-4871-9737-4335C0A0199B}" name="Column10989"/>
    <tableColumn id="11003" xr3:uid="{DB762BD6-E3FD-4F8F-B7B6-877997A410C5}" name="Column10990"/>
    <tableColumn id="11004" xr3:uid="{3BF511F9-E3CF-4E2F-937E-B727FEBEB7D5}" name="Column10991"/>
    <tableColumn id="11005" xr3:uid="{29BAF119-908A-4085-A7A0-3AAE0CFC376E}" name="Column10992"/>
    <tableColumn id="11006" xr3:uid="{62293026-C27D-4311-B1E5-D6534ECBA77D}" name="Column10993"/>
    <tableColumn id="11007" xr3:uid="{F38938BD-4672-485D-B45D-35D80B9BF5C7}" name="Column10994"/>
    <tableColumn id="11008" xr3:uid="{7BBE32BA-D019-4AB3-B35D-29EB4391ADB8}" name="Column10995"/>
    <tableColumn id="11009" xr3:uid="{7C6D0045-2FE4-4887-BE68-D3314E3B009A}" name="Column10996"/>
    <tableColumn id="11010" xr3:uid="{A52D88BE-4DAC-449D-A0B0-CE76BFAFC09E}" name="Column10997"/>
    <tableColumn id="11011" xr3:uid="{73646B7F-99FB-41EC-AB66-31F1AC1D2C9C}" name="Column10998"/>
    <tableColumn id="11012" xr3:uid="{C48BA7CF-F4ED-4693-82EE-8F296C67DC74}" name="Column10999"/>
    <tableColumn id="11013" xr3:uid="{CB83C966-9C0B-467F-865F-E353E50D8D4A}" name="Column11000"/>
    <tableColumn id="11014" xr3:uid="{C09004CA-EF94-4549-B20F-CA40C1674A31}" name="Column11001"/>
    <tableColumn id="11015" xr3:uid="{4A732094-B216-45B5-9392-9A6CB8B946AC}" name="Column11002"/>
    <tableColumn id="11016" xr3:uid="{F4E1CCAF-37B7-4CEA-969E-3E6906579A87}" name="Column11003"/>
    <tableColumn id="11017" xr3:uid="{A5927359-93DF-4A67-B9B4-3EAA4904EF37}" name="Column11004"/>
    <tableColumn id="11018" xr3:uid="{F81ABAE6-00C0-425B-93D7-47B45316D6F6}" name="Column11005"/>
    <tableColumn id="11019" xr3:uid="{AFFC0D7C-9ED6-4553-A1BE-7F0475176371}" name="Column11006"/>
    <tableColumn id="11020" xr3:uid="{9DC02F1F-B704-42A8-B914-F20ED7BF8944}" name="Column11007"/>
    <tableColumn id="11021" xr3:uid="{9F999076-47D6-47FA-9026-61685166E5F4}" name="Column11008"/>
    <tableColumn id="11022" xr3:uid="{BD72C195-ED11-4E24-8B83-252E3ED27CB9}" name="Column11009"/>
    <tableColumn id="11023" xr3:uid="{461DE2ED-E567-4E33-AEBA-2C4F21EA5D14}" name="Column11010"/>
    <tableColumn id="11024" xr3:uid="{C6FCEC06-A0D8-4B7D-AF0C-A9FD068D9D27}" name="Column11011"/>
    <tableColumn id="11025" xr3:uid="{B704E9DA-3E40-49CA-989A-1F1DA0AD0FD9}" name="Column11012"/>
    <tableColumn id="11026" xr3:uid="{87645A66-34E4-4667-9EC9-C4BB337A50BC}" name="Column11013"/>
    <tableColumn id="11027" xr3:uid="{21426DD9-9A8C-42A0-BA8D-EDB95DDCACDB}" name="Column11014"/>
    <tableColumn id="11028" xr3:uid="{7E7436D5-844E-47A6-93B0-33AC2A309886}" name="Column11015"/>
    <tableColumn id="11029" xr3:uid="{11C7756E-831A-4DF5-B7DF-C6EB5F34B656}" name="Column11016"/>
    <tableColumn id="11030" xr3:uid="{3926C8EF-F432-49A7-B02B-53D935D8A12D}" name="Column11017"/>
    <tableColumn id="11031" xr3:uid="{202A8B59-BC5A-444A-87E7-A3C725F9B872}" name="Column11018"/>
    <tableColumn id="11032" xr3:uid="{DB7B7483-FD92-4C33-9906-ECC636C2C96D}" name="Column11019"/>
    <tableColumn id="11033" xr3:uid="{B108AEFF-5D16-4CD5-923B-2017A900F113}" name="Column11020"/>
    <tableColumn id="11034" xr3:uid="{229C57D3-AA67-4BAC-8CFE-0C7F83985064}" name="Column11021"/>
    <tableColumn id="11035" xr3:uid="{0ADFD4E0-4D79-4E32-ABD8-C4F69DAEDCB5}" name="Column11022"/>
    <tableColumn id="11036" xr3:uid="{6C9C3887-7713-4F78-8FD2-CC2A0AF85E80}" name="Column11023"/>
    <tableColumn id="11037" xr3:uid="{909911DC-059C-4066-A886-7866A5FE22D6}" name="Column11024"/>
    <tableColumn id="11038" xr3:uid="{6EA9EB51-5F0C-492B-B9B0-326141BE2EB5}" name="Column11025"/>
    <tableColumn id="11039" xr3:uid="{8F3168E7-9080-495A-95D3-FCE4FE35ADB6}" name="Column11026"/>
    <tableColumn id="11040" xr3:uid="{146767D1-F12E-4981-A78F-47AF4EAC4A5F}" name="Column11027"/>
    <tableColumn id="11041" xr3:uid="{5575B6D8-AC9C-4B0A-A823-E21067632775}" name="Column11028"/>
    <tableColumn id="11042" xr3:uid="{2AE8347A-684C-4257-A4C9-C462B18F7F1D}" name="Column11029"/>
    <tableColumn id="11043" xr3:uid="{DDD58FAD-9A2E-4D86-9503-CA7C9DA38DF0}" name="Column11030"/>
    <tableColumn id="11044" xr3:uid="{25040E5F-9DB9-4220-9CD6-F8312DDDF278}" name="Column11031"/>
    <tableColumn id="11045" xr3:uid="{384DA36C-AC1B-49EA-90BE-A57255EA7D82}" name="Column11032"/>
    <tableColumn id="11046" xr3:uid="{83A62F03-F8E1-4FBA-964D-AC72452B246F}" name="Column11033"/>
    <tableColumn id="11047" xr3:uid="{096D4236-0837-4908-B1B6-3106EF555B30}" name="Column11034"/>
    <tableColumn id="11048" xr3:uid="{C22F381C-0454-4774-992E-91E880334BA1}" name="Column11035"/>
    <tableColumn id="11049" xr3:uid="{B425591B-E9D8-4597-8B23-26C963BC58E9}" name="Column11036"/>
    <tableColumn id="11050" xr3:uid="{D8CDCB94-092C-4BC7-83CF-4649E04268F5}" name="Column11037"/>
    <tableColumn id="11051" xr3:uid="{F7B6287C-6F97-44D5-8226-648F9986C564}" name="Column11038"/>
    <tableColumn id="11052" xr3:uid="{114F29B8-95A2-4F34-8586-9C379922E5E2}" name="Column11039"/>
    <tableColumn id="11053" xr3:uid="{50D9E8F5-8CF6-4CE7-B94E-D5C2DA54B91E}" name="Column11040"/>
    <tableColumn id="11054" xr3:uid="{CE413491-CFD0-4F66-8F99-98579EA137CB}" name="Column11041"/>
    <tableColumn id="11055" xr3:uid="{A133D068-2BA9-430D-B785-EA75FA92E01E}" name="Column11042"/>
    <tableColumn id="11056" xr3:uid="{04E9B367-CD4D-4236-9894-3A193905EF52}" name="Column11043"/>
    <tableColumn id="11057" xr3:uid="{B9381A70-A913-4A59-ACE0-E90C1018FA5C}" name="Column11044"/>
    <tableColumn id="11058" xr3:uid="{176EAA3C-F199-428C-A607-15A4D29E0849}" name="Column11045"/>
    <tableColumn id="11059" xr3:uid="{E345FE21-9C1D-4185-8F4E-6EF023390701}" name="Column11046"/>
    <tableColumn id="11060" xr3:uid="{361A41D5-8D8F-407A-819C-09EE9C3CAE7E}" name="Column11047"/>
    <tableColumn id="11061" xr3:uid="{5C5E4B02-874B-45A5-8C5C-2715943C08FD}" name="Column11048"/>
    <tableColumn id="11062" xr3:uid="{1CB0B9CD-8AC5-441C-8971-DAF2AF8B3D54}" name="Column11049"/>
    <tableColumn id="11063" xr3:uid="{07FD006A-7AFB-41FD-994D-CE4B6FA4E955}" name="Column11050"/>
    <tableColumn id="11064" xr3:uid="{9FA188CF-705B-433F-82FF-ED160E988FA1}" name="Column11051"/>
    <tableColumn id="11065" xr3:uid="{F656322A-D7BD-4891-BB3E-225F17BFF558}" name="Column11052"/>
    <tableColumn id="11066" xr3:uid="{C9CB34A3-33DD-4072-9916-192A7EC4E2EC}" name="Column11053"/>
    <tableColumn id="11067" xr3:uid="{0D8529F7-C313-4DA2-A691-0B1C745DC28C}" name="Column11054"/>
    <tableColumn id="11068" xr3:uid="{609ECED5-0C01-479B-BED6-EE182A916C13}" name="Column11055"/>
    <tableColumn id="11069" xr3:uid="{B143AA05-646E-471F-9A71-9266A178B4C8}" name="Column11056"/>
    <tableColumn id="11070" xr3:uid="{625A21F3-6CB1-414D-AFDC-41737677A753}" name="Column11057"/>
    <tableColumn id="11071" xr3:uid="{C73789E2-ED57-42E1-A947-14CBFE993DAC}" name="Column11058"/>
    <tableColumn id="11072" xr3:uid="{24DB37E7-7E79-4CBE-8F81-440EB2D0E6FF}" name="Column11059"/>
    <tableColumn id="11073" xr3:uid="{B03BDDF6-512D-4AA4-ACDA-16282A6744A7}" name="Column11060"/>
    <tableColumn id="11074" xr3:uid="{3F0A7F31-BCE0-4CDD-B3BC-A70698CEBAEF}" name="Column11061"/>
    <tableColumn id="11075" xr3:uid="{2769A5E7-D7C9-4E6B-9B52-5A040D1BC456}" name="Column11062"/>
    <tableColumn id="11076" xr3:uid="{AB4DEB97-8DE3-44EB-BA42-23F574759D14}" name="Column11063"/>
    <tableColumn id="11077" xr3:uid="{C347E78A-08ED-4C75-B584-7F925F569F6A}" name="Column11064"/>
    <tableColumn id="11078" xr3:uid="{E40C6237-B2E5-4A33-8661-E2487D74E703}" name="Column11065"/>
    <tableColumn id="11079" xr3:uid="{83391D1E-1C0A-4144-AABF-771C69264D1D}" name="Column11066"/>
    <tableColumn id="11080" xr3:uid="{ECCF87A6-26DD-4B48-8A28-9F28E3BA54C0}" name="Column11067"/>
    <tableColumn id="11081" xr3:uid="{310D0947-AD1E-4597-B81A-341853CB24AF}" name="Column11068"/>
    <tableColumn id="11082" xr3:uid="{6A52007C-A666-4A2A-BC77-B224E2620741}" name="Column11069"/>
    <tableColumn id="11083" xr3:uid="{FD3B68DB-B1EF-411A-B6F1-FA32A9DCE813}" name="Column11070"/>
    <tableColumn id="11084" xr3:uid="{46CA8F9D-0533-4158-A959-1F28F234B76E}" name="Column11071"/>
    <tableColumn id="11085" xr3:uid="{39F67984-C142-449C-8AF8-B1AC0397FEE8}" name="Column11072"/>
    <tableColumn id="11086" xr3:uid="{A2F5D4CB-9773-4053-B09D-34953FD67BA7}" name="Column11073"/>
    <tableColumn id="11087" xr3:uid="{F6F2B03E-E654-4AB2-8C69-805C3F155DD1}" name="Column11074"/>
    <tableColumn id="11088" xr3:uid="{1CEF2F6F-67B3-4334-99AF-E9DAA0323DF8}" name="Column11075"/>
    <tableColumn id="11089" xr3:uid="{977471AE-8F8F-4376-94DE-BEF1E714FEEA}" name="Column11076"/>
    <tableColumn id="11090" xr3:uid="{F5A3071B-3F8A-4D59-883D-159597EF6078}" name="Column11077"/>
    <tableColumn id="11091" xr3:uid="{2972383E-BBDE-4D4A-B9F2-7F428F2EC53D}" name="Column11078"/>
    <tableColumn id="11092" xr3:uid="{DA4AF774-11EC-41AE-8378-B1FE0A1BABDA}" name="Column11079"/>
    <tableColumn id="11093" xr3:uid="{3DD09E42-FED9-4C93-A390-24713B57880B}" name="Column11080"/>
    <tableColumn id="11094" xr3:uid="{B4039C00-E697-44C5-A19D-402227DB78D1}" name="Column11081"/>
    <tableColumn id="11095" xr3:uid="{2C32D4AC-5E61-45AD-BA9A-4FC482195105}" name="Column11082"/>
    <tableColumn id="11096" xr3:uid="{CB1B92A6-732A-4F21-AB01-DF6ABEB04103}" name="Column11083"/>
    <tableColumn id="11097" xr3:uid="{F5D30603-6F35-4945-B287-EE63994C9FD2}" name="Column11084"/>
    <tableColumn id="11098" xr3:uid="{7973ACC9-B226-46A5-B34D-BB08202F60C9}" name="Column11085"/>
    <tableColumn id="11099" xr3:uid="{4D6F2B82-05B1-4096-812A-4986330DBA42}" name="Column11086"/>
    <tableColumn id="11100" xr3:uid="{A537F6C4-CA71-4058-BEC3-ED41CE95426E}" name="Column11087"/>
    <tableColumn id="11101" xr3:uid="{DA4974E6-B5D5-4AE8-A099-D7C78FCF46D8}" name="Column11088"/>
    <tableColumn id="11102" xr3:uid="{8470011C-042E-4BE8-83E9-A7E4DCA13889}" name="Column11089"/>
    <tableColumn id="11103" xr3:uid="{2CAA0780-0CF4-4E33-B697-8C31730ACC97}" name="Column11090"/>
    <tableColumn id="11104" xr3:uid="{7D8399CB-EED7-4161-B0C2-51AF7FFD9224}" name="Column11091"/>
    <tableColumn id="11105" xr3:uid="{9D2CB616-FCCE-4EF8-AC6F-ABC44AF5F59A}" name="Column11092"/>
    <tableColumn id="11106" xr3:uid="{8EDE639D-13D1-4CE1-8FE6-D020B4BCA568}" name="Column11093"/>
    <tableColumn id="11107" xr3:uid="{08D64995-00DB-420A-92F9-C658BB44C33D}" name="Column11094"/>
    <tableColumn id="11108" xr3:uid="{B56E9F1A-B293-4A0C-88BA-8A6A261FED6B}" name="Column11095"/>
    <tableColumn id="11109" xr3:uid="{AC50A291-7918-4DDD-B8B4-99A46B8D9092}" name="Column11096"/>
    <tableColumn id="11110" xr3:uid="{5A50B536-3E9F-401E-A5A7-14B9C45B1415}" name="Column11097"/>
    <tableColumn id="11111" xr3:uid="{BF3BC619-B2B7-4D9E-B598-13F03EB36658}" name="Column11098"/>
    <tableColumn id="11112" xr3:uid="{FDC59BC1-337D-47D4-A0BA-66171AC1ECEC}" name="Column11099"/>
    <tableColumn id="11113" xr3:uid="{E367A2A1-23AF-4F44-B6FA-B2850C585402}" name="Column11100"/>
    <tableColumn id="11114" xr3:uid="{2891E5A4-5EBB-41A3-A64F-C91978329C65}" name="Column11101"/>
    <tableColumn id="11115" xr3:uid="{ED06986E-F916-4BA4-A2C2-1EFC5AAD81DD}" name="Column11102"/>
    <tableColumn id="11116" xr3:uid="{F4F937FE-78CC-4D23-AE4A-E9790ABCC9AE}" name="Column11103"/>
    <tableColumn id="11117" xr3:uid="{327D79E8-D585-4781-8CFC-A3E80E946737}" name="Column11104"/>
    <tableColumn id="11118" xr3:uid="{7A0D87CA-D8E0-439E-A53D-19EB4F1F62B2}" name="Column11105"/>
    <tableColumn id="11119" xr3:uid="{1A48DECC-72A0-4E28-B2E9-6BCBA80F95BD}" name="Column11106"/>
    <tableColumn id="11120" xr3:uid="{D14EE29C-24BC-496C-A2ED-353C3388DFC1}" name="Column11107"/>
    <tableColumn id="11121" xr3:uid="{9927F4D5-A30A-476C-87AE-9E699DA59FFC}" name="Column11108"/>
    <tableColumn id="11122" xr3:uid="{C25ABD76-75B6-4583-A91C-4D76534447BF}" name="Column11109"/>
    <tableColumn id="11123" xr3:uid="{ED1B1169-1BFF-401E-B4EA-28A08A28F67A}" name="Column11110"/>
    <tableColumn id="11124" xr3:uid="{A1FBA81B-E67E-46BE-A20C-A3B013EAA93B}" name="Column11111"/>
    <tableColumn id="11125" xr3:uid="{32F71481-6E67-44E2-8FB5-D010D7C230AF}" name="Column11112"/>
    <tableColumn id="11126" xr3:uid="{609E9B8A-1570-435F-983C-2B9846BC24B9}" name="Column11113"/>
    <tableColumn id="11127" xr3:uid="{F85CC431-06AA-49D6-976E-A2B53D167259}" name="Column11114"/>
    <tableColumn id="11128" xr3:uid="{0CA1614E-3726-46A7-8CA0-DD7AD1273398}" name="Column11115"/>
    <tableColumn id="11129" xr3:uid="{4F8B7399-90D0-4666-B74C-0AD38BE71E80}" name="Column11116"/>
    <tableColumn id="11130" xr3:uid="{493FAA37-83F7-4DAF-AFBC-BBDDDEDC0129}" name="Column11117"/>
    <tableColumn id="11131" xr3:uid="{6994A10A-2E27-4AA6-BD54-4CBC891ED1E7}" name="Column11118"/>
    <tableColumn id="11132" xr3:uid="{4047B2DE-143C-4CCB-AE2A-AD90AB983C1E}" name="Column11119"/>
    <tableColumn id="11133" xr3:uid="{084104F6-5927-4ED8-973B-FF0B7FB5E43B}" name="Column11120"/>
    <tableColumn id="11134" xr3:uid="{C3CBC6F7-684F-41EE-9EB4-FCC57774DE6F}" name="Column11121"/>
    <tableColumn id="11135" xr3:uid="{D0FC4499-C501-4267-A3BA-27315C4690D8}" name="Column11122"/>
    <tableColumn id="11136" xr3:uid="{0C3103E6-49C7-46EF-99C7-05DE47699D50}" name="Column11123"/>
    <tableColumn id="11137" xr3:uid="{1B37AB0A-E725-41C5-8A70-0A1F10A5210E}" name="Column11124"/>
    <tableColumn id="11138" xr3:uid="{8FBCC2BF-1FC4-4861-8BAD-EE2AA26DBF4F}" name="Column11125"/>
    <tableColumn id="11139" xr3:uid="{AF504E55-3ED0-4A00-BC8A-54233C5B46B5}" name="Column11126"/>
    <tableColumn id="11140" xr3:uid="{B6B037D3-2C90-4478-B2D9-3761AF71734E}" name="Column11127"/>
    <tableColumn id="11141" xr3:uid="{A29B898E-85D2-4DD2-8EEC-B62C33E4E603}" name="Column11128"/>
    <tableColumn id="11142" xr3:uid="{BEECAB4F-B7FC-4568-9B74-E8E0634B914A}" name="Column11129"/>
    <tableColumn id="11143" xr3:uid="{91741FF1-FD63-4F25-A32B-B06B478FD2E2}" name="Column11130"/>
    <tableColumn id="11144" xr3:uid="{E66F0D98-6499-4AF1-88E2-3A57FD54FEB4}" name="Column11131"/>
    <tableColumn id="11145" xr3:uid="{243A1487-2BE6-42A5-85A8-49F957E14D1D}" name="Column11132"/>
    <tableColumn id="11146" xr3:uid="{158DA2EF-F904-4B0F-B6C4-D7C2942B8C4B}" name="Column11133"/>
    <tableColumn id="11147" xr3:uid="{33F77BD6-CB92-40E5-9D1E-4B500C873340}" name="Column11134"/>
    <tableColumn id="11148" xr3:uid="{903F63CE-2BBB-47E6-B8C7-D0948F4BDA9C}" name="Column11135"/>
    <tableColumn id="11149" xr3:uid="{A1ECD1E8-3906-40CB-B5E5-83C762AD04BD}" name="Column11136"/>
    <tableColumn id="11150" xr3:uid="{542C6BAC-FB05-4BC5-B776-293664BBB434}" name="Column11137"/>
    <tableColumn id="11151" xr3:uid="{F73048FC-61D9-42B2-BAF5-9868A20B0D08}" name="Column11138"/>
    <tableColumn id="11152" xr3:uid="{D522FDCB-1065-421E-AE6D-0818B94C6A33}" name="Column11139"/>
    <tableColumn id="11153" xr3:uid="{D9D2A9EF-9AEF-417E-AE11-E0390A7118C8}" name="Column11140"/>
    <tableColumn id="11154" xr3:uid="{CB9F86E4-9B4A-4A2C-A0F7-72E4B5916EA3}" name="Column11141"/>
    <tableColumn id="11155" xr3:uid="{9AF53428-C7C1-44F9-8FCC-EADAB8856413}" name="Column11142"/>
    <tableColumn id="11156" xr3:uid="{1E836A38-E85E-4136-8FA0-3C1857D4C6F9}" name="Column11143"/>
    <tableColumn id="11157" xr3:uid="{8203E643-557E-4616-9468-D47DF9E3A45C}" name="Column11144"/>
    <tableColumn id="11158" xr3:uid="{40DD48E8-006D-4365-BC5C-767E024B73FA}" name="Column11145"/>
    <tableColumn id="11159" xr3:uid="{DB4E77EB-027C-448C-9DC1-16B551A7D7C5}" name="Column11146"/>
    <tableColumn id="11160" xr3:uid="{25E99099-1D34-4E70-ADC2-8571FE1C4D00}" name="Column11147"/>
    <tableColumn id="11161" xr3:uid="{C052796E-BF47-47CB-8D10-9A5811A5568A}" name="Column11148"/>
    <tableColumn id="11162" xr3:uid="{D3F46EB8-018C-46F1-B999-EDE8B63BF32A}" name="Column11149"/>
    <tableColumn id="11163" xr3:uid="{5C8EFEC9-4366-4F82-BCBC-AABFF3643091}" name="Column11150"/>
    <tableColumn id="11164" xr3:uid="{48761FE0-EB23-4E5A-81AE-A840D434F8A0}" name="Column11151"/>
    <tableColumn id="11165" xr3:uid="{08905DFD-7CB0-416C-8134-FBA510C07504}" name="Column11152"/>
    <tableColumn id="11166" xr3:uid="{378A361D-0C2C-4477-ADF4-7A12003C72C1}" name="Column11153"/>
    <tableColumn id="11167" xr3:uid="{4EB3C127-2F1E-4BE9-996F-377740CA40D4}" name="Column11154"/>
    <tableColumn id="11168" xr3:uid="{FAD04E9E-2A87-4E37-A23F-5268CAD96045}" name="Column11155"/>
    <tableColumn id="11169" xr3:uid="{A348B6EA-71D3-4D9E-8F1E-E9799E354A69}" name="Column11156"/>
    <tableColumn id="11170" xr3:uid="{6FAC2CC8-14F6-48D5-9CCA-C3ABB0AAA2B7}" name="Column11157"/>
    <tableColumn id="11171" xr3:uid="{0A44AD22-A9D5-41E6-B7D6-FD0243E19E90}" name="Column11158"/>
    <tableColumn id="11172" xr3:uid="{6B733F19-4C20-4AFA-9785-C851956499AA}" name="Column11159"/>
    <tableColumn id="11173" xr3:uid="{B60F9006-94E9-4F00-8A94-5DF4244A323B}" name="Column11160"/>
    <tableColumn id="11174" xr3:uid="{C61FDC20-02C1-43FE-90A4-C2E6B5221BBF}" name="Column11161"/>
    <tableColumn id="11175" xr3:uid="{9E87B9C5-E1BF-4C72-A328-6BB0281C700F}" name="Column11162"/>
    <tableColumn id="11176" xr3:uid="{9107C263-EBBB-4E40-B76C-1325D0CF233C}" name="Column11163"/>
    <tableColumn id="11177" xr3:uid="{0C022015-F943-49E3-A4D6-7E6D6F02EB3D}" name="Column11164"/>
    <tableColumn id="11178" xr3:uid="{C1A77676-3351-4CFB-A6B1-F847E4E26033}" name="Column11165"/>
    <tableColumn id="11179" xr3:uid="{83BB0F19-83BB-4135-AD77-22EBCF43B13B}" name="Column11166"/>
    <tableColumn id="11180" xr3:uid="{1B9C182D-8CBA-4641-80E2-3FB866E475B3}" name="Column11167"/>
    <tableColumn id="11181" xr3:uid="{99BB1B24-42C3-4155-9F8D-FB9AEA0FB9FE}" name="Column11168"/>
    <tableColumn id="11182" xr3:uid="{D466672F-009A-49D0-B854-DA3C6AFDFB9B}" name="Column11169"/>
    <tableColumn id="11183" xr3:uid="{858E5470-9E43-431C-9144-1E9EC025EA5E}" name="Column11170"/>
    <tableColumn id="11184" xr3:uid="{3C39FE53-1238-4F40-84CA-81B9B765BEB5}" name="Column11171"/>
    <tableColumn id="11185" xr3:uid="{C7B45FF8-5CED-45BA-A8AD-6B7E706186A9}" name="Column11172"/>
    <tableColumn id="11186" xr3:uid="{784B2295-2717-4D60-8536-C52A7CDC6211}" name="Column11173"/>
    <tableColumn id="11187" xr3:uid="{80604972-8951-462D-A18F-D415A9046FE0}" name="Column11174"/>
    <tableColumn id="11188" xr3:uid="{C71E121E-C5DE-448E-A5D4-8E9E28E249E5}" name="Column11175"/>
    <tableColumn id="11189" xr3:uid="{D126307D-8B11-4571-81BC-124C9C19DEEA}" name="Column11176"/>
    <tableColumn id="11190" xr3:uid="{42A6E791-A566-44C4-AA72-16E4F720C303}" name="Column11177"/>
    <tableColumn id="11191" xr3:uid="{3EFEC85C-7A3B-4B67-BEB8-23084CBCF61A}" name="Column11178"/>
    <tableColumn id="11192" xr3:uid="{8735348E-1B30-4D27-AA5C-697F6D161507}" name="Column11179"/>
    <tableColumn id="11193" xr3:uid="{9DC47B96-C07F-471C-8F91-3F053918D9FE}" name="Column11180"/>
    <tableColumn id="11194" xr3:uid="{C9C08AE8-94AD-4883-94AE-FB11630133DD}" name="Column11181"/>
    <tableColumn id="11195" xr3:uid="{C0449BE2-A39A-4629-8CA0-B2655EE1C9B4}" name="Column11182"/>
    <tableColumn id="11196" xr3:uid="{8AC5D575-5BC3-4AA6-93CA-E93197CE8A06}" name="Column11183"/>
    <tableColumn id="11197" xr3:uid="{286698FE-A635-4170-B1EB-E7A395E5A67C}" name="Column11184"/>
    <tableColumn id="11198" xr3:uid="{406498C7-E637-49EE-B91A-47BA0F028815}" name="Column11185"/>
    <tableColumn id="11199" xr3:uid="{8706CF69-185A-4525-BC63-98D7708C334D}" name="Column11186"/>
    <tableColumn id="11200" xr3:uid="{5F9FDDEC-130B-48CC-8C72-7C4D36FA3C26}" name="Column11187"/>
    <tableColumn id="11201" xr3:uid="{19322565-1108-4E5E-B1B0-C2FA84DEED50}" name="Column11188"/>
    <tableColumn id="11202" xr3:uid="{04C0AF78-1F43-4E89-AF23-49B4C99F35A0}" name="Column11189"/>
    <tableColumn id="11203" xr3:uid="{37C2DCCF-4815-4B76-8266-6E2853F4BC62}" name="Column11190"/>
    <tableColumn id="11204" xr3:uid="{30A27709-E707-4829-BB68-CCD98ECBE830}" name="Column11191"/>
    <tableColumn id="11205" xr3:uid="{14954CD0-9F17-4182-A494-B4BC2E919DE3}" name="Column11192"/>
    <tableColumn id="11206" xr3:uid="{8FF9E57F-6E17-4082-900D-6E3CA6555760}" name="Column11193"/>
    <tableColumn id="11207" xr3:uid="{1F49FEAF-A4DC-44FD-86B1-A019EA78664F}" name="Column11194"/>
    <tableColumn id="11208" xr3:uid="{6A07EBB9-F45D-424E-A27A-3A4C348C41D3}" name="Column11195"/>
    <tableColumn id="11209" xr3:uid="{7B635832-68CA-437A-974C-7C226114BDD5}" name="Column11196"/>
    <tableColumn id="11210" xr3:uid="{A6936862-C6AF-4BA6-9D69-DC738C3DC341}" name="Column11197"/>
    <tableColumn id="11211" xr3:uid="{E9FB9AA3-185C-4EAB-A8C5-FBD0476FDA2E}" name="Column11198"/>
    <tableColumn id="11212" xr3:uid="{4E9E9608-3477-4350-A023-5EE3AB8F2A19}" name="Column11199"/>
    <tableColumn id="11213" xr3:uid="{C06ED58C-E3ED-4F60-A005-2EA1ADEFC0E0}" name="Column11200"/>
    <tableColumn id="11214" xr3:uid="{6AEF8597-3C6A-4778-84A1-4B28CC64FF35}" name="Column11201"/>
    <tableColumn id="11215" xr3:uid="{24881D25-FFDE-428C-9C4B-ADE6D16268F9}" name="Column11202"/>
    <tableColumn id="11216" xr3:uid="{811A7275-F9FD-439A-A75A-29E9AFA224A0}" name="Column11203"/>
    <tableColumn id="11217" xr3:uid="{66E5439A-19EF-4516-98F0-A7D8C42A239A}" name="Column11204"/>
    <tableColumn id="11218" xr3:uid="{892FB0A7-B88A-41FB-BBAD-ECBA1AF477A3}" name="Column11205"/>
    <tableColumn id="11219" xr3:uid="{28FA6456-733D-4163-98B0-9D0DB8EFAD7A}" name="Column11206"/>
    <tableColumn id="11220" xr3:uid="{C69A2D7E-6BCE-4E51-A7F2-4E8A4D5E1750}" name="Column11207"/>
    <tableColumn id="11221" xr3:uid="{24899602-74B6-4EF2-9CC1-56D65E427D32}" name="Column11208"/>
    <tableColumn id="11222" xr3:uid="{3EB05405-1D6F-4E7B-A8D9-D3F4421CC62E}" name="Column11209"/>
    <tableColumn id="11223" xr3:uid="{1B1604B7-EB7A-4848-9D87-68F2A3313EE3}" name="Column11210"/>
    <tableColumn id="11224" xr3:uid="{933620B4-5837-460E-BFFC-0440EE5561B5}" name="Column11211"/>
    <tableColumn id="11225" xr3:uid="{9A7AB41F-B5FD-473E-9098-059A809019E1}" name="Column11212"/>
    <tableColumn id="11226" xr3:uid="{11AD5224-6137-4E30-8CA6-4226702C3435}" name="Column11213"/>
    <tableColumn id="11227" xr3:uid="{A2519C59-7437-48DC-9C67-7EFF52BC0E8D}" name="Column11214"/>
    <tableColumn id="11228" xr3:uid="{D94AA51D-FEDB-47D3-B4D4-71EFF0DF19B7}" name="Column11215"/>
    <tableColumn id="11229" xr3:uid="{CBE09861-3EB9-4691-ADAE-52ED88840D14}" name="Column11216"/>
    <tableColumn id="11230" xr3:uid="{B4B5767F-2107-451A-8D54-87652AB224A6}" name="Column11217"/>
    <tableColumn id="11231" xr3:uid="{9E9EB2ED-53A3-4AE8-820A-625D7056A1E5}" name="Column11218"/>
    <tableColumn id="11232" xr3:uid="{D23005D8-2B37-47AB-8F57-7A38C701E58D}" name="Column11219"/>
    <tableColumn id="11233" xr3:uid="{24A39FE5-DD15-42C2-9ABB-EB022EFA9566}" name="Column11220"/>
    <tableColumn id="11234" xr3:uid="{F3899435-51E0-4683-B72B-7CB55983FE23}" name="Column11221"/>
    <tableColumn id="11235" xr3:uid="{E110E315-7C35-48A9-B9C8-C733B1C962FE}" name="Column11222"/>
    <tableColumn id="11236" xr3:uid="{EFE9027F-B44A-4742-A7B7-630CA6A79935}" name="Column11223"/>
    <tableColumn id="11237" xr3:uid="{CB00DE4C-8648-4BFF-8A78-46A3C3C8A54A}" name="Column11224"/>
    <tableColumn id="11238" xr3:uid="{3D311676-FBF1-4471-946C-C35111F8C0E9}" name="Column11225"/>
    <tableColumn id="11239" xr3:uid="{308F01B5-0931-4BE7-9EA5-8CB92B060D00}" name="Column11226"/>
    <tableColumn id="11240" xr3:uid="{A67DFF93-D60E-4343-BD64-11EBDC4A4610}" name="Column11227"/>
    <tableColumn id="11241" xr3:uid="{37BE1E94-E397-4B65-929B-83E2DC2479AF}" name="Column11228"/>
    <tableColumn id="11242" xr3:uid="{D0362AFC-3EF6-4C5C-8087-B18BDE8BEF43}" name="Column11229"/>
    <tableColumn id="11243" xr3:uid="{9A4D42FF-0C2F-44B0-868A-7C6245885395}" name="Column11230"/>
    <tableColumn id="11244" xr3:uid="{49CC838E-FD3E-4AAB-95F0-160297D026CE}" name="Column11231"/>
    <tableColumn id="11245" xr3:uid="{025A8928-1D39-4F51-A9D0-330E3DBF11E3}" name="Column11232"/>
    <tableColumn id="11246" xr3:uid="{0BF61C2A-5CBC-4205-B06B-F2B6FD60E2F3}" name="Column11233"/>
    <tableColumn id="11247" xr3:uid="{2F2B9A5F-1802-4E75-ABB7-FF9CBA49D472}" name="Column11234"/>
    <tableColumn id="11248" xr3:uid="{68C4B9B4-DE18-49DC-ADC7-FB912D4AA044}" name="Column11235"/>
    <tableColumn id="11249" xr3:uid="{283BF40B-E9B4-4C2D-8211-A1748D71CA5A}" name="Column11236"/>
    <tableColumn id="11250" xr3:uid="{11462F3C-F7FB-4959-9CFB-1F25B7E3F63D}" name="Column11237"/>
    <tableColumn id="11251" xr3:uid="{0EC710D0-AB26-4D24-9121-DED41746C66D}" name="Column11238"/>
    <tableColumn id="11252" xr3:uid="{EA4FCF6C-08B2-4215-8301-A1EE79E43DC0}" name="Column11239"/>
    <tableColumn id="11253" xr3:uid="{DFA70B35-7E54-4480-816F-4BFB0DE4B91E}" name="Column11240"/>
    <tableColumn id="11254" xr3:uid="{B3AF0ECB-1A52-4288-8894-828FD011426C}" name="Column11241"/>
    <tableColumn id="11255" xr3:uid="{232ED477-BF7F-4A39-9C0E-95E1093427F6}" name="Column11242"/>
    <tableColumn id="11256" xr3:uid="{7F027DCD-B85E-4D8B-9786-F85F609AC355}" name="Column11243"/>
    <tableColumn id="11257" xr3:uid="{4956BB68-CBDE-49FD-BC6B-F63FB5F6814A}" name="Column11244"/>
    <tableColumn id="11258" xr3:uid="{AA4953E6-19CE-41DF-A826-64C309BCBFAD}" name="Column11245"/>
    <tableColumn id="11259" xr3:uid="{588D7615-C0A9-407B-BFD6-93D81F21488D}" name="Column11246"/>
    <tableColumn id="11260" xr3:uid="{BE6F541A-0D86-4E7C-A8BC-75776DFE9069}" name="Column11247"/>
    <tableColumn id="11261" xr3:uid="{D307A1EB-AB9D-477B-AAFE-472E7535CBC0}" name="Column11248"/>
    <tableColumn id="11262" xr3:uid="{26B96FBF-211C-4C69-BC6E-AB0EBF89E7E5}" name="Column11249"/>
    <tableColumn id="11263" xr3:uid="{1B547059-3D67-49F2-82EA-318D13D02B13}" name="Column11250"/>
    <tableColumn id="11264" xr3:uid="{19D85831-64D1-456B-B51B-E0F4C0BFB0F7}" name="Column11251"/>
    <tableColumn id="11265" xr3:uid="{2383CDD0-1D7E-41F8-B611-35E3E4E1E717}" name="Column11252"/>
    <tableColumn id="11266" xr3:uid="{BE86C36A-0F7C-4D5D-B26A-D824A881FB8D}" name="Column11253"/>
    <tableColumn id="11267" xr3:uid="{3AF46FF6-F9E6-4193-A19A-069465B98160}" name="Column11254"/>
    <tableColumn id="11268" xr3:uid="{321D1461-261C-40A6-BC93-7ECAA27D87B2}" name="Column11255"/>
    <tableColumn id="11269" xr3:uid="{3E90AC94-A43C-43A7-9F4C-983B843A1436}" name="Column11256"/>
    <tableColumn id="11270" xr3:uid="{4D8DA4E5-786C-45BA-88F6-4B2D9F5BB57F}" name="Column11257"/>
    <tableColumn id="11271" xr3:uid="{9D624E56-979E-4BA9-B90D-256DEED4E72A}" name="Column11258"/>
    <tableColumn id="11272" xr3:uid="{82C383AE-45DE-4B4D-8891-7D34897415F8}" name="Column11259"/>
    <tableColumn id="11273" xr3:uid="{9094F754-DF56-4F1B-B88E-31D19EF9B2A3}" name="Column11260"/>
    <tableColumn id="11274" xr3:uid="{35BDD5F8-E0D5-4030-9A99-702C0591F209}" name="Column11261"/>
    <tableColumn id="11275" xr3:uid="{2A25EF03-9F4E-4F78-B6C9-5612F14A5812}" name="Column11262"/>
    <tableColumn id="11276" xr3:uid="{DC290A0A-B492-4962-A406-311DC50E8832}" name="Column11263"/>
    <tableColumn id="11277" xr3:uid="{BF0BD978-1A4D-4124-BB8C-8FC466FC1A8D}" name="Column11264"/>
    <tableColumn id="11278" xr3:uid="{5D17BB2E-9C8C-4EF9-B332-C5AF1F77EE2E}" name="Column11265"/>
    <tableColumn id="11279" xr3:uid="{6F328D2B-C9D5-486A-A309-0E600D3BEE2F}" name="Column11266"/>
    <tableColumn id="11280" xr3:uid="{1A53DEBB-1BD9-4D99-BFF5-4D88121BDC02}" name="Column11267"/>
    <tableColumn id="11281" xr3:uid="{36315420-7290-40EE-983A-35AD0A76B8EB}" name="Column11268"/>
    <tableColumn id="11282" xr3:uid="{152FD8F8-CF8B-4C01-9F87-D68A10C7AD1F}" name="Column11269"/>
    <tableColumn id="11283" xr3:uid="{34FE32C5-8027-4F3C-873B-D0E6DD14C6D1}" name="Column11270"/>
    <tableColumn id="11284" xr3:uid="{607136BE-01F7-4AA0-BDA7-281DEA2A4712}" name="Column11271"/>
    <tableColumn id="11285" xr3:uid="{568E65DE-8290-4574-9F6F-E6E1681FCE13}" name="Column11272"/>
    <tableColumn id="11286" xr3:uid="{3EF5F141-A2F3-4E54-84BC-B907047F90B3}" name="Column11273"/>
    <tableColumn id="11287" xr3:uid="{38C30EAA-A087-47D6-98C8-F2B627B73728}" name="Column11274"/>
    <tableColumn id="11288" xr3:uid="{94D86B8C-0918-4280-A4A6-8D5281F63780}" name="Column11275"/>
    <tableColumn id="11289" xr3:uid="{50EA1062-F82C-4EAE-B5B6-B01E6E2FF050}" name="Column11276"/>
    <tableColumn id="11290" xr3:uid="{1C6B5185-6D49-46EB-B229-B5C85521FE0E}" name="Column11277"/>
    <tableColumn id="11291" xr3:uid="{78B65EF5-AA41-4C43-A05A-ACEB1492DCAC}" name="Column11278"/>
    <tableColumn id="11292" xr3:uid="{8286A2FF-4F46-4721-80BD-EB74DB139C1C}" name="Column11279"/>
    <tableColumn id="11293" xr3:uid="{777E4C28-3565-4606-AC07-AF3F74F34EE0}" name="Column11280"/>
    <tableColumn id="11294" xr3:uid="{206C67C5-058A-48B2-829B-0D550B39F226}" name="Column11281"/>
    <tableColumn id="11295" xr3:uid="{711D91A9-67C6-45AD-A432-4CB81AA2D43C}" name="Column11282"/>
    <tableColumn id="11296" xr3:uid="{F63855E3-FE1F-4FD7-9357-CD5A8C5AEB14}" name="Column11283"/>
    <tableColumn id="11297" xr3:uid="{41819AE4-89A4-4A0D-9D97-4FD48CE3631B}" name="Column11284"/>
    <tableColumn id="11298" xr3:uid="{5D2EC17C-4036-4EF9-A31D-199D909C1439}" name="Column11285"/>
    <tableColumn id="11299" xr3:uid="{89FE9407-3A6F-4A80-8B4D-FEB86C21DF41}" name="Column11286"/>
    <tableColumn id="11300" xr3:uid="{80F3E91D-3BA3-4397-88D4-5203198C2CB7}" name="Column11287"/>
    <tableColumn id="11301" xr3:uid="{0718A511-6734-4BC4-ADC0-678B30F28626}" name="Column11288"/>
    <tableColumn id="11302" xr3:uid="{67893BF7-9E30-4CB7-8736-65EAFCDC4428}" name="Column11289"/>
    <tableColumn id="11303" xr3:uid="{4A5EE0FF-4924-4592-A348-E48B8B572539}" name="Column11290"/>
    <tableColumn id="11304" xr3:uid="{5E8F5507-956C-499D-92A2-A7ECE8D87663}" name="Column11291"/>
    <tableColumn id="11305" xr3:uid="{6180D95C-F496-4A88-8640-5DB7274D7B4B}" name="Column11292"/>
    <tableColumn id="11306" xr3:uid="{642BC726-9B0E-4931-91E5-FDD137635D41}" name="Column11293"/>
    <tableColumn id="11307" xr3:uid="{1E15D89B-47D0-481F-A124-A6C13BBBB3A7}" name="Column11294"/>
    <tableColumn id="11308" xr3:uid="{58E1EB15-25E6-4847-ADAB-7742F50D21A1}" name="Column11295"/>
    <tableColumn id="11309" xr3:uid="{DABF1552-E53E-4BC4-9077-3D882A50267B}" name="Column11296"/>
    <tableColumn id="11310" xr3:uid="{FAE7CB7C-48A0-4575-9A9B-C27A73684F75}" name="Column11297"/>
    <tableColumn id="11311" xr3:uid="{DC8DC649-4210-43A4-B76D-0A77D67672A7}" name="Column11298"/>
    <tableColumn id="11312" xr3:uid="{78585D6F-1E02-46A8-B943-102FB7F3FA6E}" name="Column11299"/>
    <tableColumn id="11313" xr3:uid="{5DEBB31C-D7A1-44B3-B44D-196B3C07D879}" name="Column11300"/>
    <tableColumn id="11314" xr3:uid="{4B771B6E-D8F2-4383-97F8-B118F10A449D}" name="Column11301"/>
    <tableColumn id="11315" xr3:uid="{432B93AB-6396-4087-9B44-909BAE8A720F}" name="Column11302"/>
    <tableColumn id="11316" xr3:uid="{A5D245E3-2D00-4BE6-8E8A-7192CDA2D529}" name="Column11303"/>
    <tableColumn id="11317" xr3:uid="{6DF384D1-BB15-45F6-BA3A-B14F00EF4CCE}" name="Column11304"/>
    <tableColumn id="11318" xr3:uid="{FD8CAF85-53DD-412F-9927-EC53401249BE}" name="Column11305"/>
    <tableColumn id="11319" xr3:uid="{2EBAC030-46ED-4CC3-81E1-3478707FAB12}" name="Column11306"/>
    <tableColumn id="11320" xr3:uid="{C4F00B45-E305-4D3C-9E0C-BD268C6220B0}" name="Column11307"/>
    <tableColumn id="11321" xr3:uid="{C88696FD-980F-47FD-A24A-18B9B0CA4891}" name="Column11308"/>
    <tableColumn id="11322" xr3:uid="{1E8212C8-ACBC-4BEF-B32C-0B7A2A688BFA}" name="Column11309"/>
    <tableColumn id="11323" xr3:uid="{89BEDFC0-557E-48CB-B713-808E82F661AA}" name="Column11310"/>
    <tableColumn id="11324" xr3:uid="{EFE28425-5B28-4862-829E-1549748C6286}" name="Column11311"/>
    <tableColumn id="11325" xr3:uid="{A0A661D8-0164-4793-822B-36A910837083}" name="Column11312"/>
    <tableColumn id="11326" xr3:uid="{9DF12F82-F0C0-4F3F-AFF2-3451E07448F8}" name="Column11313"/>
    <tableColumn id="11327" xr3:uid="{4F5C2EAD-E25A-453F-86A5-D22626062DCF}" name="Column11314"/>
    <tableColumn id="11328" xr3:uid="{5D6F2D33-8B1E-4103-8B7A-2E1EAD521FC8}" name="Column11315"/>
    <tableColumn id="11329" xr3:uid="{D477580A-15CC-4893-8358-5DC591514E61}" name="Column11316"/>
    <tableColumn id="11330" xr3:uid="{EC4277BD-88A6-4EBC-8ABB-AEEDF2D58AAC}" name="Column11317"/>
    <tableColumn id="11331" xr3:uid="{65A52B0C-3809-47A0-AFA3-C0AC43893223}" name="Column11318"/>
    <tableColumn id="11332" xr3:uid="{33F277EE-BBE3-4C69-8D7E-FF6C8D87DEC3}" name="Column11319"/>
    <tableColumn id="11333" xr3:uid="{D9D4FBA8-D93F-4AB4-9115-869182CD3D43}" name="Column11320"/>
    <tableColumn id="11334" xr3:uid="{5CBA08FB-CDC4-4277-B8E7-C881385B4C33}" name="Column11321"/>
    <tableColumn id="11335" xr3:uid="{44F5F52E-14CA-4F5F-B768-D576E0076549}" name="Column11322"/>
    <tableColumn id="11336" xr3:uid="{222DD6AF-3508-4C12-9104-B8771B298912}" name="Column11323"/>
    <tableColumn id="11337" xr3:uid="{5DFB8838-3E0D-4FEA-A547-299E45F0AEF6}" name="Column11324"/>
    <tableColumn id="11338" xr3:uid="{6AE22972-3707-4B47-B312-8A0CAEC7E76D}" name="Column11325"/>
    <tableColumn id="11339" xr3:uid="{D6F2E9D4-CF8E-44E5-A259-E471E9375834}" name="Column11326"/>
    <tableColumn id="11340" xr3:uid="{7B9C651E-7A9B-4485-B0A1-140069EBC382}" name="Column11327"/>
    <tableColumn id="11341" xr3:uid="{D075183C-5A6A-4230-96F0-05BCB090FB2C}" name="Column11328"/>
    <tableColumn id="11342" xr3:uid="{50B79FB4-D057-41FE-9601-9575E511C60F}" name="Column11329"/>
    <tableColumn id="11343" xr3:uid="{DF5F44E8-2A93-482C-BDBF-7A2DF0D0AE7E}" name="Column11330"/>
    <tableColumn id="11344" xr3:uid="{09EA13D1-1345-4B8C-9CBF-AA4A1F1AF1A4}" name="Column11331"/>
    <tableColumn id="11345" xr3:uid="{3CBB96D8-33F1-46B6-87A8-75EC3417345F}" name="Column11332"/>
    <tableColumn id="11346" xr3:uid="{4A25AA63-1EF6-4F69-A05E-CB380AE57EB8}" name="Column11333"/>
    <tableColumn id="11347" xr3:uid="{A33B0813-52E1-4148-A841-E6570616AF4B}" name="Column11334"/>
    <tableColumn id="11348" xr3:uid="{31801834-F5B3-40E9-9496-0D6DAF3D3A44}" name="Column11335"/>
    <tableColumn id="11349" xr3:uid="{C2BAA7F5-34D9-4DD8-8D5E-A61BB172A412}" name="Column11336"/>
    <tableColumn id="11350" xr3:uid="{F5568C79-6590-4F9B-8D08-5BC3EEB3FB2D}" name="Column11337"/>
    <tableColumn id="11351" xr3:uid="{BC618FBB-6980-4E0D-93EE-49C1F5D2163C}" name="Column11338"/>
    <tableColumn id="11352" xr3:uid="{616647F3-2727-49DF-9546-33E501D14583}" name="Column11339"/>
    <tableColumn id="11353" xr3:uid="{68B8A9A7-E83C-4795-85E9-CC73D34A70BA}" name="Column11340"/>
    <tableColumn id="11354" xr3:uid="{0092A123-EAF9-40C5-9E65-246F413B86E9}" name="Column11341"/>
    <tableColumn id="11355" xr3:uid="{3B4E3AB8-4765-48C2-A433-7CA8A4D2174F}" name="Column11342"/>
    <tableColumn id="11356" xr3:uid="{0121B8A9-62B0-42DA-87EB-0C7B9C73BDCA}" name="Column11343"/>
    <tableColumn id="11357" xr3:uid="{0FD67CB5-8856-44DC-A636-176F8FF7E3E4}" name="Column11344"/>
    <tableColumn id="11358" xr3:uid="{A21A83FD-7F5D-42CE-A519-AE6A9C09AB83}" name="Column11345"/>
    <tableColumn id="11359" xr3:uid="{EAA22C81-B436-4140-8ADC-45EC0EE28CD5}" name="Column11346"/>
    <tableColumn id="11360" xr3:uid="{A339942F-9CB4-4D1C-B9EF-23F8ECBADF3F}" name="Column11347"/>
    <tableColumn id="11361" xr3:uid="{B44F84A6-A75A-404F-A63F-DBE6482085E7}" name="Column11348"/>
    <tableColumn id="11362" xr3:uid="{CF1D2A2D-604D-4D3B-8B66-FB491A9EBB8B}" name="Column11349"/>
    <tableColumn id="11363" xr3:uid="{6EDF52BA-CA47-48F1-B4FC-7D2476E96B85}" name="Column11350"/>
    <tableColumn id="11364" xr3:uid="{2ABD9745-6152-4123-992B-073FC46EA566}" name="Column11351"/>
    <tableColumn id="11365" xr3:uid="{8A2D0C8D-5863-4EA8-85DC-2DE7BF8568BE}" name="Column11352"/>
    <tableColumn id="11366" xr3:uid="{B3F0BC1E-B0C8-479A-8151-9E093987ECED}" name="Column11353"/>
    <tableColumn id="11367" xr3:uid="{D2B32C64-0A50-49AD-AD7E-7F799806F35B}" name="Column11354"/>
    <tableColumn id="11368" xr3:uid="{9777BF65-7F0A-4907-AA5C-DB3202A73C13}" name="Column11355"/>
    <tableColumn id="11369" xr3:uid="{6D72F079-7535-4F98-B672-E7C31124E927}" name="Column11356"/>
    <tableColumn id="11370" xr3:uid="{2237CFAF-03F7-4072-9D47-BFF1CC2772B0}" name="Column11357"/>
    <tableColumn id="11371" xr3:uid="{A9DBE29B-4C1F-4737-B4CA-E6D6AF3BC3E7}" name="Column11358"/>
    <tableColumn id="11372" xr3:uid="{F0CCD5C2-BB92-4495-9E29-DDF0D6897407}" name="Column11359"/>
    <tableColumn id="11373" xr3:uid="{D6225296-E5F9-473A-A195-F4AFD854055D}" name="Column11360"/>
    <tableColumn id="11374" xr3:uid="{DBBA1007-CBDC-43EE-9FA7-6CCEE3463FB8}" name="Column11361"/>
    <tableColumn id="11375" xr3:uid="{CC66196B-8881-4E82-8B9E-C7ADD85FB5EA}" name="Column11362"/>
    <tableColumn id="11376" xr3:uid="{0FD6CE93-9001-4EFE-9EDE-4FC890A8C377}" name="Column11363"/>
    <tableColumn id="11377" xr3:uid="{425175A2-594A-4B83-A83C-066EDCD05ECD}" name="Column11364"/>
    <tableColumn id="11378" xr3:uid="{82199776-9767-4978-B9B4-2E75BE84A4F8}" name="Column11365"/>
    <tableColumn id="11379" xr3:uid="{A1213C6D-32F1-4C9A-8CA7-5239E5676B8B}" name="Column11366"/>
    <tableColumn id="11380" xr3:uid="{3952274F-7D44-4D01-AC34-68DF3467BEEB}" name="Column11367"/>
    <tableColumn id="11381" xr3:uid="{2C48B55D-C14B-4513-AD17-0805E83D25DB}" name="Column11368"/>
    <tableColumn id="11382" xr3:uid="{696642AB-21BC-4735-82C0-252F41E1DE03}" name="Column11369"/>
    <tableColumn id="11383" xr3:uid="{2800D17E-A7B4-40AA-851E-26C501219240}" name="Column11370"/>
    <tableColumn id="11384" xr3:uid="{10B00915-A076-4E58-A759-8806656509C6}" name="Column11371"/>
    <tableColumn id="11385" xr3:uid="{72EA477E-F2DF-40AC-B85F-9FA130584314}" name="Column11372"/>
    <tableColumn id="11386" xr3:uid="{D37FFA31-D161-4D26-B8B2-C45638CFF026}" name="Column11373"/>
    <tableColumn id="11387" xr3:uid="{658A2F28-585A-41E4-ABE9-905E7E6555AB}" name="Column11374"/>
    <tableColumn id="11388" xr3:uid="{B1E44D27-22B8-495E-BE34-8A069695E041}" name="Column11375"/>
    <tableColumn id="11389" xr3:uid="{BC864C28-4732-4F22-9B75-A889EB85D460}" name="Column11376"/>
    <tableColumn id="11390" xr3:uid="{1879BE9D-10B9-475C-9BFB-F9D6C1B1B79C}" name="Column11377"/>
    <tableColumn id="11391" xr3:uid="{DD24342C-C2A2-4AC9-8E15-CAEA0B9F5430}" name="Column11378"/>
    <tableColumn id="11392" xr3:uid="{648D368B-14D5-4E18-8185-E1CD8B2ACC03}" name="Column11379"/>
    <tableColumn id="11393" xr3:uid="{851A653C-2683-445E-BED6-366FA04E14F1}" name="Column11380"/>
    <tableColumn id="11394" xr3:uid="{A2A5CD02-ACEB-4710-B6A7-6C1C92ACF5F1}" name="Column11381"/>
    <tableColumn id="11395" xr3:uid="{1BAB7FCD-5474-47FC-AB25-2AF05F75EB44}" name="Column11382"/>
    <tableColumn id="11396" xr3:uid="{DFC86231-558A-42F6-BAE9-DAF2392BDE29}" name="Column11383"/>
    <tableColumn id="11397" xr3:uid="{5DDB00C0-F516-485D-A895-3CE526F0C42D}" name="Column11384"/>
    <tableColumn id="11398" xr3:uid="{30A97676-91A3-4CB0-96DF-C07933E94A5D}" name="Column11385"/>
    <tableColumn id="11399" xr3:uid="{15907FD2-7666-49C0-8BD2-D1B5F8EA3CFD}" name="Column11386"/>
    <tableColumn id="11400" xr3:uid="{422AD6B0-DAF8-478D-8DF9-155615F1D5D5}" name="Column11387"/>
    <tableColumn id="11401" xr3:uid="{D4C60659-3D19-40C9-80EC-A10834500C4F}" name="Column11388"/>
    <tableColumn id="11402" xr3:uid="{8C94574D-1996-4147-948A-8E2C40476CB6}" name="Column11389"/>
    <tableColumn id="11403" xr3:uid="{F7AF8A7D-1C94-4117-9BFE-DC55ECA4672A}" name="Column11390"/>
    <tableColumn id="11404" xr3:uid="{43EEA1B4-6A15-4E13-AB33-7F443BF33313}" name="Column11391"/>
    <tableColumn id="11405" xr3:uid="{42F155CC-95E8-49BF-9270-620200344FD4}" name="Column11392"/>
    <tableColumn id="11406" xr3:uid="{BE3EC638-CD3A-41A9-AEC4-79ACFC6D181C}" name="Column11393"/>
    <tableColumn id="11407" xr3:uid="{54988A61-4DCE-4994-8100-3B3C724AB1DE}" name="Column11394"/>
    <tableColumn id="11408" xr3:uid="{B14B9F93-07AE-42F8-A36E-04EBF637A74E}" name="Column11395"/>
    <tableColumn id="11409" xr3:uid="{BA8D537D-3051-48EA-9478-3550626B04DB}" name="Column11396"/>
    <tableColumn id="11410" xr3:uid="{7DF6B938-ED00-4E38-BEF0-FDCAF00A4776}" name="Column11397"/>
    <tableColumn id="11411" xr3:uid="{415AC256-637B-4D0E-BB49-B718AB7C5208}" name="Column11398"/>
    <tableColumn id="11412" xr3:uid="{D0A822A7-5A4D-41DA-B674-24B3134FD5DF}" name="Column11399"/>
    <tableColumn id="11413" xr3:uid="{33EF28F9-35BC-4FDF-946D-0335541F6B93}" name="Column11400"/>
    <tableColumn id="11414" xr3:uid="{E11C12C1-A693-4E81-A209-312DCD67AC58}" name="Column11401"/>
    <tableColumn id="11415" xr3:uid="{622AE31A-A075-4B12-A541-5D3D93CEA6CF}" name="Column11402"/>
    <tableColumn id="11416" xr3:uid="{50378EA6-D71C-4263-BD47-18D96A66B722}" name="Column11403"/>
    <tableColumn id="11417" xr3:uid="{FC1AB04B-81AF-4843-B9FD-F2C6E052DEBB}" name="Column11404"/>
    <tableColumn id="11418" xr3:uid="{CFA41452-53F6-4688-B33A-015D8FD90508}" name="Column11405"/>
    <tableColumn id="11419" xr3:uid="{1150229A-858A-4286-9F13-A87E5D50B7A8}" name="Column11406"/>
    <tableColumn id="11420" xr3:uid="{91DAC913-42CF-4DAF-8F2D-6E10CD786018}" name="Column11407"/>
    <tableColumn id="11421" xr3:uid="{9CBC9FCD-F0F0-4852-AB0D-7918C6C3EEC4}" name="Column11408"/>
    <tableColumn id="11422" xr3:uid="{260ED3B3-0692-4F4D-9223-F61E8D7B45E4}" name="Column11409"/>
    <tableColumn id="11423" xr3:uid="{9B6FA3DC-04DE-4ADF-985C-59DC0C6D13C3}" name="Column11410"/>
    <tableColumn id="11424" xr3:uid="{EB7EEA92-420E-4F95-A28E-D9994A5B90F7}" name="Column11411"/>
    <tableColumn id="11425" xr3:uid="{D0A5F696-C4C4-460A-9328-988D54227053}" name="Column11412"/>
    <tableColumn id="11426" xr3:uid="{F9C67BF6-9EC3-4A1D-9C40-5C44320C2B29}" name="Column11413"/>
    <tableColumn id="11427" xr3:uid="{61CB130E-23F6-4F5B-91A5-1BAA2B70C252}" name="Column11414"/>
    <tableColumn id="11428" xr3:uid="{43FD129A-2E0C-4C3E-A868-7124B811C050}" name="Column11415"/>
    <tableColumn id="11429" xr3:uid="{2E414CD5-059B-49A0-9703-E201024289C1}" name="Column11416"/>
    <tableColumn id="11430" xr3:uid="{279B4CB9-6677-4ED0-B5B3-0642AD413410}" name="Column11417"/>
    <tableColumn id="11431" xr3:uid="{E4E91B19-9178-4151-9D19-7EA38149F1A9}" name="Column11418"/>
    <tableColumn id="11432" xr3:uid="{80B06BB9-DA89-41A8-BF11-824139A912CD}" name="Column11419"/>
    <tableColumn id="11433" xr3:uid="{7AA8643F-147C-4D9E-BCCB-08524A07085D}" name="Column11420"/>
    <tableColumn id="11434" xr3:uid="{FF8DC45D-2820-45FD-9D83-F5488E56B8B1}" name="Column11421"/>
    <tableColumn id="11435" xr3:uid="{8CF1EF41-59FB-4476-A53A-DAC2ECFCD653}" name="Column11422"/>
    <tableColumn id="11436" xr3:uid="{FD067B21-CFEB-4ED6-9178-942B7216382C}" name="Column11423"/>
    <tableColumn id="11437" xr3:uid="{ACFAB261-EE64-45D9-A7AF-1F15EAFCF746}" name="Column11424"/>
    <tableColumn id="11438" xr3:uid="{F29E76DA-8490-4976-95B0-5F81CBEF69B5}" name="Column11425"/>
    <tableColumn id="11439" xr3:uid="{1ABB85B8-9A95-427D-B9F5-5C8670310A4C}" name="Column11426"/>
    <tableColumn id="11440" xr3:uid="{4E71E765-842D-43B3-B254-4255113A44AF}" name="Column11427"/>
    <tableColumn id="11441" xr3:uid="{96872C78-6B33-40A4-8FF6-3320C636B440}" name="Column11428"/>
    <tableColumn id="11442" xr3:uid="{3488EC7A-1BD8-4BA1-B902-3384412C01BC}" name="Column11429"/>
    <tableColumn id="11443" xr3:uid="{855F90E9-E616-4781-8FC4-3FD91D49931C}" name="Column11430"/>
    <tableColumn id="11444" xr3:uid="{839CD84A-C71C-46ED-8956-39ECBD14AC0A}" name="Column11431"/>
    <tableColumn id="11445" xr3:uid="{57C217E0-D50C-43F8-9D5C-4329BCB7BD73}" name="Column11432"/>
    <tableColumn id="11446" xr3:uid="{3E53658A-D008-46B0-A233-A837374821CE}" name="Column11433"/>
    <tableColumn id="11447" xr3:uid="{A5C7E8F8-0CD9-4F45-9669-7159FDB7A455}" name="Column11434"/>
    <tableColumn id="11448" xr3:uid="{216FAE29-BFD4-4B95-BB25-57ADF3202FC4}" name="Column11435"/>
    <tableColumn id="11449" xr3:uid="{FF5B6221-4845-4D47-BE27-5EC9D18B77A0}" name="Column11436"/>
    <tableColumn id="11450" xr3:uid="{D5197648-C1B4-4108-8ED5-6E85D0C1DAE8}" name="Column11437"/>
    <tableColumn id="11451" xr3:uid="{D96B05D8-0B0D-4857-AE04-DE251BA3DD18}" name="Column11438"/>
    <tableColumn id="11452" xr3:uid="{3DAACF9E-D200-4DCA-816E-375EDFFF5E20}" name="Column11439"/>
    <tableColumn id="11453" xr3:uid="{381C1760-2C30-4AF4-A146-3E9A8C8D4CB7}" name="Column11440"/>
    <tableColumn id="11454" xr3:uid="{9B89A331-FDA2-40F9-9A7F-451105A18F7F}" name="Column11441"/>
    <tableColumn id="11455" xr3:uid="{27F95860-2ADC-41C3-B95C-0EA5546036D6}" name="Column11442"/>
    <tableColumn id="11456" xr3:uid="{78B16108-205B-4636-BBA9-63F07A10F775}" name="Column11443"/>
    <tableColumn id="11457" xr3:uid="{CC19905C-0620-4144-9AED-3F7308527195}" name="Column11444"/>
    <tableColumn id="11458" xr3:uid="{623E2530-9139-467B-888B-3AD82BA4A0BD}" name="Column11445"/>
    <tableColumn id="11459" xr3:uid="{0B9F1660-86C5-49B2-93C2-7E04128D713E}" name="Column11446"/>
    <tableColumn id="11460" xr3:uid="{9B51BE47-EE7B-4785-BB46-F51A57EF502C}" name="Column11447"/>
    <tableColumn id="11461" xr3:uid="{65CC8E88-7791-4718-A809-F40F8D485624}" name="Column11448"/>
    <tableColumn id="11462" xr3:uid="{14DCA0FE-C9CF-4176-BFA8-203A6B9FD1D3}" name="Column11449"/>
    <tableColumn id="11463" xr3:uid="{A65D45C4-7BA2-4D01-852B-D57E8BA2E9F0}" name="Column11450"/>
    <tableColumn id="11464" xr3:uid="{735EC2D0-6205-4EF1-B2F0-ED0E55276AD6}" name="Column11451"/>
    <tableColumn id="11465" xr3:uid="{B824FCDF-C666-45E7-BC59-347E880A9FCE}" name="Column11452"/>
    <tableColumn id="11466" xr3:uid="{C5AA5932-0D2C-4D31-B6E9-2FE38C2BF857}" name="Column11453"/>
    <tableColumn id="11467" xr3:uid="{415CE811-908B-4A86-BD6C-D629702356B6}" name="Column11454"/>
    <tableColumn id="11468" xr3:uid="{28D85EF5-F235-4F76-B0AE-69CFAE90CCF7}" name="Column11455"/>
    <tableColumn id="11469" xr3:uid="{1FA14429-C06A-4AE9-B208-678FC8B1E9F1}" name="Column11456"/>
    <tableColumn id="11470" xr3:uid="{F2681D92-4E11-4F28-BB9F-B5C274B82746}" name="Column11457"/>
    <tableColumn id="11471" xr3:uid="{10DB1E95-7D00-4808-8493-5423102B025D}" name="Column11458"/>
    <tableColumn id="11472" xr3:uid="{B28C0A12-97F8-4974-8E1D-498D90B8EFA5}" name="Column11459"/>
    <tableColumn id="11473" xr3:uid="{CDBE0503-4D54-4230-BF9D-8C3D9105635C}" name="Column11460"/>
    <tableColumn id="11474" xr3:uid="{57D88441-FD22-416F-9B51-4A2222C44647}" name="Column11461"/>
    <tableColumn id="11475" xr3:uid="{29970FC4-77E8-4066-B59A-92F903DB0EA5}" name="Column11462"/>
    <tableColumn id="11476" xr3:uid="{AB68AEEC-26C4-4744-BD8D-912231213348}" name="Column11463"/>
    <tableColumn id="11477" xr3:uid="{A9F3694F-EE36-4DE3-B5FF-AF966EC8FD0E}" name="Column11464"/>
    <tableColumn id="11478" xr3:uid="{38D5D6F0-3F85-43EE-B5A6-5076CF17980A}" name="Column11465"/>
    <tableColumn id="11479" xr3:uid="{A4DA50B6-2A38-40EB-9A62-2A2DFBC40B92}" name="Column11466"/>
    <tableColumn id="11480" xr3:uid="{D938B8B3-DF13-4283-902C-E03E2CA80B2D}" name="Column11467"/>
    <tableColumn id="11481" xr3:uid="{3909A600-CA6B-44D2-8089-59735E8755CA}" name="Column11468"/>
    <tableColumn id="11482" xr3:uid="{FD1DA791-9DFB-4D2A-BF82-2FD6476DA8A8}" name="Column11469"/>
    <tableColumn id="11483" xr3:uid="{D97C62B8-A0B2-4EDB-BD77-AF8DB9D7AC19}" name="Column11470"/>
    <tableColumn id="11484" xr3:uid="{15EA685A-2856-4526-9943-EADB452BE5B9}" name="Column11471"/>
    <tableColumn id="11485" xr3:uid="{202179E2-DB13-4BE7-9991-88DD43E7FF30}" name="Column11472"/>
    <tableColumn id="11486" xr3:uid="{61D9784A-D4E0-49D0-B18B-D40AF689B092}" name="Column11473"/>
    <tableColumn id="11487" xr3:uid="{826B8293-7EC4-4E06-AF2E-08857C2E00D6}" name="Column11474"/>
    <tableColumn id="11488" xr3:uid="{B7F1FF75-B260-4979-A63A-A8057DEF5D8B}" name="Column11475"/>
    <tableColumn id="11489" xr3:uid="{A93D7DF9-D66A-4850-AB90-BE4A9F4D771C}" name="Column11476"/>
    <tableColumn id="11490" xr3:uid="{56F904B1-5432-4015-8758-FF4E2885AD7F}" name="Column11477"/>
    <tableColumn id="11491" xr3:uid="{71CB7CDD-37AC-4195-841D-2E78788A9D50}" name="Column11478"/>
    <tableColumn id="11492" xr3:uid="{A8651C98-B5F3-441B-B393-BDDCABD0E073}" name="Column11479"/>
    <tableColumn id="11493" xr3:uid="{4C17AC51-3842-475D-8ED1-E9F0476BC46E}" name="Column11480"/>
    <tableColumn id="11494" xr3:uid="{D1293B88-6741-481E-8DD4-7D5176FD30AE}" name="Column11481"/>
    <tableColumn id="11495" xr3:uid="{D3868C55-11A0-446F-AF13-CC60147D3D5D}" name="Column11482"/>
    <tableColumn id="11496" xr3:uid="{9FE0FF52-C197-4A0A-8235-D819D5F9830F}" name="Column11483"/>
    <tableColumn id="11497" xr3:uid="{66A11D75-16A9-4F67-BD55-652EF6C47CAB}" name="Column11484"/>
    <tableColumn id="11498" xr3:uid="{F7E1EC59-CD5B-40B4-8477-C6365019E461}" name="Column11485"/>
    <tableColumn id="11499" xr3:uid="{9C280DC1-D81B-406B-A58C-ADFE42265E98}" name="Column11486"/>
    <tableColumn id="11500" xr3:uid="{9FF53B06-BD3A-42E7-9208-E0EC5D40CB63}" name="Column11487"/>
    <tableColumn id="11501" xr3:uid="{A4372429-B23A-49CC-943B-EA76C1E80551}" name="Column11488"/>
    <tableColumn id="11502" xr3:uid="{525D1FD3-17DA-4CFC-B7D4-BB94B64A6F99}" name="Column11489"/>
    <tableColumn id="11503" xr3:uid="{AFF7C028-B682-48CB-A1BD-EDDF700930CC}" name="Column11490"/>
    <tableColumn id="11504" xr3:uid="{45E41686-A486-462A-ABDD-3E3C23A37070}" name="Column11491"/>
    <tableColumn id="11505" xr3:uid="{DD26143F-0CC7-4790-9048-6ACACA03DC15}" name="Column11492"/>
    <tableColumn id="11506" xr3:uid="{6163E082-A888-4446-A367-C857934EC353}" name="Column11493"/>
    <tableColumn id="11507" xr3:uid="{0B6E5DD5-61FA-4E08-A515-654A81257025}" name="Column11494"/>
    <tableColumn id="11508" xr3:uid="{0115C637-40A5-42F3-BFA2-DA7DAEAB11B5}" name="Column11495"/>
    <tableColumn id="11509" xr3:uid="{519DBA6B-65FC-4AE4-B6AD-88F3F112E0A7}" name="Column11496"/>
    <tableColumn id="11510" xr3:uid="{0581821C-2F7C-45B8-8D94-678202696C36}" name="Column11497"/>
    <tableColumn id="11511" xr3:uid="{DED57D56-08B4-40AE-9297-18C8C0C2E9AE}" name="Column11498"/>
    <tableColumn id="11512" xr3:uid="{E749224D-F6BE-4924-9B6E-436DBBC0A0BA}" name="Column11499"/>
    <tableColumn id="11513" xr3:uid="{009A947F-EA56-4BF6-BF0A-63D9858E871C}" name="Column11500"/>
    <tableColumn id="11514" xr3:uid="{8495B029-F972-4CF8-A4EB-9A14991387DA}" name="Column11501"/>
    <tableColumn id="11515" xr3:uid="{BED4C947-EFF0-4FF7-BF6A-6B1E5D409680}" name="Column11502"/>
    <tableColumn id="11516" xr3:uid="{7AEA8B45-1F05-472A-B46A-E570747FE596}" name="Column11503"/>
    <tableColumn id="11517" xr3:uid="{36EB65FF-C142-4CB5-8BEA-8CFF7B20EFFE}" name="Column11504"/>
    <tableColumn id="11518" xr3:uid="{EC53DA1E-9A81-4682-8A47-C77667DD4D70}" name="Column11505"/>
    <tableColumn id="11519" xr3:uid="{40268C4C-D721-4096-81F8-24D561F6F4CC}" name="Column11506"/>
    <tableColumn id="11520" xr3:uid="{FB0C325E-1036-4CDA-80A8-372508AB233A}" name="Column11507"/>
    <tableColumn id="11521" xr3:uid="{A9E791A8-3201-4FAB-B453-9BE8A8FFE288}" name="Column11508"/>
    <tableColumn id="11522" xr3:uid="{78EC6591-DFB6-434C-A805-7E0C66578CE2}" name="Column11509"/>
    <tableColumn id="11523" xr3:uid="{37060FF5-5DA3-4B16-A788-35BA54DEFA85}" name="Column11510"/>
    <tableColumn id="11524" xr3:uid="{12EC4B23-35DB-451B-BFF3-84CD0677A893}" name="Column11511"/>
    <tableColumn id="11525" xr3:uid="{E9CB8C4E-BBCA-475F-A251-5E09ED57BDCC}" name="Column11512"/>
    <tableColumn id="11526" xr3:uid="{CCAECFEF-EA88-4B01-B502-31B7D9BAE903}" name="Column11513"/>
    <tableColumn id="11527" xr3:uid="{A625636A-E796-4593-B4DF-21FF17F98049}" name="Column11514"/>
    <tableColumn id="11528" xr3:uid="{391323D4-B9FE-47DC-B0EF-63F0902B7F3E}" name="Column11515"/>
    <tableColumn id="11529" xr3:uid="{6937EC23-32DB-4A95-B60D-018B3D1420EB}" name="Column11516"/>
    <tableColumn id="11530" xr3:uid="{7F123345-A6C2-4597-A9DB-C217649EE9D3}" name="Column11517"/>
    <tableColumn id="11531" xr3:uid="{3103B385-BEBA-47D7-9C2D-70B48688AEBD}" name="Column11518"/>
    <tableColumn id="11532" xr3:uid="{2874800F-10BF-4ADB-B7F5-464AAEC167C6}" name="Column11519"/>
    <tableColumn id="11533" xr3:uid="{EB1E591D-F4C5-4D3E-853A-BE93D6FFE4FD}" name="Column11520"/>
    <tableColumn id="11534" xr3:uid="{12F02DAB-62F8-4AD4-8E04-416A255C6440}" name="Column11521"/>
    <tableColumn id="11535" xr3:uid="{E31F2A3A-4DE6-40C9-A8D4-0ECDC2B6F7F1}" name="Column11522"/>
    <tableColumn id="11536" xr3:uid="{D06B7EA5-DC65-484A-9366-448860EA4633}" name="Column11523"/>
    <tableColumn id="11537" xr3:uid="{EE8AA611-B711-4AFC-BC0D-496BC532E3A1}" name="Column11524"/>
    <tableColumn id="11538" xr3:uid="{7AB499CA-4E29-4B78-8F2B-495CDDD11DC0}" name="Column11525"/>
    <tableColumn id="11539" xr3:uid="{B21B01BE-11AC-463B-ABE3-A746EC952EBF}" name="Column11526"/>
    <tableColumn id="11540" xr3:uid="{392DF10A-6A3F-42F6-9982-7E6622B2C522}" name="Column11527"/>
    <tableColumn id="11541" xr3:uid="{3A38D4C5-1905-4EEC-94D5-CA03F11705BD}" name="Column11528"/>
    <tableColumn id="11542" xr3:uid="{CD480781-53D1-4806-B7DF-1DEB9BAED589}" name="Column11529"/>
    <tableColumn id="11543" xr3:uid="{28A4C822-9F54-49B2-A427-696DFFDD5FE4}" name="Column11530"/>
    <tableColumn id="11544" xr3:uid="{5319E23F-6BB5-4CF3-993F-CACA6B2B3E04}" name="Column11531"/>
    <tableColumn id="11545" xr3:uid="{D81BFE7C-F290-4124-B922-6C98A2A729FC}" name="Column11532"/>
    <tableColumn id="11546" xr3:uid="{128ACCB0-E064-4ABD-8C7A-6AA8374608D3}" name="Column11533"/>
    <tableColumn id="11547" xr3:uid="{A0EF9EE5-5B0D-4518-886C-39FF8123C462}" name="Column11534"/>
    <tableColumn id="11548" xr3:uid="{C9A32B56-03B8-4536-ADE7-DDABEC64EA3D}" name="Column11535"/>
    <tableColumn id="11549" xr3:uid="{7994C1DB-7911-46CD-90CB-2DD5CA8999C5}" name="Column11536"/>
    <tableColumn id="11550" xr3:uid="{528FDA25-87FD-4818-B845-BA86E1D77868}" name="Column11537"/>
    <tableColumn id="11551" xr3:uid="{2A917695-78AF-415A-83D3-D2C1D5D668C3}" name="Column11538"/>
    <tableColumn id="11552" xr3:uid="{108F51CA-1B09-47BD-BA1F-C0CD444CEF66}" name="Column11539"/>
    <tableColumn id="11553" xr3:uid="{C59526F3-2E1F-457D-B5E5-A79F6D86D4C4}" name="Column11540"/>
    <tableColumn id="11554" xr3:uid="{46DE16EB-0764-4B43-B33D-5E62232D376A}" name="Column11541"/>
    <tableColumn id="11555" xr3:uid="{9EF845F6-B396-4B1F-A7A6-F245715F4601}" name="Column11542"/>
    <tableColumn id="11556" xr3:uid="{AB0A3008-B9E0-4A03-9710-BA89A24ED5F7}" name="Column11543"/>
    <tableColumn id="11557" xr3:uid="{8162C88E-6755-4F72-B592-B9CC5FD93D65}" name="Column11544"/>
    <tableColumn id="11558" xr3:uid="{E7306621-A07F-43BC-B689-17A640D1C1AC}" name="Column11545"/>
    <tableColumn id="11559" xr3:uid="{C52B322C-F5B3-4F4C-B078-4F9118F2E0B7}" name="Column11546"/>
    <tableColumn id="11560" xr3:uid="{3718B660-DE66-4E0B-B04C-06A07E4AE4D1}" name="Column11547"/>
    <tableColumn id="11561" xr3:uid="{5A0CA562-321C-4213-AA0A-0AF636C8F647}" name="Column11548"/>
    <tableColumn id="11562" xr3:uid="{1A939F55-C959-43BB-8D66-ED453CE4890F}" name="Column11549"/>
    <tableColumn id="11563" xr3:uid="{513F65A1-0E42-4B95-A984-2061670A9083}" name="Column11550"/>
    <tableColumn id="11564" xr3:uid="{6383570D-46E5-400B-8F07-C8792370300E}" name="Column11551"/>
    <tableColumn id="11565" xr3:uid="{E99EDEF5-8BED-4275-BF3A-D40C9757FDEA}" name="Column11552"/>
    <tableColumn id="11566" xr3:uid="{A35848A7-4D52-49A1-82EB-FE0787BFCE42}" name="Column11553"/>
    <tableColumn id="11567" xr3:uid="{536B6045-5D44-4FE7-92AB-8EEB0BD660DA}" name="Column11554"/>
    <tableColumn id="11568" xr3:uid="{BE6244D7-E9F2-4F13-97DA-CC34CBCCFFEC}" name="Column11555"/>
    <tableColumn id="11569" xr3:uid="{EB03D24D-125E-4FCB-B038-EFC3896FDE1A}" name="Column11556"/>
    <tableColumn id="11570" xr3:uid="{BC8C975F-C8D0-4D4C-AAE0-FBA6DB816A72}" name="Column11557"/>
    <tableColumn id="11571" xr3:uid="{1D54F2FD-85E6-4826-9D76-353E8F1509EA}" name="Column11558"/>
    <tableColumn id="11572" xr3:uid="{04CEF4D2-E89A-495B-B5B9-842FD34875B5}" name="Column11559"/>
    <tableColumn id="11573" xr3:uid="{44CF8150-1A78-4CC9-BE52-C77FC3362EE5}" name="Column11560"/>
    <tableColumn id="11574" xr3:uid="{F30CF9C7-EA05-4A4B-8CB7-671814BC9854}" name="Column11561"/>
    <tableColumn id="11575" xr3:uid="{819A1C65-944B-498B-93A7-02B865AF6E63}" name="Column11562"/>
    <tableColumn id="11576" xr3:uid="{66F1ACE7-C19D-4BB3-A07B-6C5BDDBEC027}" name="Column11563"/>
    <tableColumn id="11577" xr3:uid="{910178E1-2F98-46A5-B257-5DDEB80C3B3F}" name="Column11564"/>
    <tableColumn id="11578" xr3:uid="{18309D1C-E7EC-4F98-BFFA-BEC82BBC5FB2}" name="Column11565"/>
    <tableColumn id="11579" xr3:uid="{CDCC8EDE-AD55-4E94-A1B2-3C7F2CE3E33E}" name="Column11566"/>
    <tableColumn id="11580" xr3:uid="{B2B1B400-0217-46C6-B838-8121698F2EB6}" name="Column11567"/>
    <tableColumn id="11581" xr3:uid="{D2D7AEF5-4781-488C-B63D-71754B0A6EAC}" name="Column11568"/>
    <tableColumn id="11582" xr3:uid="{75628D8A-8B75-4A7A-988C-C28BC106DD4A}" name="Column11569"/>
    <tableColumn id="11583" xr3:uid="{1E3C6771-45E1-4B4B-98A5-C012723528E4}" name="Column11570"/>
    <tableColumn id="11584" xr3:uid="{8762DA04-47A0-4084-937B-FC69AF253170}" name="Column11571"/>
    <tableColumn id="11585" xr3:uid="{8EE859C9-4CDC-4977-AE05-0FE21A8EF22E}" name="Column11572"/>
    <tableColumn id="11586" xr3:uid="{28F05961-2D96-48D8-A2D3-38EED7522F1F}" name="Column11573"/>
    <tableColumn id="11587" xr3:uid="{6198439C-6FE1-44AF-84A6-B4345D3C3AA0}" name="Column11574"/>
    <tableColumn id="11588" xr3:uid="{E63B9341-0C4F-447E-BA94-EEAEED07BDBD}" name="Column11575"/>
    <tableColumn id="11589" xr3:uid="{70979CA4-51B0-4C80-95FF-36733B29A5C2}" name="Column11576"/>
    <tableColumn id="11590" xr3:uid="{0912CEE0-16BC-47E9-A067-8E6BB6C2FFBC}" name="Column11577"/>
    <tableColumn id="11591" xr3:uid="{8ED9507A-EB86-4E2E-8404-91C2628D97BA}" name="Column11578"/>
    <tableColumn id="11592" xr3:uid="{25DCAA64-F031-4F19-99E0-BE79F9D96FFB}" name="Column11579"/>
    <tableColumn id="11593" xr3:uid="{298261D9-5F43-4A36-9215-3E01E89CA985}" name="Column11580"/>
    <tableColumn id="11594" xr3:uid="{0D5C8976-F6E5-4182-AED0-915563BB82D0}" name="Column11581"/>
    <tableColumn id="11595" xr3:uid="{7175DE7E-FB83-4A47-925A-D4E205945A01}" name="Column11582"/>
    <tableColumn id="11596" xr3:uid="{BBCC62A3-59CE-4013-8FCD-9156E452A656}" name="Column11583"/>
    <tableColumn id="11597" xr3:uid="{2DE9ECCB-D43B-4A46-94C1-C6DAE8A5AC58}" name="Column11584"/>
    <tableColumn id="11598" xr3:uid="{C996918F-6857-4FD3-8B14-DA8751773B40}" name="Column11585"/>
    <tableColumn id="11599" xr3:uid="{E877D767-9F1E-46AE-8285-79ACBEEEE2B6}" name="Column11586"/>
    <tableColumn id="11600" xr3:uid="{F970BA11-930A-47BE-9004-D58A96EDDE8E}" name="Column11587"/>
    <tableColumn id="11601" xr3:uid="{9A2215EF-A263-4E6A-AAB9-9B05832E80F6}" name="Column11588"/>
    <tableColumn id="11602" xr3:uid="{CF054E44-601E-4E47-80CB-091EAD7C64A5}" name="Column11589"/>
    <tableColumn id="11603" xr3:uid="{38F5D68E-643A-4B61-B652-D71FC6A4B121}" name="Column11590"/>
    <tableColumn id="11604" xr3:uid="{90DC9B4C-8224-426D-8494-183270216FCF}" name="Column11591"/>
    <tableColumn id="11605" xr3:uid="{16176D5B-A769-4FBB-8A08-2E487DA0B8B0}" name="Column11592"/>
    <tableColumn id="11606" xr3:uid="{3E266769-2AA6-4F18-A26F-72F77CB2C945}" name="Column11593"/>
    <tableColumn id="11607" xr3:uid="{095BD9D2-A509-42AF-9736-74F352596940}" name="Column11594"/>
    <tableColumn id="11608" xr3:uid="{C12AA103-9A01-4506-AF49-CD9C82FF0838}" name="Column11595"/>
    <tableColumn id="11609" xr3:uid="{20149C49-C96C-4A98-B9B7-6277D9799ADA}" name="Column11596"/>
    <tableColumn id="11610" xr3:uid="{D04C0EB8-8628-4EE9-B458-368EB596D19F}" name="Column11597"/>
    <tableColumn id="11611" xr3:uid="{D61147FB-78A5-4179-BB0C-CC88D616C9BB}" name="Column11598"/>
    <tableColumn id="11612" xr3:uid="{B69E1761-53DC-434C-AF9A-31D02D1B47B8}" name="Column11599"/>
    <tableColumn id="11613" xr3:uid="{A8D21E18-EBB7-4DE9-9E4E-7F874583E107}" name="Column11600"/>
    <tableColumn id="11614" xr3:uid="{E59405F2-CA12-49E6-AE79-BD29D3B459C7}" name="Column11601"/>
    <tableColumn id="11615" xr3:uid="{4AB50B14-3A1D-4027-9A84-A2033DDE9F7D}" name="Column11602"/>
    <tableColumn id="11616" xr3:uid="{18B5EEC7-33A2-4B2A-AE39-7E36A6B71BCF}" name="Column11603"/>
    <tableColumn id="11617" xr3:uid="{FC36C8D9-1031-4AAC-9509-49CE830E850B}" name="Column11604"/>
    <tableColumn id="11618" xr3:uid="{3703D54D-0F20-47D3-865F-B1B60E386D2B}" name="Column11605"/>
    <tableColumn id="11619" xr3:uid="{99416C8A-2D72-4123-88AC-A35B12F7ADF9}" name="Column11606"/>
    <tableColumn id="11620" xr3:uid="{E845DD86-1A63-4AFE-A8C3-09636A318ACE}" name="Column11607"/>
    <tableColumn id="11621" xr3:uid="{C24E7201-29C2-45DE-B0D4-8EA03DC1EA84}" name="Column11608"/>
    <tableColumn id="11622" xr3:uid="{DE417F32-31C3-48D4-B969-7C386289C086}" name="Column11609"/>
    <tableColumn id="11623" xr3:uid="{7A806A86-414A-4783-8AB6-2DA7471C1EC6}" name="Column11610"/>
    <tableColumn id="11624" xr3:uid="{43B3B87B-0BA0-442F-A73E-BACC9463AFD1}" name="Column11611"/>
    <tableColumn id="11625" xr3:uid="{2F144669-FE2B-4610-9227-A916AA996F1A}" name="Column11612"/>
    <tableColumn id="11626" xr3:uid="{6713B532-7FBB-4AA7-87AD-376199C65245}" name="Column11613"/>
    <tableColumn id="11627" xr3:uid="{48DECB56-31C7-421D-9860-8799A919C567}" name="Column11614"/>
    <tableColumn id="11628" xr3:uid="{E3520238-73AB-41E8-B3C8-4C1E5AFEBB64}" name="Column11615"/>
    <tableColumn id="11629" xr3:uid="{4DC9BD05-1862-49CD-A6CA-B394F6E02404}" name="Column11616"/>
    <tableColumn id="11630" xr3:uid="{A36FD399-D21B-4E58-AA1A-AEA21796F268}" name="Column11617"/>
    <tableColumn id="11631" xr3:uid="{FBC2E339-2391-455B-BF44-E775B1DB26EE}" name="Column11618"/>
    <tableColumn id="11632" xr3:uid="{07F09414-AE7B-4941-8BC2-FC429500712C}" name="Column11619"/>
    <tableColumn id="11633" xr3:uid="{407702FC-E4D4-40F8-9F3D-378588D7529D}" name="Column11620"/>
    <tableColumn id="11634" xr3:uid="{CC10E8AE-F787-4C1F-AE86-6DCBB6E59BAF}" name="Column11621"/>
    <tableColumn id="11635" xr3:uid="{5F3DC7E0-0C86-4C39-8BD8-B797CBD3957A}" name="Column11622"/>
    <tableColumn id="11636" xr3:uid="{CA873949-A0C3-4FE4-891F-4DCF279D74CA}" name="Column11623"/>
    <tableColumn id="11637" xr3:uid="{16177F48-0438-4B4F-BB50-D6D8B3C55F21}" name="Column11624"/>
    <tableColumn id="11638" xr3:uid="{4F2115D4-30B7-41EA-85D2-C330C2D74B2C}" name="Column11625"/>
    <tableColumn id="11639" xr3:uid="{7D9920AC-5C09-4D26-B615-3BC871B3F9D1}" name="Column11626"/>
    <tableColumn id="11640" xr3:uid="{F079D2CB-DBD1-4E6B-A589-B730D0D757FD}" name="Column11627"/>
    <tableColumn id="11641" xr3:uid="{CC43FCE3-E749-42A2-A25D-DF05B1CED266}" name="Column11628"/>
    <tableColumn id="11642" xr3:uid="{3B6B753B-883E-470F-A543-1AC792BF49D8}" name="Column11629"/>
    <tableColumn id="11643" xr3:uid="{6A3A4C26-DFC2-4054-88BF-32623CDAA257}" name="Column11630"/>
    <tableColumn id="11644" xr3:uid="{6A9DB990-0003-42BC-A1EE-9040193691AA}" name="Column11631"/>
    <tableColumn id="11645" xr3:uid="{24C512AE-6AD8-4228-979E-CA9D94363541}" name="Column11632"/>
    <tableColumn id="11646" xr3:uid="{B5B42D09-31AD-4DCF-A60F-791B1063EBB7}" name="Column11633"/>
    <tableColumn id="11647" xr3:uid="{C46BB12E-9413-401B-9CA0-30A8A2D2579C}" name="Column11634"/>
    <tableColumn id="11648" xr3:uid="{A49D1661-8162-47A8-9D83-2FD4343EF4FE}" name="Column11635"/>
    <tableColumn id="11649" xr3:uid="{8D757A3A-F16D-4AC7-93AA-A2321D3E30FA}" name="Column11636"/>
    <tableColumn id="11650" xr3:uid="{7C26D2C4-600A-4C14-8B55-131D11E2D836}" name="Column11637"/>
    <tableColumn id="11651" xr3:uid="{076E9FA6-93B2-45E3-AD38-350F26066C66}" name="Column11638"/>
    <tableColumn id="11652" xr3:uid="{D3B267F8-896F-4B58-9213-888DAE28B36D}" name="Column11639"/>
    <tableColumn id="11653" xr3:uid="{4DE5BDAD-835B-4409-87C4-0F3E843FA6E2}" name="Column11640"/>
    <tableColumn id="11654" xr3:uid="{A1A2CE56-09D3-4E1F-8892-166E31EDBDF3}" name="Column11641"/>
    <tableColumn id="11655" xr3:uid="{5A8495A2-5307-4D28-86A1-F612E3BA22E7}" name="Column11642"/>
    <tableColumn id="11656" xr3:uid="{8911451D-6D21-49B3-BE4E-AEE98BC280F2}" name="Column11643"/>
    <tableColumn id="11657" xr3:uid="{A42F23E4-59A2-4C7F-BEF3-7B08463E9BEC}" name="Column11644"/>
    <tableColumn id="11658" xr3:uid="{EDDE5379-F203-41ED-A4F7-87E6B619EBE6}" name="Column11645"/>
    <tableColumn id="11659" xr3:uid="{EC84898E-DD6D-4A44-9BA9-E6BC18FFBC29}" name="Column11646"/>
    <tableColumn id="11660" xr3:uid="{DDA2B32D-8C31-49AA-9EC2-A013B1C8451D}" name="Column11647"/>
    <tableColumn id="11661" xr3:uid="{1C59EC74-6B7B-40D7-B192-EFBBA5C54FAA}" name="Column11648"/>
    <tableColumn id="11662" xr3:uid="{FAD6DC90-C88B-4427-84FA-F980A313915C}" name="Column11649"/>
    <tableColumn id="11663" xr3:uid="{96371BC6-0DEF-45E9-8637-FC9F0B623781}" name="Column11650"/>
    <tableColumn id="11664" xr3:uid="{2B3CBBCC-32D1-4DB2-A8F8-99552B822CCB}" name="Column11651"/>
    <tableColumn id="11665" xr3:uid="{EEEAB572-2913-4F05-857A-2208E394A13B}" name="Column11652"/>
    <tableColumn id="11666" xr3:uid="{D3C66692-DE94-4242-A4DB-F3305DBA082B}" name="Column11653"/>
    <tableColumn id="11667" xr3:uid="{6384292D-FEAB-4BBC-8BDA-3BC52F6B85AB}" name="Column11654"/>
    <tableColumn id="11668" xr3:uid="{EE51EEE4-8141-4B44-BCD0-45B9E682CC39}" name="Column11655"/>
    <tableColumn id="11669" xr3:uid="{7FC9D1FE-5E13-46AA-96DB-B59A7467D810}" name="Column11656"/>
    <tableColumn id="11670" xr3:uid="{3C8A8A05-BA39-4438-9BF6-196AAA0934C5}" name="Column11657"/>
    <tableColumn id="11671" xr3:uid="{2579B451-390B-44CD-A864-61BB744EBCC4}" name="Column11658"/>
    <tableColumn id="11672" xr3:uid="{5099F440-4B3F-4C1E-ADA9-2C8897F800C2}" name="Column11659"/>
    <tableColumn id="11673" xr3:uid="{50CC07E4-17D2-4E00-900C-A35C1ACB0E64}" name="Column11660"/>
    <tableColumn id="11674" xr3:uid="{F1F4FD43-9449-446C-A589-CD4794C83EFE}" name="Column11661"/>
    <tableColumn id="11675" xr3:uid="{E1AFAA0D-B8BA-4A8C-AC3E-5E3589BE8E92}" name="Column11662"/>
    <tableColumn id="11676" xr3:uid="{245FA66D-5443-442C-994A-6BA811D0F749}" name="Column11663"/>
    <tableColumn id="11677" xr3:uid="{6BD24416-BC44-46C1-9D10-04CEC300648C}" name="Column11664"/>
    <tableColumn id="11678" xr3:uid="{6F24D9BA-66FE-486B-8CAA-B062B328EB9E}" name="Column11665"/>
    <tableColumn id="11679" xr3:uid="{B470C5A4-3E2C-4CB8-8924-67FFAB20E516}" name="Column11666"/>
    <tableColumn id="11680" xr3:uid="{B4D05F09-CFFE-412F-9BC7-1CCE187E4B40}" name="Column11667"/>
    <tableColumn id="11681" xr3:uid="{315D156C-80C1-4C68-9FCC-0BB3572C8A63}" name="Column11668"/>
    <tableColumn id="11682" xr3:uid="{DB215CD3-7D82-4A84-8B35-013EB4236212}" name="Column11669"/>
    <tableColumn id="11683" xr3:uid="{CC93F123-548E-4643-AB1C-68B13E33AB8F}" name="Column11670"/>
    <tableColumn id="11684" xr3:uid="{5F4CE129-79B5-4CC8-8909-D3D5C31B240F}" name="Column11671"/>
    <tableColumn id="11685" xr3:uid="{E2738537-CF4D-471A-B530-0472C978ACBF}" name="Column11672"/>
    <tableColumn id="11686" xr3:uid="{45F519F0-EFED-44F6-B1FA-7F8D503BAAD1}" name="Column11673"/>
    <tableColumn id="11687" xr3:uid="{67F32189-BE68-4BCB-A770-8F7A9BF371B6}" name="Column11674"/>
    <tableColumn id="11688" xr3:uid="{43501D30-CBFB-4213-83B1-3E2E0A9B0716}" name="Column11675"/>
    <tableColumn id="11689" xr3:uid="{F434B660-5926-4ECD-A5DC-A6E0EC7C7320}" name="Column11676"/>
    <tableColumn id="11690" xr3:uid="{D7221659-6489-4DFD-A120-3E20BC9A0594}" name="Column11677"/>
    <tableColumn id="11691" xr3:uid="{4A2C0E5E-E58B-4342-A4C9-26CC50BEB78D}" name="Column11678"/>
    <tableColumn id="11692" xr3:uid="{1FC723C0-A961-49B2-803C-B9ABDA2B8E80}" name="Column11679"/>
    <tableColumn id="11693" xr3:uid="{DF18D812-CA75-46BE-B645-A44173955D37}" name="Column11680"/>
    <tableColumn id="11694" xr3:uid="{35613555-90F6-44A9-9C15-F8539A0B5B29}" name="Column11681"/>
    <tableColumn id="11695" xr3:uid="{F0D4B1BB-AA09-436D-B2C8-47E01AE77EB7}" name="Column11682"/>
    <tableColumn id="11696" xr3:uid="{0B4627BF-A0BC-4362-BCE0-0291335519B1}" name="Column11683"/>
    <tableColumn id="11697" xr3:uid="{F98839F3-2CFB-49A9-A1F9-3D51029C357E}" name="Column11684"/>
    <tableColumn id="11698" xr3:uid="{05E98D71-DD90-47B2-A3E6-C69F9B53FE99}" name="Column11685"/>
    <tableColumn id="11699" xr3:uid="{C20038CD-9F27-44A7-A22A-44E552033D5F}" name="Column11686"/>
    <tableColumn id="11700" xr3:uid="{5E71779E-81EA-4170-98AA-6E8B76422AD9}" name="Column11687"/>
    <tableColumn id="11701" xr3:uid="{C5B99FA5-BB72-4FF2-B9F3-3C26F7796A62}" name="Column11688"/>
    <tableColumn id="11702" xr3:uid="{B69D421B-511B-4779-A943-790423FBF586}" name="Column11689"/>
    <tableColumn id="11703" xr3:uid="{DD68358A-08D2-43A8-8866-87A1C026363B}" name="Column11690"/>
    <tableColumn id="11704" xr3:uid="{8AD893BC-4DA4-45BA-A45D-4D80B4304169}" name="Column11691"/>
    <tableColumn id="11705" xr3:uid="{5B06FB59-8977-48D6-ADEF-DB67BDA39252}" name="Column11692"/>
    <tableColumn id="11706" xr3:uid="{DFA5054E-8B0E-4DA4-9B86-444BADFF8E1A}" name="Column11693"/>
    <tableColumn id="11707" xr3:uid="{C13E7AF9-A751-46FA-B76C-C2D8CA4584FD}" name="Column11694"/>
    <tableColumn id="11708" xr3:uid="{9B586237-3BCC-410A-B47B-028F8C2226A7}" name="Column11695"/>
    <tableColumn id="11709" xr3:uid="{5477E837-B64A-478C-8102-F0C9D35AD643}" name="Column11696"/>
    <tableColumn id="11710" xr3:uid="{89E9A06F-8F33-43CF-8A9A-15260E53A039}" name="Column11697"/>
    <tableColumn id="11711" xr3:uid="{B3A6DF28-82AE-49A7-A917-656D18D05798}" name="Column11698"/>
    <tableColumn id="11712" xr3:uid="{929A13D9-642C-4F77-BAE9-78BE5F771BB7}" name="Column11699"/>
    <tableColumn id="11713" xr3:uid="{058E77CD-9A5B-4D85-B2AF-8CE469D3435B}" name="Column11700"/>
    <tableColumn id="11714" xr3:uid="{DD17C32E-0C86-4B76-9315-E861A748689A}" name="Column11701"/>
    <tableColumn id="11715" xr3:uid="{50F3A907-0623-4D76-B1B6-E0EF68324C0C}" name="Column11702"/>
    <tableColumn id="11716" xr3:uid="{00328328-96B2-484A-B25A-6F8F1B5FC653}" name="Column11703"/>
    <tableColumn id="11717" xr3:uid="{1DBDCD9B-E98A-4EF4-ADD7-6214772CEB7C}" name="Column11704"/>
    <tableColumn id="11718" xr3:uid="{32641E3E-FCE8-429B-824B-614A603DB471}" name="Column11705"/>
    <tableColumn id="11719" xr3:uid="{E45FDD0A-3BFB-4B83-8AC2-25488FB5B952}" name="Column11706"/>
    <tableColumn id="11720" xr3:uid="{653CC0C9-98B5-42F4-BA95-DCB2FFA5AF09}" name="Column11707"/>
    <tableColumn id="11721" xr3:uid="{DA34026D-F3E3-4826-B04B-5135899B987D}" name="Column11708"/>
    <tableColumn id="11722" xr3:uid="{968BFE7B-7A5B-4A3A-8792-1084E88B5D45}" name="Column11709"/>
    <tableColumn id="11723" xr3:uid="{E419046B-7FE8-44CE-9F26-55E26F003B93}" name="Column11710"/>
    <tableColumn id="11724" xr3:uid="{67BCC584-D181-484D-880C-A160C45AFF2C}" name="Column11711"/>
    <tableColumn id="11725" xr3:uid="{9666BAFF-6B35-47E3-9023-5E590FD869A2}" name="Column11712"/>
    <tableColumn id="11726" xr3:uid="{3E8D4A5F-296F-406B-A7EE-A71D11E3170A}" name="Column11713"/>
    <tableColumn id="11727" xr3:uid="{A6D67DC0-DAE7-46B0-B89A-E31CB79042AA}" name="Column11714"/>
    <tableColumn id="11728" xr3:uid="{82A2EADE-292A-4882-AADA-F751C24A2D46}" name="Column11715"/>
    <tableColumn id="11729" xr3:uid="{5122BA44-6AD1-404F-B26A-8A6864A36DFD}" name="Column11716"/>
    <tableColumn id="11730" xr3:uid="{AED50033-427B-4FD6-BAD3-32831E4609BF}" name="Column11717"/>
    <tableColumn id="11731" xr3:uid="{8B58B056-788A-449D-AD79-616F9BD151A1}" name="Column11718"/>
    <tableColumn id="11732" xr3:uid="{635E1132-8748-4CB0-BEB0-B97A31B534D2}" name="Column11719"/>
    <tableColumn id="11733" xr3:uid="{5994E84C-0D16-44BC-9B72-B46807B7B361}" name="Column11720"/>
    <tableColumn id="11734" xr3:uid="{92C1F5B2-7FE4-4CEB-BEC2-38D93A814197}" name="Column11721"/>
    <tableColumn id="11735" xr3:uid="{571F2C80-7E8E-4C60-ACB5-CE08EFDF4CB6}" name="Column11722"/>
    <tableColumn id="11736" xr3:uid="{B6309408-4421-4E10-8345-BCA79DF5DA2B}" name="Column11723"/>
    <tableColumn id="11737" xr3:uid="{569D8647-3AEA-4BF2-A824-62DA05C2CE9F}" name="Column11724"/>
    <tableColumn id="11738" xr3:uid="{46B32B2A-E936-4023-8E45-C7F3BA237CD8}" name="Column11725"/>
    <tableColumn id="11739" xr3:uid="{F59D74F8-005B-41C7-92A2-8BF06B2B4E75}" name="Column11726"/>
    <tableColumn id="11740" xr3:uid="{560EBFF7-1E2E-4AB2-891B-66A14DD947E7}" name="Column11727"/>
    <tableColumn id="11741" xr3:uid="{E32C49B7-8F3C-40F6-B2B4-06748ACE4AB8}" name="Column11728"/>
    <tableColumn id="11742" xr3:uid="{5495F658-BE78-4C96-9E82-61F4CD33C606}" name="Column11729"/>
    <tableColumn id="11743" xr3:uid="{B1C38A82-CE17-4979-9F08-49541E88A9A8}" name="Column11730"/>
    <tableColumn id="11744" xr3:uid="{C11A5E9B-19C2-4A51-8608-94462C6196E0}" name="Column11731"/>
    <tableColumn id="11745" xr3:uid="{C899A9B3-3AE3-4AD2-8451-2FC250485751}" name="Column11732"/>
    <tableColumn id="11746" xr3:uid="{579A0865-896F-45AB-BA45-A3DD22BD21CC}" name="Column11733"/>
    <tableColumn id="11747" xr3:uid="{D45511C5-1CAF-4F13-B566-CC985B7B8282}" name="Column11734"/>
    <tableColumn id="11748" xr3:uid="{561DCF2D-888F-4472-8852-87FDB44FE295}" name="Column11735"/>
    <tableColumn id="11749" xr3:uid="{E685C8A2-399E-42CD-BAFB-6FBDC4D48542}" name="Column11736"/>
    <tableColumn id="11750" xr3:uid="{982A907B-DA05-4DCE-B8F4-84BDBD1B533F}" name="Column11737"/>
    <tableColumn id="11751" xr3:uid="{D33EFFA8-3DEF-4835-8058-18060759DFDE}" name="Column11738"/>
    <tableColumn id="11752" xr3:uid="{713C05A4-ECF4-44C6-9DAF-B6A1BA770382}" name="Column11739"/>
    <tableColumn id="11753" xr3:uid="{21925BDC-B691-45FF-87E0-554ECED15672}" name="Column11740"/>
    <tableColumn id="11754" xr3:uid="{499BF6A0-F8E5-4C73-A422-27244BEF35D7}" name="Column11741"/>
    <tableColumn id="11755" xr3:uid="{4713BC11-796F-4D4B-B833-F1810E05E8C1}" name="Column11742"/>
    <tableColumn id="11756" xr3:uid="{779BC53C-0993-4417-B83F-1F88EAA3EB4D}" name="Column11743"/>
    <tableColumn id="11757" xr3:uid="{BD340225-2D26-40F7-AA83-D75DD0168528}" name="Column11744"/>
    <tableColumn id="11758" xr3:uid="{93CB1B02-B99A-4310-9661-29886B01B520}" name="Column11745"/>
    <tableColumn id="11759" xr3:uid="{EA5C393A-92BE-4710-A098-6D20AA4820D7}" name="Column11746"/>
    <tableColumn id="11760" xr3:uid="{D731C93C-16BA-4A21-BD83-0EB2977444E9}" name="Column11747"/>
    <tableColumn id="11761" xr3:uid="{3C6C40FA-30A4-45CC-8282-DFBCEEF1283C}" name="Column11748"/>
    <tableColumn id="11762" xr3:uid="{EA9C5961-D3C2-42BC-A4D4-7EB1F8CE6827}" name="Column11749"/>
    <tableColumn id="11763" xr3:uid="{2A76D832-46F8-4C78-969D-172DD93BD506}" name="Column11750"/>
    <tableColumn id="11764" xr3:uid="{78598B4B-0701-4FF4-B50E-E771E84CC621}" name="Column11751"/>
    <tableColumn id="11765" xr3:uid="{315EFB9D-4A37-4573-8B65-4536FBA181A9}" name="Column11752"/>
    <tableColumn id="11766" xr3:uid="{C6A91658-954F-4D4C-B767-B109CBBFE297}" name="Column11753"/>
    <tableColumn id="11767" xr3:uid="{ABD6A9B7-D90A-49BD-BCCA-99B358FAD9AB}" name="Column11754"/>
    <tableColumn id="11768" xr3:uid="{ACE04A1A-DAF4-437F-8E1C-0FA51F1878B3}" name="Column11755"/>
    <tableColumn id="11769" xr3:uid="{4A52E3EF-56DE-435C-9266-025EC9874D72}" name="Column11756"/>
    <tableColumn id="11770" xr3:uid="{D9BF8D54-C850-44B6-A1AE-3174696B3A53}" name="Column11757"/>
    <tableColumn id="11771" xr3:uid="{F7A21020-84A3-49A9-B3B2-7FAD3C8A4343}" name="Column11758"/>
    <tableColumn id="11772" xr3:uid="{ED0F36B0-FA8F-43F3-B574-4B838DCFF129}" name="Column11759"/>
    <tableColumn id="11773" xr3:uid="{8FF4CB3C-7B6A-48DE-86F6-BFF27E7838FC}" name="Column11760"/>
    <tableColumn id="11774" xr3:uid="{A5FF78DD-50CC-432A-A1F9-A775989FCEC2}" name="Column11761"/>
    <tableColumn id="11775" xr3:uid="{5C013E05-D3A5-42E4-A891-7C92C59CC94A}" name="Column11762"/>
    <tableColumn id="11776" xr3:uid="{CACE9D8F-8577-4B93-8CF8-38214069C376}" name="Column11763"/>
    <tableColumn id="11777" xr3:uid="{54AFAA70-92FB-48EF-8843-A196F806B133}" name="Column11764"/>
    <tableColumn id="11778" xr3:uid="{F45D3F05-B64F-459F-A70C-90758379F070}" name="Column11765"/>
    <tableColumn id="11779" xr3:uid="{081C5455-0AA3-4557-9F65-1769EFF2F0B9}" name="Column11766"/>
    <tableColumn id="11780" xr3:uid="{8DE4358E-E529-4AEE-8B45-36A43EB61DD9}" name="Column11767"/>
    <tableColumn id="11781" xr3:uid="{A55EC227-8D9A-4D59-9C8C-01B44E49985A}" name="Column11768"/>
    <tableColumn id="11782" xr3:uid="{B7752465-44D7-466A-8940-28A2A0470CEF}" name="Column11769"/>
    <tableColumn id="11783" xr3:uid="{991CB4F9-494C-4BBE-84D7-504AC5E474B9}" name="Column11770"/>
    <tableColumn id="11784" xr3:uid="{C4889869-FA99-4AB7-9355-3A19D14D288E}" name="Column11771"/>
    <tableColumn id="11785" xr3:uid="{E63CCF74-4D67-42F4-B4D9-A5661DF636E4}" name="Column11772"/>
    <tableColumn id="11786" xr3:uid="{22BE2C9E-413B-4A07-8C04-98D0A8C665AE}" name="Column11773"/>
    <tableColumn id="11787" xr3:uid="{8F18035F-80A4-4932-9568-65D107F1D74A}" name="Column11774"/>
    <tableColumn id="11788" xr3:uid="{8DCE47FA-5405-489B-8DD3-9EA096034BB0}" name="Column11775"/>
    <tableColumn id="11789" xr3:uid="{F3E897C5-2877-4888-BD65-665D17BBAFF5}" name="Column11776"/>
    <tableColumn id="11790" xr3:uid="{4DACD1E3-E3C0-4E3D-8110-0E432711B028}" name="Column11777"/>
    <tableColumn id="11791" xr3:uid="{A4E7386A-8B00-4380-A3DB-DB6CC1FA8B6D}" name="Column11778"/>
    <tableColumn id="11792" xr3:uid="{57F5519D-B3A5-450B-A2A6-B17377586F0B}" name="Column11779"/>
    <tableColumn id="11793" xr3:uid="{4317962F-753F-44DF-B24D-5A3BE77CE4ED}" name="Column11780"/>
    <tableColumn id="11794" xr3:uid="{6FD144F7-D542-4263-AA1B-C389DB12DFDD}" name="Column11781"/>
    <tableColumn id="11795" xr3:uid="{5945F02A-88C3-4CA1-B87A-59CC8BAEF51C}" name="Column11782"/>
    <tableColumn id="11796" xr3:uid="{CA9F2E58-C66B-4B85-B7FD-DC669ED9749F}" name="Column11783"/>
    <tableColumn id="11797" xr3:uid="{9CBAF31E-C418-435C-8A62-A57D851DAC8B}" name="Column11784"/>
    <tableColumn id="11798" xr3:uid="{BAC4830F-5175-464C-846E-E648FD357470}" name="Column11785"/>
    <tableColumn id="11799" xr3:uid="{FBBA18B1-107B-414A-83E7-0BE9F71C070F}" name="Column11786"/>
    <tableColumn id="11800" xr3:uid="{DA2AC746-4525-4C7B-863F-116022E505B0}" name="Column11787"/>
    <tableColumn id="11801" xr3:uid="{62D25F68-6653-4A27-9B84-0A3C282F78C9}" name="Column11788"/>
    <tableColumn id="11802" xr3:uid="{00A9DE43-A576-4FFF-8A15-9957F01F1B08}" name="Column11789"/>
    <tableColumn id="11803" xr3:uid="{BB22D50A-67C3-4B5F-8A85-F2831F040AED}" name="Column11790"/>
    <tableColumn id="11804" xr3:uid="{A7B27779-D85A-43B3-BE20-940A6294B920}" name="Column11791"/>
    <tableColumn id="11805" xr3:uid="{85742815-9FF4-4EAC-A8B3-EC16CF77DF1D}" name="Column11792"/>
    <tableColumn id="11806" xr3:uid="{17DECBB2-2AFE-4420-A778-6D24AC3C0D02}" name="Column11793"/>
    <tableColumn id="11807" xr3:uid="{9F12F073-7676-4246-854E-8272C050030B}" name="Column11794"/>
    <tableColumn id="11808" xr3:uid="{9D6298CA-E07A-4C34-ACE6-E98F4474C36A}" name="Column11795"/>
    <tableColumn id="11809" xr3:uid="{88B4CBD2-7327-4F5C-B07C-FB5F845BE0E9}" name="Column11796"/>
    <tableColumn id="11810" xr3:uid="{2FB8C542-79AF-4503-BFDE-C62A90917D78}" name="Column11797"/>
    <tableColumn id="11811" xr3:uid="{5D43D6F7-766B-412E-994A-6B449B3F32A5}" name="Column11798"/>
    <tableColumn id="11812" xr3:uid="{93E73FA7-9AC2-4441-AA29-8EA556514F5D}" name="Column11799"/>
    <tableColumn id="11813" xr3:uid="{C7C542C4-1369-404E-87CE-D45A6E90B619}" name="Column11800"/>
    <tableColumn id="11814" xr3:uid="{6AAEC596-A035-426C-9008-6C294570C181}" name="Column11801"/>
    <tableColumn id="11815" xr3:uid="{1C7E2C56-7B94-479C-B45F-6E40C19ADD2E}" name="Column11802"/>
    <tableColumn id="11816" xr3:uid="{0A4110E9-EF3A-498F-9093-029702D8659F}" name="Column11803"/>
    <tableColumn id="11817" xr3:uid="{43926B30-E321-4648-8D05-B7C5F4BBA751}" name="Column11804"/>
    <tableColumn id="11818" xr3:uid="{98ED12F2-9779-4115-8A14-7FF0B7914A8B}" name="Column11805"/>
    <tableColumn id="11819" xr3:uid="{BF4EC2D5-F7DB-4CB9-BC5A-C717E9BBECDB}" name="Column11806"/>
    <tableColumn id="11820" xr3:uid="{0370068C-EFAC-4382-979E-B56AB10DD65C}" name="Column11807"/>
    <tableColumn id="11821" xr3:uid="{A0B0C19C-4FB8-46E1-8647-FC512863460F}" name="Column11808"/>
    <tableColumn id="11822" xr3:uid="{ADFB24A0-692E-4384-A94A-E6649ECDBD3A}" name="Column11809"/>
    <tableColumn id="11823" xr3:uid="{D0E33589-0437-42C5-ABEE-C430C7E37972}" name="Column11810"/>
    <tableColumn id="11824" xr3:uid="{4850332A-0F24-4734-8A3C-7EB13574795E}" name="Column11811"/>
    <tableColumn id="11825" xr3:uid="{E3800F60-86E1-4EC2-A51E-584AC99D609C}" name="Column11812"/>
    <tableColumn id="11826" xr3:uid="{C37E64D1-587A-4D61-B42F-D038B1D03EBF}" name="Column11813"/>
    <tableColumn id="11827" xr3:uid="{4988E50C-039F-4B15-8507-AA9C739C5FBC}" name="Column11814"/>
    <tableColumn id="11828" xr3:uid="{79A800B6-EDE9-4FB3-8B94-E552CAD7E201}" name="Column11815"/>
    <tableColumn id="11829" xr3:uid="{80C9BEEA-EAEE-4D1A-B70D-BB77570AC605}" name="Column11816"/>
    <tableColumn id="11830" xr3:uid="{069D7D41-F9D7-4DA7-B959-0CF10C8B5521}" name="Column11817"/>
    <tableColumn id="11831" xr3:uid="{E6B97CA0-61B7-4854-BFE2-DA52FF1C78EE}" name="Column11818"/>
    <tableColumn id="11832" xr3:uid="{8E4CF4F2-4531-4E6D-BBFD-9B5DB348A54B}" name="Column11819"/>
    <tableColumn id="11833" xr3:uid="{1794683B-87E9-4941-96FC-38DBF1732B16}" name="Column11820"/>
    <tableColumn id="11834" xr3:uid="{26A3380F-A364-40EC-A83E-C28163C3B08E}" name="Column11821"/>
    <tableColumn id="11835" xr3:uid="{B58D5E2B-74A2-48B8-AD73-F5DE4CE0D5A1}" name="Column11822"/>
    <tableColumn id="11836" xr3:uid="{D9522C8D-A04E-4A8A-992A-29C033C855D2}" name="Column11823"/>
    <tableColumn id="11837" xr3:uid="{3968739D-CE31-4318-9915-5F43CF60F6B9}" name="Column11824"/>
    <tableColumn id="11838" xr3:uid="{A7E77A5C-D749-4BF6-962D-0EAAF9C7A967}" name="Column11825"/>
    <tableColumn id="11839" xr3:uid="{F32613BF-2F48-42F8-83FC-23801E7FFCCA}" name="Column11826"/>
    <tableColumn id="11840" xr3:uid="{0E8DE7C0-4DF7-4D3B-B05D-B74B2F22A370}" name="Column11827"/>
    <tableColumn id="11841" xr3:uid="{582E1E46-806D-4191-9C15-15E85F7FB41C}" name="Column11828"/>
    <tableColumn id="11842" xr3:uid="{21D7B2F5-11D9-4CC3-B66B-2F8707B566B1}" name="Column11829"/>
    <tableColumn id="11843" xr3:uid="{DA78EA00-4263-4F90-90A8-B758227F54D2}" name="Column11830"/>
    <tableColumn id="11844" xr3:uid="{F9F23453-EF44-491A-9D0D-F0A8B6C55F0D}" name="Column11831"/>
    <tableColumn id="11845" xr3:uid="{4B81108E-5DFF-4442-BFED-388462EE267C}" name="Column11832"/>
    <tableColumn id="11846" xr3:uid="{D32CF37F-219E-48FB-BF4E-62A5A3415DEE}" name="Column11833"/>
    <tableColumn id="11847" xr3:uid="{3DBB7A35-C27F-4A49-915A-999709A37B11}" name="Column11834"/>
    <tableColumn id="11848" xr3:uid="{36A60E9B-5B2D-4B50-BB34-6010B29ECF84}" name="Column11835"/>
    <tableColumn id="11849" xr3:uid="{1FA2C1E1-3F1B-4C2B-B4E6-E09BBEB53914}" name="Column11836"/>
    <tableColumn id="11850" xr3:uid="{BD126B93-1CB4-4B44-A74B-7F5E07F94451}" name="Column11837"/>
    <tableColumn id="11851" xr3:uid="{B2862FE4-0452-48E3-A462-CC76C5381BFC}" name="Column11838"/>
    <tableColumn id="11852" xr3:uid="{14C8824A-BAF7-4E29-8AE2-8EF8D96EBF2F}" name="Column11839"/>
    <tableColumn id="11853" xr3:uid="{1312FC10-7CB4-4F68-BD7C-8D2AA26C91D2}" name="Column11840"/>
    <tableColumn id="11854" xr3:uid="{4A555692-AC09-4D57-98F9-9D2C84AD3DE3}" name="Column11841"/>
    <tableColumn id="11855" xr3:uid="{DE8DCAD5-D38A-472F-8F3D-32F1B395560E}" name="Column11842"/>
    <tableColumn id="11856" xr3:uid="{0D64C38C-EF58-4A82-9993-F8B3A98F2E8A}" name="Column11843"/>
    <tableColumn id="11857" xr3:uid="{F687944C-B833-484F-A083-148CB15B8B24}" name="Column11844"/>
    <tableColumn id="11858" xr3:uid="{505FA2CE-E580-4392-BE6C-B0F1CB3252AF}" name="Column11845"/>
    <tableColumn id="11859" xr3:uid="{234BDC2A-DD36-49A8-A167-C20511CFFE80}" name="Column11846"/>
    <tableColumn id="11860" xr3:uid="{8F943D84-652F-4E15-B755-C80CFD327869}" name="Column11847"/>
    <tableColumn id="11861" xr3:uid="{6AF1120B-3CC5-42C5-9EB8-70186A01AE92}" name="Column11848"/>
    <tableColumn id="11862" xr3:uid="{20955795-8C7C-4679-9EE3-A65E9654F649}" name="Column11849"/>
    <tableColumn id="11863" xr3:uid="{3C98D707-3DB7-4F38-9AA6-0E14C64FEBDC}" name="Column11850"/>
    <tableColumn id="11864" xr3:uid="{9FCCDD6C-38D4-479E-977A-2EC5C6D27E5E}" name="Column11851"/>
    <tableColumn id="11865" xr3:uid="{DB5F73F3-156B-4A5B-8BB1-061C301A7565}" name="Column11852"/>
    <tableColumn id="11866" xr3:uid="{174EE390-E5A5-421E-8372-4307874D2F00}" name="Column11853"/>
    <tableColumn id="11867" xr3:uid="{4FCCAA56-52D5-490C-AF6A-2188F09869D0}" name="Column11854"/>
    <tableColumn id="11868" xr3:uid="{277A676A-A5CD-4CE1-9A8D-B0DFFFDC9AD9}" name="Column11855"/>
    <tableColumn id="11869" xr3:uid="{71D8D9CA-E0EB-4CA1-A06E-F2F15CA33FF4}" name="Column11856"/>
    <tableColumn id="11870" xr3:uid="{D80F3108-BB52-480A-8221-316EFB3B3E77}" name="Column11857"/>
    <tableColumn id="11871" xr3:uid="{6CC69B8E-2CE3-4941-BD4F-9F6BF267DB01}" name="Column11858"/>
    <tableColumn id="11872" xr3:uid="{2AA32F0E-5579-4DB0-BECC-9CE9B6712D1E}" name="Column11859"/>
    <tableColumn id="11873" xr3:uid="{D005F15C-3715-4560-ACC8-2149856A2860}" name="Column11860"/>
    <tableColumn id="11874" xr3:uid="{3766D82F-7EBB-4DFA-910B-FF6F5D9DA8CC}" name="Column11861"/>
    <tableColumn id="11875" xr3:uid="{5BB09787-3D46-4B4F-8629-0E099690AAEB}" name="Column11862"/>
    <tableColumn id="11876" xr3:uid="{9B568080-06A0-416E-A300-F55DC6ACB90D}" name="Column11863"/>
    <tableColumn id="11877" xr3:uid="{41535C1C-50CC-438D-B66C-65EB2C442189}" name="Column11864"/>
    <tableColumn id="11878" xr3:uid="{0FB5ACAC-3A3F-4743-A8FC-10B81F7AF2BF}" name="Column11865"/>
    <tableColumn id="11879" xr3:uid="{CC09211E-55E9-47D2-A855-3535836AF43E}" name="Column11866"/>
    <tableColumn id="11880" xr3:uid="{65869BE2-008D-4171-82BC-FFA0AACDA4BD}" name="Column11867"/>
    <tableColumn id="11881" xr3:uid="{BBB64C72-3B3C-4C45-AC79-DB2AC9F16E47}" name="Column11868"/>
    <tableColumn id="11882" xr3:uid="{12E04869-C233-4D18-A2D9-0DF1F8B415CE}" name="Column11869"/>
    <tableColumn id="11883" xr3:uid="{09CA982E-B8B8-4FB0-B415-CE0B3FCE97FB}" name="Column11870"/>
    <tableColumn id="11884" xr3:uid="{D7A78FAB-4E8B-49E0-A416-C201AC7B78F8}" name="Column11871"/>
    <tableColumn id="11885" xr3:uid="{4C7E0BF7-F516-4E43-8BB2-1DEE8C39DEB7}" name="Column11872"/>
    <tableColumn id="11886" xr3:uid="{ED4FA79C-5C64-441B-9737-9E03070E7D21}" name="Column11873"/>
    <tableColumn id="11887" xr3:uid="{B77992DA-CD33-4430-A3F0-34E792DC11A5}" name="Column11874"/>
    <tableColumn id="11888" xr3:uid="{BA50D609-A148-42C8-B318-3DC257EB4AAB}" name="Column11875"/>
    <tableColumn id="11889" xr3:uid="{6A3D6227-7A20-4D31-A76C-8BDB7E69CD30}" name="Column11876"/>
    <tableColumn id="11890" xr3:uid="{39E3CB6E-F3A1-41DF-A183-79C9DC3D2A6D}" name="Column11877"/>
    <tableColumn id="11891" xr3:uid="{CAFEDD61-8AEB-492A-A995-B112A5493EB5}" name="Column11878"/>
    <tableColumn id="11892" xr3:uid="{FFA277D3-6400-4B46-B61E-80E983FBE36A}" name="Column11879"/>
    <tableColumn id="11893" xr3:uid="{F268AC9D-12CF-49D4-B369-DD86F219CA86}" name="Column11880"/>
    <tableColumn id="11894" xr3:uid="{3B19A035-D223-433F-A8FC-5D6D79CBDA7E}" name="Column11881"/>
    <tableColumn id="11895" xr3:uid="{56AE2B80-FB51-4BCC-8680-4A388E6869B9}" name="Column11882"/>
    <tableColumn id="11896" xr3:uid="{4C07840B-2890-47B8-930D-604DF4313187}" name="Column11883"/>
    <tableColumn id="11897" xr3:uid="{1493B56E-782C-459C-9AD6-BD8A24170ACE}" name="Column11884"/>
    <tableColumn id="11898" xr3:uid="{B59BC16D-6702-460E-9A2E-A59CC3B533D5}" name="Column11885"/>
    <tableColumn id="11899" xr3:uid="{1147FE2A-A06A-434A-8299-0366A8216590}" name="Column11886"/>
    <tableColumn id="11900" xr3:uid="{D1C41F3B-CB43-4A01-B2C6-80D2DF1EC42E}" name="Column11887"/>
    <tableColumn id="11901" xr3:uid="{B3738C38-F688-4A75-A5F8-9B8D6EE63FC3}" name="Column11888"/>
    <tableColumn id="11902" xr3:uid="{E71C74D1-6445-4E31-AFB5-43B0D9CBB22F}" name="Column11889"/>
    <tableColumn id="11903" xr3:uid="{F6CCB8E5-D0B1-49B4-A701-093FF9E0B8BF}" name="Column11890"/>
    <tableColumn id="11904" xr3:uid="{D674597D-6F72-4941-A272-F75F6BA2DA56}" name="Column11891"/>
    <tableColumn id="11905" xr3:uid="{C46ED5AC-3B37-4148-ACDD-3D48C54C802C}" name="Column11892"/>
    <tableColumn id="11906" xr3:uid="{F0B2C0C7-09AA-4176-B5B6-0F21F77F5C3E}" name="Column11893"/>
    <tableColumn id="11907" xr3:uid="{383C4E84-86B4-43B6-9C68-E1D731311D5B}" name="Column11894"/>
    <tableColumn id="11908" xr3:uid="{4099433E-712B-4E3A-8E75-939A668D6E40}" name="Column11895"/>
    <tableColumn id="11909" xr3:uid="{71049DCE-E27A-4265-9378-D3B39BD830B4}" name="Column11896"/>
    <tableColumn id="11910" xr3:uid="{24A9BCC1-E23C-4583-A045-122CC6A55D7E}" name="Column11897"/>
    <tableColumn id="11911" xr3:uid="{A92B4719-3FCB-41D3-81D7-58D7EA2F4E34}" name="Column11898"/>
    <tableColumn id="11912" xr3:uid="{9B7B60F9-E2CD-4668-AC86-4527103AB4CF}" name="Column11899"/>
    <tableColumn id="11913" xr3:uid="{EF3E50F1-A398-40DB-8059-C55E91664C49}" name="Column11900"/>
    <tableColumn id="11914" xr3:uid="{72894034-022C-4603-939E-B73E0D4E5051}" name="Column11901"/>
    <tableColumn id="11915" xr3:uid="{59F7AB36-8111-4BE7-9246-E0A641C70AB9}" name="Column11902"/>
    <tableColumn id="11916" xr3:uid="{560F2F99-665D-46CB-9BCB-32FBAF29B2DA}" name="Column11903"/>
    <tableColumn id="11917" xr3:uid="{F663F6ED-C5D7-426B-848F-424F979BC57E}" name="Column11904"/>
    <tableColumn id="11918" xr3:uid="{1570CDFF-EBB5-4576-BFCA-19672E9D463E}" name="Column11905"/>
    <tableColumn id="11919" xr3:uid="{16B9234A-1953-483C-A5C5-A730E594BD4F}" name="Column11906"/>
    <tableColumn id="11920" xr3:uid="{E0B5128B-675B-4CA0-98F0-3FD701D7C6AE}" name="Column11907"/>
    <tableColumn id="11921" xr3:uid="{24795DB4-2E93-495C-A134-6301C401225D}" name="Column11908"/>
    <tableColumn id="11922" xr3:uid="{CE90843C-233E-46B6-A960-5DBA46257975}" name="Column11909"/>
    <tableColumn id="11923" xr3:uid="{B8900566-324F-47E6-9B49-7CD99FF575E2}" name="Column11910"/>
    <tableColumn id="11924" xr3:uid="{AACBF58C-3136-4433-B087-E16C4D9F7385}" name="Column11911"/>
    <tableColumn id="11925" xr3:uid="{40634E85-DCF8-4F5C-BA0E-DF770665ABDB}" name="Column11912"/>
    <tableColumn id="11926" xr3:uid="{B7F5F5B3-7407-44F6-A504-7081877AA311}" name="Column11913"/>
    <tableColumn id="11927" xr3:uid="{4C826715-E9CB-4ACE-8821-D935A8837EA9}" name="Column11914"/>
    <tableColumn id="11928" xr3:uid="{E26A4ED8-8939-4C49-9437-0C2E6AE90170}" name="Column11915"/>
    <tableColumn id="11929" xr3:uid="{F2556FB3-BA53-4473-8675-19A0136BE0AB}" name="Column11916"/>
    <tableColumn id="11930" xr3:uid="{4EDEAEC4-C26D-4A14-B104-3415760AE8FD}" name="Column11917"/>
    <tableColumn id="11931" xr3:uid="{565324F1-13F5-4634-AD91-201B43A7A545}" name="Column11918"/>
    <tableColumn id="11932" xr3:uid="{CDCE88E9-C9EB-44F6-BF15-6F63056EE4A6}" name="Column11919"/>
    <tableColumn id="11933" xr3:uid="{210803F9-B9D9-4505-8586-37700E466E33}" name="Column11920"/>
    <tableColumn id="11934" xr3:uid="{1F344DD2-B911-4BA8-82DB-336121D83D07}" name="Column11921"/>
    <tableColumn id="11935" xr3:uid="{9AACD2A2-F960-41EC-AB31-0176ECF0F9B7}" name="Column11922"/>
    <tableColumn id="11936" xr3:uid="{CD64EC5F-AFC4-4206-866B-0630A08D31A0}" name="Column11923"/>
    <tableColumn id="11937" xr3:uid="{7275BB85-0C8A-4471-9E57-5A4616C51E93}" name="Column11924"/>
    <tableColumn id="11938" xr3:uid="{327AE9B8-FE02-4719-855B-D3FCD59B1005}" name="Column11925"/>
    <tableColumn id="11939" xr3:uid="{0CA133E6-069A-43BC-8A36-E8C73EE610CA}" name="Column11926"/>
    <tableColumn id="11940" xr3:uid="{0D89DF36-6BB0-4229-9673-D7031A9D5C36}" name="Column11927"/>
    <tableColumn id="11941" xr3:uid="{C8DFDE4F-0348-427D-8683-C5E5D7D2634B}" name="Column11928"/>
    <tableColumn id="11942" xr3:uid="{DB149348-B7E0-44E1-B3EA-842482409774}" name="Column11929"/>
    <tableColumn id="11943" xr3:uid="{CF8FE98F-C965-4752-9594-E0F872CD233B}" name="Column11930"/>
    <tableColumn id="11944" xr3:uid="{60A413D8-21E5-4AE2-8B72-D3142540FCF1}" name="Column11931"/>
    <tableColumn id="11945" xr3:uid="{7E7269DD-D5BA-47E6-8ED8-8C4AA0393FD0}" name="Column11932"/>
    <tableColumn id="11946" xr3:uid="{55146C41-3D8A-4DE3-B405-31E7FFB64260}" name="Column11933"/>
    <tableColumn id="11947" xr3:uid="{B9A6BB5B-688C-4BE5-A162-229EFC056A89}" name="Column11934"/>
    <tableColumn id="11948" xr3:uid="{583B57EF-6F6E-4800-ACBF-BE58A78604BB}" name="Column11935"/>
    <tableColumn id="11949" xr3:uid="{B633793C-08D6-4821-9F8F-133824F0D92A}" name="Column11936"/>
    <tableColumn id="11950" xr3:uid="{F2DED58C-96ED-46A1-BDCC-AF2EF6E04A20}" name="Column11937"/>
    <tableColumn id="11951" xr3:uid="{3CA7F938-0355-4A83-88EB-E56699F2E45A}" name="Column11938"/>
    <tableColumn id="11952" xr3:uid="{4CBDA098-56E7-41DE-BA5E-6DC678BD8C3E}" name="Column11939"/>
    <tableColumn id="11953" xr3:uid="{93E37084-2915-4963-A73A-86C44CC4BA0A}" name="Column11940"/>
    <tableColumn id="11954" xr3:uid="{94F20755-14CC-4E7F-9142-2EC425DC90C6}" name="Column11941"/>
    <tableColumn id="11955" xr3:uid="{4280A70C-69A6-4B45-B994-C97C501A605E}" name="Column11942"/>
    <tableColumn id="11956" xr3:uid="{FE0C0119-D270-496C-9301-4C4A2F8B7BC9}" name="Column11943"/>
    <tableColumn id="11957" xr3:uid="{FACD804E-6A1A-4A7D-9EC3-6CC6035C01C1}" name="Column11944"/>
    <tableColumn id="11958" xr3:uid="{2A7C0B28-08A6-44F8-B448-CC10D84CE409}" name="Column11945"/>
    <tableColumn id="11959" xr3:uid="{467E1918-B48D-447F-8289-8D7B7DF13A31}" name="Column11946"/>
    <tableColumn id="11960" xr3:uid="{3EE4582F-CBED-4956-BF36-D1AA313B699A}" name="Column11947"/>
    <tableColumn id="11961" xr3:uid="{9F4C5FC1-9AC8-487A-B4AF-DA3938D2119B}" name="Column11948"/>
    <tableColumn id="11962" xr3:uid="{BD2C2D63-454B-4DC1-83E4-87B96788F3C7}" name="Column11949"/>
    <tableColumn id="11963" xr3:uid="{6CD25B3F-DCC1-4C42-BD8A-104590AE05B4}" name="Column11950"/>
    <tableColumn id="11964" xr3:uid="{63465C31-F00A-40E1-AD3D-C075113F4A35}" name="Column11951"/>
    <tableColumn id="11965" xr3:uid="{8C4C99DF-3001-4EB6-ACCD-7991EE6599F3}" name="Column11952"/>
    <tableColumn id="11966" xr3:uid="{994FDE68-29E8-4E1B-8975-37BE99C8F6EF}" name="Column11953"/>
    <tableColumn id="11967" xr3:uid="{E466B2E8-A750-46C9-A5BE-B7DCB3AC89DA}" name="Column11954"/>
    <tableColumn id="11968" xr3:uid="{CCCA60F3-CC40-4085-B130-9A396B7A95AB}" name="Column11955"/>
    <tableColumn id="11969" xr3:uid="{9D7DD46D-D8BE-43F7-AD18-D634EE83A5CE}" name="Column11956"/>
    <tableColumn id="11970" xr3:uid="{3B4A4876-A670-4777-956B-9C6D36CEF342}" name="Column11957"/>
    <tableColumn id="11971" xr3:uid="{43F38AA8-0D81-4B8E-91D0-52ABF249561F}" name="Column11958"/>
    <tableColumn id="11972" xr3:uid="{A64FF890-4CB6-4911-ACA6-62B215680F2F}" name="Column11959"/>
    <tableColumn id="11973" xr3:uid="{BEFE7923-3FC4-4A81-BAAF-E92C7599B117}" name="Column11960"/>
    <tableColumn id="11974" xr3:uid="{7A6CF245-901C-4832-9E8E-9B9B44C71448}" name="Column11961"/>
    <tableColumn id="11975" xr3:uid="{7CF9E070-242E-4C35-B35F-E66A985D3402}" name="Column11962"/>
    <tableColumn id="11976" xr3:uid="{1B2F6B21-223C-46E8-A5FE-6BCE94BBA680}" name="Column11963"/>
    <tableColumn id="11977" xr3:uid="{9A580903-2689-45C3-86CD-5675A0F43169}" name="Column11964"/>
    <tableColumn id="11978" xr3:uid="{38D16DBA-26F9-4243-B7E1-A74A76BC55C6}" name="Column11965"/>
    <tableColumn id="11979" xr3:uid="{1F53D37D-9B8B-44BE-87C9-F4C8EAE02BE9}" name="Column11966"/>
    <tableColumn id="11980" xr3:uid="{70FBFC27-5247-4D45-B8AF-2C3C49F843A4}" name="Column11967"/>
    <tableColumn id="11981" xr3:uid="{6C2189B6-DB7A-49F8-962F-9B9C430E735D}" name="Column11968"/>
    <tableColumn id="11982" xr3:uid="{577BACF5-E135-4C93-8FDF-325E74E1203D}" name="Column11969"/>
    <tableColumn id="11983" xr3:uid="{D0BAE5F2-29DA-49A8-A59F-39729F1AD7F4}" name="Column11970"/>
    <tableColumn id="11984" xr3:uid="{6DE88570-DC97-453E-83E5-32918AF28CFE}" name="Column11971"/>
    <tableColumn id="11985" xr3:uid="{7C4A1420-F3A6-4B58-9D08-B61206087D71}" name="Column11972"/>
    <tableColumn id="11986" xr3:uid="{B34678E1-6D8D-4C9F-A32B-4C915A674091}" name="Column11973"/>
    <tableColumn id="11987" xr3:uid="{452B945B-078E-4E81-9893-C18D8AEFD2E9}" name="Column11974"/>
    <tableColumn id="11988" xr3:uid="{22AFDA23-19BF-4C60-AF67-E420C371523B}" name="Column11975"/>
    <tableColumn id="11989" xr3:uid="{0541CE4A-8E2B-4282-92DE-F7A7719915DF}" name="Column11976"/>
    <tableColumn id="11990" xr3:uid="{4EA5A6CF-4361-4DD6-BC14-6D7E2820A976}" name="Column11977"/>
    <tableColumn id="11991" xr3:uid="{08D6719A-F3C6-4B37-9D39-408EE5C8DB68}" name="Column11978"/>
    <tableColumn id="11992" xr3:uid="{697372F6-90D1-4C53-B4BE-211210BF6779}" name="Column11979"/>
    <tableColumn id="11993" xr3:uid="{11AAC4ED-0D59-47BA-8744-44985A8A5250}" name="Column11980"/>
    <tableColumn id="11994" xr3:uid="{34A98DC1-30A3-40C7-9893-3539F8F7D253}" name="Column11981"/>
    <tableColumn id="11995" xr3:uid="{3C6F6294-B988-4393-9D94-61D477B248C7}" name="Column11982"/>
    <tableColumn id="11996" xr3:uid="{8337A020-B11C-4171-B901-B953F414F40F}" name="Column11983"/>
    <tableColumn id="11997" xr3:uid="{90800914-2538-4502-8E2E-54029FE35765}" name="Column11984"/>
    <tableColumn id="11998" xr3:uid="{D92DBD4E-8E44-4E66-9B92-99FC54BB8006}" name="Column11985"/>
    <tableColumn id="11999" xr3:uid="{7A648C3D-94F5-4CB5-854B-3901D08E1642}" name="Column11986"/>
    <tableColumn id="12000" xr3:uid="{44F8DD34-0755-48A0-8278-269816544758}" name="Column11987"/>
    <tableColumn id="12001" xr3:uid="{C0142C57-B078-4629-A277-266C6ADAC329}" name="Column11988"/>
    <tableColumn id="12002" xr3:uid="{E4E1B107-F061-4186-BD14-F627496350FF}" name="Column11989"/>
    <tableColumn id="12003" xr3:uid="{36E15E2B-7C48-4AF3-9E88-E39F715DE3CB}" name="Column11990"/>
    <tableColumn id="12004" xr3:uid="{3A90576D-F4ED-43A2-BB02-6D5E9E7E308F}" name="Column11991"/>
    <tableColumn id="12005" xr3:uid="{2B3B4B04-DE00-47D1-B8B0-0E4551151D0E}" name="Column11992"/>
    <tableColumn id="12006" xr3:uid="{E0A8F616-A0C7-401E-85DE-60242E16A6D1}" name="Column11993"/>
    <tableColumn id="12007" xr3:uid="{0BC23226-D17B-4724-8B91-EE1FB241716A}" name="Column11994"/>
    <tableColumn id="12008" xr3:uid="{E6BAF183-2526-4BF1-98C9-FF08A32B6841}" name="Column11995"/>
    <tableColumn id="12009" xr3:uid="{04640B80-8FA0-4B85-89A7-786BE33B72F2}" name="Column11996"/>
    <tableColumn id="12010" xr3:uid="{842AB66D-3087-442C-B835-F6DDA432892B}" name="Column11997"/>
    <tableColumn id="12011" xr3:uid="{22988D1A-C5F9-4787-98EC-A1FEAE8CF6B3}" name="Column11998"/>
    <tableColumn id="12012" xr3:uid="{25177DEE-7719-45DE-BF35-49468A4CF8CF}" name="Column11999"/>
    <tableColumn id="12013" xr3:uid="{B206C0D4-6A00-4E58-9850-3679606912C9}" name="Column12000"/>
    <tableColumn id="12014" xr3:uid="{40F0580D-083D-4ECA-AC9E-5F1D2C6C9E8B}" name="Column12001"/>
    <tableColumn id="12015" xr3:uid="{B2168B0A-5AA7-4D41-8B27-5C5CE69C432A}" name="Column12002"/>
    <tableColumn id="12016" xr3:uid="{B39A895D-4DB7-4493-99A3-0A6ABA83E782}" name="Column12003"/>
    <tableColumn id="12017" xr3:uid="{1B82313D-35A7-4D47-B031-C81533C8FDEB}" name="Column12004"/>
    <tableColumn id="12018" xr3:uid="{5652BBFD-C919-44C8-91A2-442B098E151E}" name="Column12005"/>
    <tableColumn id="12019" xr3:uid="{9EC67D3D-7426-4EC5-831F-FF8CF270FB61}" name="Column12006"/>
    <tableColumn id="12020" xr3:uid="{5CA67C90-2C33-4807-AAAA-27CDFF57A061}" name="Column12007"/>
    <tableColumn id="12021" xr3:uid="{E78E3C65-08DB-4265-A5FA-F6508905C1A2}" name="Column12008"/>
    <tableColumn id="12022" xr3:uid="{C1D8276D-8F73-4163-987D-D378B52504CA}" name="Column12009"/>
    <tableColumn id="12023" xr3:uid="{D3646F26-8761-4072-AE0A-641617F75CA0}" name="Column12010"/>
    <tableColumn id="12024" xr3:uid="{F8EBD036-037B-40B5-A626-5DC8DADBA861}" name="Column12011"/>
    <tableColumn id="12025" xr3:uid="{F33B6C4F-E59B-44D5-B2FB-F92F5295E58C}" name="Column12012"/>
    <tableColumn id="12026" xr3:uid="{E5C25869-4A62-4A84-A92F-00D732AC0A47}" name="Column12013"/>
    <tableColumn id="12027" xr3:uid="{C31ECF33-271C-44FD-BE31-BC3B7B806E2A}" name="Column12014"/>
    <tableColumn id="12028" xr3:uid="{957355D4-0E37-4270-B16F-FB81F8CCCD4E}" name="Column12015"/>
    <tableColumn id="12029" xr3:uid="{35EF506E-E91F-435B-9FEC-B9A41FEE7190}" name="Column12016"/>
    <tableColumn id="12030" xr3:uid="{0B032102-CE71-4E1C-A150-CA7CF220FABB}" name="Column12017"/>
    <tableColumn id="12031" xr3:uid="{38680FB6-25A2-42BF-8014-983D8541BD04}" name="Column12018"/>
    <tableColumn id="12032" xr3:uid="{161B1BEA-1E75-4A7C-B890-870CC47EE852}" name="Column12019"/>
    <tableColumn id="12033" xr3:uid="{272B2D6F-6A02-4983-BDEB-C6CC24766645}" name="Column12020"/>
    <tableColumn id="12034" xr3:uid="{D97FB019-1BCD-4E99-B309-94C576BE3781}" name="Column12021"/>
    <tableColumn id="12035" xr3:uid="{C0F61FA9-94BC-42B2-97F2-CCD298B8F025}" name="Column12022"/>
    <tableColumn id="12036" xr3:uid="{89775C5B-AE79-435C-B67C-A81674355AB1}" name="Column12023"/>
    <tableColumn id="12037" xr3:uid="{33A91CD4-C2B3-4E34-A884-FAA9462BA397}" name="Column12024"/>
    <tableColumn id="12038" xr3:uid="{E5FBB391-E53E-4927-B518-0536BDB74C38}" name="Column12025"/>
    <tableColumn id="12039" xr3:uid="{3804A168-A890-479B-9129-71B1A6D9F078}" name="Column12026"/>
    <tableColumn id="12040" xr3:uid="{A4316C13-5A90-4A5B-97A0-0E115B264637}" name="Column12027"/>
    <tableColumn id="12041" xr3:uid="{293A4249-95D8-4643-AC2E-7D5A477B61E5}" name="Column12028"/>
    <tableColumn id="12042" xr3:uid="{7521A659-AB7E-4A4B-8536-B97AC3105890}" name="Column12029"/>
    <tableColumn id="12043" xr3:uid="{4CCC01D5-D4E6-45A6-BBB1-D5496300940D}" name="Column12030"/>
    <tableColumn id="12044" xr3:uid="{04B846E3-EFAF-4CA7-8858-5EA5996E6D43}" name="Column12031"/>
    <tableColumn id="12045" xr3:uid="{1B10851A-EDD3-4C6A-9B2B-03B500776194}" name="Column12032"/>
    <tableColumn id="12046" xr3:uid="{5148813A-442C-45BD-89C4-C92C401805CC}" name="Column12033"/>
    <tableColumn id="12047" xr3:uid="{8F6B38D2-5FC3-4B7D-8FA4-8B7DFB30552A}" name="Column12034"/>
    <tableColumn id="12048" xr3:uid="{CB34E5C0-9FD6-4D1B-AD8F-E7349BCB0AF2}" name="Column12035"/>
    <tableColumn id="12049" xr3:uid="{3884001D-FB55-4251-B6B7-C7AB4AF6EA4A}" name="Column12036"/>
    <tableColumn id="12050" xr3:uid="{132AD678-6681-4AF9-B0A9-3255311D03A6}" name="Column12037"/>
    <tableColumn id="12051" xr3:uid="{6ACC3A0C-FD00-4D75-952F-44E6045B7A8A}" name="Column12038"/>
    <tableColumn id="12052" xr3:uid="{B43E499E-EA2A-466E-9854-86EA7062CAC0}" name="Column12039"/>
    <tableColumn id="12053" xr3:uid="{7C4CA92F-F78C-4DF4-9D0D-87090EA930C9}" name="Column12040"/>
    <tableColumn id="12054" xr3:uid="{8A11794D-16D4-416E-9AE4-9CE6BBBFC353}" name="Column12041"/>
    <tableColumn id="12055" xr3:uid="{D01BA143-6FC5-45D3-8A36-95B1B8CE7828}" name="Column12042"/>
    <tableColumn id="12056" xr3:uid="{EB2F433F-E9C4-407B-9509-BB6136298F05}" name="Column12043"/>
    <tableColumn id="12057" xr3:uid="{69335596-8DE9-4E32-920C-4E5B6C12CC87}" name="Column12044"/>
    <tableColumn id="12058" xr3:uid="{B0E5A1C2-6E85-4087-8B14-5B50C1D72D4D}" name="Column12045"/>
    <tableColumn id="12059" xr3:uid="{2015127D-BAF8-40A2-B6A7-FB23C6E35549}" name="Column12046"/>
    <tableColumn id="12060" xr3:uid="{4B57CB66-AE63-4F15-95E7-5BC79CBDD3C1}" name="Column12047"/>
    <tableColumn id="12061" xr3:uid="{44B303F3-4FCA-443D-A0DF-334A6B66BEDF}" name="Column12048"/>
    <tableColumn id="12062" xr3:uid="{9D11534B-E7A5-490A-A21D-5228268A28B4}" name="Column12049"/>
    <tableColumn id="12063" xr3:uid="{DE39386F-F025-46EF-A9CB-73A9D5116B9F}" name="Column12050"/>
    <tableColumn id="12064" xr3:uid="{53FCECA9-F1CC-44FA-8603-80CCCE4EDE60}" name="Column12051"/>
    <tableColumn id="12065" xr3:uid="{11209FD1-1BF8-4D0B-BBA6-D21A6F59847C}" name="Column12052"/>
    <tableColumn id="12066" xr3:uid="{8A8B3D20-3571-4D03-91E2-CF81A85E20B0}" name="Column12053"/>
    <tableColumn id="12067" xr3:uid="{DEC46501-98DA-4374-8D90-CB3FB3FA7AA2}" name="Column12054"/>
    <tableColumn id="12068" xr3:uid="{7FFDEE33-5F49-4E36-B815-8A4EE860F360}" name="Column12055"/>
    <tableColumn id="12069" xr3:uid="{F78EB0BC-9252-4A10-92F0-993CA7D7AF0F}" name="Column12056"/>
    <tableColumn id="12070" xr3:uid="{BC7B9AAF-62DC-44B7-A8B0-F999525199F3}" name="Column12057"/>
    <tableColumn id="12071" xr3:uid="{983FCCFB-3B83-4038-8F54-1830E465296A}" name="Column12058"/>
    <tableColumn id="12072" xr3:uid="{246E9623-FEF3-4067-AC3C-2A569C9B478D}" name="Column12059"/>
    <tableColumn id="12073" xr3:uid="{2394EF14-89FC-4245-B654-297B17534B32}" name="Column12060"/>
    <tableColumn id="12074" xr3:uid="{818C8919-4993-4073-B33D-E21AB655AA8F}" name="Column12061"/>
    <tableColumn id="12075" xr3:uid="{25EB000D-3FE3-4A40-8DA0-44EC7CDF7F76}" name="Column12062"/>
    <tableColumn id="12076" xr3:uid="{3458C4AC-C4A4-469C-936E-81A2277DD9AF}" name="Column12063"/>
    <tableColumn id="12077" xr3:uid="{D65117C8-29DB-440D-A0E6-6C13D233F041}" name="Column12064"/>
    <tableColumn id="12078" xr3:uid="{97E8A91D-44FD-46DA-94E3-B67B4555D633}" name="Column12065"/>
    <tableColumn id="12079" xr3:uid="{C6D092E7-4F72-409C-A639-D6173ECC9972}" name="Column12066"/>
    <tableColumn id="12080" xr3:uid="{139197A1-7AA0-45A2-BC30-2502209A7D30}" name="Column12067"/>
    <tableColumn id="12081" xr3:uid="{4686934C-3878-44BE-95C7-72C63599C4C3}" name="Column12068"/>
    <tableColumn id="12082" xr3:uid="{904AA6D2-8C5E-4751-B6CD-4D1F9121C468}" name="Column12069"/>
    <tableColumn id="12083" xr3:uid="{A6E06D3B-06A5-46D0-AA28-E95975556779}" name="Column12070"/>
    <tableColumn id="12084" xr3:uid="{EA12594A-5FA5-4C2E-914A-3B0B530CA466}" name="Column12071"/>
    <tableColumn id="12085" xr3:uid="{D34C78D9-427A-4F94-A1E1-41A71CE7C39F}" name="Column12072"/>
    <tableColumn id="12086" xr3:uid="{9F70D2DE-BA37-4C76-A062-E7FF92836B2B}" name="Column12073"/>
    <tableColumn id="12087" xr3:uid="{BD964798-37DE-4217-ADDC-9C4CA2FEB296}" name="Column12074"/>
    <tableColumn id="12088" xr3:uid="{780DA8DD-2AFD-4EAE-9C1B-1AAC9A81D698}" name="Column12075"/>
    <tableColumn id="12089" xr3:uid="{5DCB0B20-E729-45B4-9FD6-BC219C78B676}" name="Column12076"/>
    <tableColumn id="12090" xr3:uid="{E92C415E-D0B5-4E6C-8012-AACAA5015576}" name="Column12077"/>
    <tableColumn id="12091" xr3:uid="{0779BDF4-47DC-483E-A8AC-82D04F33D239}" name="Column12078"/>
    <tableColumn id="12092" xr3:uid="{15915B4B-2EFE-482B-8559-B7BDC0880134}" name="Column12079"/>
    <tableColumn id="12093" xr3:uid="{D0A92CD0-975F-44F1-BF70-5AE37EE0DA9E}" name="Column12080"/>
    <tableColumn id="12094" xr3:uid="{9276D2F1-5A69-4895-A647-D088F1E12D21}" name="Column12081"/>
    <tableColumn id="12095" xr3:uid="{5158E921-2E47-44F4-98AB-173C6E68069D}" name="Column12082"/>
    <tableColumn id="12096" xr3:uid="{23EBF813-2F3C-4A90-9F27-5EBE9A8AB93C}" name="Column12083"/>
    <tableColumn id="12097" xr3:uid="{EAC33610-13B7-4582-B087-DC9A822E12B1}" name="Column12084"/>
    <tableColumn id="12098" xr3:uid="{B570C0A6-5F20-4842-8A3E-11DF0C33D155}" name="Column12085"/>
    <tableColumn id="12099" xr3:uid="{4F95A551-7FD2-4D19-9388-A6ED6C1C9467}" name="Column12086"/>
    <tableColumn id="12100" xr3:uid="{C3647E64-665B-437C-9A71-113EBDC8247C}" name="Column12087"/>
    <tableColumn id="12101" xr3:uid="{D113C322-DDC7-4312-82EF-B50E62EA3E1A}" name="Column12088"/>
    <tableColumn id="12102" xr3:uid="{20A5F56F-7EFB-4B17-ADAA-3E8452781687}" name="Column12089"/>
    <tableColumn id="12103" xr3:uid="{839F0FA7-859C-4661-BD69-0D06ACFE7AE9}" name="Column12090"/>
    <tableColumn id="12104" xr3:uid="{931C614B-F360-481B-9BB5-25D3FEBF585A}" name="Column12091"/>
    <tableColumn id="12105" xr3:uid="{4C9D2E72-B585-4C4C-9EEC-7B098F848AF9}" name="Column12092"/>
    <tableColumn id="12106" xr3:uid="{9DE4F3DE-252D-413B-80D7-594A728E1F04}" name="Column12093"/>
    <tableColumn id="12107" xr3:uid="{647BE324-E500-4E50-B229-315004A24E72}" name="Column12094"/>
    <tableColumn id="12108" xr3:uid="{D9871FCB-91D1-4F3A-8B44-F79D94E24807}" name="Column12095"/>
    <tableColumn id="12109" xr3:uid="{35DDCB93-4660-4ECF-8DB8-C268603B4E78}" name="Column12096"/>
    <tableColumn id="12110" xr3:uid="{C9C642EF-6897-46B9-BD82-142C29570841}" name="Column12097"/>
    <tableColumn id="12111" xr3:uid="{59BF3CE3-59C7-4E9D-8EBA-418389697DF0}" name="Column12098"/>
    <tableColumn id="12112" xr3:uid="{BAE1C77B-15EC-493E-846A-6FD3609BD60B}" name="Column12099"/>
    <tableColumn id="12113" xr3:uid="{13D777BE-572A-4527-9A80-FB74F77B7476}" name="Column12100"/>
    <tableColumn id="12114" xr3:uid="{69447672-8564-45B1-B582-1402AF4C9D95}" name="Column12101"/>
    <tableColumn id="12115" xr3:uid="{731607DA-0F1E-4015-AA40-3FD8C95A9191}" name="Column12102"/>
    <tableColumn id="12116" xr3:uid="{F6C6A3EE-02F2-4B47-8C50-B0B3282FDC07}" name="Column12103"/>
    <tableColumn id="12117" xr3:uid="{37BA26F2-B7A7-4B12-8437-992D6576A51C}" name="Column12104"/>
    <tableColumn id="12118" xr3:uid="{68AC3874-1A29-49D2-8569-FE2C82B5B729}" name="Column12105"/>
    <tableColumn id="12119" xr3:uid="{6D04755D-AD51-4D19-B265-37A6F6888B5E}" name="Column12106"/>
    <tableColumn id="12120" xr3:uid="{EE0BA26A-892A-476D-9AA4-4D5FDCB3A372}" name="Column12107"/>
    <tableColumn id="12121" xr3:uid="{1694D0CB-E054-4ACC-96A7-1217638523B7}" name="Column12108"/>
    <tableColumn id="12122" xr3:uid="{31E09F87-116D-4E51-A2A9-05FA21A48DB7}" name="Column12109"/>
    <tableColumn id="12123" xr3:uid="{911FDAB8-4F20-4F28-B8EF-0B4C40DA57B9}" name="Column12110"/>
    <tableColumn id="12124" xr3:uid="{9801FC37-6C1C-4493-9E41-3C4FA01B2057}" name="Column12111"/>
    <tableColumn id="12125" xr3:uid="{737EFBE6-726D-42CE-A253-B7C64EFCE972}" name="Column12112"/>
    <tableColumn id="12126" xr3:uid="{2EDD1401-C291-44C2-BBBD-6CC6A5C44F55}" name="Column12113"/>
    <tableColumn id="12127" xr3:uid="{879E16D3-EBDE-4A6B-8F8F-4E5650AFDB27}" name="Column12114"/>
    <tableColumn id="12128" xr3:uid="{7FB40EE9-D2A2-49DC-BF64-2A2B3F7BD3C8}" name="Column12115"/>
    <tableColumn id="12129" xr3:uid="{F640F4D2-2359-46A9-A460-6E5B64A2872F}" name="Column12116"/>
    <tableColumn id="12130" xr3:uid="{7F5CEF5C-D9FC-41B1-B2B3-996130DAC795}" name="Column12117"/>
    <tableColumn id="12131" xr3:uid="{08F11F90-5B56-487E-B339-FE9AAB1BCA3E}" name="Column12118"/>
    <tableColumn id="12132" xr3:uid="{B91FCA7E-B407-4F85-B89C-254DDBFBD9A1}" name="Column12119"/>
    <tableColumn id="12133" xr3:uid="{55E04BDA-1995-4600-BBFB-31FFAEE7336F}" name="Column12120"/>
    <tableColumn id="12134" xr3:uid="{00112666-97BF-48E7-A30E-ACA0D60FA179}" name="Column12121"/>
    <tableColumn id="12135" xr3:uid="{BD69A0A1-E43E-4A4F-B42A-F89771FD9597}" name="Column12122"/>
    <tableColumn id="12136" xr3:uid="{48AEA9C4-A29D-4F19-97D4-D344C5D2A94F}" name="Column12123"/>
    <tableColumn id="12137" xr3:uid="{3377F7FE-3DA8-4B11-8CA4-2303BC20AF43}" name="Column12124"/>
    <tableColumn id="12138" xr3:uid="{AB17C322-A8C9-4BBD-839C-0C66E7B9084D}" name="Column12125"/>
    <tableColumn id="12139" xr3:uid="{D49738A9-D32F-4220-9899-398C2DC716CD}" name="Column12126"/>
    <tableColumn id="12140" xr3:uid="{294DBA56-BCB3-4F34-886C-E8A2F3519578}" name="Column12127"/>
    <tableColumn id="12141" xr3:uid="{56C0BB1C-3A02-4794-B2CB-24591EE626DC}" name="Column12128"/>
    <tableColumn id="12142" xr3:uid="{FDBDB336-7790-4560-8821-543DF947ABE2}" name="Column12129"/>
    <tableColumn id="12143" xr3:uid="{D88C5EB3-26D8-4D07-92A2-E3A697C687A7}" name="Column12130"/>
    <tableColumn id="12144" xr3:uid="{6055D246-4558-4155-A385-6BC8111B3D0E}" name="Column12131"/>
    <tableColumn id="12145" xr3:uid="{892E9D02-0B05-47CC-9F44-B694A8A58580}" name="Column12132"/>
    <tableColumn id="12146" xr3:uid="{E8773B2E-66F7-42E7-832B-4DE9E128A496}" name="Column12133"/>
    <tableColumn id="12147" xr3:uid="{AFCD84AC-3594-4A3D-AFB4-F22D717DFF64}" name="Column12134"/>
    <tableColumn id="12148" xr3:uid="{9D8CB2B1-CA6C-48DE-9C69-3CD81C61233F}" name="Column12135"/>
    <tableColumn id="12149" xr3:uid="{4EF770F9-318E-41CF-836F-626C76325081}" name="Column12136"/>
    <tableColumn id="12150" xr3:uid="{BA2E48CF-7EC4-4340-8E58-29402B18E81C}" name="Column12137"/>
    <tableColumn id="12151" xr3:uid="{29FA1904-7F79-4AD3-9F32-11C48DD51201}" name="Column12138"/>
    <tableColumn id="12152" xr3:uid="{D9DEA256-2C32-493B-91B2-166D8A5560F9}" name="Column12139"/>
    <tableColumn id="12153" xr3:uid="{F7DC7092-9872-4835-B894-1DC8101FEAFE}" name="Column12140"/>
    <tableColumn id="12154" xr3:uid="{06AC6807-AA65-4E6D-BD2D-CD09C3B02C14}" name="Column12141"/>
    <tableColumn id="12155" xr3:uid="{CBB8A149-DBEA-4C2C-885C-7ECCE75ABD4B}" name="Column12142"/>
    <tableColumn id="12156" xr3:uid="{60BFD64A-42D3-4C6C-834D-1E3CAC3BFD68}" name="Column12143"/>
    <tableColumn id="12157" xr3:uid="{9478429D-1843-40AD-B699-31F35BC90EA4}" name="Column12144"/>
    <tableColumn id="12158" xr3:uid="{E0C1703C-23BD-4544-98A3-4E87E8CE157F}" name="Column12145"/>
    <tableColumn id="12159" xr3:uid="{3225A5C2-882E-49FA-84FD-BEF9BB6C08FD}" name="Column12146"/>
    <tableColumn id="12160" xr3:uid="{FA8E923D-AE87-40A4-BFEA-526AC26D388B}" name="Column12147"/>
    <tableColumn id="12161" xr3:uid="{9848DC61-0292-4129-8CB0-34D782AF49A5}" name="Column12148"/>
    <tableColumn id="12162" xr3:uid="{9E55CCFF-A7FF-488F-A233-AF5B7B80E91E}" name="Column12149"/>
    <tableColumn id="12163" xr3:uid="{3949A9BC-D810-446C-AD6D-EAACC92D3FE8}" name="Column12150"/>
    <tableColumn id="12164" xr3:uid="{F61C0BCE-5EE3-4232-818E-13A139283133}" name="Column12151"/>
    <tableColumn id="12165" xr3:uid="{6A276206-15AD-45F3-987C-26D4778DA36A}" name="Column12152"/>
    <tableColumn id="12166" xr3:uid="{657DC051-31D2-4F4F-9E57-E5301AE6EC0F}" name="Column12153"/>
    <tableColumn id="12167" xr3:uid="{A1705A3C-A620-451D-ABA6-BC6E935B3965}" name="Column12154"/>
    <tableColumn id="12168" xr3:uid="{279F9128-5AD3-4A4A-A22A-FDEE7A4CDEE7}" name="Column12155"/>
    <tableColumn id="12169" xr3:uid="{074CE749-B764-4C08-850D-342066877E7C}" name="Column12156"/>
    <tableColumn id="12170" xr3:uid="{FA640968-9477-4038-B938-9D95791BBB31}" name="Column12157"/>
    <tableColumn id="12171" xr3:uid="{E547C534-83E8-4850-B048-B719101E74C8}" name="Column12158"/>
    <tableColumn id="12172" xr3:uid="{463BDAB3-4FFB-4FBC-83E8-FE340AF62066}" name="Column12159"/>
    <tableColumn id="12173" xr3:uid="{F7ADD8EC-12C6-467B-9D66-CDD36850D536}" name="Column12160"/>
    <tableColumn id="12174" xr3:uid="{39063288-6913-4E19-9494-47E5E30CD428}" name="Column12161"/>
    <tableColumn id="12175" xr3:uid="{4470C211-D091-4312-A664-40BDC4B6F565}" name="Column12162"/>
    <tableColumn id="12176" xr3:uid="{CDCE1EBE-7F57-433E-A363-996E5A64F0C9}" name="Column12163"/>
    <tableColumn id="12177" xr3:uid="{DA8CCEB6-7A4D-4B83-9177-EEB255D40BDC}" name="Column12164"/>
    <tableColumn id="12178" xr3:uid="{BF8CE2D0-8520-4A3B-AB1C-1F941B2DC6DC}" name="Column12165"/>
    <tableColumn id="12179" xr3:uid="{46D94306-AD93-4562-A811-0AF5D5E49635}" name="Column12166"/>
    <tableColumn id="12180" xr3:uid="{132B4D56-2A88-4E5F-BF48-96BA986CC098}" name="Column12167"/>
    <tableColumn id="12181" xr3:uid="{EDDC1EFC-873A-4FE7-A660-5201AE9E58AF}" name="Column12168"/>
    <tableColumn id="12182" xr3:uid="{E5BFB84F-A4B1-4E62-BC1D-49E578E972BC}" name="Column12169"/>
    <tableColumn id="12183" xr3:uid="{FC696F30-E6A2-44AD-81ED-661F681BE2E9}" name="Column12170"/>
    <tableColumn id="12184" xr3:uid="{08314FE7-FB14-49BC-8F5E-8DCA94058371}" name="Column12171"/>
    <tableColumn id="12185" xr3:uid="{5A6C670C-E69C-4D71-A599-5F11EECD1D8E}" name="Column12172"/>
    <tableColumn id="12186" xr3:uid="{9EDA2301-5CE0-407D-98FC-2DEA3DD8B1E6}" name="Column12173"/>
    <tableColumn id="12187" xr3:uid="{BA5BF435-6727-4C29-BC76-BD44D4D409B8}" name="Column12174"/>
    <tableColumn id="12188" xr3:uid="{CEDDB224-0266-4B6B-B815-18F39A68918A}" name="Column12175"/>
    <tableColumn id="12189" xr3:uid="{E7558D1F-3AB3-4AFC-8926-F612E0E82BEE}" name="Column12176"/>
    <tableColumn id="12190" xr3:uid="{F4F4FD4C-376C-41E1-AABA-4AEA1FFA7A0F}" name="Column12177"/>
    <tableColumn id="12191" xr3:uid="{F5798BFC-795C-4F60-AD1C-C21695836442}" name="Column12178"/>
    <tableColumn id="12192" xr3:uid="{4E65F3D9-84E7-4D82-A4F2-3C2CB81944D2}" name="Column12179"/>
    <tableColumn id="12193" xr3:uid="{4ECF872B-CECA-4D4F-91AE-C106F51CA38A}" name="Column12180"/>
    <tableColumn id="12194" xr3:uid="{EBBDAE66-6E5B-4672-8B9F-D047EE5FD101}" name="Column12181"/>
    <tableColumn id="12195" xr3:uid="{2A826B93-A7E3-4186-8150-017A715F5051}" name="Column12182"/>
    <tableColumn id="12196" xr3:uid="{C988CE22-EB1C-48BA-A0AA-95C68D54A218}" name="Column12183"/>
    <tableColumn id="12197" xr3:uid="{DD13D8D7-BEC6-447C-AC77-0BA08712E4C0}" name="Column12184"/>
    <tableColumn id="12198" xr3:uid="{9CF1D29C-826A-4D08-B90A-0767B0BE8D10}" name="Column12185"/>
    <tableColumn id="12199" xr3:uid="{E34A342B-28FA-4453-94B4-AED18131E0BA}" name="Column12186"/>
    <tableColumn id="12200" xr3:uid="{6BAF4E03-2CF6-4103-A1CA-4D18C871F6D0}" name="Column12187"/>
    <tableColumn id="12201" xr3:uid="{3A9FC817-F29B-4E20-BF3C-727BAF530802}" name="Column12188"/>
    <tableColumn id="12202" xr3:uid="{873D031E-F892-4697-BEF9-CF82350497DE}" name="Column12189"/>
    <tableColumn id="12203" xr3:uid="{326B90C8-3DC0-41D3-B266-ECBDBE267188}" name="Column12190"/>
    <tableColumn id="12204" xr3:uid="{FD18BD74-6B78-4860-9272-BD16EE471AA2}" name="Column12191"/>
    <tableColumn id="12205" xr3:uid="{D019F691-21D5-48E1-87B1-57A94EF11C77}" name="Column12192"/>
    <tableColumn id="12206" xr3:uid="{6992867D-DF7F-423E-AB5B-36E34800BC27}" name="Column12193"/>
    <tableColumn id="12207" xr3:uid="{21A7BC68-1D16-44B6-BE8F-FAA35C04709F}" name="Column12194"/>
    <tableColumn id="12208" xr3:uid="{14F02DAD-1A1F-46C2-A974-02B0384ED857}" name="Column12195"/>
    <tableColumn id="12209" xr3:uid="{9AA7DD2F-D4EE-4E74-A5C8-72FC64E21355}" name="Column12196"/>
    <tableColumn id="12210" xr3:uid="{6AAF178C-61FD-415C-8064-94EE749FF8EA}" name="Column12197"/>
    <tableColumn id="12211" xr3:uid="{9F4A331D-CB54-4300-97DD-181B009938BA}" name="Column12198"/>
    <tableColumn id="12212" xr3:uid="{0BF9A023-A2A7-4B5A-B287-AB34946A34B2}" name="Column12199"/>
    <tableColumn id="12213" xr3:uid="{61B325EB-5D87-4D74-AD80-F40422485F20}" name="Column12200"/>
    <tableColumn id="12214" xr3:uid="{0B21744E-97C0-4373-990E-5F8F8D3F1F5E}" name="Column12201"/>
    <tableColumn id="12215" xr3:uid="{24EBEB34-7352-443D-9156-22D6C4F36C80}" name="Column12202"/>
    <tableColumn id="12216" xr3:uid="{848058C2-814B-498B-98A0-BF52CD71EBE2}" name="Column12203"/>
    <tableColumn id="12217" xr3:uid="{3280C4A8-28BD-4D8B-ABAB-AE42AF62E45B}" name="Column12204"/>
    <tableColumn id="12218" xr3:uid="{B5B10F22-9BAE-4644-9C75-4F3362842977}" name="Column12205"/>
    <tableColumn id="12219" xr3:uid="{810FB2ED-1582-4B3B-A4BD-BE30A6E66355}" name="Column12206"/>
    <tableColumn id="12220" xr3:uid="{23AE4BC8-29B8-421B-B773-123E9896D83A}" name="Column12207"/>
    <tableColumn id="12221" xr3:uid="{6E1BA0B7-CED7-4E51-861F-43511528320E}" name="Column12208"/>
    <tableColumn id="12222" xr3:uid="{062CAEFC-474B-46A4-8A70-B5E20B2573AE}" name="Column12209"/>
    <tableColumn id="12223" xr3:uid="{08F0BC26-5772-43F9-9783-31C301A5E791}" name="Column12210"/>
    <tableColumn id="12224" xr3:uid="{85318E1D-5FE7-4722-ABD0-0FCA1715A2EE}" name="Column12211"/>
    <tableColumn id="12225" xr3:uid="{82FEFD56-9E5E-45B4-8906-E74930FF235C}" name="Column12212"/>
    <tableColumn id="12226" xr3:uid="{EEB386B8-90A0-4394-85C0-CF78CBDDBFC1}" name="Column12213"/>
    <tableColumn id="12227" xr3:uid="{7677D70E-BC76-4334-B658-AEC3A31E0B1D}" name="Column12214"/>
    <tableColumn id="12228" xr3:uid="{131FC909-2853-4ED8-90F7-28153A40E0CE}" name="Column12215"/>
    <tableColumn id="12229" xr3:uid="{2EC46053-71B2-4DD9-9DB0-DC130B15BF06}" name="Column12216"/>
    <tableColumn id="12230" xr3:uid="{B35DCB4D-1282-4258-894B-F88F1630DDE4}" name="Column12217"/>
    <tableColumn id="12231" xr3:uid="{015313C8-961D-4EE6-8BA4-C69DA3C2275F}" name="Column12218"/>
    <tableColumn id="12232" xr3:uid="{E80719CE-0565-4267-AE19-8CE1127AF44C}" name="Column12219"/>
    <tableColumn id="12233" xr3:uid="{800BA85B-B135-46A3-95C4-4819481ECFC5}" name="Column12220"/>
    <tableColumn id="12234" xr3:uid="{9A3E8948-F98A-47B6-9D69-CE08BA732E2F}" name="Column12221"/>
    <tableColumn id="12235" xr3:uid="{A4B7E9BA-7D76-477F-8D8E-8B8817810E41}" name="Column12222"/>
    <tableColumn id="12236" xr3:uid="{3793A1C7-A018-4814-8BCE-2063303AAA23}" name="Column12223"/>
    <tableColumn id="12237" xr3:uid="{C1E256EC-E912-4370-844B-A64E4FC66740}" name="Column12224"/>
    <tableColumn id="12238" xr3:uid="{D7C8AB48-8ADE-455C-85EA-D7DEB25A5D51}" name="Column12225"/>
    <tableColumn id="12239" xr3:uid="{F941DAFE-5230-489F-9C46-CA6C17AEBB31}" name="Column12226"/>
    <tableColumn id="12240" xr3:uid="{E4403DEC-44A2-4DFA-93BD-358239DF6393}" name="Column12227"/>
    <tableColumn id="12241" xr3:uid="{9FC2E9F0-DDCD-4014-998B-151EE7FE2460}" name="Column12228"/>
    <tableColumn id="12242" xr3:uid="{AA407CAC-F21E-4791-943E-93936F8623D6}" name="Column12229"/>
    <tableColumn id="12243" xr3:uid="{84D9FA41-0D4A-4F09-B46A-BB40903963C7}" name="Column12230"/>
    <tableColumn id="12244" xr3:uid="{4908CE94-6E67-4DFF-B3B1-FE19A34DC1E2}" name="Column12231"/>
    <tableColumn id="12245" xr3:uid="{0139E2D7-61A9-47AC-A158-EB33EF90608C}" name="Column12232"/>
    <tableColumn id="12246" xr3:uid="{162C3D31-DB4B-4183-9747-0590CCDFFB0F}" name="Column12233"/>
    <tableColumn id="12247" xr3:uid="{3F1C7852-9330-469D-B6B5-70C44CAB1B02}" name="Column12234"/>
    <tableColumn id="12248" xr3:uid="{36F4781E-7ECF-47B6-8018-40BDC10407E0}" name="Column12235"/>
    <tableColumn id="12249" xr3:uid="{AC371FDE-B082-455C-92D0-09C630370451}" name="Column12236"/>
    <tableColumn id="12250" xr3:uid="{8050D81A-2469-4C56-997E-975F440E3DD2}" name="Column12237"/>
    <tableColumn id="12251" xr3:uid="{FD3F462F-3E65-4279-8EBD-44947CFB7DF6}" name="Column12238"/>
    <tableColumn id="12252" xr3:uid="{5045A53A-7F29-4CAE-A259-EFEB1694A924}" name="Column12239"/>
    <tableColumn id="12253" xr3:uid="{4136DBC8-3586-42FB-99A9-1037356AA37C}" name="Column12240"/>
    <tableColumn id="12254" xr3:uid="{517509EF-0086-465B-BC41-26E227ADB898}" name="Column12241"/>
    <tableColumn id="12255" xr3:uid="{3EDA9757-0618-4BB8-8CA9-5A53179FF16C}" name="Column12242"/>
    <tableColumn id="12256" xr3:uid="{D6FE3C96-F3BC-493F-8C60-DCEE8611CC34}" name="Column12243"/>
    <tableColumn id="12257" xr3:uid="{224B7732-4B27-4172-A756-92F0F9B670E9}" name="Column12244"/>
    <tableColumn id="12258" xr3:uid="{3CC7EF14-7B6A-4131-B0A4-2CEFC4E2DE6F}" name="Column12245"/>
    <tableColumn id="12259" xr3:uid="{631AF68C-9D5D-4ACA-B963-EABEA5217050}" name="Column12246"/>
    <tableColumn id="12260" xr3:uid="{37848244-17C9-4C5C-885F-C2FDBF126235}" name="Column12247"/>
    <tableColumn id="12261" xr3:uid="{1295F9A8-8F63-414E-BD4C-03443F9C83B4}" name="Column12248"/>
    <tableColumn id="12262" xr3:uid="{686B2150-419F-4B27-A46B-6B85CB2EAE12}" name="Column12249"/>
    <tableColumn id="12263" xr3:uid="{F3FC6E8E-31E6-4F22-9A63-817114BBA445}" name="Column12250"/>
    <tableColumn id="12264" xr3:uid="{AAA9D77C-3667-410B-B1CB-C51E6D74BA6C}" name="Column12251"/>
    <tableColumn id="12265" xr3:uid="{4B40186B-4B81-4F54-8354-EEA7EA3D2880}" name="Column12252"/>
    <tableColumn id="12266" xr3:uid="{F4CB8906-5A43-43A1-8494-6C068F3C3B06}" name="Column12253"/>
    <tableColumn id="12267" xr3:uid="{2649E5BB-643D-4603-8DE4-BD524375FF20}" name="Column12254"/>
    <tableColumn id="12268" xr3:uid="{7E1A3205-0CF6-4DFA-8F4F-4C5B083299B1}" name="Column12255"/>
    <tableColumn id="12269" xr3:uid="{F9FB29A1-CF3B-4C73-B74F-4E7438D876CD}" name="Column12256"/>
    <tableColumn id="12270" xr3:uid="{A037DD10-FCE5-4826-BDCB-902292F20E59}" name="Column12257"/>
    <tableColumn id="12271" xr3:uid="{A84BD0A1-60D0-493C-8F7B-F76D1E7A32FC}" name="Column12258"/>
    <tableColumn id="12272" xr3:uid="{1D8B49A7-FCB1-4221-9AC4-53A278F7E769}" name="Column12259"/>
    <tableColumn id="12273" xr3:uid="{B5DD3DF4-7C1E-419F-ADC3-FE5326353BD6}" name="Column12260"/>
    <tableColumn id="12274" xr3:uid="{9F34AB8C-F107-4B56-A541-656EFDF9FC13}" name="Column12261"/>
    <tableColumn id="12275" xr3:uid="{D8AE160D-5170-4D9D-BFE2-118861AFE3FF}" name="Column12262"/>
    <tableColumn id="12276" xr3:uid="{67492BE7-DE39-49D6-8FF7-435F613D64DB}" name="Column12263"/>
    <tableColumn id="12277" xr3:uid="{F7535A18-E4BD-449C-BF35-BF63F5C44E02}" name="Column12264"/>
    <tableColumn id="12278" xr3:uid="{09C2D283-1F92-4D8B-98A3-EBED9969B7A8}" name="Column12265"/>
    <tableColumn id="12279" xr3:uid="{23979395-17C0-4595-8DC2-E458B9599155}" name="Column12266"/>
    <tableColumn id="12280" xr3:uid="{97D4FDCA-1C88-4652-BDC7-529F98466EEE}" name="Column12267"/>
    <tableColumn id="12281" xr3:uid="{50ADC80B-B885-49CF-8AEC-29EFB88F9A44}" name="Column12268"/>
    <tableColumn id="12282" xr3:uid="{FA46BA90-34E0-4CB2-ABD9-13D17A6FE323}" name="Column12269"/>
    <tableColumn id="12283" xr3:uid="{A6C21CE8-5DAF-4C7C-9693-48A723835580}" name="Column12270"/>
    <tableColumn id="12284" xr3:uid="{861FB0B9-B419-4EB0-9BE7-BCDABEB63E7B}" name="Column12271"/>
    <tableColumn id="12285" xr3:uid="{99F5DA9E-ED08-4BE5-A7CE-192ED78F81BB}" name="Column12272"/>
    <tableColumn id="12286" xr3:uid="{17340501-8070-4A01-8573-4B1C58AE06A8}" name="Column12273"/>
    <tableColumn id="12287" xr3:uid="{2E32AC9D-CFE0-4336-8D30-87C51241879F}" name="Column12274"/>
    <tableColumn id="12288" xr3:uid="{81BB7156-C138-4C6B-8BD8-4F4AFA10B5DF}" name="Column12275"/>
    <tableColumn id="12289" xr3:uid="{15595E8D-61DD-4F23-A28B-A02DCF2C7F2D}" name="Column12276"/>
    <tableColumn id="12290" xr3:uid="{D1F4FF33-EB66-446B-BE27-D109DEA93B2A}" name="Column12277"/>
    <tableColumn id="12291" xr3:uid="{F4047B0D-48D4-47E9-B171-E907157FA0A0}" name="Column12278"/>
    <tableColumn id="12292" xr3:uid="{D82F1DED-367A-4B20-B373-9AF2EC15B7C2}" name="Column12279"/>
    <tableColumn id="12293" xr3:uid="{1D03234A-1C48-4A74-9A78-0AB11310890E}" name="Column12280"/>
    <tableColumn id="12294" xr3:uid="{AA6D1400-46FC-4FC7-A11C-BDDE532C2E0A}" name="Column12281"/>
    <tableColumn id="12295" xr3:uid="{9A627EDE-C685-4AE2-A583-D03155B17B8F}" name="Column12282"/>
    <tableColumn id="12296" xr3:uid="{9395674F-5133-45D8-9D79-EC6771E41001}" name="Column12283"/>
    <tableColumn id="12297" xr3:uid="{6671CF68-E505-4771-BE6A-6D126FE1099A}" name="Column12284"/>
    <tableColumn id="12298" xr3:uid="{943D7EC2-4320-418E-95DC-ADCCA0DA5CF6}" name="Column12285"/>
    <tableColumn id="12299" xr3:uid="{898BDAC5-732A-46BD-AB3E-DC493C281B26}" name="Column12286"/>
    <tableColumn id="12300" xr3:uid="{BFA8578E-8537-45FF-B0D9-CC013BB6BFF8}" name="Column12287"/>
    <tableColumn id="12301" xr3:uid="{0C151F5B-4E7B-4AA0-9A53-F8968E2B2D75}" name="Column12288"/>
    <tableColumn id="12302" xr3:uid="{971F27AC-A64E-4ACC-9D4C-257DF9814481}" name="Column12289"/>
    <tableColumn id="12303" xr3:uid="{46EC1581-3EF2-4063-8CDB-0844BB9A3478}" name="Column12290"/>
    <tableColumn id="12304" xr3:uid="{7EDBE619-8EF9-46B1-8E99-ED41FB29D8A0}" name="Column12291"/>
    <tableColumn id="12305" xr3:uid="{FA8ECEC8-3F4E-469A-9B34-447DAD4CD950}" name="Column12292"/>
    <tableColumn id="12306" xr3:uid="{C3752DC9-7EA6-4F85-A1E1-EFFA6EEB3E7D}" name="Column12293"/>
    <tableColumn id="12307" xr3:uid="{3E81A43B-6A6F-4239-A0C5-32AFE5EFDD8E}" name="Column12294"/>
    <tableColumn id="12308" xr3:uid="{459361FB-0C61-418E-9025-9C95E2D22346}" name="Column12295"/>
    <tableColumn id="12309" xr3:uid="{BE119BD1-EDAB-4391-BC7A-13F7097DA2DB}" name="Column12296"/>
    <tableColumn id="12310" xr3:uid="{BA3116F0-B75C-4A41-976A-81631C481602}" name="Column12297"/>
    <tableColumn id="12311" xr3:uid="{19287530-045E-4182-835B-2A4B2F82EE95}" name="Column12298"/>
    <tableColumn id="12312" xr3:uid="{B732F2FF-50F7-4B87-A655-B2FA72EBFC1A}" name="Column12299"/>
    <tableColumn id="12313" xr3:uid="{100CA399-4369-43CF-9662-C81F3F918C95}" name="Column12300"/>
    <tableColumn id="12314" xr3:uid="{699082DE-230F-47BA-B69A-C59D57C4507A}" name="Column12301"/>
    <tableColumn id="12315" xr3:uid="{80A58EAC-EAF5-4785-BDC5-B9832632918A}" name="Column12302"/>
    <tableColumn id="12316" xr3:uid="{F0591F4A-3D19-4CD0-A1B8-6C16BD50B740}" name="Column12303"/>
    <tableColumn id="12317" xr3:uid="{06FCD0FE-DB1B-4C94-85F2-45000926B114}" name="Column12304"/>
    <tableColumn id="12318" xr3:uid="{ECAC7E07-8860-4A93-B1A3-86AD8944F0AB}" name="Column12305"/>
    <tableColumn id="12319" xr3:uid="{BEC847EB-E673-40D0-9718-01D8D5D2FFEA}" name="Column12306"/>
    <tableColumn id="12320" xr3:uid="{BB5565DE-1152-4FB9-9687-C90E651F3F9C}" name="Column12307"/>
    <tableColumn id="12321" xr3:uid="{7F0CE69C-3CFC-4266-8810-625075E60A37}" name="Column12308"/>
    <tableColumn id="12322" xr3:uid="{6C84AF31-56E3-4D43-8BEB-0B28A1979C3B}" name="Column12309"/>
    <tableColumn id="12323" xr3:uid="{084A1C6F-5455-47C5-AC3B-A22BD4FE869A}" name="Column12310"/>
    <tableColumn id="12324" xr3:uid="{D0780789-FA50-47B4-8307-ABF160433FE2}" name="Column12311"/>
    <tableColumn id="12325" xr3:uid="{40AF26DD-45F8-424C-8CA0-069FCD157CB0}" name="Column12312"/>
    <tableColumn id="12326" xr3:uid="{5DE50E0A-E528-4AFD-9E2F-CA642A14ED40}" name="Column12313"/>
    <tableColumn id="12327" xr3:uid="{E71B7AC5-C4BD-4788-BD63-D16B10129A6B}" name="Column12314"/>
    <tableColumn id="12328" xr3:uid="{EC4A4703-00BD-4EB5-A549-F2DA4DBE45F9}" name="Column12315"/>
    <tableColumn id="12329" xr3:uid="{C9243C74-DBE2-4126-8553-8F78EC5F7111}" name="Column12316"/>
    <tableColumn id="12330" xr3:uid="{0804B470-8BF6-4F6E-9A9A-876797D0FDD4}" name="Column12317"/>
    <tableColumn id="12331" xr3:uid="{F10CE8F6-F3F9-4A70-A6C2-85847A90F36B}" name="Column12318"/>
    <tableColumn id="12332" xr3:uid="{64393518-EB91-464B-B6DB-72191EE88D25}" name="Column12319"/>
    <tableColumn id="12333" xr3:uid="{075DC503-69DF-4E91-90C2-93028373C7AF}" name="Column12320"/>
    <tableColumn id="12334" xr3:uid="{63CC627F-EA5B-4864-A7D0-092FAE0150FE}" name="Column12321"/>
    <tableColumn id="12335" xr3:uid="{FB5E67E5-EAAC-4C28-AF60-C8EB2A8D230B}" name="Column12322"/>
    <tableColumn id="12336" xr3:uid="{E387162C-890A-4A31-995A-4EE584FA993E}" name="Column12323"/>
    <tableColumn id="12337" xr3:uid="{DF2E0F80-64B5-47CE-950B-D9767107FC2C}" name="Column12324"/>
    <tableColumn id="12338" xr3:uid="{C26DE3D7-DB63-408B-A186-743CA6043D1E}" name="Column12325"/>
    <tableColumn id="12339" xr3:uid="{ACA042F3-49A7-482F-9259-9D6883C27B03}" name="Column12326"/>
    <tableColumn id="12340" xr3:uid="{B290D319-7279-4E75-BBA8-47A2A1E81885}" name="Column12327"/>
    <tableColumn id="12341" xr3:uid="{BC2A7D23-BDD0-4A5D-B2E8-EBE22EA29B67}" name="Column12328"/>
    <tableColumn id="12342" xr3:uid="{D85FC945-F2E1-4EF7-A637-703A174821A9}" name="Column12329"/>
    <tableColumn id="12343" xr3:uid="{DE62864E-20E7-40F9-9EEA-2BF06B2B258F}" name="Column12330"/>
    <tableColumn id="12344" xr3:uid="{4B4FBCFB-E0BA-4DB5-8776-321F09369B0E}" name="Column12331"/>
    <tableColumn id="12345" xr3:uid="{BB79F40B-CFD6-46B1-A3A7-19F9BC4F1F6C}" name="Column12332"/>
    <tableColumn id="12346" xr3:uid="{98CEF5CC-2D4D-416B-8D45-073CDFF74ABF}" name="Column12333"/>
    <tableColumn id="12347" xr3:uid="{6A2FC5C5-1771-4F91-A48D-0011ACB5E0D1}" name="Column12334"/>
    <tableColumn id="12348" xr3:uid="{C3B18E7E-B147-4E57-BBF8-6FE4B736752A}" name="Column12335"/>
    <tableColumn id="12349" xr3:uid="{A59EFD82-55B9-415A-ABF7-9E8054910691}" name="Column12336"/>
    <tableColumn id="12350" xr3:uid="{D9A953A8-400B-43C2-A798-B33171FE82D8}" name="Column12337"/>
    <tableColumn id="12351" xr3:uid="{91447B65-C69E-4BCB-B9B5-8F4C845A87F1}" name="Column12338"/>
    <tableColumn id="12352" xr3:uid="{50DE450D-1BE6-4FBA-B3F6-90B722451A48}" name="Column12339"/>
    <tableColumn id="12353" xr3:uid="{4B005852-7393-417D-89CB-C1A97076B4FD}" name="Column12340"/>
    <tableColumn id="12354" xr3:uid="{C94A460F-9B7C-4261-86F5-0EB3B7F28EBC}" name="Column12341"/>
    <tableColumn id="12355" xr3:uid="{AF50A54D-C0BE-434C-8625-E13F7113C925}" name="Column12342"/>
    <tableColumn id="12356" xr3:uid="{D23D028F-359E-40C6-BE64-9654095C629B}" name="Column12343"/>
    <tableColumn id="12357" xr3:uid="{157040DC-D5D4-4299-B682-26B66C4F4463}" name="Column12344"/>
    <tableColumn id="12358" xr3:uid="{FBE82481-05AB-4CD9-AA13-840CA7B08E1C}" name="Column12345"/>
    <tableColumn id="12359" xr3:uid="{728E87B6-748E-4B94-9F73-768538ABDE3A}" name="Column12346"/>
    <tableColumn id="12360" xr3:uid="{E0B1C178-732A-46E9-A1CB-60B129B28587}" name="Column12347"/>
    <tableColumn id="12361" xr3:uid="{92BA12A6-C413-4417-8E4D-7627D527F919}" name="Column12348"/>
    <tableColumn id="12362" xr3:uid="{E646AF2A-FC7E-469C-BC38-5B0E46926C5A}" name="Column12349"/>
    <tableColumn id="12363" xr3:uid="{5C61E534-1454-4991-BBE3-B1E73F5B9E4C}" name="Column12350"/>
    <tableColumn id="12364" xr3:uid="{CCD847C7-C86D-4126-899C-96440D68B74F}" name="Column12351"/>
    <tableColumn id="12365" xr3:uid="{3A602472-6221-4FB3-A20F-64FC5276BEE4}" name="Column12352"/>
    <tableColumn id="12366" xr3:uid="{ABCAD2D3-C6A8-4A96-86DB-E9E9DEB02A6C}" name="Column12353"/>
    <tableColumn id="12367" xr3:uid="{CC4BD587-E52D-438A-B630-A081656EE902}" name="Column12354"/>
    <tableColumn id="12368" xr3:uid="{846B4477-7540-4CE3-803D-8CE8ECAC8E9C}" name="Column12355"/>
    <tableColumn id="12369" xr3:uid="{34ADA64D-A11B-4417-9B45-8CACFCAB8844}" name="Column12356"/>
    <tableColumn id="12370" xr3:uid="{F8A00B9B-E7B5-43C0-A20D-FD9D7FB90D83}" name="Column12357"/>
    <tableColumn id="12371" xr3:uid="{21EB4C72-6240-46E4-9AA4-95B428088C66}" name="Column12358"/>
    <tableColumn id="12372" xr3:uid="{5C686A0F-D2B5-4859-80DE-6240ABB5B215}" name="Column12359"/>
    <tableColumn id="12373" xr3:uid="{6E91D1AA-E644-4668-9443-8E303FB9D122}" name="Column12360"/>
    <tableColumn id="12374" xr3:uid="{86136DAA-8904-4732-A430-034A8A6BA4B1}" name="Column12361"/>
    <tableColumn id="12375" xr3:uid="{CB147597-A3FF-4676-822F-A2A0C9934EC9}" name="Column12362"/>
    <tableColumn id="12376" xr3:uid="{50D8525D-D264-43A0-BDFE-677AAB5C1A90}" name="Column12363"/>
    <tableColumn id="12377" xr3:uid="{5006FA96-1E5F-48E4-8D95-4FC60A8B181B}" name="Column12364"/>
    <tableColumn id="12378" xr3:uid="{F3BE77ED-1C43-4E92-B5EA-1A9F8297EB54}" name="Column12365"/>
    <tableColumn id="12379" xr3:uid="{406FD9C0-5C01-4377-A6C2-6684165AEE7D}" name="Column12366"/>
    <tableColumn id="12380" xr3:uid="{E8D958D5-B94E-49F4-9DED-65002E4F3765}" name="Column12367"/>
    <tableColumn id="12381" xr3:uid="{1A8DFB3B-EE56-4868-A7D6-7C5846D3C321}" name="Column12368"/>
    <tableColumn id="12382" xr3:uid="{47B429E8-3540-4612-80F3-2DB76C8BD454}" name="Column12369"/>
    <tableColumn id="12383" xr3:uid="{3B56F573-F835-4007-9F71-D3BA709CA1A5}" name="Column12370"/>
    <tableColumn id="12384" xr3:uid="{22911B05-BCFF-4AA5-8D3A-AC29A91E3EA1}" name="Column12371"/>
    <tableColumn id="12385" xr3:uid="{64D8943E-3D37-4A8D-9BBF-13004DA641AA}" name="Column12372"/>
    <tableColumn id="12386" xr3:uid="{5019E6C8-5C50-4D7D-836D-3DB68CC9CE24}" name="Column12373"/>
    <tableColumn id="12387" xr3:uid="{B0B2ADA2-92E9-4C02-A11F-C692247F4CF1}" name="Column12374"/>
    <tableColumn id="12388" xr3:uid="{F3098A5A-BEB2-4A57-AB3A-72B4BB488D6C}" name="Column12375"/>
    <tableColumn id="12389" xr3:uid="{C3B374C0-6075-4494-B8A6-EA0D5A63E912}" name="Column12376"/>
    <tableColumn id="12390" xr3:uid="{E314B4C9-B1F6-402C-92FC-9F4B69260859}" name="Column12377"/>
    <tableColumn id="12391" xr3:uid="{661B8DC5-1636-4C86-B153-420094B5F277}" name="Column12378"/>
    <tableColumn id="12392" xr3:uid="{62A96953-3003-4CD1-9552-A9E7ED440187}" name="Column12379"/>
    <tableColumn id="12393" xr3:uid="{50012E61-F8AF-4D9D-ADDC-26C35E4E00B0}" name="Column12380"/>
    <tableColumn id="12394" xr3:uid="{8F1A348D-70FB-4214-9DD5-13F37BCCBCEF}" name="Column12381"/>
    <tableColumn id="12395" xr3:uid="{29DFBC8D-CECE-4FFA-8802-05C25461296B}" name="Column12382"/>
    <tableColumn id="12396" xr3:uid="{0B16FA7B-6046-438E-9555-4BB8DCB2EFDA}" name="Column12383"/>
    <tableColumn id="12397" xr3:uid="{E79E3CA9-CD85-42D6-8D6D-F87458D7AED8}" name="Column12384"/>
    <tableColumn id="12398" xr3:uid="{A25C45DA-8B5E-473C-AD78-A1430CE5C8AF}" name="Column12385"/>
    <tableColumn id="12399" xr3:uid="{029676B2-8B5E-46F7-8431-2218F37B9353}" name="Column12386"/>
    <tableColumn id="12400" xr3:uid="{CE03EC2C-D2EF-400B-8214-5E57EF1C5E6E}" name="Column12387"/>
    <tableColumn id="12401" xr3:uid="{D5E90CAB-B86D-488A-93BB-01641F7AC534}" name="Column12388"/>
    <tableColumn id="12402" xr3:uid="{B4C85981-9D86-4321-92A3-3C6C550094C8}" name="Column12389"/>
    <tableColumn id="12403" xr3:uid="{103F9440-B15C-491A-870A-A7F70EB5E360}" name="Column12390"/>
    <tableColumn id="12404" xr3:uid="{8AE265C2-B2F0-4B77-A9EC-8942212C88E3}" name="Column12391"/>
    <tableColumn id="12405" xr3:uid="{13F142A4-C0CC-4E52-AB0C-C704A4A02F8B}" name="Column12392"/>
    <tableColumn id="12406" xr3:uid="{A2FCDE7E-F594-468D-87EA-D75C38CC52EF}" name="Column12393"/>
    <tableColumn id="12407" xr3:uid="{2008697D-9F33-4E82-9D5F-DA0CF1D9E4CB}" name="Column12394"/>
    <tableColumn id="12408" xr3:uid="{C9E9E9EE-1C77-4A6E-BA7B-C3A51D22B2A9}" name="Column12395"/>
    <tableColumn id="12409" xr3:uid="{6E8A7C4A-C11F-4AB7-B02D-6DC435F84B6C}" name="Column12396"/>
    <tableColumn id="12410" xr3:uid="{C6FA7079-3509-4135-9BDD-332561896F29}" name="Column12397"/>
    <tableColumn id="12411" xr3:uid="{5983346D-87CA-4257-959F-3E56940EE226}" name="Column12398"/>
    <tableColumn id="12412" xr3:uid="{2578312A-7D98-4818-9FF7-50861C109A37}" name="Column12399"/>
    <tableColumn id="12413" xr3:uid="{0FCB6F67-AFEE-461A-A3F9-58030DFC2547}" name="Column12400"/>
    <tableColumn id="12414" xr3:uid="{E53B9B2B-257A-442C-B84C-F544CC8840FB}" name="Column12401"/>
    <tableColumn id="12415" xr3:uid="{5B0E8B21-5FED-403A-95F5-EF7B8F6BC2A2}" name="Column12402"/>
    <tableColumn id="12416" xr3:uid="{9C47E126-6225-4E4A-B1C8-3F5D171FCE5F}" name="Column12403"/>
    <tableColumn id="12417" xr3:uid="{7808B0A5-08B4-451A-ACF5-758A170D425D}" name="Column12404"/>
    <tableColumn id="12418" xr3:uid="{A4E2358F-13CF-487B-9320-380F54D32637}" name="Column12405"/>
    <tableColumn id="12419" xr3:uid="{7C91C500-5478-40B9-A565-DC61C43955E9}" name="Column12406"/>
    <tableColumn id="12420" xr3:uid="{73E90045-84B7-4BBF-B3C0-8222D77F0445}" name="Column12407"/>
    <tableColumn id="12421" xr3:uid="{8B4BC8E4-F270-4763-B312-27DBF1ADDA8F}" name="Column12408"/>
    <tableColumn id="12422" xr3:uid="{A85A11F0-4377-49A5-A825-0A3595401FAA}" name="Column12409"/>
    <tableColumn id="12423" xr3:uid="{0E62F361-8506-462F-912D-C4C07D16146F}" name="Column12410"/>
    <tableColumn id="12424" xr3:uid="{6516C3F2-4332-4063-B01D-0213D167FB19}" name="Column12411"/>
    <tableColumn id="12425" xr3:uid="{E6F7773C-3288-4AB3-9BA5-17194F5AFFC4}" name="Column12412"/>
    <tableColumn id="12426" xr3:uid="{CE1CA8C4-B2ED-41DC-9C45-ACDD3C2800DB}" name="Column12413"/>
    <tableColumn id="12427" xr3:uid="{A7A5C94D-6996-4D31-9F3A-94AF0356CB9F}" name="Column12414"/>
    <tableColumn id="12428" xr3:uid="{CB44ADE5-78B2-4D5D-848B-61B16F72C16C}" name="Column12415"/>
    <tableColumn id="12429" xr3:uid="{8EE2A8D8-97FA-4B22-98BA-E125F0A65948}" name="Column12416"/>
    <tableColumn id="12430" xr3:uid="{94CE232B-3572-4809-8C3E-2DB75D168CB7}" name="Column12417"/>
    <tableColumn id="12431" xr3:uid="{DF7E816C-2FF0-4F70-9717-DCFC2ED9B689}" name="Column12418"/>
    <tableColumn id="12432" xr3:uid="{66A9F843-B701-4D65-9472-CD3B053ED66B}" name="Column12419"/>
    <tableColumn id="12433" xr3:uid="{E2814D28-8BFB-48C8-90A7-4B29D9C09634}" name="Column12420"/>
    <tableColumn id="12434" xr3:uid="{19FE9B39-D2B9-4C4A-8011-DBBAE2D443AD}" name="Column12421"/>
    <tableColumn id="12435" xr3:uid="{31D4C22A-EF07-43C8-90E7-2D5BC7A1F1AB}" name="Column12422"/>
    <tableColumn id="12436" xr3:uid="{8A3C4926-BDBA-4107-9C32-0398FD7D4264}" name="Column12423"/>
    <tableColumn id="12437" xr3:uid="{B7547EE0-EBCA-4C99-A4AC-6452F2C24EB6}" name="Column12424"/>
    <tableColumn id="12438" xr3:uid="{8D8A7EE4-9472-4086-939E-7A263EFFFF3B}" name="Column12425"/>
    <tableColumn id="12439" xr3:uid="{8B97A8E0-202A-45A6-B92E-A4F4ED039B30}" name="Column12426"/>
    <tableColumn id="12440" xr3:uid="{C8DE4383-DD0C-4D91-84E5-CF6207080ED1}" name="Column12427"/>
    <tableColumn id="12441" xr3:uid="{7CF22D83-A581-4A28-BB7F-702735F416FC}" name="Column12428"/>
    <tableColumn id="12442" xr3:uid="{F1998801-069A-45BB-A620-32688EE47D6E}" name="Column12429"/>
    <tableColumn id="12443" xr3:uid="{FCBD702D-F238-42CE-AEA8-95BA74240271}" name="Column12430"/>
    <tableColumn id="12444" xr3:uid="{3F1182FB-0DC2-46CA-AF7E-B87652E30D16}" name="Column12431"/>
    <tableColumn id="12445" xr3:uid="{90BA0119-8CA0-4CFC-9FE0-926BE19C20D1}" name="Column12432"/>
    <tableColumn id="12446" xr3:uid="{E5668051-47D4-42E1-8283-424ACE5CEAD7}" name="Column12433"/>
    <tableColumn id="12447" xr3:uid="{73BBA3CD-2043-412F-BE37-688CE1554C65}" name="Column12434"/>
    <tableColumn id="12448" xr3:uid="{65A57C42-9737-43BA-AA0B-710809986DF9}" name="Column12435"/>
    <tableColumn id="12449" xr3:uid="{E2742167-8573-4C6A-B378-AA330EA8235A}" name="Column12436"/>
    <tableColumn id="12450" xr3:uid="{417F1B19-CE0E-49C7-AB87-0D4A529FD46C}" name="Column12437"/>
    <tableColumn id="12451" xr3:uid="{6F432F9D-B722-4A0E-8815-9C2C274575C6}" name="Column12438"/>
    <tableColumn id="12452" xr3:uid="{582A9F02-8D00-4D36-8291-9730201274BB}" name="Column12439"/>
    <tableColumn id="12453" xr3:uid="{6E83D702-EC12-4D3A-B2F0-C8643F42B32F}" name="Column12440"/>
    <tableColumn id="12454" xr3:uid="{F2ACCBD0-AED6-4E88-8EF9-09C0E2851406}" name="Column12441"/>
    <tableColumn id="12455" xr3:uid="{B233C67E-CFF0-4CAF-A7A0-B9723CFB0ED5}" name="Column12442"/>
    <tableColumn id="12456" xr3:uid="{5F1715B7-0CD8-40A9-913F-DB796936406B}" name="Column12443"/>
    <tableColumn id="12457" xr3:uid="{50A8CD96-9769-4DDD-864E-AE002EBA445F}" name="Column12444"/>
    <tableColumn id="12458" xr3:uid="{68405087-CA4E-4924-BBD7-37D0928F4F8E}" name="Column12445"/>
    <tableColumn id="12459" xr3:uid="{72FBBCAE-4F89-4C42-A21B-7C4084CAC3C7}" name="Column12446"/>
    <tableColumn id="12460" xr3:uid="{0F34E723-62E6-4349-8ACC-48D5909FF157}" name="Column12447"/>
    <tableColumn id="12461" xr3:uid="{55811CE6-5703-402C-A087-C4BC5F148BF1}" name="Column12448"/>
    <tableColumn id="12462" xr3:uid="{B6BB8715-3207-4A0F-8E86-DD334ED234F9}" name="Column12449"/>
    <tableColumn id="12463" xr3:uid="{8EF67FC5-F31C-477B-A9F3-B22C49A79E63}" name="Column12450"/>
    <tableColumn id="12464" xr3:uid="{96DBFAF9-4230-42D7-AAA2-77BADD2E5E1F}" name="Column12451"/>
    <tableColumn id="12465" xr3:uid="{50484847-6925-447F-A21E-9F0A98DF10AF}" name="Column12452"/>
    <tableColumn id="12466" xr3:uid="{36F34E29-0A8E-4A9F-B384-FC10B07CC27F}" name="Column12453"/>
    <tableColumn id="12467" xr3:uid="{AE272AC8-7CDC-4F7A-BEE8-12F13FDB5567}" name="Column12454"/>
    <tableColumn id="12468" xr3:uid="{358D3E86-F0E1-4634-9B48-A5DDABE0A8FA}" name="Column12455"/>
    <tableColumn id="12469" xr3:uid="{A7190CF2-0C92-4DA5-9E45-C934B8DC87C1}" name="Column12456"/>
    <tableColumn id="12470" xr3:uid="{AEDD995F-799A-4357-AF07-BD645267EAD1}" name="Column12457"/>
    <tableColumn id="12471" xr3:uid="{6B14CE39-83D5-4439-8193-3AB902A80DE2}" name="Column12458"/>
    <tableColumn id="12472" xr3:uid="{980E57AD-DF3E-4428-AFCE-9A65715C0C97}" name="Column12459"/>
    <tableColumn id="12473" xr3:uid="{603F27F5-F944-455E-BF8F-A8FB8D7FECD0}" name="Column12460"/>
    <tableColumn id="12474" xr3:uid="{E4C547BD-90CB-40D6-BD38-1490EA97051A}" name="Column12461"/>
    <tableColumn id="12475" xr3:uid="{B0862F21-6499-44F3-BA9D-11ACB2096204}" name="Column12462"/>
    <tableColumn id="12476" xr3:uid="{5F15E812-AA26-47BC-8827-6449AEF006C1}" name="Column12463"/>
    <tableColumn id="12477" xr3:uid="{141EBBBB-F6E9-4AD1-8347-6414A05F4D98}" name="Column12464"/>
    <tableColumn id="12478" xr3:uid="{FAE235B5-B128-45CD-9245-AA5A35C7595A}" name="Column12465"/>
    <tableColumn id="12479" xr3:uid="{ED26EBB2-CF79-4134-A007-AFA62AEE140A}" name="Column12466"/>
    <tableColumn id="12480" xr3:uid="{61D36102-494C-4831-A573-7F49950F44FC}" name="Column12467"/>
    <tableColumn id="12481" xr3:uid="{BEFBADA3-E1DC-4340-8DB3-B96A2D00BC8D}" name="Column12468"/>
    <tableColumn id="12482" xr3:uid="{A5F020CE-00C2-46D4-8121-6876E8809E0F}" name="Column12469"/>
    <tableColumn id="12483" xr3:uid="{ED6797F8-0407-4390-B4F4-D59DBE7F203F}" name="Column12470"/>
    <tableColumn id="12484" xr3:uid="{F3076D28-19DA-4C7B-BB0F-64FCC8547870}" name="Column12471"/>
    <tableColumn id="12485" xr3:uid="{00A6FE83-7EA6-4804-86ED-09DFA9C1D85D}" name="Column12472"/>
    <tableColumn id="12486" xr3:uid="{1D7031C1-CEA6-44D7-80B0-EB0D3B4ACD60}" name="Column12473"/>
    <tableColumn id="12487" xr3:uid="{303E987B-B0E5-4098-AE17-AA8A32A92BBD}" name="Column12474"/>
    <tableColumn id="12488" xr3:uid="{B0831670-6A9F-420D-9AF5-08674CBDFAA2}" name="Column12475"/>
    <tableColumn id="12489" xr3:uid="{05C4A498-2523-4797-B5FE-3E11FA080BA6}" name="Column12476"/>
    <tableColumn id="12490" xr3:uid="{DCBA9E7C-AABE-44C6-BDCC-087E65CF394B}" name="Column12477"/>
    <tableColumn id="12491" xr3:uid="{DA479335-C007-4C93-B252-0BC443B70460}" name="Column12478"/>
    <tableColumn id="12492" xr3:uid="{89C1334C-8B34-4229-AB8E-749DC6882CC9}" name="Column12479"/>
    <tableColumn id="12493" xr3:uid="{A5BC317D-BD38-400F-9889-931B12D7227E}" name="Column12480"/>
    <tableColumn id="12494" xr3:uid="{3D2D0DDF-1998-4D9C-9516-E7532EB537C8}" name="Column12481"/>
    <tableColumn id="12495" xr3:uid="{96BA4FA4-DE39-4892-8BE6-ACD66D9A6372}" name="Column12482"/>
    <tableColumn id="12496" xr3:uid="{D2FB81D5-597E-4D76-8858-A5AD10783455}" name="Column12483"/>
    <tableColumn id="12497" xr3:uid="{7D5B1EC6-4324-44DF-9D34-B3B2E7386D05}" name="Column12484"/>
    <tableColumn id="12498" xr3:uid="{6DDCA37E-7D8B-419E-8AA1-ECA5E1E6FD5F}" name="Column12485"/>
    <tableColumn id="12499" xr3:uid="{4D016604-6379-4A4C-83BE-441E77F6944A}" name="Column12486"/>
    <tableColumn id="12500" xr3:uid="{ACA43764-6DF3-496E-B961-12C87CF58AEE}" name="Column12487"/>
    <tableColumn id="12501" xr3:uid="{3C3DE185-6F51-4CFF-BD35-9525726CA2A3}" name="Column12488"/>
    <tableColumn id="12502" xr3:uid="{4E91DACD-0262-4AC0-8DC1-9232779D0C6C}" name="Column12489"/>
    <tableColumn id="12503" xr3:uid="{60DB216C-C63A-45F6-BF06-C09ADCB15A2E}" name="Column12490"/>
    <tableColumn id="12504" xr3:uid="{E609A1D8-EEDF-4A24-96D6-ADADA9C88FC3}" name="Column12491"/>
    <tableColumn id="12505" xr3:uid="{6508ABC6-AFDF-47F9-9E02-C150685D262E}" name="Column12492"/>
    <tableColumn id="12506" xr3:uid="{FDB71B9E-A9D2-4964-A3B3-903EF5A54F10}" name="Column12493"/>
    <tableColumn id="12507" xr3:uid="{C0534838-4110-4BF9-95C2-A2F38D9892E6}" name="Column12494"/>
    <tableColumn id="12508" xr3:uid="{3026FFA7-9C9F-4470-902C-57AF70A19FFF}" name="Column12495"/>
    <tableColumn id="12509" xr3:uid="{06EAF385-939E-4FE0-810E-4FEFD7650BF6}" name="Column12496"/>
    <tableColumn id="12510" xr3:uid="{B8C00CB9-7F5D-4315-9A38-DB6D49AFB0AB}" name="Column12497"/>
    <tableColumn id="12511" xr3:uid="{B4D7F912-1E28-444D-B8CD-B0307A1229DB}" name="Column12498"/>
    <tableColumn id="12512" xr3:uid="{28B61EF2-CA4C-486E-80D5-9399338347EC}" name="Column12499"/>
    <tableColumn id="12513" xr3:uid="{6DF293F0-6D91-4EF8-8192-4A32B80E31F4}" name="Column12500"/>
    <tableColumn id="12514" xr3:uid="{F10F7D4E-B3A3-4D6C-ADCD-112725D9C488}" name="Column12501"/>
    <tableColumn id="12515" xr3:uid="{FF39D3A0-62F2-4F4F-86C4-A05DBCBBC5C0}" name="Column12502"/>
    <tableColumn id="12516" xr3:uid="{1D111DB8-8AE0-424D-9AB2-C57E3A051E6B}" name="Column12503"/>
    <tableColumn id="12517" xr3:uid="{657B6575-4587-4384-8648-DEFAACF91D22}" name="Column12504"/>
    <tableColumn id="12518" xr3:uid="{7095152C-C46E-4DD6-B26A-9C2982B2DBF5}" name="Column12505"/>
    <tableColumn id="12519" xr3:uid="{7B1355C6-6997-4FD9-B518-9B6CE1E0DB59}" name="Column12506"/>
    <tableColumn id="12520" xr3:uid="{059AC754-FF94-4472-A39D-CDAAEBE55973}" name="Column12507"/>
    <tableColumn id="12521" xr3:uid="{690036B9-3462-47B0-9306-E5F6E1FA0E68}" name="Column12508"/>
    <tableColumn id="12522" xr3:uid="{6A3F6CB9-2A2B-4B13-9B13-F26EBF3A7C42}" name="Column12509"/>
    <tableColumn id="12523" xr3:uid="{8F9DFC04-165F-45D9-A84A-586D3E498C04}" name="Column12510"/>
    <tableColumn id="12524" xr3:uid="{A6ACEE57-2C19-4F8A-9E4C-3AF012EE5B97}" name="Column12511"/>
    <tableColumn id="12525" xr3:uid="{CB9EA21F-8FD7-49D9-A8D5-B7CFC8CC02BE}" name="Column12512"/>
    <tableColumn id="12526" xr3:uid="{8C4E4602-D2C3-4155-8624-16D6E60AD03E}" name="Column12513"/>
    <tableColumn id="12527" xr3:uid="{AC03962E-9855-4645-95DB-0C3F086C76CE}" name="Column12514"/>
    <tableColumn id="12528" xr3:uid="{B4FBAB1E-3960-44AD-85CE-FAC105D9995A}" name="Column12515"/>
    <tableColumn id="12529" xr3:uid="{61BB08BD-C9DF-4DCC-B55A-F40DCB656D57}" name="Column12516"/>
    <tableColumn id="12530" xr3:uid="{B2D782AE-DC78-44ED-92AC-DAAC3EA47FD4}" name="Column12517"/>
    <tableColumn id="12531" xr3:uid="{2BDEF0AB-661C-405C-878D-C7B456F39576}" name="Column12518"/>
    <tableColumn id="12532" xr3:uid="{B18D7BFE-931B-4BDB-BD2A-4F7F2D5A0CDB}" name="Column12519"/>
    <tableColumn id="12533" xr3:uid="{69DFFB0C-064F-4495-A065-9BB181060F8A}" name="Column12520"/>
    <tableColumn id="12534" xr3:uid="{5C0DC5A3-BE82-4537-BAFB-C6B23FFF3465}" name="Column12521"/>
    <tableColumn id="12535" xr3:uid="{FA569BD5-68C5-486D-B98A-DFA6ECAD8217}" name="Column12522"/>
    <tableColumn id="12536" xr3:uid="{7B3BB1A4-A1F7-4A31-98C4-76F7E2646F2B}" name="Column12523"/>
    <tableColumn id="12537" xr3:uid="{5B95A30A-1465-437F-B069-755E2CA471F4}" name="Column12524"/>
    <tableColumn id="12538" xr3:uid="{8DBE6877-EF64-42C3-A2A4-E9BEAB783330}" name="Column12525"/>
    <tableColumn id="12539" xr3:uid="{9CAC419A-B19E-4AD3-9DD3-E932C538386F}" name="Column12526"/>
    <tableColumn id="12540" xr3:uid="{302C07BB-6E87-444A-BCB3-02DD7E32779D}" name="Column12527"/>
    <tableColumn id="12541" xr3:uid="{983E49DC-78F6-46F0-AD42-418C03C037E6}" name="Column12528"/>
    <tableColumn id="12542" xr3:uid="{656B2B5B-36E8-40E1-B8D5-87D4F5EDFBFC}" name="Column12529"/>
    <tableColumn id="12543" xr3:uid="{C72147F9-72DE-4329-8FC2-529AAC2F871B}" name="Column12530"/>
    <tableColumn id="12544" xr3:uid="{745C3004-9E44-4B08-B28D-35E83904211E}" name="Column12531"/>
    <tableColumn id="12545" xr3:uid="{952C6D33-73CE-43B3-850C-91AC43C043AA}" name="Column12532"/>
    <tableColumn id="12546" xr3:uid="{271001BD-FA82-455D-9AA4-7ADB340D163F}" name="Column12533"/>
    <tableColumn id="12547" xr3:uid="{802654BD-08A0-4D09-ADCA-DFA38BB14397}" name="Column12534"/>
    <tableColumn id="12548" xr3:uid="{7CB64A59-B0C1-4200-8227-CB86E89308EE}" name="Column12535"/>
    <tableColumn id="12549" xr3:uid="{1D555D2D-85F5-4B6A-8341-255776208DF4}" name="Column12536"/>
    <tableColumn id="12550" xr3:uid="{2CEA26AF-E167-4BBE-8252-C34EA05C7C11}" name="Column12537"/>
    <tableColumn id="12551" xr3:uid="{E64C5D79-2161-4D7C-B499-43226C5983CD}" name="Column12538"/>
    <tableColumn id="12552" xr3:uid="{508BAA2A-1C7D-47EA-AF1A-20E9BFC825B2}" name="Column12539"/>
    <tableColumn id="12553" xr3:uid="{08485E29-8F86-4D11-8209-478499C33AD9}" name="Column12540"/>
    <tableColumn id="12554" xr3:uid="{2030F733-4AF8-4F54-9596-4C361435C656}" name="Column12541"/>
    <tableColumn id="12555" xr3:uid="{73E51E1B-16CE-4E63-BC60-A167F5A9C930}" name="Column12542"/>
    <tableColumn id="12556" xr3:uid="{702B019D-87C5-488E-BCD0-C375CFAF2F09}" name="Column12543"/>
    <tableColumn id="12557" xr3:uid="{5C56ED4A-E046-424B-973C-04AF97FB7AB4}" name="Column12544"/>
    <tableColumn id="12558" xr3:uid="{B11EE4E6-CDCB-466A-BF17-7C94A54AFF51}" name="Column12545"/>
    <tableColumn id="12559" xr3:uid="{A2BD33A9-4B68-4A04-964B-5E66D557027D}" name="Column12546"/>
    <tableColumn id="12560" xr3:uid="{51B0FD73-33E4-4C36-AD61-1DEDBEB975D3}" name="Column12547"/>
    <tableColumn id="12561" xr3:uid="{8F408E0E-C743-42FD-8573-467514A29754}" name="Column12548"/>
    <tableColumn id="12562" xr3:uid="{EC9E91A1-57EF-47EA-A289-DF539A253DF0}" name="Column12549"/>
    <tableColumn id="12563" xr3:uid="{4E527CCC-274E-48CD-BCA0-D620A48BB94F}" name="Column12550"/>
    <tableColumn id="12564" xr3:uid="{AE162B81-A359-4C38-ABE4-87A39F97D2A0}" name="Column12551"/>
    <tableColumn id="12565" xr3:uid="{3CF8B5A7-8667-4809-9E25-60D51EEA10D8}" name="Column12552"/>
    <tableColumn id="12566" xr3:uid="{30916B93-77CE-47E8-88B9-383478EA388B}" name="Column12553"/>
    <tableColumn id="12567" xr3:uid="{42AA666B-DF23-476C-A42B-08A6B3E542A0}" name="Column12554"/>
    <tableColumn id="12568" xr3:uid="{2EA8F6EF-5A60-4209-B7AB-497301F5CC2D}" name="Column12555"/>
    <tableColumn id="12569" xr3:uid="{EED67938-69F4-4070-9120-B7B13A36035A}" name="Column12556"/>
    <tableColumn id="12570" xr3:uid="{25A58491-BC98-4305-9960-15C293A857BD}" name="Column12557"/>
    <tableColumn id="12571" xr3:uid="{92D7CF86-EF5A-486E-8966-704C00BCA219}" name="Column12558"/>
    <tableColumn id="12572" xr3:uid="{A596342F-D8BC-4C81-91E0-C9D4ED41CF7C}" name="Column12559"/>
    <tableColumn id="12573" xr3:uid="{E815D84A-4BCB-467B-8364-0061F649FA68}" name="Column12560"/>
    <tableColumn id="12574" xr3:uid="{516D82FC-AF16-4200-A747-84CD4E626B38}" name="Column12561"/>
    <tableColumn id="12575" xr3:uid="{8A467D9C-C893-483C-8EBE-A79C28A600BC}" name="Column12562"/>
    <tableColumn id="12576" xr3:uid="{A4A15857-BE14-4E6D-B417-082A7A82C5CE}" name="Column12563"/>
    <tableColumn id="12577" xr3:uid="{3FEEE60E-90D8-4273-BCED-20DF19926C72}" name="Column12564"/>
    <tableColumn id="12578" xr3:uid="{C6E60352-DF76-45A1-AD7A-725D45D5ADAF}" name="Column12565"/>
    <tableColumn id="12579" xr3:uid="{CA96D546-7C89-49C5-AB87-2AED64BF81A9}" name="Column12566"/>
    <tableColumn id="12580" xr3:uid="{DEA2E068-11A0-4764-B0AE-9548ECB0C2BA}" name="Column12567"/>
    <tableColumn id="12581" xr3:uid="{25224BEA-68B5-49E4-8226-0D54F3AED732}" name="Column12568"/>
    <tableColumn id="12582" xr3:uid="{5D310534-3278-4D45-A1D6-3A4D810D3CB2}" name="Column12569"/>
    <tableColumn id="12583" xr3:uid="{BCABE473-26C5-46AD-9229-4FFFB9FEFE85}" name="Column12570"/>
    <tableColumn id="12584" xr3:uid="{6BB71C31-0BC6-487F-A69A-62A8E27367AE}" name="Column12571"/>
    <tableColumn id="12585" xr3:uid="{FB39FE22-47E3-4A45-84C4-57D586653815}" name="Column12572"/>
    <tableColumn id="12586" xr3:uid="{026DF023-F95E-43A6-B27F-8C7F8114EAA6}" name="Column12573"/>
    <tableColumn id="12587" xr3:uid="{D51289E2-2C57-43EF-8FAF-4B1D08D81FAF}" name="Column12574"/>
    <tableColumn id="12588" xr3:uid="{6373F7C4-824C-45AE-92DB-0D310A2EA48A}" name="Column12575"/>
    <tableColumn id="12589" xr3:uid="{3022D8F1-81B1-4E86-B7CD-123F12245841}" name="Column12576"/>
    <tableColumn id="12590" xr3:uid="{D126B725-CF52-4254-BE71-C0253F197964}" name="Column12577"/>
    <tableColumn id="12591" xr3:uid="{BB0BF308-431F-4B2F-ABCD-A268357D96D2}" name="Column12578"/>
    <tableColumn id="12592" xr3:uid="{3E8BAF46-5DDD-4DA4-B163-9FF8FAC35002}" name="Column12579"/>
    <tableColumn id="12593" xr3:uid="{570CA35E-74C6-4194-B440-9233371E6DDE}" name="Column12580"/>
    <tableColumn id="12594" xr3:uid="{F78B7B5E-08C9-4165-A288-019828B51265}" name="Column12581"/>
    <tableColumn id="12595" xr3:uid="{5C58FF4A-DF48-4EBD-8F9B-6A8D5C5225AC}" name="Column12582"/>
    <tableColumn id="12596" xr3:uid="{210723BE-4521-45AF-AB4A-5C36ABE4FDE4}" name="Column12583"/>
    <tableColumn id="12597" xr3:uid="{1E9EFF93-0AE4-4E5A-8F2B-B2CC99DE23BF}" name="Column12584"/>
    <tableColumn id="12598" xr3:uid="{AD351599-B122-429A-8335-EECBBB5834B9}" name="Column12585"/>
    <tableColumn id="12599" xr3:uid="{532070C9-9C64-46A7-90B2-288E7DAF59DD}" name="Column12586"/>
    <tableColumn id="12600" xr3:uid="{A0517E6E-E346-4FFB-878A-4FFFEBA0C6EE}" name="Column12587"/>
    <tableColumn id="12601" xr3:uid="{E0E0FB7C-0638-4CFA-B53F-BF22FBAE30E7}" name="Column12588"/>
    <tableColumn id="12602" xr3:uid="{9AB39D27-795D-463A-A5E1-F0986B4D9245}" name="Column12589"/>
    <tableColumn id="12603" xr3:uid="{67865353-8A0B-458D-9996-8530383AC7CB}" name="Column12590"/>
    <tableColumn id="12604" xr3:uid="{C4A5CB92-598D-4260-BF10-7871A361CF26}" name="Column12591"/>
    <tableColumn id="12605" xr3:uid="{B071BF77-4A03-460B-B179-9D501FFC7DD7}" name="Column12592"/>
    <tableColumn id="12606" xr3:uid="{A3D5044F-BCD4-4BA6-B369-099CDAE7F3A2}" name="Column12593"/>
    <tableColumn id="12607" xr3:uid="{D9658E75-AA1E-4BF2-B109-B15919FBC409}" name="Column12594"/>
    <tableColumn id="12608" xr3:uid="{6750B3AA-6940-4A17-8D00-81C4A8DFEA56}" name="Column12595"/>
    <tableColumn id="12609" xr3:uid="{FD6D3916-47E5-4B94-AEB7-35227AACD302}" name="Column12596"/>
    <tableColumn id="12610" xr3:uid="{B71B79F5-8B6E-4974-A1FB-2168BDF8295B}" name="Column12597"/>
    <tableColumn id="12611" xr3:uid="{B126786D-8C34-4144-9A86-CE95E3E7D4EF}" name="Column12598"/>
    <tableColumn id="12612" xr3:uid="{49179957-8C64-4421-BFD1-34735411561A}" name="Column12599"/>
    <tableColumn id="12613" xr3:uid="{E064593D-8878-4857-A88E-F728EDC02360}" name="Column12600"/>
    <tableColumn id="12614" xr3:uid="{97BC45BC-2359-4FE6-899D-8CC224F922D6}" name="Column12601"/>
    <tableColumn id="12615" xr3:uid="{BA0CB769-F2F6-4FCA-B443-62BC5BFC82BC}" name="Column12602"/>
    <tableColumn id="12616" xr3:uid="{7C0DE0D1-F89E-4606-95FD-ADF5E1211498}" name="Column12603"/>
    <tableColumn id="12617" xr3:uid="{74AA3C60-FB46-4841-984E-C2BCFA473751}" name="Column12604"/>
    <tableColumn id="12618" xr3:uid="{3178CA12-BA88-46ED-83C5-9AA5F71A518B}" name="Column12605"/>
    <tableColumn id="12619" xr3:uid="{6343B471-2EBA-491D-A355-ABF1E11CA88E}" name="Column12606"/>
    <tableColumn id="12620" xr3:uid="{325B9DC7-ADCB-409C-A84D-3AA3F3375D1D}" name="Column12607"/>
    <tableColumn id="12621" xr3:uid="{91BB2E4F-2EF4-480F-91EB-A992B9CBA294}" name="Column12608"/>
    <tableColumn id="12622" xr3:uid="{4880477B-425C-4DAE-BC24-66A9D1D660A4}" name="Column12609"/>
    <tableColumn id="12623" xr3:uid="{2550AB28-E3C5-4D04-8E18-732D1004203A}" name="Column12610"/>
    <tableColumn id="12624" xr3:uid="{2823DC3E-3E6B-4986-AC28-F61AE4251E50}" name="Column12611"/>
    <tableColumn id="12625" xr3:uid="{AE3BB3C7-5FCE-4984-8ABF-727C65963D82}" name="Column12612"/>
    <tableColumn id="12626" xr3:uid="{8ACFE78C-61DB-44BA-8E2C-BDDC4E08024E}" name="Column12613"/>
    <tableColumn id="12627" xr3:uid="{9E1535E1-3436-454C-A8B4-1E0592C1584D}" name="Column12614"/>
    <tableColumn id="12628" xr3:uid="{19BE71B6-9608-4ADB-8AD4-5588195BA1AC}" name="Column12615"/>
    <tableColumn id="12629" xr3:uid="{974AF23C-73F9-42AD-BD7F-9D688E762B0A}" name="Column12616"/>
    <tableColumn id="12630" xr3:uid="{B2D06E3D-7B3C-44B7-BCB4-811053EAEE11}" name="Column12617"/>
    <tableColumn id="12631" xr3:uid="{D5AB73E0-DAEC-4F39-AAF7-BF20E813F2B4}" name="Column12618"/>
    <tableColumn id="12632" xr3:uid="{BFD88FD9-2162-47A6-87B8-900E15839B05}" name="Column12619"/>
    <tableColumn id="12633" xr3:uid="{308469D5-B925-403F-8690-7B796C7D7232}" name="Column12620"/>
    <tableColumn id="12634" xr3:uid="{595D00F8-A57E-459A-A5A5-C411044D7890}" name="Column12621"/>
    <tableColumn id="12635" xr3:uid="{BE231448-E4DA-4691-A37C-AF16453DC7CA}" name="Column12622"/>
    <tableColumn id="12636" xr3:uid="{97529AA7-85D1-499A-AD8A-5F9DEE86641B}" name="Column12623"/>
    <tableColumn id="12637" xr3:uid="{586B3E50-4099-4761-A24A-2CDBD05D1833}" name="Column12624"/>
    <tableColumn id="12638" xr3:uid="{4441241C-E9FD-4819-9DA8-649EBB31AF91}" name="Column12625"/>
    <tableColumn id="12639" xr3:uid="{36291111-E481-49AE-9A4F-74B0A501D87B}" name="Column12626"/>
    <tableColumn id="12640" xr3:uid="{FCEBB059-EF94-414A-A756-AFE4F4A5A441}" name="Column12627"/>
    <tableColumn id="12641" xr3:uid="{18796E24-05B2-4381-9ED5-BA65B4F58BE1}" name="Column12628"/>
    <tableColumn id="12642" xr3:uid="{3F122A1B-B50B-4931-9B1D-EFB492A8AA26}" name="Column12629"/>
    <tableColumn id="12643" xr3:uid="{2E55022A-BBFE-46CD-A007-26731F5B623E}" name="Column12630"/>
    <tableColumn id="12644" xr3:uid="{83F4B439-705D-4CED-9399-2DDD7BC1BAEB}" name="Column12631"/>
    <tableColumn id="12645" xr3:uid="{5EC73CD4-501F-4FB1-9FF1-F1A7938EC057}" name="Column12632"/>
    <tableColumn id="12646" xr3:uid="{9E77616B-0A50-492F-964E-66F6C73D8B8F}" name="Column12633"/>
    <tableColumn id="12647" xr3:uid="{3D04EE0A-24D2-4CA2-8789-FE6BBE064EC8}" name="Column12634"/>
    <tableColumn id="12648" xr3:uid="{8EEB920D-F4CC-4792-A46C-7FE5EF119753}" name="Column12635"/>
    <tableColumn id="12649" xr3:uid="{E5D74FE0-C472-4437-B5C5-CCA5AD768565}" name="Column12636"/>
    <tableColumn id="12650" xr3:uid="{C3EB43C8-B2BF-4F9E-92AE-775B3100B5CB}" name="Column12637"/>
    <tableColumn id="12651" xr3:uid="{9EDF1AC2-0178-43E4-9F8E-2FB47AA92AB2}" name="Column12638"/>
    <tableColumn id="12652" xr3:uid="{CE83D7DA-C663-490D-ADC5-71ECC0D9A6BD}" name="Column12639"/>
    <tableColumn id="12653" xr3:uid="{3C0379F8-5F29-497E-A972-F1589566B936}" name="Column12640"/>
    <tableColumn id="12654" xr3:uid="{19CA77D9-0BA3-49D3-B1B1-C6ABAF9E535F}" name="Column12641"/>
    <tableColumn id="12655" xr3:uid="{0A0C784F-E77B-41D9-B631-1B534B0A25BE}" name="Column12642"/>
    <tableColumn id="12656" xr3:uid="{D4A1D25D-37AE-4A4C-AED3-46DB27312878}" name="Column12643"/>
    <tableColumn id="12657" xr3:uid="{0DFED63B-F44C-4C3F-A462-9220EE3387DC}" name="Column12644"/>
    <tableColumn id="12658" xr3:uid="{C0AB45BA-9F3E-4ACE-BC57-990A2450AFBF}" name="Column12645"/>
    <tableColumn id="12659" xr3:uid="{0223A48E-31EE-4A5A-B262-A66551BA5E66}" name="Column12646"/>
    <tableColumn id="12660" xr3:uid="{444EEE0A-E424-417A-8441-E94A6D1DD592}" name="Column12647"/>
    <tableColumn id="12661" xr3:uid="{C60EB5E4-8D2B-4FB6-B066-6E3E5DEF2A94}" name="Column12648"/>
    <tableColumn id="12662" xr3:uid="{4D6DB5EE-3F5E-48BC-AA76-3207CC96CD6A}" name="Column12649"/>
    <tableColumn id="12663" xr3:uid="{169A1A18-6575-4F63-ADC5-BB9C0E905526}" name="Column12650"/>
    <tableColumn id="12664" xr3:uid="{98768F8C-19BD-40BB-BA9F-95981D1207B2}" name="Column12651"/>
    <tableColumn id="12665" xr3:uid="{A63A7FA2-FA9A-4B15-AFCB-82FEBF4C3303}" name="Column12652"/>
    <tableColumn id="12666" xr3:uid="{60981C3D-29E2-42CD-9A77-33A7BC705367}" name="Column12653"/>
    <tableColumn id="12667" xr3:uid="{21C81231-6425-43EF-AAD6-3E0CB4B52402}" name="Column12654"/>
    <tableColumn id="12668" xr3:uid="{66F2E6EB-0CDA-46ED-83C5-E4DFA5DC40C5}" name="Column12655"/>
    <tableColumn id="12669" xr3:uid="{2C8707E0-7AB8-4270-8E13-A870205A809E}" name="Column12656"/>
    <tableColumn id="12670" xr3:uid="{F29A8A96-7CEB-4875-A1FE-D59E2E594983}" name="Column12657"/>
    <tableColumn id="12671" xr3:uid="{36C32EEE-DE43-4D9A-B12E-C446035811DD}" name="Column12658"/>
    <tableColumn id="12672" xr3:uid="{C2DD035A-96CD-430C-B8AC-6599B9CDC10E}" name="Column12659"/>
    <tableColumn id="12673" xr3:uid="{A2CF2D37-D6B0-43C8-B6A6-CCDE88272BB2}" name="Column12660"/>
    <tableColumn id="12674" xr3:uid="{4FC12402-2624-4C39-975A-83DF5429F425}" name="Column12661"/>
    <tableColumn id="12675" xr3:uid="{F2DFE51E-0A59-4289-B77C-B75FC282A9B2}" name="Column12662"/>
    <tableColumn id="12676" xr3:uid="{4FAC18B8-849E-43B0-861B-3D531039BC61}" name="Column12663"/>
    <tableColumn id="12677" xr3:uid="{E2378966-8739-4CE9-9C32-EC33AA344C1B}" name="Column12664"/>
    <tableColumn id="12678" xr3:uid="{1AB356D1-AD7F-4128-9D09-DB84F304E5DB}" name="Column12665"/>
    <tableColumn id="12679" xr3:uid="{BBBA3ADC-82B0-431B-9D02-46F3AAE647D3}" name="Column12666"/>
    <tableColumn id="12680" xr3:uid="{B880114A-DDF5-41AB-BA61-1B4CF2718078}" name="Column12667"/>
    <tableColumn id="12681" xr3:uid="{86DD88DA-EE0B-48B9-90AE-6726A52C19F3}" name="Column12668"/>
    <tableColumn id="12682" xr3:uid="{235F82EC-CDC2-4277-9986-5EA74AFE2BAC}" name="Column12669"/>
    <tableColumn id="12683" xr3:uid="{5DAFCE9D-4C23-4D34-B4EF-299788403330}" name="Column12670"/>
    <tableColumn id="12684" xr3:uid="{9C5E1644-EDC7-4172-9E5F-ECA34792A53C}" name="Column12671"/>
    <tableColumn id="12685" xr3:uid="{81076D12-1000-461E-BDF0-7423EB9CA5D3}" name="Column12672"/>
    <tableColumn id="12686" xr3:uid="{9832C939-E5DB-4BFC-B6FD-C59F9BD49EE2}" name="Column12673"/>
    <tableColumn id="12687" xr3:uid="{8CBC1009-9D55-4922-A4C1-41E1E3DFC069}" name="Column12674"/>
    <tableColumn id="12688" xr3:uid="{CE7EB684-6BA3-4EF1-BF96-28362EBA2911}" name="Column12675"/>
    <tableColumn id="12689" xr3:uid="{3E30D486-7006-43A2-A0C2-F84078AC11EC}" name="Column12676"/>
    <tableColumn id="12690" xr3:uid="{6976B1ED-F0C0-4E1C-93F6-F7F78BC956F2}" name="Column12677"/>
    <tableColumn id="12691" xr3:uid="{D2AE24C1-DCFF-4515-AF08-3B7F78B621A9}" name="Column12678"/>
    <tableColumn id="12692" xr3:uid="{CA87A091-4DE1-4A5B-BE99-AE87F206D26C}" name="Column12679"/>
    <tableColumn id="12693" xr3:uid="{912C4E57-766B-492F-A6F6-FC480D38D3C9}" name="Column12680"/>
    <tableColumn id="12694" xr3:uid="{6BA17996-8F3D-41A4-9751-523626C576CB}" name="Column12681"/>
    <tableColumn id="12695" xr3:uid="{792AD869-8FA3-4D38-A5BF-77DDF99CD102}" name="Column12682"/>
    <tableColumn id="12696" xr3:uid="{7A1E7BAC-977F-4E55-99DB-AC1F7E150AB8}" name="Column12683"/>
    <tableColumn id="12697" xr3:uid="{56FAA80B-F292-4CC7-B81C-031F786B9FE4}" name="Column12684"/>
    <tableColumn id="12698" xr3:uid="{EBA308C1-7C41-44BE-9518-2D8207202586}" name="Column12685"/>
    <tableColumn id="12699" xr3:uid="{CCEF2406-E941-4EF5-BEEB-8086A399C03D}" name="Column12686"/>
    <tableColumn id="12700" xr3:uid="{8697313C-9870-4F53-AFB2-43E5D3D1CF52}" name="Column12687"/>
    <tableColumn id="12701" xr3:uid="{37530E8A-144E-4593-9E59-8DADCC3C9ADC}" name="Column12688"/>
    <tableColumn id="12702" xr3:uid="{8CEAB9AE-5815-467C-BB95-B3DBBC0A7059}" name="Column12689"/>
    <tableColumn id="12703" xr3:uid="{CF062D9B-7078-49FF-AE50-55B7D0DA9020}" name="Column12690"/>
    <tableColumn id="12704" xr3:uid="{005F2BD9-21FA-4D3E-8FCB-C9BA42103EB6}" name="Column12691"/>
    <tableColumn id="12705" xr3:uid="{07433F47-31FD-4583-8193-119B80EC9F71}" name="Column12692"/>
    <tableColumn id="12706" xr3:uid="{8016E07E-631E-4433-9D6D-334DCEEA1C5C}" name="Column12693"/>
    <tableColumn id="12707" xr3:uid="{0D2F3A0B-E3F9-47CE-ABDE-1BFD24350CA6}" name="Column12694"/>
    <tableColumn id="12708" xr3:uid="{39ED6211-E5BF-413A-82EE-FB16E2D87559}" name="Column12695"/>
    <tableColumn id="12709" xr3:uid="{E1CF45C9-AE24-42CD-8664-54C0DD8967DA}" name="Column12696"/>
    <tableColumn id="12710" xr3:uid="{EB58310C-4D54-4F4D-AA6C-B18C7E48BFB3}" name="Column12697"/>
    <tableColumn id="12711" xr3:uid="{CEF97C0B-7F7A-4BA5-A350-3F0FC8057DBD}" name="Column12698"/>
    <tableColumn id="12712" xr3:uid="{5CCE2694-F30F-4EE2-A8C1-C36601F6B8CA}" name="Column12699"/>
    <tableColumn id="12713" xr3:uid="{5D5E3FB9-AE5A-47BB-AF66-0DFEB7D604CC}" name="Column12700"/>
    <tableColumn id="12714" xr3:uid="{8C42D1B5-5C9A-41F3-9FE7-10FBBE0EC08A}" name="Column12701"/>
    <tableColumn id="12715" xr3:uid="{E25D97F0-3A51-4A83-92BF-8351D25E8AC8}" name="Column12702"/>
    <tableColumn id="12716" xr3:uid="{8786DF64-590F-435F-9E0E-886E5E065B15}" name="Column12703"/>
    <tableColumn id="12717" xr3:uid="{2D13C7F9-7549-45FB-952A-23BD83871948}" name="Column12704"/>
    <tableColumn id="12718" xr3:uid="{86F7A556-C04F-4833-8330-6A8C3D931171}" name="Column12705"/>
    <tableColumn id="12719" xr3:uid="{5B62E20F-5F9B-475B-A675-1B4A804CD63C}" name="Column12706"/>
    <tableColumn id="12720" xr3:uid="{955EF1F7-2D5F-4FA2-AC03-628469D84AA2}" name="Column12707"/>
    <tableColumn id="12721" xr3:uid="{E51DF1FD-0CB9-4518-BE11-F748616BEC72}" name="Column12708"/>
    <tableColumn id="12722" xr3:uid="{FFACD6B8-436E-4DE1-9141-5A864FBAB8BF}" name="Column12709"/>
    <tableColumn id="12723" xr3:uid="{5B97D8B2-A086-4300-B65F-524286C3594C}" name="Column12710"/>
    <tableColumn id="12724" xr3:uid="{492BFF4C-4923-4460-8C38-DC91D9483183}" name="Column12711"/>
    <tableColumn id="12725" xr3:uid="{D1863E08-55B3-48A4-8FBE-D81608B60410}" name="Column12712"/>
    <tableColumn id="12726" xr3:uid="{88B0C41B-CB46-45ED-80DB-6B372F64B1D8}" name="Column12713"/>
    <tableColumn id="12727" xr3:uid="{6438DC86-0081-453D-B88B-A3A7403A4FCD}" name="Column12714"/>
    <tableColumn id="12728" xr3:uid="{A6B6E063-FF15-44F6-8DD0-4F320A4C5E3A}" name="Column12715"/>
    <tableColumn id="12729" xr3:uid="{DDDFE764-AE1C-48D8-AB88-EDDBA47BD71F}" name="Column12716"/>
    <tableColumn id="12730" xr3:uid="{E4B0A017-CB82-4F0B-B45F-040E430091A2}" name="Column12717"/>
    <tableColumn id="12731" xr3:uid="{CFC0BEB2-BE77-4434-B56B-712692274E8B}" name="Column12718"/>
    <tableColumn id="12732" xr3:uid="{92DFE7FF-82E9-48FE-BC45-D724D99EFB98}" name="Column12719"/>
    <tableColumn id="12733" xr3:uid="{4610ECDD-069D-4B03-B378-6D04BF1DDF1F}" name="Column12720"/>
    <tableColumn id="12734" xr3:uid="{7DB098D7-BE92-410E-946F-07853E6231EB}" name="Column12721"/>
    <tableColumn id="12735" xr3:uid="{842654DF-3677-40D6-B447-00D03020A37D}" name="Column12722"/>
    <tableColumn id="12736" xr3:uid="{BD35D3AE-4559-4E9C-AECF-0BD52B0C8798}" name="Column12723"/>
    <tableColumn id="12737" xr3:uid="{08C6B001-2659-4288-8088-F85D458A6008}" name="Column12724"/>
    <tableColumn id="12738" xr3:uid="{FC65A214-7EF9-4C9B-83E7-2CB631574911}" name="Column12725"/>
    <tableColumn id="12739" xr3:uid="{39A04CDA-7518-48AE-9EB2-196E2372F507}" name="Column12726"/>
    <tableColumn id="12740" xr3:uid="{3FDEFB8C-8B90-48AC-B07A-B89F3E0E8D1F}" name="Column12727"/>
    <tableColumn id="12741" xr3:uid="{5A3C1832-C716-4761-AEE2-EA011A33730A}" name="Column12728"/>
    <tableColumn id="12742" xr3:uid="{216FF05B-1FA0-4065-BDFE-94845B022E2F}" name="Column12729"/>
    <tableColumn id="12743" xr3:uid="{A317A013-E09C-40F2-9BE5-F9FE8E8FDDF0}" name="Column12730"/>
    <tableColumn id="12744" xr3:uid="{67A40651-376F-48EA-AAE4-D2E1D61E2ABA}" name="Column12731"/>
    <tableColumn id="12745" xr3:uid="{1C431A2F-36C5-4316-A82E-0E74F7639EDF}" name="Column12732"/>
    <tableColumn id="12746" xr3:uid="{67E09796-5C48-49A8-B78C-D12378B7F1A6}" name="Column12733"/>
    <tableColumn id="12747" xr3:uid="{21DE5C5B-1F50-4EA8-9A6A-114C5EB8066A}" name="Column12734"/>
    <tableColumn id="12748" xr3:uid="{899B26F1-FE6A-4301-8D7B-2C0B486157F6}" name="Column12735"/>
    <tableColumn id="12749" xr3:uid="{38D6E0AC-42C0-4B34-8713-992BABFE90C8}" name="Column12736"/>
    <tableColumn id="12750" xr3:uid="{1C2EF829-C32A-4641-A9E8-2ABAD8519ADA}" name="Column12737"/>
    <tableColumn id="12751" xr3:uid="{276AAD66-8436-4CE4-8C8A-F40145B56F44}" name="Column12738"/>
    <tableColumn id="12752" xr3:uid="{DB445003-9200-4E27-A009-97BC8204CD11}" name="Column12739"/>
    <tableColumn id="12753" xr3:uid="{CC27ADE6-3BF7-42B1-A464-389D2B59C1BA}" name="Column12740"/>
    <tableColumn id="12754" xr3:uid="{BA957A79-8539-4B2B-9F67-DF3224814A4F}" name="Column12741"/>
    <tableColumn id="12755" xr3:uid="{04C6677A-748A-4D0A-B9B2-4FEE8A36865C}" name="Column12742"/>
    <tableColumn id="12756" xr3:uid="{F933C768-A94E-4AD8-BF20-9527E9D78261}" name="Column12743"/>
    <tableColumn id="12757" xr3:uid="{43EB7E0B-E023-4654-BBE9-0FE68C5DD131}" name="Column12744"/>
    <tableColumn id="12758" xr3:uid="{15B44538-8AFC-4A1B-A095-BD3784760CD5}" name="Column12745"/>
    <tableColumn id="12759" xr3:uid="{89FE25F4-281F-4453-B23C-5FF8BEE44E69}" name="Column12746"/>
    <tableColumn id="12760" xr3:uid="{24674B4C-CE4A-4193-A678-C79EB75293EA}" name="Column12747"/>
    <tableColumn id="12761" xr3:uid="{5B41196C-81A7-4A20-8F8F-31BEE1A023F9}" name="Column12748"/>
    <tableColumn id="12762" xr3:uid="{69BAA7A4-3DEB-4D78-BFD1-880DF8EE5CDA}" name="Column12749"/>
    <tableColumn id="12763" xr3:uid="{38F16B1A-C786-4FCF-8228-161EE85D7E7C}" name="Column12750"/>
    <tableColumn id="12764" xr3:uid="{12E304DA-5828-47BC-B73B-0CEB45CA9918}" name="Column12751"/>
    <tableColumn id="12765" xr3:uid="{900E2C66-D039-4C96-9177-A35FC6A044FA}" name="Column12752"/>
    <tableColumn id="12766" xr3:uid="{BB288340-BBB6-47F6-9373-666A936B7E05}" name="Column12753"/>
    <tableColumn id="12767" xr3:uid="{8FB1760A-3AE9-4F53-BA26-A3AC6E4A9C22}" name="Column12754"/>
    <tableColumn id="12768" xr3:uid="{880F3635-2B2E-4D6F-9E3E-90F7F9AEFDAF}" name="Column12755"/>
    <tableColumn id="12769" xr3:uid="{29F6CD30-E1D8-422A-8B5B-55880D229B9D}" name="Column12756"/>
    <tableColumn id="12770" xr3:uid="{A38785A9-F7F2-4403-BD92-D6AEDC08FC10}" name="Column12757"/>
    <tableColumn id="12771" xr3:uid="{39B55DBF-A979-4338-BB44-4459472A0C84}" name="Column12758"/>
    <tableColumn id="12772" xr3:uid="{5DE29D9E-A9DE-4E63-A437-0BD051578555}" name="Column12759"/>
    <tableColumn id="12773" xr3:uid="{B174C87F-334E-4144-8CCE-EDB622098A6E}" name="Column12760"/>
    <tableColumn id="12774" xr3:uid="{48471D49-41E5-483A-B4DE-438042F82AB1}" name="Column12761"/>
    <tableColumn id="12775" xr3:uid="{C374E9A5-91EF-4B3B-8D1B-2D69FD368667}" name="Column12762"/>
    <tableColumn id="12776" xr3:uid="{51E6F11C-88DD-4123-81B5-968E3AB6F7F9}" name="Column12763"/>
    <tableColumn id="12777" xr3:uid="{13714C9A-EA07-4DA5-8402-2B29282907B4}" name="Column12764"/>
    <tableColumn id="12778" xr3:uid="{BC89416D-1EEA-4C85-A6CC-41059DB86AF8}" name="Column12765"/>
    <tableColumn id="12779" xr3:uid="{359C2A6D-C860-4899-8F4F-64EEC692B908}" name="Column12766"/>
    <tableColumn id="12780" xr3:uid="{120006BD-E2E5-4E31-BE84-EF6AE946A0E4}" name="Column12767"/>
    <tableColumn id="12781" xr3:uid="{E862D76C-D95E-4360-87BE-315ED4040262}" name="Column12768"/>
    <tableColumn id="12782" xr3:uid="{AA3013C8-19A9-42E1-9EE6-BF25ACBA5011}" name="Column12769"/>
    <tableColumn id="12783" xr3:uid="{99320277-4749-469B-8A02-B546D1A7C14F}" name="Column12770"/>
    <tableColumn id="12784" xr3:uid="{7A9E3CF1-141C-459B-84BD-3D6D6DE82082}" name="Column12771"/>
    <tableColumn id="12785" xr3:uid="{93A64389-8063-4164-A048-2067C0D2F41B}" name="Column12772"/>
    <tableColumn id="12786" xr3:uid="{BE574AEB-E46B-4E17-A46D-07B7B842EE71}" name="Column12773"/>
    <tableColumn id="12787" xr3:uid="{5280501A-5C61-4CA2-A3E1-A2127B65A12A}" name="Column12774"/>
    <tableColumn id="12788" xr3:uid="{043A9832-6E53-4AFC-B498-703C4870703F}" name="Column12775"/>
    <tableColumn id="12789" xr3:uid="{4359C2FC-5980-403C-AEE1-7799E57E52DA}" name="Column12776"/>
    <tableColumn id="12790" xr3:uid="{864F05BD-C382-43A1-9131-A9615FF2BBAC}" name="Column12777"/>
    <tableColumn id="12791" xr3:uid="{D422E97F-3E94-4A0A-8F18-F2FF2B7129F3}" name="Column12778"/>
    <tableColumn id="12792" xr3:uid="{178E8A0A-540E-4FE7-A0C0-04A75AC65127}" name="Column12779"/>
    <tableColumn id="12793" xr3:uid="{84EEE011-E0A4-46E8-BFC1-52A6E7D93F3E}" name="Column12780"/>
    <tableColumn id="12794" xr3:uid="{973342B0-54DE-48D7-A6CC-6231B3B37858}" name="Column12781"/>
    <tableColumn id="12795" xr3:uid="{86EF25DD-A33F-4D2F-B7E5-EBFF3BDBF258}" name="Column12782"/>
    <tableColumn id="12796" xr3:uid="{9C9D48A6-C549-4046-834D-8EF002DDAC1C}" name="Column12783"/>
    <tableColumn id="12797" xr3:uid="{1CA7813E-DC4A-4DB2-8E3E-62EDBC4F351B}" name="Column12784"/>
    <tableColumn id="12798" xr3:uid="{E8E125E4-3D77-4EDD-BB23-F5685340C714}" name="Column12785"/>
    <tableColumn id="12799" xr3:uid="{7D397874-3CDF-4802-9D12-2812D30BB276}" name="Column12786"/>
    <tableColumn id="12800" xr3:uid="{CC93DF8F-4D63-4877-B268-65EDD400EC57}" name="Column12787"/>
    <tableColumn id="12801" xr3:uid="{C4B94005-542E-49AD-A3CA-0162032F80A1}" name="Column12788"/>
    <tableColumn id="12802" xr3:uid="{96648A1F-B70C-4E32-A0B4-1298A6B1F844}" name="Column12789"/>
    <tableColumn id="12803" xr3:uid="{CE3DFD23-5CF6-47FF-BDC6-0F9ACB393250}" name="Column12790"/>
    <tableColumn id="12804" xr3:uid="{B8FF2BA6-0CD1-4669-932B-40C33015D7B3}" name="Column12791"/>
    <tableColumn id="12805" xr3:uid="{D147591B-DE09-46F3-BB85-83281F49F298}" name="Column12792"/>
    <tableColumn id="12806" xr3:uid="{AC38841E-FB40-4134-9A5A-EC275C992F31}" name="Column12793"/>
    <tableColumn id="12807" xr3:uid="{9117436F-3CB3-46DF-8AC3-6168B163C663}" name="Column12794"/>
    <tableColumn id="12808" xr3:uid="{0AAC783B-A800-41E8-A914-CE2FFE180938}" name="Column12795"/>
    <tableColumn id="12809" xr3:uid="{AC2C16C8-57F2-402D-8ACD-A0D7F2CA0783}" name="Column12796"/>
    <tableColumn id="12810" xr3:uid="{DEB9270D-87AD-4EB0-AA3B-E630EEB14989}" name="Column12797"/>
    <tableColumn id="12811" xr3:uid="{8081669D-CBE8-48C1-8B07-75680DC71DA4}" name="Column12798"/>
    <tableColumn id="12812" xr3:uid="{11FCA01E-FECB-425E-9ABB-9CB0618F138B}" name="Column12799"/>
    <tableColumn id="12813" xr3:uid="{CB3DE47C-6F6D-4D0F-8424-823DE08FAE0D}" name="Column12800"/>
    <tableColumn id="12814" xr3:uid="{3A1DA548-8A1A-4D0A-8F56-3F2C48F25C0F}" name="Column12801"/>
    <tableColumn id="12815" xr3:uid="{B31816BD-CBA4-4311-ADA2-17033E1ACC1F}" name="Column12802"/>
    <tableColumn id="12816" xr3:uid="{6ADCDE5D-7922-49FE-8F13-3E26107C2244}" name="Column12803"/>
    <tableColumn id="12817" xr3:uid="{0CC4643A-00F0-46FE-B2E1-75CC5091B007}" name="Column12804"/>
    <tableColumn id="12818" xr3:uid="{28A728B5-A9F2-4B17-AF52-2E312F394F1F}" name="Column12805"/>
    <tableColumn id="12819" xr3:uid="{28B5EF3D-CE79-4052-97A2-A706EFDE7337}" name="Column12806"/>
    <tableColumn id="12820" xr3:uid="{E1C7BAA4-AFB8-4D32-9B90-52DF5B101BC7}" name="Column12807"/>
    <tableColumn id="12821" xr3:uid="{D1BC6D0D-BCB1-4654-A745-517CE810511D}" name="Column12808"/>
    <tableColumn id="12822" xr3:uid="{3F05EEF8-C56B-4105-8D54-73A1D9682C53}" name="Column12809"/>
    <tableColumn id="12823" xr3:uid="{E80A95FD-66FA-41FD-87DD-883BAF790C78}" name="Column12810"/>
    <tableColumn id="12824" xr3:uid="{A7F91276-3EDB-4853-9E02-74253C4F36AA}" name="Column12811"/>
    <tableColumn id="12825" xr3:uid="{0F6700C6-F622-4337-905F-57664B1074E5}" name="Column12812"/>
    <tableColumn id="12826" xr3:uid="{B28BD688-EB9F-4282-BB37-14FB822D89D0}" name="Column12813"/>
    <tableColumn id="12827" xr3:uid="{B517E8BC-F8E0-4594-9DB6-665B22EA5E08}" name="Column12814"/>
    <tableColumn id="12828" xr3:uid="{135AD16F-26D5-473D-926D-F3072C57A855}" name="Column12815"/>
    <tableColumn id="12829" xr3:uid="{99904D63-EE61-4D40-BD3E-D25181DABF93}" name="Column12816"/>
    <tableColumn id="12830" xr3:uid="{CC561FAE-5AF1-4FD8-BAC5-1D28736E6660}" name="Column12817"/>
    <tableColumn id="12831" xr3:uid="{3BCDBF85-8F9F-47B3-9557-B9FFB5716C6F}" name="Column12818"/>
    <tableColumn id="12832" xr3:uid="{473B5A34-3F8E-4489-9091-76C6EBFD1F64}" name="Column12819"/>
    <tableColumn id="12833" xr3:uid="{CD10FFD4-45C3-458D-A76E-2A096CB87EF4}" name="Column12820"/>
    <tableColumn id="12834" xr3:uid="{939ABEA0-929D-4231-8ED8-4DB323032F7C}" name="Column12821"/>
    <tableColumn id="12835" xr3:uid="{96113D0A-BA7B-441F-B95C-1FC1F300A272}" name="Column12822"/>
    <tableColumn id="12836" xr3:uid="{E6EDDF74-810E-42EB-9A82-2CB4A9300653}" name="Column12823"/>
    <tableColumn id="12837" xr3:uid="{19DA7C43-2B9E-4849-9361-7A422625CF52}" name="Column12824"/>
    <tableColumn id="12838" xr3:uid="{41B4CD6C-2330-4082-B4DC-4DA7D0B9DC96}" name="Column12825"/>
    <tableColumn id="12839" xr3:uid="{04253365-462A-4D01-941A-3D93BF71501A}" name="Column12826"/>
    <tableColumn id="12840" xr3:uid="{3BB688DA-B6C2-45A5-9E7D-1DD284D825ED}" name="Column12827"/>
    <tableColumn id="12841" xr3:uid="{3A9919A2-74EF-4D12-B41D-6A15D1364554}" name="Column12828"/>
    <tableColumn id="12842" xr3:uid="{D96C960F-5D7D-4C07-8770-1888EFFBA0F3}" name="Column12829"/>
    <tableColumn id="12843" xr3:uid="{8201D329-ABA0-4D72-B022-6B24EFF66322}" name="Column12830"/>
    <tableColumn id="12844" xr3:uid="{73A63E37-0E30-4D94-BF8C-037F9DCAA1A7}" name="Column12831"/>
    <tableColumn id="12845" xr3:uid="{4191ADE7-2561-4FBF-97F0-63E7DB1F1F6A}" name="Column12832"/>
    <tableColumn id="12846" xr3:uid="{1951EE09-0038-417B-ACCE-92E743D96DD4}" name="Column12833"/>
    <tableColumn id="12847" xr3:uid="{6475A5F1-5456-460D-97C5-2B9C047B8509}" name="Column12834"/>
    <tableColumn id="12848" xr3:uid="{88C07723-C035-44B5-BD2F-41B10FA13CAB}" name="Column12835"/>
    <tableColumn id="12849" xr3:uid="{015F4302-DF6B-4F76-A490-177514DFF3B0}" name="Column12836"/>
    <tableColumn id="12850" xr3:uid="{31133165-ACAA-411C-AEBD-9BD9311C4A6F}" name="Column12837"/>
    <tableColumn id="12851" xr3:uid="{1004405B-9C90-4576-BB1E-0F388950CE0F}" name="Column12838"/>
    <tableColumn id="12852" xr3:uid="{4DBC7553-CCB2-4F25-B661-66AFB51EF31D}" name="Column12839"/>
    <tableColumn id="12853" xr3:uid="{CA2A8D1E-8708-4158-BC2A-E651002247C2}" name="Column12840"/>
    <tableColumn id="12854" xr3:uid="{467A2F6A-4ABB-4F12-8574-230AE2DD72E2}" name="Column12841"/>
    <tableColumn id="12855" xr3:uid="{40255F51-103A-4FF2-BF07-3231B80B0521}" name="Column12842"/>
    <tableColumn id="12856" xr3:uid="{F9402228-4012-44D4-9D56-D7D1AF8673FA}" name="Column12843"/>
    <tableColumn id="12857" xr3:uid="{6B58693F-513F-4C24-937D-252F04222AE1}" name="Column12844"/>
    <tableColumn id="12858" xr3:uid="{B87214DD-0556-4375-B287-C228ACE27B44}" name="Column12845"/>
    <tableColumn id="12859" xr3:uid="{E1F8C0BC-12AA-456F-B5A4-E548D2391861}" name="Column12846"/>
    <tableColumn id="12860" xr3:uid="{ECEDDB59-C82F-4CB0-8547-78CD526CC4BA}" name="Column12847"/>
    <tableColumn id="12861" xr3:uid="{44B47524-6E42-451F-9A6D-4CCDC4A5C563}" name="Column12848"/>
    <tableColumn id="12862" xr3:uid="{FF20D049-9AB2-4F5F-98BF-C0942523FD32}" name="Column12849"/>
    <tableColumn id="12863" xr3:uid="{EA8AFA34-AF0B-4CB0-9D27-6D66F2A948C7}" name="Column12850"/>
    <tableColumn id="12864" xr3:uid="{D4C5AAB3-EB2C-4C93-83D5-57F3F5090A48}" name="Column12851"/>
    <tableColumn id="12865" xr3:uid="{002B90A6-6E48-4E68-9F3A-E0DDEA4A7225}" name="Column12852"/>
    <tableColumn id="12866" xr3:uid="{7144BF9F-809D-45E0-B057-D7BA8A017200}" name="Column12853"/>
    <tableColumn id="12867" xr3:uid="{209290DE-DC2A-4903-AA47-38110AF0C629}" name="Column12854"/>
    <tableColumn id="12868" xr3:uid="{6B1E58CF-46E0-470D-8139-34916C415909}" name="Column12855"/>
    <tableColumn id="12869" xr3:uid="{5E39473E-B577-4D04-BF78-5D93CD41D3D9}" name="Column12856"/>
    <tableColumn id="12870" xr3:uid="{D58CAC32-D490-4B19-A4A4-4516C9C1FFEB}" name="Column12857"/>
    <tableColumn id="12871" xr3:uid="{F0499ADB-C920-4EDC-AE92-111F44CD41E7}" name="Column12858"/>
    <tableColumn id="12872" xr3:uid="{07C5ED0F-B0EA-4542-8010-EAD9BA39CF9B}" name="Column12859"/>
    <tableColumn id="12873" xr3:uid="{67AA7D14-C409-487C-9034-6B4A4F06A1A7}" name="Column12860"/>
    <tableColumn id="12874" xr3:uid="{14BC76DE-8C18-422B-AC39-6574EB72D214}" name="Column12861"/>
    <tableColumn id="12875" xr3:uid="{0DF679EC-0608-429F-AB1F-015E6B49EB63}" name="Column12862"/>
    <tableColumn id="12876" xr3:uid="{06F77769-94FB-453E-8394-21C4129DD3B2}" name="Column12863"/>
    <tableColumn id="12877" xr3:uid="{9BC83C28-E778-4FAB-8EFC-6E5A17FD167F}" name="Column12864"/>
    <tableColumn id="12878" xr3:uid="{AFFA932C-885C-48F1-B168-69469490EA30}" name="Column12865"/>
    <tableColumn id="12879" xr3:uid="{979F5C82-8390-4800-93AF-E8C76556A7FE}" name="Column12866"/>
    <tableColumn id="12880" xr3:uid="{0F8B0C08-0D14-49F2-ACEC-76912F2261B4}" name="Column12867"/>
    <tableColumn id="12881" xr3:uid="{B6FB8528-666D-4E1D-A521-E502B3308704}" name="Column12868"/>
    <tableColumn id="12882" xr3:uid="{C3838395-FAE4-45A8-801B-FD5C10E25383}" name="Column12869"/>
    <tableColumn id="12883" xr3:uid="{0A157B34-20EC-453F-A7F8-A980682A0BC0}" name="Column12870"/>
    <tableColumn id="12884" xr3:uid="{2B832A45-D442-4DE6-BEE5-B8B7BEA2396F}" name="Column12871"/>
    <tableColumn id="12885" xr3:uid="{F5EBFF50-2437-4A58-826F-909BEFB9F2A6}" name="Column12872"/>
    <tableColumn id="12886" xr3:uid="{0ED8F25E-E79C-4EB4-B4D8-B83A49D4BE6F}" name="Column12873"/>
    <tableColumn id="12887" xr3:uid="{2B3C3A53-395E-4793-AF6E-73E673F042E8}" name="Column12874"/>
    <tableColumn id="12888" xr3:uid="{334A457C-2A58-4A0F-90B2-C3A27EA4FF95}" name="Column12875"/>
    <tableColumn id="12889" xr3:uid="{63AADF51-1948-4219-84A8-BD260AE84B1C}" name="Column12876"/>
    <tableColumn id="12890" xr3:uid="{AF5B3064-72BD-4A38-B4D1-F4A29639F454}" name="Column12877"/>
    <tableColumn id="12891" xr3:uid="{024FD06E-FFD0-4DEE-94A6-7147779DF8B7}" name="Column12878"/>
    <tableColumn id="12892" xr3:uid="{FEDF7037-A3BE-4EF8-A3C8-ABE4DD757A6E}" name="Column12879"/>
    <tableColumn id="12893" xr3:uid="{22373ACC-FE21-4BDB-A1F8-49E6363A85E0}" name="Column12880"/>
    <tableColumn id="12894" xr3:uid="{DEBADE4D-9E85-4CC6-A630-A9729C85B725}" name="Column12881"/>
    <tableColumn id="12895" xr3:uid="{41C67059-B1C4-4E79-A700-F1D897FD0EDE}" name="Column12882"/>
    <tableColumn id="12896" xr3:uid="{CAF43004-0665-4133-964A-A1498921251F}" name="Column12883"/>
    <tableColumn id="12897" xr3:uid="{2FAD9E50-F78C-4A17-901E-ADF018D1893B}" name="Column12884"/>
    <tableColumn id="12898" xr3:uid="{B469D360-D0B0-46D2-9829-A7A5B3E8C115}" name="Column12885"/>
    <tableColumn id="12899" xr3:uid="{1BADF721-9C01-4676-A39B-1BF6BB50ED8D}" name="Column12886"/>
    <tableColumn id="12900" xr3:uid="{FBD1C5A1-12D0-480D-98E2-4FD1021005BF}" name="Column12887"/>
    <tableColumn id="12901" xr3:uid="{B1DB1277-13FE-4731-BB4B-F615AEFD271B}" name="Column12888"/>
    <tableColumn id="12902" xr3:uid="{BA0F4A60-E37E-44A9-ADE3-6B3FD2890081}" name="Column12889"/>
    <tableColumn id="12903" xr3:uid="{FEB7472B-1F27-4451-A45C-17EDFF32F241}" name="Column12890"/>
    <tableColumn id="12904" xr3:uid="{F5C03651-C01B-4CCE-B299-6C9BC114BBED}" name="Column12891"/>
    <tableColumn id="12905" xr3:uid="{B7818B58-CBDB-4C06-A1E7-E94FFF7D0E82}" name="Column12892"/>
    <tableColumn id="12906" xr3:uid="{AB0441A7-4F73-4FEE-A2A2-6F4CC8BBED17}" name="Column12893"/>
    <tableColumn id="12907" xr3:uid="{0521B654-A7C8-4104-8FFE-2ECA3B056A54}" name="Column12894"/>
    <tableColumn id="12908" xr3:uid="{87262073-F71C-4017-BBBC-CE0B9C36E58B}" name="Column12895"/>
    <tableColumn id="12909" xr3:uid="{28A910C5-6B85-495A-B3B7-4DA5BC9A72A4}" name="Column12896"/>
    <tableColumn id="12910" xr3:uid="{8C111C19-BE0B-412C-BB95-08F223A9E772}" name="Column12897"/>
    <tableColumn id="12911" xr3:uid="{626C7577-C5DA-46C7-ABA2-C36AF81779F7}" name="Column12898"/>
    <tableColumn id="12912" xr3:uid="{74E873D0-C3D1-46FC-9FAC-16BB09EABFD3}" name="Column12899"/>
    <tableColumn id="12913" xr3:uid="{CDF9D294-8C95-422A-A4E5-DE8B8FC2444C}" name="Column12900"/>
    <tableColumn id="12914" xr3:uid="{3E5000C7-1D84-4625-8FA1-02BE8212C810}" name="Column12901"/>
    <tableColumn id="12915" xr3:uid="{206338F5-B892-4450-A122-AF1620DD13EB}" name="Column12902"/>
    <tableColumn id="12916" xr3:uid="{DF086ACD-25F7-49FE-8104-200EED5953C7}" name="Column12903"/>
    <tableColumn id="12917" xr3:uid="{6F3DC56A-B86B-4A8E-89A8-8B74677E624A}" name="Column12904"/>
    <tableColumn id="12918" xr3:uid="{A1044918-5987-44AF-8C8B-9CA1513E3E2D}" name="Column12905"/>
    <tableColumn id="12919" xr3:uid="{65E4F88E-9B2F-4136-9233-AFC47BD927EE}" name="Column12906"/>
    <tableColumn id="12920" xr3:uid="{346948F4-3AC8-4F50-A045-C8BB6EC9F8CC}" name="Column12907"/>
    <tableColumn id="12921" xr3:uid="{F8908CDF-7928-4FBA-AC1D-790CDDA24E41}" name="Column12908"/>
    <tableColumn id="12922" xr3:uid="{A0700428-20FF-4D2E-8788-191751B35927}" name="Column12909"/>
    <tableColumn id="12923" xr3:uid="{C98BD769-2220-4FF7-BEB7-7E3F1DA7B12C}" name="Column12910"/>
    <tableColumn id="12924" xr3:uid="{44742CF3-EE50-4775-B711-191D56764CB9}" name="Column12911"/>
    <tableColumn id="12925" xr3:uid="{E8C923AB-725B-4FA9-B9D5-8F013E897A39}" name="Column12912"/>
    <tableColumn id="12926" xr3:uid="{D243BD88-BB97-4A32-916A-91FDEC2FEB47}" name="Column12913"/>
    <tableColumn id="12927" xr3:uid="{C88F038C-ABE2-4114-9B31-7C3C1AE70641}" name="Column12914"/>
    <tableColumn id="12928" xr3:uid="{2F9C25D1-7362-4BE3-9669-B073CA7663EC}" name="Column12915"/>
    <tableColumn id="12929" xr3:uid="{AD07110B-C8C8-4BA6-8FEE-7BF4BD4710E1}" name="Column12916"/>
    <tableColumn id="12930" xr3:uid="{D7064320-B4B1-4916-B776-BEFD6C8F5DD7}" name="Column12917"/>
    <tableColumn id="12931" xr3:uid="{B739B0C0-31D6-4CD9-BDE6-A226D2F616FE}" name="Column12918"/>
    <tableColumn id="12932" xr3:uid="{0CD59B56-A3A6-4F6D-B537-D93CC68C5AE4}" name="Column12919"/>
    <tableColumn id="12933" xr3:uid="{1903B1EE-5931-4C34-AB7C-6F1D9A08A05C}" name="Column12920"/>
    <tableColumn id="12934" xr3:uid="{4DD3C800-D933-4BE4-95D6-949388B0E2E5}" name="Column12921"/>
    <tableColumn id="12935" xr3:uid="{D657B127-3DBB-4869-8B64-7E950DEC2838}" name="Column12922"/>
    <tableColumn id="12936" xr3:uid="{7A9FFB7C-9261-4AA8-9327-7BB7E5F32D29}" name="Column12923"/>
    <tableColumn id="12937" xr3:uid="{D264285B-2E80-4FDB-B242-739D846EB68A}" name="Column12924"/>
    <tableColumn id="12938" xr3:uid="{03252AA2-67DB-438B-85A9-D61411790ED9}" name="Column12925"/>
    <tableColumn id="12939" xr3:uid="{32B5EB0F-CFA5-456A-AAEC-9050F3D79BF4}" name="Column12926"/>
    <tableColumn id="12940" xr3:uid="{1538D9B1-A50A-4754-80E9-D523B22CEB4D}" name="Column12927"/>
    <tableColumn id="12941" xr3:uid="{B3221C75-C98F-476F-A588-A0AEDA4D6D7C}" name="Column12928"/>
    <tableColumn id="12942" xr3:uid="{726D49B8-4FC6-4600-9E6A-D3EC95E35D35}" name="Column12929"/>
    <tableColumn id="12943" xr3:uid="{86A89055-3926-4DC6-A8AE-65EF4FCD4AE2}" name="Column12930"/>
    <tableColumn id="12944" xr3:uid="{349E5A1A-E8D6-4535-8EB6-0940561E6FC4}" name="Column12931"/>
    <tableColumn id="12945" xr3:uid="{9F542D06-0408-4AEF-B04C-3F6EADE380FD}" name="Column12932"/>
    <tableColumn id="12946" xr3:uid="{74FD327E-64D6-44F0-BF99-518D7655C67D}" name="Column12933"/>
    <tableColumn id="12947" xr3:uid="{36FD0671-9F48-449F-B54E-266471514825}" name="Column12934"/>
    <tableColumn id="12948" xr3:uid="{08BB1C6D-208D-430B-812F-CAFD9C8915C3}" name="Column12935"/>
    <tableColumn id="12949" xr3:uid="{E32E8216-6685-4ECD-8329-5BE76E414CB5}" name="Column12936"/>
    <tableColumn id="12950" xr3:uid="{C8141755-2271-4840-8188-2B4F58133BFB}" name="Column12937"/>
    <tableColumn id="12951" xr3:uid="{0A072411-34BB-42A0-9EFD-B0572D809F5B}" name="Column12938"/>
    <tableColumn id="12952" xr3:uid="{88A955AD-50C8-47FD-BEB3-9BB9D96562CD}" name="Column12939"/>
    <tableColumn id="12953" xr3:uid="{631F85F8-F7B8-4BB2-92F2-94ECAF4F5231}" name="Column12940"/>
    <tableColumn id="12954" xr3:uid="{9BD6188A-9A73-411C-846F-76F1232BF100}" name="Column12941"/>
    <tableColumn id="12955" xr3:uid="{F77BB25F-6C5C-4FFB-9A0A-01F8CC5A644A}" name="Column12942"/>
    <tableColumn id="12956" xr3:uid="{CEE13258-12AB-4BAF-91AD-C2BF23980B93}" name="Column12943"/>
    <tableColumn id="12957" xr3:uid="{C0722E72-8C00-483D-9708-423BAD82C4ED}" name="Column12944"/>
    <tableColumn id="12958" xr3:uid="{5755A285-150B-4CB2-99A2-9E52E5CBF175}" name="Column12945"/>
    <tableColumn id="12959" xr3:uid="{48BD1AE0-1160-4BF4-9288-EFC5DF27E2C7}" name="Column12946"/>
    <tableColumn id="12960" xr3:uid="{FAE54CDB-4882-47BB-826E-D633EDBECE70}" name="Column12947"/>
    <tableColumn id="12961" xr3:uid="{C5D0DE97-BB86-495E-9029-DA428F56AA9F}" name="Column12948"/>
    <tableColumn id="12962" xr3:uid="{F983152D-D26A-4B87-8F87-72F139D583C0}" name="Column12949"/>
    <tableColumn id="12963" xr3:uid="{A2A195F0-479A-4EA7-998F-2BBD0B69F79D}" name="Column12950"/>
    <tableColumn id="12964" xr3:uid="{D7F3D66E-E00B-465B-97CD-E5BB752E4D62}" name="Column12951"/>
    <tableColumn id="12965" xr3:uid="{41545EE2-5D29-4A4B-B0C5-11FD497B2950}" name="Column12952"/>
    <tableColumn id="12966" xr3:uid="{5D2F4F19-D3AB-4661-B7CE-018B6D7FDB4C}" name="Column12953"/>
    <tableColumn id="12967" xr3:uid="{C0E0CF53-7CD5-47A0-9ECE-7BBD538613DE}" name="Column12954"/>
    <tableColumn id="12968" xr3:uid="{1C16F113-B21B-4477-9B16-1AEAFD30E93C}" name="Column12955"/>
    <tableColumn id="12969" xr3:uid="{2F568653-3725-4D6D-B5DD-10A3D5F50895}" name="Column12956"/>
    <tableColumn id="12970" xr3:uid="{E80B963F-0E7B-435B-AEE6-DB5FE20B7766}" name="Column12957"/>
    <tableColumn id="12971" xr3:uid="{9F93A61A-DA60-490F-BD38-4D2D82BB59B8}" name="Column12958"/>
    <tableColumn id="12972" xr3:uid="{C55741C1-B601-42A5-AD1B-6FC339C71AA2}" name="Column12959"/>
    <tableColumn id="12973" xr3:uid="{DEA5E553-5A2A-4822-8921-D9B54EAA66DE}" name="Column12960"/>
    <tableColumn id="12974" xr3:uid="{6B56F75D-D41D-4DAF-AB4A-27837AF38495}" name="Column12961"/>
    <tableColumn id="12975" xr3:uid="{D4BC47A2-4B57-4859-AFF4-EDC3F8F81A7E}" name="Column12962"/>
    <tableColumn id="12976" xr3:uid="{AD4149CF-47B1-4A73-8FD7-D643A15E1C9C}" name="Column12963"/>
    <tableColumn id="12977" xr3:uid="{59DF526E-D4AF-4A26-83ED-AEBFDE5C4F15}" name="Column12964"/>
    <tableColumn id="12978" xr3:uid="{4DB3FE86-CBFC-44CE-9925-9BC4A4170F1F}" name="Column12965"/>
    <tableColumn id="12979" xr3:uid="{750A37F5-BB74-420E-8A12-4C15FAF86A18}" name="Column12966"/>
    <tableColumn id="12980" xr3:uid="{9EB3036B-3C19-444A-B8A3-EA3A1D2AEF78}" name="Column12967"/>
    <tableColumn id="12981" xr3:uid="{725A85AF-275F-4BB8-B7D6-5F583C07F989}" name="Column12968"/>
    <tableColumn id="12982" xr3:uid="{C54DD835-A57C-4AA4-88D2-783C8D0AE77C}" name="Column12969"/>
    <tableColumn id="12983" xr3:uid="{9AF470DF-DE59-43A8-B995-C5863F856C95}" name="Column12970"/>
    <tableColumn id="12984" xr3:uid="{91BDFF60-1C77-47AD-9021-2928AC6F9995}" name="Column12971"/>
    <tableColumn id="12985" xr3:uid="{D0642882-AEE8-4CC9-91A1-785186E08224}" name="Column12972"/>
    <tableColumn id="12986" xr3:uid="{FD277852-C611-4DDA-8200-DB4C3B5B1FB9}" name="Column12973"/>
    <tableColumn id="12987" xr3:uid="{4F438673-C83C-40D1-B4AB-648D17FE9679}" name="Column12974"/>
    <tableColumn id="12988" xr3:uid="{F2E83307-2D3D-41E8-80D2-E71CABB86DDF}" name="Column12975"/>
    <tableColumn id="12989" xr3:uid="{4392FD07-99EE-4683-9699-2EAC2552AF37}" name="Column12976"/>
    <tableColumn id="12990" xr3:uid="{24B13925-C755-459C-9D68-BDBA4C927743}" name="Column12977"/>
    <tableColumn id="12991" xr3:uid="{91B3D26E-3C37-4C01-954F-A772FCC24EE6}" name="Column12978"/>
    <tableColumn id="12992" xr3:uid="{357DE54C-3390-4652-867A-E426F6135500}" name="Column12979"/>
    <tableColumn id="12993" xr3:uid="{0B8E4C1E-C0B5-4F61-9BAE-005F78536F6F}" name="Column12980"/>
    <tableColumn id="12994" xr3:uid="{2248EA30-4F17-408A-A7E7-36A59A3809FE}" name="Column12981"/>
    <tableColumn id="12995" xr3:uid="{B771CC96-40D2-433B-813E-9AB868DF478E}" name="Column12982"/>
    <tableColumn id="12996" xr3:uid="{815DCC0C-3D41-4410-A33C-175FA68B665B}" name="Column12983"/>
    <tableColumn id="12997" xr3:uid="{39ABEA0E-0F76-486C-9531-6B4037B25FC1}" name="Column12984"/>
    <tableColumn id="12998" xr3:uid="{67EA2C85-B790-4EA7-B85D-A0DF6C3E01A6}" name="Column12985"/>
    <tableColumn id="12999" xr3:uid="{A5613435-85CC-42A4-B97B-D418F91B9F59}" name="Column12986"/>
    <tableColumn id="13000" xr3:uid="{6C681256-CD9B-43D1-B0DC-7E3C7D3BE06D}" name="Column12987"/>
    <tableColumn id="13001" xr3:uid="{5794E4C1-B187-4FA0-9750-6045374B6F8D}" name="Column12988"/>
    <tableColumn id="13002" xr3:uid="{FC66F4A7-3CBA-4E8A-8BFB-CD40E4A253B8}" name="Column12989"/>
    <tableColumn id="13003" xr3:uid="{D34E4058-2BC0-4FDD-9F4F-28ADCBF1B88B}" name="Column12990"/>
    <tableColumn id="13004" xr3:uid="{1B18AEF7-F2B8-404D-A0FC-2F39CFAEA503}" name="Column12991"/>
    <tableColumn id="13005" xr3:uid="{06831785-B2A5-41EA-8E60-9A8CD074E8B3}" name="Column12992"/>
    <tableColumn id="13006" xr3:uid="{A741044F-CD32-4A74-B286-2067A02BCAAE}" name="Column12993"/>
    <tableColumn id="13007" xr3:uid="{CB97CFEC-A19F-466F-A15F-D4736ABFACB2}" name="Column12994"/>
    <tableColumn id="13008" xr3:uid="{57285B14-5587-48A4-A23D-56F5922A2EBB}" name="Column12995"/>
    <tableColumn id="13009" xr3:uid="{746D8C02-D536-4BAC-9A39-5B4271649466}" name="Column12996"/>
    <tableColumn id="13010" xr3:uid="{98F6F9E4-FDE3-458F-B274-39C6E4284305}" name="Column12997"/>
    <tableColumn id="13011" xr3:uid="{C4A1E72C-BC16-4A25-ACDF-92159A48820E}" name="Column12998"/>
    <tableColumn id="13012" xr3:uid="{74795A8D-9777-424C-9338-54E756D2271B}" name="Column12999"/>
    <tableColumn id="13013" xr3:uid="{B7D996C2-AB4C-4B28-8347-2899317E2A7A}" name="Column13000"/>
    <tableColumn id="13014" xr3:uid="{F6C417AE-4917-4FA8-8D57-1640CC0A6CB6}" name="Column13001"/>
    <tableColumn id="13015" xr3:uid="{CB46FE36-47D5-4FAB-9F10-824AC203B004}" name="Column13002"/>
    <tableColumn id="13016" xr3:uid="{160829AB-1FA6-4A51-B98E-6F4A7F8E1AFD}" name="Column13003"/>
    <tableColumn id="13017" xr3:uid="{DB5623AC-8AAF-46B0-84EB-B0E15ACD8D40}" name="Column13004"/>
    <tableColumn id="13018" xr3:uid="{305ADF7B-B9A9-4E10-9027-3445DD4BF33E}" name="Column13005"/>
    <tableColumn id="13019" xr3:uid="{4CB12600-D661-402E-8FFA-192E66670210}" name="Column13006"/>
    <tableColumn id="13020" xr3:uid="{7FD8E039-7037-418A-9A84-03E64BDFE6F5}" name="Column13007"/>
    <tableColumn id="13021" xr3:uid="{912019A9-75CC-417F-8DEB-9F8B5BD89932}" name="Column13008"/>
    <tableColumn id="13022" xr3:uid="{5157992B-E93A-4349-A751-CD835FFFB60C}" name="Column13009"/>
    <tableColumn id="13023" xr3:uid="{C4A05CC1-895C-4BB7-A88E-6989DF50800F}" name="Column13010"/>
    <tableColumn id="13024" xr3:uid="{75868CE1-88D4-4E2F-8604-461893F2CF68}" name="Column13011"/>
    <tableColumn id="13025" xr3:uid="{9C5E2E94-2DA6-40BA-8304-2631A1955D5A}" name="Column13012"/>
    <tableColumn id="13026" xr3:uid="{E9AD5E4F-A245-419C-AE92-4227D1114B49}" name="Column13013"/>
    <tableColumn id="13027" xr3:uid="{882907E8-B4E8-4FAF-8536-E869470710DD}" name="Column13014"/>
    <tableColumn id="13028" xr3:uid="{6EB78D9E-0DD0-4753-928F-3CAEE354426C}" name="Column13015"/>
    <tableColumn id="13029" xr3:uid="{25212612-EFB1-47B2-A4F7-8A6B13ECF290}" name="Column13016"/>
    <tableColumn id="13030" xr3:uid="{ED11BA15-93DC-45B9-8236-0793297271E1}" name="Column13017"/>
    <tableColumn id="13031" xr3:uid="{6F9EB554-F4B6-4A3B-A295-378F0A8FBE3F}" name="Column13018"/>
    <tableColumn id="13032" xr3:uid="{1F8E31B2-3184-4BA0-BA44-7B775E160880}" name="Column13019"/>
    <tableColumn id="13033" xr3:uid="{5C491A2A-0244-48A4-94FB-0CF8C229C986}" name="Column13020"/>
    <tableColumn id="13034" xr3:uid="{9D547A19-5EDF-4F11-BF31-B0EF2FCF78A1}" name="Column13021"/>
    <tableColumn id="13035" xr3:uid="{E0CBE7A9-512F-4F23-8560-1996E5694FFC}" name="Column13022"/>
    <tableColumn id="13036" xr3:uid="{363BC48A-2CE5-47AE-A388-16C35E469032}" name="Column13023"/>
    <tableColumn id="13037" xr3:uid="{86FC7AE0-4DC8-4B5C-A884-0177FA97A125}" name="Column13024"/>
    <tableColumn id="13038" xr3:uid="{8533E03D-0BEF-410F-A0E7-51182E348F9A}" name="Column13025"/>
    <tableColumn id="13039" xr3:uid="{3372E3D2-E4FC-47C0-8010-DB22F873576D}" name="Column13026"/>
    <tableColumn id="13040" xr3:uid="{D0DD9886-20A8-44E1-99DF-6CDD0B2CF60A}" name="Column13027"/>
    <tableColumn id="13041" xr3:uid="{173A9263-287E-4DC2-884B-D2682CBFC5DB}" name="Column13028"/>
    <tableColumn id="13042" xr3:uid="{5C0E940B-638E-4199-A666-7AEAB887B243}" name="Column13029"/>
    <tableColumn id="13043" xr3:uid="{955759BA-B237-4442-976C-9A75498F5887}" name="Column13030"/>
    <tableColumn id="13044" xr3:uid="{3DE2939F-2672-45AC-ACCD-658578DBBF6A}" name="Column13031"/>
    <tableColumn id="13045" xr3:uid="{A79C4C1F-91ED-4BFF-A4B3-43D24012DF04}" name="Column13032"/>
    <tableColumn id="13046" xr3:uid="{CF70EB6C-4418-4859-A41D-E8CCB974A532}" name="Column13033"/>
    <tableColumn id="13047" xr3:uid="{D906BFF7-3C55-461C-B1F2-2A23A7044BAE}" name="Column13034"/>
    <tableColumn id="13048" xr3:uid="{DC58E3CF-B44B-4468-9A6D-BB3AC515D2B9}" name="Column13035"/>
    <tableColumn id="13049" xr3:uid="{945E7F8D-3949-40CF-9547-B9E2E2E380D4}" name="Column13036"/>
    <tableColumn id="13050" xr3:uid="{963BED1E-4F9A-491B-A3A4-4473A3155388}" name="Column13037"/>
    <tableColumn id="13051" xr3:uid="{20C2F7A4-0C80-400A-BC15-5088215FF9C9}" name="Column13038"/>
    <tableColumn id="13052" xr3:uid="{5E7892B4-2232-4595-A533-8FF8FF140B0B}" name="Column13039"/>
    <tableColumn id="13053" xr3:uid="{CE901C17-1719-4EDC-8810-31A62E66DC88}" name="Column13040"/>
    <tableColumn id="13054" xr3:uid="{C216A36D-03F2-4782-A2C1-72A3C64B6BC6}" name="Column13041"/>
    <tableColumn id="13055" xr3:uid="{C1E2700C-963C-423E-9779-8BC7CFFE09C5}" name="Column13042"/>
    <tableColumn id="13056" xr3:uid="{6AC04204-BF4C-4209-8231-0E49365F28B6}" name="Column13043"/>
    <tableColumn id="13057" xr3:uid="{9074240C-803B-4F73-B9F7-275A5001E4EA}" name="Column13044"/>
    <tableColumn id="13058" xr3:uid="{391401B3-BA7F-46D1-AEB9-B3430570BE8F}" name="Column13045"/>
    <tableColumn id="13059" xr3:uid="{272825B9-DCCF-4271-B708-8FB315822890}" name="Column13046"/>
    <tableColumn id="13060" xr3:uid="{257D2DFD-FB8B-4330-B0F2-4544593A10D8}" name="Column13047"/>
    <tableColumn id="13061" xr3:uid="{CA8FF7F9-345D-4937-9FC9-8375DDD27E6F}" name="Column13048"/>
    <tableColumn id="13062" xr3:uid="{F0EEDF0B-239B-4CE1-A2AF-42A6B5D0BDA2}" name="Column13049"/>
    <tableColumn id="13063" xr3:uid="{EC45180F-E4F7-40D2-85E4-4C7E03FE7215}" name="Column13050"/>
    <tableColumn id="13064" xr3:uid="{6F798A76-FE41-4D28-BCC3-844A0350D4CE}" name="Column13051"/>
    <tableColumn id="13065" xr3:uid="{1710F12D-EB9C-451B-A7D7-0EB1FB00ACC5}" name="Column13052"/>
    <tableColumn id="13066" xr3:uid="{DA6F62A4-BDBA-4042-80C9-354711C31E82}" name="Column13053"/>
    <tableColumn id="13067" xr3:uid="{88694200-72B8-4E14-9D17-0887C56772FF}" name="Column13054"/>
    <tableColumn id="13068" xr3:uid="{CC07E148-70A4-461C-8D25-D6B1FD891A5B}" name="Column13055"/>
    <tableColumn id="13069" xr3:uid="{67765B03-B0B3-467A-A8D6-4A0D28C29F35}" name="Column13056"/>
    <tableColumn id="13070" xr3:uid="{44AF2052-E9BB-4494-B569-C39FAA457E73}" name="Column13057"/>
    <tableColumn id="13071" xr3:uid="{1DD8C356-1F5A-48C0-A969-F40405CF976C}" name="Column13058"/>
    <tableColumn id="13072" xr3:uid="{CB010071-EDF1-46A6-922B-9A6F4C0EDE5B}" name="Column13059"/>
    <tableColumn id="13073" xr3:uid="{FC9537D9-5A98-4327-8A9D-2138C6091149}" name="Column13060"/>
    <tableColumn id="13074" xr3:uid="{756499AE-5D8B-4197-A789-E2B93021FB9E}" name="Column13061"/>
    <tableColumn id="13075" xr3:uid="{2CF0A3FE-E956-474A-8534-127E156D80AB}" name="Column13062"/>
    <tableColumn id="13076" xr3:uid="{119DC9DB-2228-4FE0-81C3-4F3EF387AFF5}" name="Column13063"/>
    <tableColumn id="13077" xr3:uid="{12834232-5F63-4BED-9672-998ECB941C57}" name="Column13064"/>
    <tableColumn id="13078" xr3:uid="{2D387E75-CA05-4EC7-A11D-EB83D82AE929}" name="Column13065"/>
    <tableColumn id="13079" xr3:uid="{63B0F8F0-48E4-4459-ACA8-80821DBC6655}" name="Column13066"/>
    <tableColumn id="13080" xr3:uid="{EEC6475C-FF2B-4F06-A45B-24D13944662A}" name="Column13067"/>
    <tableColumn id="13081" xr3:uid="{735F69A4-1AD2-421C-94FC-C64DEE70DB04}" name="Column13068"/>
    <tableColumn id="13082" xr3:uid="{B0728341-2871-4814-9160-F34CEA4DCFD3}" name="Column13069"/>
    <tableColumn id="13083" xr3:uid="{B97CB10C-C3F1-4176-B18E-CB7FC5728A12}" name="Column13070"/>
    <tableColumn id="13084" xr3:uid="{D645D94D-DBB7-44DC-88C5-FDF6C806FFF8}" name="Column13071"/>
    <tableColumn id="13085" xr3:uid="{0D8B846A-29A4-48FC-A24B-F33A02F4DB4A}" name="Column13072"/>
    <tableColumn id="13086" xr3:uid="{3BF6F47B-3BE2-48D2-AC7C-BCBEEE9CAC9E}" name="Column13073"/>
    <tableColumn id="13087" xr3:uid="{DDCC7723-7343-4E99-A05B-B9B1536FF47A}" name="Column13074"/>
    <tableColumn id="13088" xr3:uid="{611565B5-BD0F-4F71-8834-495DA8ACAAB2}" name="Column13075"/>
    <tableColumn id="13089" xr3:uid="{DA11DD66-F94A-493F-9DA3-8BF565FB3E1C}" name="Column13076"/>
    <tableColumn id="13090" xr3:uid="{44613D33-BC1A-4082-92A5-BE2833D161B5}" name="Column13077"/>
    <tableColumn id="13091" xr3:uid="{22C8C29E-3EEC-4A68-B4DA-8057B6417F18}" name="Column13078"/>
    <tableColumn id="13092" xr3:uid="{E3A0ACE3-AE5C-4A2C-A505-BAD1E32D593D}" name="Column13079"/>
    <tableColumn id="13093" xr3:uid="{062522BA-BC43-4AB1-8B16-D7978D06E221}" name="Column13080"/>
    <tableColumn id="13094" xr3:uid="{4468BDBB-7852-45F3-BEF3-307AF8F10A07}" name="Column13081"/>
    <tableColumn id="13095" xr3:uid="{054D2151-B849-4C5C-B13D-E740134D4A3F}" name="Column13082"/>
    <tableColumn id="13096" xr3:uid="{3D348D44-6FC2-4BEF-A614-FC5FCF90ECB0}" name="Column13083"/>
    <tableColumn id="13097" xr3:uid="{74C1753F-D784-4C02-AD7F-08DDB6CBD772}" name="Column13084"/>
    <tableColumn id="13098" xr3:uid="{730CCF7D-6C09-457F-B2CE-0BE8EF72C3BE}" name="Column13085"/>
    <tableColumn id="13099" xr3:uid="{F1F1F720-6C07-4068-965F-C2EFD322026C}" name="Column13086"/>
    <tableColumn id="13100" xr3:uid="{E812AA27-3312-449B-87EF-ECB004D4D742}" name="Column13087"/>
    <tableColumn id="13101" xr3:uid="{4E6E6F49-0C6E-43DF-AB91-E7DF0AFF157A}" name="Column13088"/>
    <tableColumn id="13102" xr3:uid="{B43FC754-A61E-4316-A6CE-F2EC931CF72E}" name="Column13089"/>
    <tableColumn id="13103" xr3:uid="{3AE1A801-643B-436D-971D-62B0D02823B3}" name="Column13090"/>
    <tableColumn id="13104" xr3:uid="{FF2F2FB6-40AA-4151-8252-AF03093D164E}" name="Column13091"/>
    <tableColumn id="13105" xr3:uid="{42BF54BB-DB38-48F0-A5FF-5D8FF1963432}" name="Column13092"/>
    <tableColumn id="13106" xr3:uid="{2BEC1C97-9A16-4350-91AD-BFB141ACA486}" name="Column13093"/>
    <tableColumn id="13107" xr3:uid="{D0D3C868-3CE5-4636-8D5B-46FA39A44358}" name="Column13094"/>
    <tableColumn id="13108" xr3:uid="{BFDDD119-D084-4E03-9323-ECA7EC28E73E}" name="Column13095"/>
    <tableColumn id="13109" xr3:uid="{E6A33F69-291B-4375-9050-5CE3B43A2473}" name="Column13096"/>
    <tableColumn id="13110" xr3:uid="{98021D7D-AF96-49B9-9E78-861E78BC25F2}" name="Column13097"/>
    <tableColumn id="13111" xr3:uid="{6B646BCF-9A74-4828-B054-B482718E95F3}" name="Column13098"/>
    <tableColumn id="13112" xr3:uid="{4E506FCB-466E-4F0E-BF04-6B30B3928AA1}" name="Column13099"/>
    <tableColumn id="13113" xr3:uid="{36C299AB-6F16-45F5-9709-5999AB5420E1}" name="Column13100"/>
    <tableColumn id="13114" xr3:uid="{04D1CEA0-7BEF-441B-A976-949057A77EDA}" name="Column13101"/>
    <tableColumn id="13115" xr3:uid="{F1850B76-AA1B-49F8-BD6C-B82C1BEF641A}" name="Column13102"/>
    <tableColumn id="13116" xr3:uid="{BFEF684B-3259-44B0-9D85-90D639822CDD}" name="Column13103"/>
    <tableColumn id="13117" xr3:uid="{2CFE5582-4C77-4B47-A225-28B327520DF6}" name="Column13104"/>
    <tableColumn id="13118" xr3:uid="{83782AFC-1945-4309-ADF1-B0095D58E24B}" name="Column13105"/>
    <tableColumn id="13119" xr3:uid="{61A5A8C1-70AA-46A4-B23A-A2D7CDAFD023}" name="Column13106"/>
    <tableColumn id="13120" xr3:uid="{7974AFFB-BEA1-4EF7-977D-8553D481940B}" name="Column13107"/>
    <tableColumn id="13121" xr3:uid="{E7E496CA-0E49-46E4-9DAB-8E3D6C9ADC87}" name="Column13108"/>
    <tableColumn id="13122" xr3:uid="{63649557-D206-47DA-911C-603087FE0B3E}" name="Column13109"/>
    <tableColumn id="13123" xr3:uid="{3913A895-F7FE-4839-8B19-0F94039AE7BB}" name="Column13110"/>
    <tableColumn id="13124" xr3:uid="{87A0BFC1-BF8D-46D0-88D1-A79A25CB58C9}" name="Column13111"/>
    <tableColumn id="13125" xr3:uid="{E3E52EB3-EE82-4CE8-8579-B9047352FE77}" name="Column13112"/>
    <tableColumn id="13126" xr3:uid="{B7DBD641-EBFB-4D37-BE0B-2005EEC70A5B}" name="Column13113"/>
    <tableColumn id="13127" xr3:uid="{641539C2-53A4-43C5-9B36-86800265A3D0}" name="Column13114"/>
    <tableColumn id="13128" xr3:uid="{A27685D8-A013-484B-B88F-98267E324E10}" name="Column13115"/>
    <tableColumn id="13129" xr3:uid="{D8F903FD-227A-4853-AE6F-1B970E43482C}" name="Column13116"/>
    <tableColumn id="13130" xr3:uid="{A01BE9A4-1FC1-43E6-BCFC-2FC96F000240}" name="Column13117"/>
    <tableColumn id="13131" xr3:uid="{481D868D-1E98-4C8D-B7DF-541A76E68429}" name="Column13118"/>
    <tableColumn id="13132" xr3:uid="{E5E21140-BC28-43FE-A21A-2D019591B4ED}" name="Column13119"/>
    <tableColumn id="13133" xr3:uid="{9BD454A5-9653-4388-A05A-2D0A5AB1FC23}" name="Column13120"/>
    <tableColumn id="13134" xr3:uid="{679F61B3-5D51-46EB-BFDA-5E6201A76251}" name="Column13121"/>
    <tableColumn id="13135" xr3:uid="{69CA983B-7AD5-4B4B-9F6C-C87ADD7B0CF1}" name="Column13122"/>
    <tableColumn id="13136" xr3:uid="{B1E8DD41-6371-4AEF-8D27-F1821FFEFF45}" name="Column13123"/>
    <tableColumn id="13137" xr3:uid="{16907850-2C20-42F4-8A7A-77268554F3B3}" name="Column13124"/>
    <tableColumn id="13138" xr3:uid="{DDE613B0-B319-424E-8CEE-B147284C95CF}" name="Column13125"/>
    <tableColumn id="13139" xr3:uid="{713F6795-1754-46DF-987C-17911F30F816}" name="Column13126"/>
    <tableColumn id="13140" xr3:uid="{8F490AA5-78EF-4B90-BA6F-61355D9EC558}" name="Column13127"/>
    <tableColumn id="13141" xr3:uid="{73C37434-EA39-43BF-BE9B-8805F4F56A93}" name="Column13128"/>
    <tableColumn id="13142" xr3:uid="{2E8559C6-2C3E-4CA6-A3D9-4A9885A25289}" name="Column13129"/>
    <tableColumn id="13143" xr3:uid="{916FD36F-B601-41C3-846A-0A9B42973D78}" name="Column13130"/>
    <tableColumn id="13144" xr3:uid="{D500EAD4-A4AA-469F-B681-F1931CB1AC62}" name="Column13131"/>
    <tableColumn id="13145" xr3:uid="{F5A30D8E-D1CA-4E5E-9A13-48D193CAD6AD}" name="Column13132"/>
    <tableColumn id="13146" xr3:uid="{AE8C26A9-0938-41A1-AF59-31DB37C48662}" name="Column13133"/>
    <tableColumn id="13147" xr3:uid="{ADB77A9B-C0D7-4EE8-9E83-91BE3E615732}" name="Column13134"/>
    <tableColumn id="13148" xr3:uid="{7DA478C2-C90D-4F92-AC49-A9A01A6EF3DC}" name="Column13135"/>
    <tableColumn id="13149" xr3:uid="{713C0345-35EC-4E29-A100-E2F8D7AF80AE}" name="Column13136"/>
    <tableColumn id="13150" xr3:uid="{F64C582E-9B26-40E2-924C-BEF449A885CC}" name="Column13137"/>
    <tableColumn id="13151" xr3:uid="{8B2EF298-4F14-4398-AEBC-8EB95FC75BE5}" name="Column13138"/>
    <tableColumn id="13152" xr3:uid="{A0F0F0BA-6F43-42F2-8850-8D948525A901}" name="Column13139"/>
    <tableColumn id="13153" xr3:uid="{5ECEB63C-CA13-4DDA-ACA1-2C8E816ADFD0}" name="Column13140"/>
    <tableColumn id="13154" xr3:uid="{62DA5DF0-0CD7-4557-834D-1D8F6CB12325}" name="Column13141"/>
    <tableColumn id="13155" xr3:uid="{94CABAC8-29A3-4925-8998-20FF2EF5519B}" name="Column13142"/>
    <tableColumn id="13156" xr3:uid="{266D1514-AC32-40F3-A0A5-00DA1219E49A}" name="Column13143"/>
    <tableColumn id="13157" xr3:uid="{400EC021-0C3B-4CD2-8C95-D557070B28D0}" name="Column13144"/>
    <tableColumn id="13158" xr3:uid="{98135112-D397-4013-8513-0F3C18269674}" name="Column13145"/>
    <tableColumn id="13159" xr3:uid="{8B95A10A-B2E1-4D62-B804-57D2674A87C8}" name="Column13146"/>
    <tableColumn id="13160" xr3:uid="{628E74F3-EF1A-4557-9F7C-191EC0A0DCC1}" name="Column13147"/>
    <tableColumn id="13161" xr3:uid="{8B483468-B9BF-4216-9CDF-E8C53E947543}" name="Column13148"/>
    <tableColumn id="13162" xr3:uid="{4763B886-26A1-4E85-8DCF-3ECE6332AB86}" name="Column13149"/>
    <tableColumn id="13163" xr3:uid="{E71A0AF2-1EE8-4021-80A5-FB5C82DD7A5A}" name="Column13150"/>
    <tableColumn id="13164" xr3:uid="{1350E982-A1EF-43F5-8CBE-AFBE5817AFAD}" name="Column13151"/>
    <tableColumn id="13165" xr3:uid="{604720DC-2775-41B4-BCD9-C0A8C4104A37}" name="Column13152"/>
    <tableColumn id="13166" xr3:uid="{EE228BA2-E85A-4D8F-9825-7E37BB608A26}" name="Column13153"/>
    <tableColumn id="13167" xr3:uid="{789B78AE-6FE5-4A83-9802-805C07B930C2}" name="Column13154"/>
    <tableColumn id="13168" xr3:uid="{5FC49547-8007-4A47-A056-F62807D265B7}" name="Column13155"/>
    <tableColumn id="13169" xr3:uid="{96D82840-6BA8-4810-8010-1D9864238835}" name="Column13156"/>
    <tableColumn id="13170" xr3:uid="{0E174E12-EA9E-4A77-85D3-346F96C42D48}" name="Column13157"/>
    <tableColumn id="13171" xr3:uid="{6F926242-0177-4ECA-AA54-6BD5960ECF96}" name="Column13158"/>
    <tableColumn id="13172" xr3:uid="{9BDB6A12-426C-41CE-B304-33F55C43B020}" name="Column13159"/>
    <tableColumn id="13173" xr3:uid="{56BA0F9E-1320-4F71-85D9-F2D07A257AFF}" name="Column13160"/>
    <tableColumn id="13174" xr3:uid="{13FB333A-1829-4983-AAE7-B1871C303A48}" name="Column13161"/>
    <tableColumn id="13175" xr3:uid="{D99DFBD9-5350-4D02-85F5-9832C3F9D1A1}" name="Column13162"/>
    <tableColumn id="13176" xr3:uid="{E3606F76-4FDF-48EA-BE91-513A03C172F9}" name="Column13163"/>
    <tableColumn id="13177" xr3:uid="{DF9AF1CD-3254-42F6-A35E-D5E4F395F23B}" name="Column13164"/>
    <tableColumn id="13178" xr3:uid="{397FB4B3-A10A-44C8-A562-3B03D912CB9E}" name="Column13165"/>
    <tableColumn id="13179" xr3:uid="{706285FB-3BB5-4110-B987-D2C081433B8F}" name="Column13166"/>
    <tableColumn id="13180" xr3:uid="{6A78D697-F7C5-4F40-985E-78282B6873D6}" name="Column13167"/>
    <tableColumn id="13181" xr3:uid="{B2C506C1-A86C-4569-BE8B-7698177A4AFB}" name="Column13168"/>
    <tableColumn id="13182" xr3:uid="{01F0CC31-40A8-4A93-97F8-47F7A315FA90}" name="Column13169"/>
    <tableColumn id="13183" xr3:uid="{052442F0-D8DC-4F76-ADA1-7C174575345D}" name="Column13170"/>
    <tableColumn id="13184" xr3:uid="{E941D771-4303-4A38-9578-0B3B71122C03}" name="Column13171"/>
    <tableColumn id="13185" xr3:uid="{F3EABAAD-4F41-4C3B-B613-88493E033F6D}" name="Column13172"/>
    <tableColumn id="13186" xr3:uid="{5F5A9F6B-15C7-4C63-91EE-81738E292EB1}" name="Column13173"/>
    <tableColumn id="13187" xr3:uid="{E3D5A5BF-3BD8-4237-8F03-116742C26536}" name="Column13174"/>
    <tableColumn id="13188" xr3:uid="{5B71A936-21E5-4C9D-B25C-79B495CE756E}" name="Column13175"/>
    <tableColumn id="13189" xr3:uid="{98638127-DF92-4563-8ACD-759726E1DB33}" name="Column13176"/>
    <tableColumn id="13190" xr3:uid="{9B57D85F-B69A-4B55-BF31-22777397C23D}" name="Column13177"/>
    <tableColumn id="13191" xr3:uid="{230A12AF-9AD9-4DF9-B52B-44116DA28AB8}" name="Column13178"/>
    <tableColumn id="13192" xr3:uid="{F2273203-E60B-4685-AC5F-3CE13C105113}" name="Column13179"/>
    <tableColumn id="13193" xr3:uid="{E3C5A97E-1200-4ACF-A9DD-C661D4BA2801}" name="Column13180"/>
    <tableColumn id="13194" xr3:uid="{77B5C0F9-B7DD-429F-BD02-607BB1D5E9F8}" name="Column13181"/>
    <tableColumn id="13195" xr3:uid="{46A9151E-322F-4F16-803E-6EC4D8EBB9A5}" name="Column13182"/>
    <tableColumn id="13196" xr3:uid="{9D632272-3DEB-4B0E-9D11-2EA387FEE2E9}" name="Column13183"/>
    <tableColumn id="13197" xr3:uid="{031E19BE-5F0D-4C68-BFC1-236A4FD5E7A3}" name="Column13184"/>
    <tableColumn id="13198" xr3:uid="{E7C5D575-00A4-427C-8AEE-88DAE639CF60}" name="Column13185"/>
    <tableColumn id="13199" xr3:uid="{CBD143AD-11E0-4045-8861-FDCCB473420D}" name="Column13186"/>
    <tableColumn id="13200" xr3:uid="{9DDA9070-F292-45F5-B242-48B48E23D07B}" name="Column13187"/>
    <tableColumn id="13201" xr3:uid="{6ACF2512-7726-44E4-BD1A-022D56B89C4D}" name="Column13188"/>
    <tableColumn id="13202" xr3:uid="{8E8A9D0A-41E5-4B73-AD83-125C86B6BDDE}" name="Column13189"/>
    <tableColumn id="13203" xr3:uid="{79380356-FE27-4E36-8993-399853B7967D}" name="Column13190"/>
    <tableColumn id="13204" xr3:uid="{A15E7E9B-B177-4C08-9F06-3590B6F79596}" name="Column13191"/>
    <tableColumn id="13205" xr3:uid="{985553C7-7EDE-4475-99E6-946889D4B02E}" name="Column13192"/>
    <tableColumn id="13206" xr3:uid="{B3C40790-BBC0-44AC-94AD-F4D37E4FD15B}" name="Column13193"/>
    <tableColumn id="13207" xr3:uid="{771A661E-8333-4FC2-A83A-89CBD9FDE231}" name="Column13194"/>
    <tableColumn id="13208" xr3:uid="{B482F2B0-065F-486B-9B8A-F2D0EF5FA42F}" name="Column13195"/>
    <tableColumn id="13209" xr3:uid="{2CA0F8D4-B3D2-45B0-B7A7-ACE19B43C321}" name="Column13196"/>
    <tableColumn id="13210" xr3:uid="{FCB34215-0041-4240-9625-6EC391DC3BFC}" name="Column13197"/>
    <tableColumn id="13211" xr3:uid="{73DF3261-11FD-452A-8E78-E0B5FACD6508}" name="Column13198"/>
    <tableColumn id="13212" xr3:uid="{9B7249F4-2D95-4158-9100-D850D4F154CA}" name="Column13199"/>
    <tableColumn id="13213" xr3:uid="{6665A9C3-CC49-4D42-8B9E-2538116C9D55}" name="Column13200"/>
    <tableColumn id="13214" xr3:uid="{CFFF3C2B-FB39-447F-9AE7-135C189F5E13}" name="Column13201"/>
    <tableColumn id="13215" xr3:uid="{31A65DC5-EA97-4358-B4BC-89E488162285}" name="Column13202"/>
    <tableColumn id="13216" xr3:uid="{3BF445AF-4694-44D1-BE50-325C4D421A70}" name="Column13203"/>
    <tableColumn id="13217" xr3:uid="{8BF48023-AF9E-400B-BA0E-B2C68FF3DE36}" name="Column13204"/>
    <tableColumn id="13218" xr3:uid="{F858A6D7-9ED7-4865-B40C-90349F19E0AF}" name="Column13205"/>
    <tableColumn id="13219" xr3:uid="{EA8B4BB8-FCEA-4BA7-B9C4-209D670D8062}" name="Column13206"/>
    <tableColumn id="13220" xr3:uid="{3B1B6923-DD44-4C5D-B86A-51E5632A82C9}" name="Column13207"/>
    <tableColumn id="13221" xr3:uid="{C537AD96-5207-4C73-946A-5333B5612DEF}" name="Column13208"/>
    <tableColumn id="13222" xr3:uid="{55CB977C-2816-49F4-AA10-D26CDFC18259}" name="Column13209"/>
    <tableColumn id="13223" xr3:uid="{654803F6-6E30-41F5-BE5A-EDC5AE5B1504}" name="Column13210"/>
    <tableColumn id="13224" xr3:uid="{6B2369D2-9D3B-469A-92E1-603E5C47EF08}" name="Column13211"/>
    <tableColumn id="13225" xr3:uid="{E2591F2C-6189-4ECB-B65F-AC4FFEEC4AA4}" name="Column13212"/>
    <tableColumn id="13226" xr3:uid="{9741F5CD-5D33-4203-98CC-B283D10C9D34}" name="Column13213"/>
    <tableColumn id="13227" xr3:uid="{4A535225-66D7-4C9D-9488-336FF7A26049}" name="Column13214"/>
    <tableColumn id="13228" xr3:uid="{E6F442A5-232E-47C7-9627-BCA2921CC488}" name="Column13215"/>
    <tableColumn id="13229" xr3:uid="{81EAC1E1-0868-47B2-8C0A-E5498984A4AA}" name="Column13216"/>
    <tableColumn id="13230" xr3:uid="{54DCF022-99E5-4A0E-9D08-2B5CC08CAE22}" name="Column13217"/>
    <tableColumn id="13231" xr3:uid="{83FA7A5C-29AA-4CDC-8DA8-A88E4A975F69}" name="Column13218"/>
    <tableColumn id="13232" xr3:uid="{3B8445EE-823E-4EFC-9DFA-9067B24B3EEE}" name="Column13219"/>
    <tableColumn id="13233" xr3:uid="{47AE80E3-2C48-46B5-8B68-D952736DECC1}" name="Column13220"/>
    <tableColumn id="13234" xr3:uid="{B84D0EB9-0DD4-4DB2-9E4E-B03CD6E9928F}" name="Column13221"/>
    <tableColumn id="13235" xr3:uid="{AFFBDCDF-8789-4B5F-869F-E5222DBFFB0E}" name="Column13222"/>
    <tableColumn id="13236" xr3:uid="{F0E39ADA-839B-4596-9984-40CBE8C9DB80}" name="Column13223"/>
    <tableColumn id="13237" xr3:uid="{032EF38A-5992-48ED-8243-24951BB94CCE}" name="Column13224"/>
    <tableColumn id="13238" xr3:uid="{A9A79F17-0990-42EC-BC1C-0098C5271B83}" name="Column13225"/>
    <tableColumn id="13239" xr3:uid="{283F2BBE-091A-4245-8F71-261A52641BF2}" name="Column13226"/>
    <tableColumn id="13240" xr3:uid="{163BA8AB-F86A-4402-BF02-D56D33E69361}" name="Column13227"/>
    <tableColumn id="13241" xr3:uid="{F013123C-24FC-4889-9FC1-414456A8E6ED}" name="Column13228"/>
    <tableColumn id="13242" xr3:uid="{9AB2CB18-A00C-453F-98BD-4ECD74BEFAF0}" name="Column13229"/>
    <tableColumn id="13243" xr3:uid="{4D623585-8225-4F8E-BFC8-78BDEB7352E9}" name="Column13230"/>
    <tableColumn id="13244" xr3:uid="{EAD9F72A-21A6-4A0C-BBE4-953D77B40737}" name="Column13231"/>
    <tableColumn id="13245" xr3:uid="{02548B43-6CE2-45DE-B098-67D7AD200554}" name="Column13232"/>
    <tableColumn id="13246" xr3:uid="{C66B92EE-6A9B-4308-AC4F-28A95EA9D685}" name="Column13233"/>
    <tableColumn id="13247" xr3:uid="{5123D23E-8202-4164-8AD7-ED7568FD75E9}" name="Column13234"/>
    <tableColumn id="13248" xr3:uid="{86915828-2C1D-468D-9945-DF90188451CD}" name="Column13235"/>
    <tableColumn id="13249" xr3:uid="{77818DA2-701E-4892-BC68-4994945F2CC3}" name="Column13236"/>
    <tableColumn id="13250" xr3:uid="{A7092F78-D162-4BD7-9510-DA7750FF283D}" name="Column13237"/>
    <tableColumn id="13251" xr3:uid="{094C7B0E-BA55-4BE0-8E17-858F7335BE69}" name="Column13238"/>
    <tableColumn id="13252" xr3:uid="{89078773-34DC-4638-AFC3-010A443E7464}" name="Column13239"/>
    <tableColumn id="13253" xr3:uid="{BCE86069-1A60-435F-8ECF-8B48C3E2A479}" name="Column13240"/>
    <tableColumn id="13254" xr3:uid="{1B7D3284-AA30-43EE-A8A1-1060B204AE8B}" name="Column13241"/>
    <tableColumn id="13255" xr3:uid="{40A4C102-4AA1-4FD4-A207-4891DC8A202D}" name="Column13242"/>
    <tableColumn id="13256" xr3:uid="{39641E04-4743-4B14-B975-303964D8AA08}" name="Column13243"/>
    <tableColumn id="13257" xr3:uid="{EAA186B6-BE9B-4B96-A3F1-B527A37F8210}" name="Column13244"/>
    <tableColumn id="13258" xr3:uid="{DF249EB9-7569-4C57-AB77-8CB084231EEF}" name="Column13245"/>
    <tableColumn id="13259" xr3:uid="{B8641B48-8D41-43C5-A27F-7EB53736EA87}" name="Column13246"/>
    <tableColumn id="13260" xr3:uid="{734C8269-B3ED-450A-BCDC-D3B653F93434}" name="Column13247"/>
    <tableColumn id="13261" xr3:uid="{F39DC4FC-D4E3-4673-A28A-46B8EC8B06A5}" name="Column13248"/>
    <tableColumn id="13262" xr3:uid="{90414355-99A3-4244-8160-ECA809986024}" name="Column13249"/>
    <tableColumn id="13263" xr3:uid="{5BFDF155-C80F-43D1-B4E9-8E586679E2E5}" name="Column13250"/>
    <tableColumn id="13264" xr3:uid="{491A1415-F4FC-4745-A703-A9D47A752233}" name="Column13251"/>
    <tableColumn id="13265" xr3:uid="{49725011-906B-42E1-913D-7D15940D575D}" name="Column13252"/>
    <tableColumn id="13266" xr3:uid="{D2FCD3C2-6287-4699-8DF5-FD0EAA43BDB7}" name="Column13253"/>
    <tableColumn id="13267" xr3:uid="{EC229500-C531-481B-8028-4FEB6BBDA0BD}" name="Column13254"/>
    <tableColumn id="13268" xr3:uid="{4520A50A-00FD-40D1-9323-8A2792DF0C46}" name="Column13255"/>
    <tableColumn id="13269" xr3:uid="{22A85204-BFCD-400C-8289-C4C724391E5B}" name="Column13256"/>
    <tableColumn id="13270" xr3:uid="{A32166B2-7070-4BF0-83FB-22694094354A}" name="Column13257"/>
    <tableColumn id="13271" xr3:uid="{6A8C44AB-728E-466B-B997-A8F8C47A3C84}" name="Column13258"/>
    <tableColumn id="13272" xr3:uid="{B0A6B710-832A-4E5C-836E-4DA57750F9E0}" name="Column13259"/>
    <tableColumn id="13273" xr3:uid="{1C63CA39-4965-4A4A-A07B-328812FCB617}" name="Column13260"/>
    <tableColumn id="13274" xr3:uid="{AB28D541-317B-429F-9D0B-AE78F558766D}" name="Column13261"/>
    <tableColumn id="13275" xr3:uid="{4DBFD80A-FE1A-49C0-80C9-338E56F8114F}" name="Column13262"/>
    <tableColumn id="13276" xr3:uid="{586D54F7-C183-4714-8086-9E95076673B2}" name="Column13263"/>
    <tableColumn id="13277" xr3:uid="{A1713507-DA5E-4DBA-986D-C277E4CADF89}" name="Column13264"/>
    <tableColumn id="13278" xr3:uid="{01C4B5BA-B41A-4D00-B405-C5564D273D4A}" name="Column13265"/>
    <tableColumn id="13279" xr3:uid="{3E36CF7D-0357-4445-820B-15E2FD6E0FFD}" name="Column13266"/>
    <tableColumn id="13280" xr3:uid="{80F0BA98-FD57-46DC-9C62-8348F17F7A6F}" name="Column13267"/>
    <tableColumn id="13281" xr3:uid="{72B254B1-B30A-45EC-9AA1-1FC88A6B376F}" name="Column13268"/>
    <tableColumn id="13282" xr3:uid="{DCD88081-DF88-446F-AD57-34CCC5C9CB75}" name="Column13269"/>
    <tableColumn id="13283" xr3:uid="{E748CEA7-AEA4-47AD-97E9-507C7A2CAD2F}" name="Column13270"/>
    <tableColumn id="13284" xr3:uid="{0974B5A8-6FC2-45A8-B81B-AE0A144C4D38}" name="Column13271"/>
    <tableColumn id="13285" xr3:uid="{E94EB86F-2207-46D5-8FB6-9A6D319B0B9F}" name="Column13272"/>
    <tableColumn id="13286" xr3:uid="{C7199EFE-719C-4BCF-960C-6E96B07D2914}" name="Column13273"/>
    <tableColumn id="13287" xr3:uid="{C26913FC-4CCD-40EB-8DC4-39A7063BCCAA}" name="Column13274"/>
    <tableColumn id="13288" xr3:uid="{97F04F63-97DB-451C-A930-6476DA9A8BCC}" name="Column13275"/>
    <tableColumn id="13289" xr3:uid="{0C9ADBAB-03D4-4FC7-A30E-770BC74DE8D5}" name="Column13276"/>
    <tableColumn id="13290" xr3:uid="{DCFA51B7-A4D2-4829-9C66-B42C32747A4B}" name="Column13277"/>
    <tableColumn id="13291" xr3:uid="{8492BD99-BF05-4C42-9D71-E12B5043D8BC}" name="Column13278"/>
    <tableColumn id="13292" xr3:uid="{D92DAF1D-C1C5-432A-B3AA-5B124323047E}" name="Column13279"/>
    <tableColumn id="13293" xr3:uid="{EB6FD922-ACA8-4220-805D-664A3D550466}" name="Column13280"/>
    <tableColumn id="13294" xr3:uid="{20E3E91D-6CBC-411B-B037-1F35962DBB13}" name="Column13281"/>
    <tableColumn id="13295" xr3:uid="{D146A8B5-339C-49E6-9FB8-400D40DFB46C}" name="Column13282"/>
    <tableColumn id="13296" xr3:uid="{3C940E0E-087B-4509-9FC6-D722404689AD}" name="Column13283"/>
    <tableColumn id="13297" xr3:uid="{AAC08509-F8F6-44A0-94B1-B8E2E3A1B849}" name="Column13284"/>
    <tableColumn id="13298" xr3:uid="{F7150AC5-EB33-4349-BFDB-66A70CB4B2DA}" name="Column13285"/>
    <tableColumn id="13299" xr3:uid="{95F7792E-2843-4848-AD9C-0F5E79485EFD}" name="Column13286"/>
    <tableColumn id="13300" xr3:uid="{A485E3F5-9399-4E8D-8A2E-5BF262C82319}" name="Column13287"/>
    <tableColumn id="13301" xr3:uid="{53D94B11-0A6B-4DB2-A9AA-79F105205BC8}" name="Column13288"/>
    <tableColumn id="13302" xr3:uid="{45C6397D-6C24-453D-A02B-61790E3DB4AD}" name="Column13289"/>
    <tableColumn id="13303" xr3:uid="{CB69429E-F8FC-4964-9B97-D53544BB6B1F}" name="Column13290"/>
    <tableColumn id="13304" xr3:uid="{B1DDF3CF-6C1C-4FC1-A4AB-41D589D048FE}" name="Column13291"/>
    <tableColumn id="13305" xr3:uid="{24F56E50-CF1A-495D-8036-8D0DD87667A9}" name="Column13292"/>
    <tableColumn id="13306" xr3:uid="{9020F95D-FDE2-4E0C-9C9F-1FF4DFCF47EC}" name="Column13293"/>
    <tableColumn id="13307" xr3:uid="{8FA06D6D-38B8-4861-8954-2873FF3B3479}" name="Column13294"/>
    <tableColumn id="13308" xr3:uid="{9402D5AE-8B63-4D08-8802-E7EC9F225781}" name="Column13295"/>
    <tableColumn id="13309" xr3:uid="{3B8EF258-DC15-47B9-99E3-A336F89F3DDC}" name="Column13296"/>
    <tableColumn id="13310" xr3:uid="{E62BDDDC-F1A7-4297-B84D-2476743976A4}" name="Column13297"/>
    <tableColumn id="13311" xr3:uid="{92525B08-DE59-4CB0-BF6E-D61B1E92F214}" name="Column13298"/>
    <tableColumn id="13312" xr3:uid="{D7C9F392-DD89-4CA9-B945-454465D86FCB}" name="Column13299"/>
    <tableColumn id="13313" xr3:uid="{3D1904EC-DD0C-459B-8A32-922FF7FC80DA}" name="Column13300"/>
    <tableColumn id="13314" xr3:uid="{40214581-5370-4BF8-9460-FFA4AC097BBA}" name="Column13301"/>
    <tableColumn id="13315" xr3:uid="{138984B5-917B-403C-BD84-A0C5F01CDDCE}" name="Column13302"/>
    <tableColumn id="13316" xr3:uid="{4D01BDD7-C0ED-4821-9A45-2C8706B75B11}" name="Column13303"/>
    <tableColumn id="13317" xr3:uid="{EA82BD6E-C154-4BB6-8728-9B0B424FA1ED}" name="Column13304"/>
    <tableColumn id="13318" xr3:uid="{CC9A98F2-8F17-4185-8D5F-CE26483BFAAD}" name="Column13305"/>
    <tableColumn id="13319" xr3:uid="{EECD71DD-483E-4681-BF1C-5421D0A182E4}" name="Column13306"/>
    <tableColumn id="13320" xr3:uid="{8865CBF8-661B-4EE6-8AE5-14664851EEC8}" name="Column13307"/>
    <tableColumn id="13321" xr3:uid="{75DCDBF5-9A7A-4C67-9178-B64EE190A7AB}" name="Column13308"/>
    <tableColumn id="13322" xr3:uid="{E3376A03-702A-4A58-A101-0355F286F9BA}" name="Column13309"/>
    <tableColumn id="13323" xr3:uid="{544ACF15-90A3-4A12-BBBB-8B337894FD4C}" name="Column13310"/>
    <tableColumn id="13324" xr3:uid="{127C9690-32ED-4DF2-B448-CF6B023D48E4}" name="Column13311"/>
    <tableColumn id="13325" xr3:uid="{9934E502-796C-4EE3-82D5-581D81D6D409}" name="Column13312"/>
    <tableColumn id="13326" xr3:uid="{809E60BB-BE5F-428E-A2A3-56904C93AC2B}" name="Column13313"/>
    <tableColumn id="13327" xr3:uid="{12003FED-6C14-4DF0-84BF-B433556A40B7}" name="Column13314"/>
    <tableColumn id="13328" xr3:uid="{0E531E91-7781-4AE8-B684-9A2F3DBFA535}" name="Column13315"/>
    <tableColumn id="13329" xr3:uid="{F5435581-CE37-4D96-9590-373A25F09492}" name="Column13316"/>
    <tableColumn id="13330" xr3:uid="{3701F6AF-16AC-4706-83FC-52FB79740DE6}" name="Column13317"/>
    <tableColumn id="13331" xr3:uid="{9A7EC976-9B25-4A52-87E9-19B22F875D4C}" name="Column13318"/>
    <tableColumn id="13332" xr3:uid="{0221096B-1281-4D83-986E-9185EEF4B2CA}" name="Column13319"/>
    <tableColumn id="13333" xr3:uid="{438DBA17-B6BE-4557-986F-BD519EC8DDDF}" name="Column13320"/>
    <tableColumn id="13334" xr3:uid="{426140E4-692F-4AF2-A61F-59346CC54A38}" name="Column13321"/>
    <tableColumn id="13335" xr3:uid="{6A55ABD2-F4C5-491E-AA81-CAF40CFDB1FF}" name="Column13322"/>
    <tableColumn id="13336" xr3:uid="{3AC25EA7-0C6C-43AB-A443-EC4F0E601252}" name="Column13323"/>
    <tableColumn id="13337" xr3:uid="{12081437-09C7-4F03-8644-1FA3EAC27496}" name="Column13324"/>
    <tableColumn id="13338" xr3:uid="{42B6B157-E845-41A6-A7D0-FF0A0BD8BE3D}" name="Column13325"/>
    <tableColumn id="13339" xr3:uid="{DFBF540D-EC5D-422A-B751-E7553B2DAC0B}" name="Column13326"/>
    <tableColumn id="13340" xr3:uid="{54465383-9E45-4076-8A1D-0B54898AB624}" name="Column13327"/>
    <tableColumn id="13341" xr3:uid="{5E0A1DFF-A33B-40DD-B228-D1B6750C01A1}" name="Column13328"/>
    <tableColumn id="13342" xr3:uid="{7DF47D50-CE55-4E1E-AB30-841F4B98D871}" name="Column13329"/>
    <tableColumn id="13343" xr3:uid="{86E946F0-71FF-42CA-8A2D-5F3E757BB647}" name="Column13330"/>
    <tableColumn id="13344" xr3:uid="{571CF2EC-A9D4-4A4B-B8B9-5ECD19CF7F12}" name="Column13331"/>
    <tableColumn id="13345" xr3:uid="{01484449-1015-4893-BE6C-B15A7CB888D5}" name="Column13332"/>
    <tableColumn id="13346" xr3:uid="{71BC52B5-B2F1-4900-942D-27F046AF9931}" name="Column13333"/>
    <tableColumn id="13347" xr3:uid="{4F9AE2AE-D661-4E44-B2DC-18BE23DA9049}" name="Column13334"/>
    <tableColumn id="13348" xr3:uid="{CF023619-4009-40F2-B5B8-22AE4CED7C2D}" name="Column13335"/>
    <tableColumn id="13349" xr3:uid="{7DF88EA8-3B7E-4F83-9BCA-24DD904E0E44}" name="Column13336"/>
    <tableColumn id="13350" xr3:uid="{86CF06D1-E1F7-4F88-BA27-237BB042EFC5}" name="Column13337"/>
    <tableColumn id="13351" xr3:uid="{00EB651B-D8FD-4C91-A780-F59F532EAD64}" name="Column13338"/>
    <tableColumn id="13352" xr3:uid="{CAF0384A-28F1-4BBC-9B1E-318449CA9C60}" name="Column13339"/>
    <tableColumn id="13353" xr3:uid="{9D2DBC65-E29D-43CC-AF9C-98ECFF53C2BE}" name="Column13340"/>
    <tableColumn id="13354" xr3:uid="{9F6E3300-7C92-4B07-BD57-EC6A9ED2D8E4}" name="Column13341"/>
    <tableColumn id="13355" xr3:uid="{20E92539-8F0C-432B-B078-54024D817DEC}" name="Column13342"/>
    <tableColumn id="13356" xr3:uid="{2FC36041-6DB2-4F46-94CF-0432AD7D7A75}" name="Column13343"/>
    <tableColumn id="13357" xr3:uid="{1D3010FC-25CA-463E-BB0C-4C812CBDADF4}" name="Column13344"/>
    <tableColumn id="13358" xr3:uid="{155000A1-1CB1-4C7F-AEB9-95888573EDA9}" name="Column13345"/>
    <tableColumn id="13359" xr3:uid="{FA57087D-9D7A-4741-A7B1-83E406295B42}" name="Column13346"/>
    <tableColumn id="13360" xr3:uid="{211F8FE8-C778-46B0-846E-905B9FC93400}" name="Column13347"/>
    <tableColumn id="13361" xr3:uid="{139E4848-E486-499D-B221-90230DF5268C}" name="Column13348"/>
    <tableColumn id="13362" xr3:uid="{0D969FC0-94F7-427B-8775-6D86AEF8CD99}" name="Column13349"/>
    <tableColumn id="13363" xr3:uid="{678B5A6B-A566-499E-AB66-8124934A3816}" name="Column13350"/>
    <tableColumn id="13364" xr3:uid="{5D7969FF-55F1-4C78-8A9C-63C9E37BD9B9}" name="Column13351"/>
    <tableColumn id="13365" xr3:uid="{F2F7FE86-5A6E-41F1-89FE-1DC0B3794C5F}" name="Column13352"/>
    <tableColumn id="13366" xr3:uid="{BBF8E625-15B6-4A49-9EDD-E958DB464B69}" name="Column13353"/>
    <tableColumn id="13367" xr3:uid="{2C68DB4A-111C-4D53-9ED7-1E951B0C04B9}" name="Column13354"/>
    <tableColumn id="13368" xr3:uid="{805B179E-F93E-407D-BD8F-2B3310AE6C54}" name="Column13355"/>
    <tableColumn id="13369" xr3:uid="{70C9A65C-C382-46AA-BCE3-20701441373A}" name="Column13356"/>
    <tableColumn id="13370" xr3:uid="{81234CA2-82AA-4B5B-912A-C7F69A5ECB4C}" name="Column13357"/>
    <tableColumn id="13371" xr3:uid="{2879C0CA-3336-49D7-B4AF-F6B8AE9692B3}" name="Column13358"/>
    <tableColumn id="13372" xr3:uid="{6B691CF3-CB41-4816-8306-CDF194B08490}" name="Column13359"/>
    <tableColumn id="13373" xr3:uid="{C25B23F6-CB72-4C7C-9378-7FBC159A6695}" name="Column13360"/>
    <tableColumn id="13374" xr3:uid="{D5BA33FF-A9C2-4FF5-8D23-0D877768BB15}" name="Column13361"/>
    <tableColumn id="13375" xr3:uid="{2C00A5E3-3EA0-4A49-88F5-AE8D9EA3D338}" name="Column13362"/>
    <tableColumn id="13376" xr3:uid="{3655C8CC-F949-40D7-B828-48E0F6D2BEE0}" name="Column13363"/>
    <tableColumn id="13377" xr3:uid="{415BEA83-5F72-46A1-B5C1-4AD41D98191A}" name="Column13364"/>
    <tableColumn id="13378" xr3:uid="{819D3D94-4C7D-452D-88EB-2975DFCF79BA}" name="Column13365"/>
    <tableColumn id="13379" xr3:uid="{83EF20B7-2C60-4332-96F2-BEA48B9D0968}" name="Column13366"/>
    <tableColumn id="13380" xr3:uid="{5A3FDBD0-90D5-4CC9-853F-808444E5AAE6}" name="Column13367"/>
    <tableColumn id="13381" xr3:uid="{568D2892-D551-4E66-B0A4-B77EDD384942}" name="Column13368"/>
    <tableColumn id="13382" xr3:uid="{C3E5EB0C-A81D-405A-BC53-1FE0CC7E161E}" name="Column13369"/>
    <tableColumn id="13383" xr3:uid="{F061AA4A-0FBF-44B1-A57A-BBB6F9C42D9D}" name="Column13370"/>
    <tableColumn id="13384" xr3:uid="{39C7C303-5D27-43E3-A80C-937FD3D06529}" name="Column13371"/>
    <tableColumn id="13385" xr3:uid="{86D7B4DD-E91A-4C2E-89FE-32075FFC0336}" name="Column13372"/>
    <tableColumn id="13386" xr3:uid="{3BF25B2C-7D60-4603-836F-B67AE16D6EDC}" name="Column13373"/>
    <tableColumn id="13387" xr3:uid="{CFFFC4A9-BA6C-42FF-AF4E-38EBCA6EDD3B}" name="Column13374"/>
    <tableColumn id="13388" xr3:uid="{732AC0A2-7616-42C3-A519-7817D02F2997}" name="Column13375"/>
    <tableColumn id="13389" xr3:uid="{D1251A32-30A6-45AA-BF06-BE5EEAD1A6C5}" name="Column13376"/>
    <tableColumn id="13390" xr3:uid="{D432E22B-AB1A-43FB-89CB-0E5F025AC349}" name="Column13377"/>
    <tableColumn id="13391" xr3:uid="{9285E5A2-BA0A-48C0-9693-940C4D0E09A5}" name="Column13378"/>
    <tableColumn id="13392" xr3:uid="{5AC01324-AE77-4663-AF01-FD319E5259E9}" name="Column13379"/>
    <tableColumn id="13393" xr3:uid="{FCC28BD4-7386-49FB-8D38-80F2AC7B9431}" name="Column13380"/>
    <tableColumn id="13394" xr3:uid="{35967187-704D-43E8-A815-C0F30BC58C35}" name="Column13381"/>
    <tableColumn id="13395" xr3:uid="{08DE9125-9B6C-4A2C-ADF4-F7DE75099755}" name="Column13382"/>
    <tableColumn id="13396" xr3:uid="{A0090885-7348-4DDA-816D-5137A31F951F}" name="Column13383"/>
    <tableColumn id="13397" xr3:uid="{46E6BCF9-4885-4B2E-9F89-38967C86E19B}" name="Column13384"/>
    <tableColumn id="13398" xr3:uid="{650E45A0-1473-441C-A1AA-B75E704F7D76}" name="Column13385"/>
    <tableColumn id="13399" xr3:uid="{25096A11-BB01-420C-99CF-E2A691F6993B}" name="Column13386"/>
    <tableColumn id="13400" xr3:uid="{869742C9-FC07-4022-9725-D9ABD390EAE1}" name="Column13387"/>
    <tableColumn id="13401" xr3:uid="{81579F79-0F90-4FE5-8B61-FE44A65B11B5}" name="Column13388"/>
    <tableColumn id="13402" xr3:uid="{C140E9B6-A7E9-4691-87F3-872E55916A80}" name="Column13389"/>
    <tableColumn id="13403" xr3:uid="{6ACC5FAE-2FCC-44D4-BBD0-62D12B4425BD}" name="Column13390"/>
    <tableColumn id="13404" xr3:uid="{7481E976-69F4-439A-B62D-F4FBB67C7271}" name="Column13391"/>
    <tableColumn id="13405" xr3:uid="{9FDF598B-274D-4854-8BD8-6E4CECD76C00}" name="Column13392"/>
    <tableColumn id="13406" xr3:uid="{3E736274-369D-41DF-AB08-8002E3AB6980}" name="Column13393"/>
    <tableColumn id="13407" xr3:uid="{64309A73-FDF2-4404-AAA5-55FEDA7B580E}" name="Column13394"/>
    <tableColumn id="13408" xr3:uid="{B70E39F9-E57D-44C8-BFFA-AFBC5C4AC834}" name="Column13395"/>
    <tableColumn id="13409" xr3:uid="{3B79AFBA-1573-43DB-BCC9-4FC0C01CFDDE}" name="Column13396"/>
    <tableColumn id="13410" xr3:uid="{D3C1CB0F-29CE-4957-A2EE-79148B973E91}" name="Column13397"/>
    <tableColumn id="13411" xr3:uid="{6BB2F380-AC05-4670-B0AA-768BF269DF5C}" name="Column13398"/>
    <tableColumn id="13412" xr3:uid="{5112A9DE-AEFC-4F9F-8790-A41914EB16ED}" name="Column13399"/>
    <tableColumn id="13413" xr3:uid="{34105B68-A824-4134-B0B1-1936C37F4201}" name="Column13400"/>
    <tableColumn id="13414" xr3:uid="{D5552A8F-1F03-4D4F-8C4A-4DF82E24983D}" name="Column13401"/>
    <tableColumn id="13415" xr3:uid="{212B7C0E-5D17-4E49-BC9E-91827D0C716C}" name="Column13402"/>
    <tableColumn id="13416" xr3:uid="{12F5640D-066A-4FBA-8594-67314086AA8C}" name="Column13403"/>
    <tableColumn id="13417" xr3:uid="{DA4316D2-50EC-4DA2-B84A-68B3C2DAAE18}" name="Column13404"/>
    <tableColumn id="13418" xr3:uid="{8D0F4C8C-D60C-49B4-ACE8-9D46629014C3}" name="Column13405"/>
    <tableColumn id="13419" xr3:uid="{3B1FC516-EFC9-4407-9778-1975910D931C}" name="Column13406"/>
    <tableColumn id="13420" xr3:uid="{3AC8EACA-2B2C-47E8-B79C-1134BEB8C0E1}" name="Column13407"/>
    <tableColumn id="13421" xr3:uid="{4E9FA987-687A-41AD-98AA-73E42E2C4F03}" name="Column13408"/>
    <tableColumn id="13422" xr3:uid="{B47805D6-8EC5-4F26-BD13-AFF969B1DBBF}" name="Column13409"/>
    <tableColumn id="13423" xr3:uid="{A4042C00-6F61-41EE-81EB-5C583500AB4B}" name="Column13410"/>
    <tableColumn id="13424" xr3:uid="{FB299A0D-26B1-4D6F-B305-AD07D98495A9}" name="Column13411"/>
    <tableColumn id="13425" xr3:uid="{822CE791-2F10-4F7B-B9E4-4CA62B292FDE}" name="Column13412"/>
    <tableColumn id="13426" xr3:uid="{9DBBFA0E-3F5E-4E5F-A83C-CB8E66BA5B18}" name="Column13413"/>
    <tableColumn id="13427" xr3:uid="{6948CDF1-443A-4B04-A082-D0DEF455E1B2}" name="Column13414"/>
    <tableColumn id="13428" xr3:uid="{4FDABE3C-67C8-46E8-A8FF-FD4BEB1FFABE}" name="Column13415"/>
    <tableColumn id="13429" xr3:uid="{3CB3F0A5-5ACD-4762-A39C-67A72F6A2B9C}" name="Column13416"/>
    <tableColumn id="13430" xr3:uid="{C9CE9A96-A504-46BE-B18C-F87A49A4DE1D}" name="Column13417"/>
    <tableColumn id="13431" xr3:uid="{0CE45016-7A11-47D0-A7C2-D4F0700349CF}" name="Column13418"/>
    <tableColumn id="13432" xr3:uid="{52BBF85E-83A7-424B-82FA-094A2436C1F6}" name="Column13419"/>
    <tableColumn id="13433" xr3:uid="{C6E72208-4DAC-4341-9586-C0309413F172}" name="Column13420"/>
    <tableColumn id="13434" xr3:uid="{2D18340E-9223-4003-8733-21516A8A2E88}" name="Column13421"/>
    <tableColumn id="13435" xr3:uid="{9624260C-4C66-4CF9-9AE7-2AC3FECE28A7}" name="Column13422"/>
    <tableColumn id="13436" xr3:uid="{BAD909D9-6265-41FE-A932-67EDFE9D7A77}" name="Column13423"/>
    <tableColumn id="13437" xr3:uid="{711D3E39-CC6C-4DCD-BB1B-DB09867982DD}" name="Column13424"/>
    <tableColumn id="13438" xr3:uid="{E8B915FE-6FF0-4D95-B37D-5AD86C38802A}" name="Column13425"/>
    <tableColumn id="13439" xr3:uid="{FA8B7E6F-B373-4900-8260-D6618CBC19A1}" name="Column13426"/>
    <tableColumn id="13440" xr3:uid="{567D1A6B-F4D6-44C5-8A03-BC866A922BE9}" name="Column13427"/>
    <tableColumn id="13441" xr3:uid="{61B4D6FA-22B0-4E59-9B89-82F987D386A5}" name="Column13428"/>
    <tableColumn id="13442" xr3:uid="{24640FDA-C273-4138-A6B6-3AEDF4B51853}" name="Column13429"/>
    <tableColumn id="13443" xr3:uid="{EDF12248-E4BA-48FB-ADD2-73AA2A3AC50F}" name="Column13430"/>
    <tableColumn id="13444" xr3:uid="{07753416-C324-4902-A4E7-39F22AC0A963}" name="Column13431"/>
    <tableColumn id="13445" xr3:uid="{4B1B181A-D022-4DBA-9EC5-5EF18DA3792B}" name="Column13432"/>
    <tableColumn id="13446" xr3:uid="{7E11726E-278D-4A98-AF91-28120B251136}" name="Column13433"/>
    <tableColumn id="13447" xr3:uid="{CD73FB8B-FEB6-4A41-B123-1B5960027384}" name="Column13434"/>
    <tableColumn id="13448" xr3:uid="{A21DAFC8-3FE8-4392-BEE5-C71AEA8D53F2}" name="Column13435"/>
    <tableColumn id="13449" xr3:uid="{292A41E9-A002-44B3-8183-097306AF637E}" name="Column13436"/>
    <tableColumn id="13450" xr3:uid="{67F9E13A-5CE3-409C-8CF8-8159D22D87E3}" name="Column13437"/>
    <tableColumn id="13451" xr3:uid="{D4DE4B49-0E24-4FF7-9ADE-D16AD55E3862}" name="Column13438"/>
    <tableColumn id="13452" xr3:uid="{60D0570C-03EA-4F32-B318-3F0FC827BC83}" name="Column13439"/>
    <tableColumn id="13453" xr3:uid="{2F54EA90-BBBF-44DB-AD66-219D268F24C4}" name="Column13440"/>
    <tableColumn id="13454" xr3:uid="{701D04A8-695C-44E6-A8FA-928B228500AF}" name="Column13441"/>
    <tableColumn id="13455" xr3:uid="{4A7217CE-992C-4B75-9ED3-B3B7FE16BAB3}" name="Column13442"/>
    <tableColumn id="13456" xr3:uid="{8ABD76A0-C9D4-4373-8F5C-22E165D1DEF7}" name="Column13443"/>
    <tableColumn id="13457" xr3:uid="{A3226180-A797-446B-A810-29B902204892}" name="Column13444"/>
    <tableColumn id="13458" xr3:uid="{6FD0762D-899F-464D-90BE-AC423120D822}" name="Column13445"/>
    <tableColumn id="13459" xr3:uid="{361EBEC7-E038-4D82-9D29-56100E18B360}" name="Column13446"/>
    <tableColumn id="13460" xr3:uid="{256BC7ED-EDCA-42CD-A3BB-387CF1D08E01}" name="Column13447"/>
    <tableColumn id="13461" xr3:uid="{F75CDE72-C567-494F-B476-147798788743}" name="Column13448"/>
    <tableColumn id="13462" xr3:uid="{5350CFB4-45D7-43EC-B3E8-6E1B919BE340}" name="Column13449"/>
    <tableColumn id="13463" xr3:uid="{7C07F2CD-8685-4246-B1CE-89AF39492359}" name="Column13450"/>
    <tableColumn id="13464" xr3:uid="{3D8532E8-2631-43BC-965E-9DAB9661BAEB}" name="Column13451"/>
    <tableColumn id="13465" xr3:uid="{0D716093-45EE-4635-AB36-5A27D61C45F9}" name="Column13452"/>
    <tableColumn id="13466" xr3:uid="{ECB90C72-292E-42E1-B546-DB43E3561155}" name="Column13453"/>
    <tableColumn id="13467" xr3:uid="{640B6C5C-C6E3-4AAE-BA54-6EE84883FD74}" name="Column13454"/>
    <tableColumn id="13468" xr3:uid="{BF519B58-C410-4569-ADC9-68DBC2AD540D}" name="Column13455"/>
    <tableColumn id="13469" xr3:uid="{C033413B-A3C9-4F0F-9189-E14D805577DE}" name="Column13456"/>
    <tableColumn id="13470" xr3:uid="{152E5994-DFE4-40C5-A518-BEACE102A737}" name="Column13457"/>
    <tableColumn id="13471" xr3:uid="{8538CD99-D78A-4916-881C-F2197E15FBCE}" name="Column13458"/>
    <tableColumn id="13472" xr3:uid="{5050E02C-2DFA-40D9-BB05-642AED601822}" name="Column13459"/>
    <tableColumn id="13473" xr3:uid="{262B8183-CA30-4CE9-BA63-230154AADDF4}" name="Column13460"/>
    <tableColumn id="13474" xr3:uid="{CA54ED84-35AF-421C-870B-A7ADACF409C0}" name="Column13461"/>
    <tableColumn id="13475" xr3:uid="{35C5A203-A32C-402B-BA7E-64BACBB318D9}" name="Column13462"/>
    <tableColumn id="13476" xr3:uid="{C03BAC07-DA38-4ED7-BB87-9D452DB3EDCF}" name="Column13463"/>
    <tableColumn id="13477" xr3:uid="{0B4CE983-0BBC-4B3E-A82D-80CC367EB9A5}" name="Column13464"/>
    <tableColumn id="13478" xr3:uid="{FBDA9C28-8407-4614-930D-3DB64D4F09CE}" name="Column13465"/>
    <tableColumn id="13479" xr3:uid="{79E5A687-387A-4061-A42E-CBABAD5B6839}" name="Column13466"/>
    <tableColumn id="13480" xr3:uid="{2B0E2BB8-A7F4-4541-AA79-40D4ED560D40}" name="Column13467"/>
    <tableColumn id="13481" xr3:uid="{92BA1E40-3E4C-4920-8EB8-83E16D7CDAA2}" name="Column13468"/>
    <tableColumn id="13482" xr3:uid="{7E6CDADB-1CC3-46BB-A763-6A87C3D4DDE4}" name="Column13469"/>
    <tableColumn id="13483" xr3:uid="{FA222574-D8E9-431B-A606-6EA37B5DBDE5}" name="Column13470"/>
    <tableColumn id="13484" xr3:uid="{740BD0A1-DF38-4BC6-9895-7E05BA878E4A}" name="Column13471"/>
    <tableColumn id="13485" xr3:uid="{3E386224-B11A-4929-9547-3AFC721E4BCB}" name="Column13472"/>
    <tableColumn id="13486" xr3:uid="{E410065F-C286-4169-8C9D-EAF3EA6D4BCF}" name="Column13473"/>
    <tableColumn id="13487" xr3:uid="{3E647894-3853-4568-A999-1C4AF1FCECCF}" name="Column13474"/>
    <tableColumn id="13488" xr3:uid="{35755132-C620-4952-BE7C-32183C0D8107}" name="Column13475"/>
    <tableColumn id="13489" xr3:uid="{08B55BB0-D63C-4F6E-B8AF-85E7190E6DCD}" name="Column13476"/>
    <tableColumn id="13490" xr3:uid="{5F3D35B0-B8CE-4B50-9B42-BDFF2B84DA2C}" name="Column13477"/>
    <tableColumn id="13491" xr3:uid="{DC27C6E7-2569-4BF2-B5A5-ABDCB074BFF0}" name="Column13478"/>
    <tableColumn id="13492" xr3:uid="{2E32E0E6-A827-4A71-9BF0-7A74DCABBE33}" name="Column13479"/>
    <tableColumn id="13493" xr3:uid="{430FD6B8-E052-4FA0-87AD-ECF7464FC7A5}" name="Column13480"/>
    <tableColumn id="13494" xr3:uid="{CEF52EEB-8C35-40E1-A72C-FCB050E748AA}" name="Column13481"/>
    <tableColumn id="13495" xr3:uid="{68E9F4EC-1396-4A2B-B73A-C6A52D1CDB5C}" name="Column13482"/>
    <tableColumn id="13496" xr3:uid="{EDA1555E-72DB-40CE-A467-3DA4F06FF285}" name="Column13483"/>
    <tableColumn id="13497" xr3:uid="{C05FDB2C-B1FE-45AD-92EE-460A82E81FB0}" name="Column13484"/>
    <tableColumn id="13498" xr3:uid="{4052717F-9631-4E13-B616-107665A35CF7}" name="Column13485"/>
    <tableColumn id="13499" xr3:uid="{7865E796-2513-48CC-803A-8FADBC69E227}" name="Column13486"/>
    <tableColumn id="13500" xr3:uid="{98CF7B17-7B39-4256-AAB6-2DA726633E10}" name="Column13487"/>
    <tableColumn id="13501" xr3:uid="{9664D5B4-829F-4992-B56F-999BD9EC0E37}" name="Column13488"/>
    <tableColumn id="13502" xr3:uid="{035D485C-8112-497B-81B3-7084B47E0002}" name="Column13489"/>
    <tableColumn id="13503" xr3:uid="{A1EA1322-3841-48AA-97C0-E39BCFA7271D}" name="Column13490"/>
    <tableColumn id="13504" xr3:uid="{6C40AC7A-D8C2-440C-BEFA-3315D1DC8529}" name="Column13491"/>
    <tableColumn id="13505" xr3:uid="{C56C02BD-A0B5-4F51-A462-0E28E529787C}" name="Column13492"/>
    <tableColumn id="13506" xr3:uid="{E48EEAE0-CFB4-48F6-99F6-A93A0BC13615}" name="Column13493"/>
    <tableColumn id="13507" xr3:uid="{EA5B2D63-F762-4A41-A109-8C1CCA866B53}" name="Column13494"/>
    <tableColumn id="13508" xr3:uid="{AA426260-F10D-449F-8F34-6F3B327E4B44}" name="Column13495"/>
    <tableColumn id="13509" xr3:uid="{891574E4-C835-490D-A7DD-832DFA3DC398}" name="Column13496"/>
    <tableColumn id="13510" xr3:uid="{FB7DEAD6-C84E-42B4-8D9D-6DF5DEA4318D}" name="Column13497"/>
    <tableColumn id="13511" xr3:uid="{C50B98F8-2DA0-4917-9D13-610E8B190FA1}" name="Column13498"/>
    <tableColumn id="13512" xr3:uid="{802512A7-5804-4358-899B-71262122B8DA}" name="Column13499"/>
    <tableColumn id="13513" xr3:uid="{548DB8B9-B595-481A-B1D6-82CE0848592A}" name="Column13500"/>
    <tableColumn id="13514" xr3:uid="{27A0733D-F4A1-4571-99C2-E28273890D30}" name="Column13501"/>
    <tableColumn id="13515" xr3:uid="{AF4BAADF-B2D5-420D-8B3B-BEB4F72FE384}" name="Column13502"/>
    <tableColumn id="13516" xr3:uid="{A0AA5D58-AEBA-4A98-A34B-51CF380083FA}" name="Column13503"/>
    <tableColumn id="13517" xr3:uid="{B31254C2-2AC2-429E-AC75-7136411965A8}" name="Column13504"/>
    <tableColumn id="13518" xr3:uid="{33D5C93E-3853-4F61-85FC-3E58EF7062D1}" name="Column13505"/>
    <tableColumn id="13519" xr3:uid="{22F91CB0-2D84-4F90-BB8A-7395E566DCE3}" name="Column13506"/>
    <tableColumn id="13520" xr3:uid="{208D0FCB-9644-4C9D-ADC6-847127F2BAB3}" name="Column13507"/>
    <tableColumn id="13521" xr3:uid="{ECB3CDB1-E645-451E-B84D-ED85EDA071BA}" name="Column13508"/>
    <tableColumn id="13522" xr3:uid="{C4DCFFDF-140D-4A00-8628-B1E03918C933}" name="Column13509"/>
    <tableColumn id="13523" xr3:uid="{657DB7FC-BE9B-4671-A511-2A89A34BB756}" name="Column13510"/>
    <tableColumn id="13524" xr3:uid="{04F46850-6441-41DC-B173-E07DF445C4DE}" name="Column13511"/>
    <tableColumn id="13525" xr3:uid="{725E6197-252D-4163-B699-2D927D51F1FC}" name="Column13512"/>
    <tableColumn id="13526" xr3:uid="{D25CF49E-7574-46A2-9E18-6B1E1B44151B}" name="Column13513"/>
    <tableColumn id="13527" xr3:uid="{82AC1007-F752-49CF-9470-F6CD11695C6D}" name="Column13514"/>
    <tableColumn id="13528" xr3:uid="{6C851A53-9B06-45BE-B843-DC1F827B4CB3}" name="Column13515"/>
    <tableColumn id="13529" xr3:uid="{83CFB01D-4F74-46E5-9F23-FDD741176998}" name="Column13516"/>
    <tableColumn id="13530" xr3:uid="{6D4D5E93-9899-4DF9-9790-8190EC41CBA9}" name="Column13517"/>
    <tableColumn id="13531" xr3:uid="{FBB983B8-E2E4-4B71-B691-C7C0910A1761}" name="Column13518"/>
    <tableColumn id="13532" xr3:uid="{901167B4-913B-4429-8513-35A2D46DEDE8}" name="Column13519"/>
    <tableColumn id="13533" xr3:uid="{8FE26D7B-0300-4F00-8286-4866373ACBB3}" name="Column13520"/>
    <tableColumn id="13534" xr3:uid="{E82AADC6-6394-4078-A1BC-4FEAD2AAFB90}" name="Column13521"/>
    <tableColumn id="13535" xr3:uid="{2C61D424-7208-499B-B909-57A053C08A29}" name="Column13522"/>
    <tableColumn id="13536" xr3:uid="{1C6FF378-7179-4635-8362-EC4D367437E7}" name="Column13523"/>
    <tableColumn id="13537" xr3:uid="{A279C931-0290-4A5D-BA6E-803A051B6B55}" name="Column13524"/>
    <tableColumn id="13538" xr3:uid="{3609D58B-2EFB-4295-A060-A487181F61ED}" name="Column13525"/>
    <tableColumn id="13539" xr3:uid="{78E008B7-33D5-4666-912F-666F2E826DD4}" name="Column13526"/>
    <tableColumn id="13540" xr3:uid="{902447DF-E207-4053-B212-FF93A030391E}" name="Column13527"/>
    <tableColumn id="13541" xr3:uid="{690D3FF4-2AED-42B9-BBC2-26F867187E28}" name="Column13528"/>
    <tableColumn id="13542" xr3:uid="{B8A4AF3D-0330-479C-BFA1-FA335C5DB0A1}" name="Column13529"/>
    <tableColumn id="13543" xr3:uid="{833254E5-4D1A-4A6D-B70F-EF6FA8565A0C}" name="Column13530"/>
    <tableColumn id="13544" xr3:uid="{7EB06960-3192-4402-9479-0BEC6701019B}" name="Column13531"/>
    <tableColumn id="13545" xr3:uid="{AC55B5BA-31C5-4033-A434-30AAD69989B3}" name="Column13532"/>
    <tableColumn id="13546" xr3:uid="{5353C5B6-EEB6-4BD0-AB80-58CBEA2C0B6F}" name="Column13533"/>
    <tableColumn id="13547" xr3:uid="{A5D5EBEF-C3A0-4D36-B77E-F5283F79BCB2}" name="Column13534"/>
    <tableColumn id="13548" xr3:uid="{30C466CE-A32C-4F7A-B8B2-82A22D6A8CE0}" name="Column13535"/>
    <tableColumn id="13549" xr3:uid="{7927FBBE-C88B-4E42-9049-4C6E2248DBF7}" name="Column13536"/>
    <tableColumn id="13550" xr3:uid="{963DC42A-470D-46A3-B4CC-D5BCAE3764F8}" name="Column13537"/>
    <tableColumn id="13551" xr3:uid="{C248AD00-B3DB-43EA-9890-CE96935FF03E}" name="Column13538"/>
    <tableColumn id="13552" xr3:uid="{36BC2634-809C-4C8E-B150-7C5F8CCC034D}" name="Column13539"/>
    <tableColumn id="13553" xr3:uid="{F55451FB-0589-4079-9061-BF0D4DEC6327}" name="Column13540"/>
    <tableColumn id="13554" xr3:uid="{A485F69B-E7A9-4572-8099-5F8EC405BAC9}" name="Column13541"/>
    <tableColumn id="13555" xr3:uid="{14347690-03BD-4619-AB38-E2ECB3232F39}" name="Column13542"/>
    <tableColumn id="13556" xr3:uid="{E17BFA79-5B59-485D-8521-082F096798F9}" name="Column13543"/>
    <tableColumn id="13557" xr3:uid="{A7D4110D-343F-418A-BA93-3DE67FBEB058}" name="Column13544"/>
    <tableColumn id="13558" xr3:uid="{DF058318-E337-49DA-9B3B-A643CAC78023}" name="Column13545"/>
    <tableColumn id="13559" xr3:uid="{923B2E06-640A-4DF5-88F0-9DB2058CF6A6}" name="Column13546"/>
    <tableColumn id="13560" xr3:uid="{D7902F47-1FA6-4859-A627-971F69AFE078}" name="Column13547"/>
    <tableColumn id="13561" xr3:uid="{23BE92BB-A8BB-4866-ADC1-12BD62E7B4EB}" name="Column13548"/>
    <tableColumn id="13562" xr3:uid="{6B7BF925-3308-43EB-AA5C-8B8F46353EE8}" name="Column13549"/>
    <tableColumn id="13563" xr3:uid="{75D8FEF4-DCED-4CD5-9EF8-410C38312D63}" name="Column13550"/>
    <tableColumn id="13564" xr3:uid="{FC8ABDA6-0561-41ED-9368-DC1233F20922}" name="Column13551"/>
    <tableColumn id="13565" xr3:uid="{911C7140-EAE3-4F54-B1D3-D7366E650AA9}" name="Column13552"/>
    <tableColumn id="13566" xr3:uid="{AFD6FDEF-2A96-49A2-B362-7C70D7625B7F}" name="Column13553"/>
    <tableColumn id="13567" xr3:uid="{C908AF80-D58D-4FBF-9ADB-053471495818}" name="Column13554"/>
    <tableColumn id="13568" xr3:uid="{9BBCAB5C-91C0-4337-BE05-F06CC465AD17}" name="Column13555"/>
    <tableColumn id="13569" xr3:uid="{1854386C-3625-468A-8AF5-53A2ED4549A6}" name="Column13556"/>
    <tableColumn id="13570" xr3:uid="{1A4A030C-0969-4FA0-930A-1172713594EE}" name="Column13557"/>
    <tableColumn id="13571" xr3:uid="{C8A066AE-4335-4F90-9197-00E2AACC9288}" name="Column13558"/>
    <tableColumn id="13572" xr3:uid="{58B6BECB-D6C6-426B-ADAF-7E2AFF6DA0F0}" name="Column13559"/>
    <tableColumn id="13573" xr3:uid="{FE897A58-7907-4B02-9ED8-87AAD5831EB0}" name="Column13560"/>
    <tableColumn id="13574" xr3:uid="{E93D58E9-46EA-44C0-9EE0-C8D8B58DCD47}" name="Column13561"/>
    <tableColumn id="13575" xr3:uid="{4725E639-6384-4FE5-A5BC-ECBFAF07455C}" name="Column13562"/>
    <tableColumn id="13576" xr3:uid="{3A8D3E51-82CC-45D6-A800-634DE51273CD}" name="Column13563"/>
    <tableColumn id="13577" xr3:uid="{D6D0581B-637C-4A97-8910-7D24CC200322}" name="Column13564"/>
    <tableColumn id="13578" xr3:uid="{C9725D45-A8D3-4663-AE1D-0D0D55B3C635}" name="Column13565"/>
    <tableColumn id="13579" xr3:uid="{FF800204-93C4-4DC2-A759-B87DE2D76717}" name="Column13566"/>
    <tableColumn id="13580" xr3:uid="{1705DF66-91B5-472F-B3B9-3F034ADC29B4}" name="Column13567"/>
    <tableColumn id="13581" xr3:uid="{6BC7C8B4-4E41-4154-9EA7-3BC2669671F1}" name="Column13568"/>
    <tableColumn id="13582" xr3:uid="{9E151368-8E0B-4859-8720-CE462B314267}" name="Column13569"/>
    <tableColumn id="13583" xr3:uid="{9E49F037-7E7E-4139-AD49-ACC27993C7E5}" name="Column13570"/>
    <tableColumn id="13584" xr3:uid="{1655858C-E130-43FA-B336-06252E32C898}" name="Column13571"/>
    <tableColumn id="13585" xr3:uid="{0941A55B-11B5-4508-B5F3-98968D1F7411}" name="Column13572"/>
    <tableColumn id="13586" xr3:uid="{9A13657A-14A2-4184-8EB9-6DE80BACC1EA}" name="Column13573"/>
    <tableColumn id="13587" xr3:uid="{E219564F-01F1-47FB-B954-32F38F581C32}" name="Column13574"/>
    <tableColumn id="13588" xr3:uid="{9D05756C-B002-4D90-84DC-0AE3C6CD376F}" name="Column13575"/>
    <tableColumn id="13589" xr3:uid="{96CAFB85-9E95-4E7A-9A9D-523E388B7C7F}" name="Column13576"/>
    <tableColumn id="13590" xr3:uid="{F0AB9940-9B59-4914-85DA-F5836EFAE3D9}" name="Column13577"/>
    <tableColumn id="13591" xr3:uid="{A21A9B63-65B3-468A-89AE-A11264AC5E21}" name="Column13578"/>
    <tableColumn id="13592" xr3:uid="{93513984-20C9-4B7A-8D87-2AF36B810904}" name="Column13579"/>
    <tableColumn id="13593" xr3:uid="{3443B5E8-144A-41EB-A90F-7E118521F42D}" name="Column13580"/>
    <tableColumn id="13594" xr3:uid="{DB898B69-8F7E-48A8-9F79-04752C19188E}" name="Column13581"/>
    <tableColumn id="13595" xr3:uid="{B60FA395-37AD-45A4-B74A-F2D544DADE52}" name="Column13582"/>
    <tableColumn id="13596" xr3:uid="{5BAEB199-5575-44CE-8A1E-BC251B49DDFD}" name="Column13583"/>
    <tableColumn id="13597" xr3:uid="{D3844C49-1C92-4497-813F-653A451C965E}" name="Column13584"/>
    <tableColumn id="13598" xr3:uid="{9AE8117C-9999-4662-B2BE-F796FBAF82F6}" name="Column13585"/>
    <tableColumn id="13599" xr3:uid="{C8E58FC8-2D2D-4979-A15C-5A7862CFF9E1}" name="Column13586"/>
    <tableColumn id="13600" xr3:uid="{C36F32C1-D7BE-437E-812A-22B6E36BAD4D}" name="Column13587"/>
    <tableColumn id="13601" xr3:uid="{7507E2B9-4632-41BD-A5CF-6FD779C9EBE6}" name="Column13588"/>
    <tableColumn id="13602" xr3:uid="{3C98DBA9-A73E-4E58-9DFB-E0987E94F86C}" name="Column13589"/>
    <tableColumn id="13603" xr3:uid="{07D0B4DD-B018-43E5-9080-EFB058B7A429}" name="Column13590"/>
    <tableColumn id="13604" xr3:uid="{CAEBF51E-8FEC-4432-B929-1E505878CC29}" name="Column13591"/>
    <tableColumn id="13605" xr3:uid="{036C6F18-F749-4EAD-BE4E-D6BB0DDEFBDF}" name="Column13592"/>
    <tableColumn id="13606" xr3:uid="{D80DFA82-53EF-45E9-A4C2-A989756E7279}" name="Column13593"/>
    <tableColumn id="13607" xr3:uid="{07B066CC-10C2-45FD-A7D3-F19ED4E824E1}" name="Column13594"/>
    <tableColumn id="13608" xr3:uid="{EAADECB0-6F34-4716-98C0-21E6F65724E0}" name="Column13595"/>
    <tableColumn id="13609" xr3:uid="{DB3E756C-2901-4169-A452-95402251D1F3}" name="Column13596"/>
    <tableColumn id="13610" xr3:uid="{8DC66AD3-2F81-4F37-9615-18E2982F5366}" name="Column13597"/>
    <tableColumn id="13611" xr3:uid="{81C21ABE-C1EF-4D32-9DD3-EDAFC3B52EE1}" name="Column13598"/>
    <tableColumn id="13612" xr3:uid="{9CD52FBA-7624-45F1-B324-46F14605EAB4}" name="Column13599"/>
    <tableColumn id="13613" xr3:uid="{61A1A6FD-9DD9-4AC5-8775-8755879CCFD6}" name="Column13600"/>
    <tableColumn id="13614" xr3:uid="{AF4E8DC7-ED87-4BF2-A30D-885EB9BE1E16}" name="Column13601"/>
    <tableColumn id="13615" xr3:uid="{81B9E6BF-5E3D-46D4-96A8-487EB5A04167}" name="Column13602"/>
    <tableColumn id="13616" xr3:uid="{7592B28B-1659-4ED0-BD7E-3E767EDDE0DF}" name="Column13603"/>
    <tableColumn id="13617" xr3:uid="{C99B83DB-3173-4590-B0B4-E1AE45313A87}" name="Column13604"/>
    <tableColumn id="13618" xr3:uid="{36655DC1-C16C-4E71-9200-8C8EF982B491}" name="Column13605"/>
    <tableColumn id="13619" xr3:uid="{1B5E38D0-B532-4DE7-864E-A9F29D3F44D5}" name="Column13606"/>
    <tableColumn id="13620" xr3:uid="{F6AAA475-5CFD-4A57-AA86-27DE1B92435B}" name="Column13607"/>
    <tableColumn id="13621" xr3:uid="{F64E43B0-C928-4AC4-93C3-135B178A970A}" name="Column13608"/>
    <tableColumn id="13622" xr3:uid="{57740D5A-F1CC-4681-95C6-C7A0DB3D5C70}" name="Column13609"/>
    <tableColumn id="13623" xr3:uid="{C6BA4CC4-E733-457E-AEF9-5CA6CC0DA1A2}" name="Column13610"/>
    <tableColumn id="13624" xr3:uid="{F163DE11-9393-417A-9AF0-CBD69959AA7C}" name="Column13611"/>
    <tableColumn id="13625" xr3:uid="{AD8C3697-48A7-40DB-B42E-B31232BCBCA9}" name="Column13612"/>
    <tableColumn id="13626" xr3:uid="{74EEC011-6623-42D3-B72A-55DD04347B98}" name="Column13613"/>
    <tableColumn id="13627" xr3:uid="{C727CC7F-F8D6-4C1A-8D11-0FE7BC17411C}" name="Column13614"/>
    <tableColumn id="13628" xr3:uid="{AC9A5761-F291-4784-B515-B74421A5F5CB}" name="Column13615"/>
    <tableColumn id="13629" xr3:uid="{4C1EB4BA-BDF5-4CBF-9AA9-63A7C7A1391D}" name="Column13616"/>
    <tableColumn id="13630" xr3:uid="{09392CC8-44FB-448D-A6D1-C0F967B67E9B}" name="Column13617"/>
    <tableColumn id="13631" xr3:uid="{CE8C20F4-C3B8-4705-BCEF-D04A4BAE8BB5}" name="Column13618"/>
    <tableColumn id="13632" xr3:uid="{468B5C93-92A9-4618-96DB-F3D277BF189E}" name="Column13619"/>
    <tableColumn id="13633" xr3:uid="{B1D6B3ED-7170-432B-9945-9BC3CBEE34FC}" name="Column13620"/>
    <tableColumn id="13634" xr3:uid="{01AFAC2F-C96F-4B8F-9FA9-B2D25BF54CA6}" name="Column13621"/>
    <tableColumn id="13635" xr3:uid="{B64D731D-AC0E-4700-A4B6-EEAFBAFC273D}" name="Column13622"/>
    <tableColumn id="13636" xr3:uid="{0D1C001A-1902-4188-A3C8-E86B4E6FC9E5}" name="Column13623"/>
    <tableColumn id="13637" xr3:uid="{E2FFA15C-196A-499C-AF9E-B2F39D6E37BC}" name="Column13624"/>
    <tableColumn id="13638" xr3:uid="{755A1187-50DB-4A75-A238-94C323CC628B}" name="Column13625"/>
    <tableColumn id="13639" xr3:uid="{74289C5D-5C2E-48FF-BB5C-9470E7319A0A}" name="Column13626"/>
    <tableColumn id="13640" xr3:uid="{9A2F14A4-A2F5-4353-87D9-6AA4612F52B8}" name="Column13627"/>
    <tableColumn id="13641" xr3:uid="{AB4CB7BD-C134-4098-A28B-7951C8EF5320}" name="Column13628"/>
    <tableColumn id="13642" xr3:uid="{74726145-11B2-447D-A62C-459A7F22E02D}" name="Column13629"/>
    <tableColumn id="13643" xr3:uid="{5A6F0208-F355-4754-9D42-A57E2DCF0BFD}" name="Column13630"/>
    <tableColumn id="13644" xr3:uid="{99F5ED09-642F-4A10-B5E8-D54A6CF4F605}" name="Column13631"/>
    <tableColumn id="13645" xr3:uid="{3DAE5726-0587-4AE7-9118-598D69A616CD}" name="Column13632"/>
    <tableColumn id="13646" xr3:uid="{A6703202-36AD-4CA1-A2EA-E28126A07BDE}" name="Column13633"/>
    <tableColumn id="13647" xr3:uid="{ABF5586A-A99D-47C9-B1E8-45ABC5C0940C}" name="Column13634"/>
    <tableColumn id="13648" xr3:uid="{53CA0282-4A2C-4E1A-B544-9BA7A69E4EE6}" name="Column13635"/>
    <tableColumn id="13649" xr3:uid="{4DDECA86-978A-4FA2-85A6-2F2C8ECB3D40}" name="Column13636"/>
    <tableColumn id="13650" xr3:uid="{0ECFB374-6D1D-4D5C-9A79-5E645286C1B1}" name="Column13637"/>
    <tableColumn id="13651" xr3:uid="{99B8CD47-642B-45D0-B7A5-84898BE5C184}" name="Column13638"/>
    <tableColumn id="13652" xr3:uid="{DBE82837-4567-43B6-B935-8BD28D344F97}" name="Column13639"/>
    <tableColumn id="13653" xr3:uid="{80F630CB-C05C-44D1-9D69-1EBB91081738}" name="Column13640"/>
    <tableColumn id="13654" xr3:uid="{289935D5-3249-4ED8-944E-364CF9607BFB}" name="Column13641"/>
    <tableColumn id="13655" xr3:uid="{B7AF1C64-BA81-4EAE-AB44-383A2123B8F8}" name="Column13642"/>
    <tableColumn id="13656" xr3:uid="{A1CA6059-8C5B-433A-BBB9-AF7D27C4182A}" name="Column13643"/>
    <tableColumn id="13657" xr3:uid="{5A7B2D4D-79F5-4855-861A-8F904A60E30F}" name="Column13644"/>
    <tableColumn id="13658" xr3:uid="{A9B11823-6488-48DB-B2B5-CDCEB2E201C5}" name="Column13645"/>
    <tableColumn id="13659" xr3:uid="{20E71B91-ED1E-499F-B31C-057ED5675B48}" name="Column13646"/>
    <tableColumn id="13660" xr3:uid="{7CE336F5-7073-48CA-8CF7-ED4A481A81EB}" name="Column13647"/>
    <tableColumn id="13661" xr3:uid="{6B642565-EF44-4AE0-AAF6-2C77F3BFD26A}" name="Column13648"/>
    <tableColumn id="13662" xr3:uid="{228E33BA-2D44-4F53-80FB-6CCEA9311031}" name="Column13649"/>
    <tableColumn id="13663" xr3:uid="{C5385010-F4A8-480C-9BF3-E9FBDB9935D2}" name="Column13650"/>
    <tableColumn id="13664" xr3:uid="{2E377247-4851-43A5-90DB-38CB0590453D}" name="Column13651"/>
    <tableColumn id="13665" xr3:uid="{06A6E3E8-D481-429F-912D-3EAA9038F6C4}" name="Column13652"/>
    <tableColumn id="13666" xr3:uid="{F9148E74-293E-43F5-BC93-1A79817CE904}" name="Column13653"/>
    <tableColumn id="13667" xr3:uid="{8C4A55E9-13FE-4A89-8BF8-2C823F16A01A}" name="Column13654"/>
    <tableColumn id="13668" xr3:uid="{42673C13-E310-4F62-B8B3-3D44A191CA4C}" name="Column13655"/>
    <tableColumn id="13669" xr3:uid="{D538F570-D6BA-4BAC-9E80-85BF221D9B63}" name="Column13656"/>
    <tableColumn id="13670" xr3:uid="{7B9F7AD2-537D-467C-9FBB-5F68FF7E2114}" name="Column13657"/>
    <tableColumn id="13671" xr3:uid="{CCD30E47-6A03-4E1B-BAE0-E5AB3279CFB9}" name="Column13658"/>
    <tableColumn id="13672" xr3:uid="{82282845-B82C-4966-8E89-2B82EEE3CE1E}" name="Column13659"/>
    <tableColumn id="13673" xr3:uid="{52540595-B79A-42A1-8D5C-63F8DF6B1327}" name="Column13660"/>
    <tableColumn id="13674" xr3:uid="{64ED1952-F8F3-4814-A3C8-B5E21EFFE7A7}" name="Column13661"/>
    <tableColumn id="13675" xr3:uid="{2D829E1C-1441-47E7-8726-F06CA22DFC5F}" name="Column13662"/>
    <tableColumn id="13676" xr3:uid="{42691621-55AD-4C42-93D3-5BCC855F2EAF}" name="Column13663"/>
    <tableColumn id="13677" xr3:uid="{B9187521-AF00-4CB3-90A8-BBB3950A6E40}" name="Column13664"/>
    <tableColumn id="13678" xr3:uid="{270CA0BB-BD2E-43EE-A339-49FCCB4EBDB1}" name="Column13665"/>
    <tableColumn id="13679" xr3:uid="{EFA3240E-C695-40EB-8850-9552BCDB27F7}" name="Column13666"/>
    <tableColumn id="13680" xr3:uid="{06D31668-65F9-4000-85D7-B3101511C686}" name="Column13667"/>
    <tableColumn id="13681" xr3:uid="{B9C3A728-52A2-4ABD-BB7A-D8EE3E5149EE}" name="Column13668"/>
    <tableColumn id="13682" xr3:uid="{F47E1398-BDCB-4FD3-B25C-197495F03D82}" name="Column13669"/>
    <tableColumn id="13683" xr3:uid="{BD7E5EA3-1629-4F3B-AD68-249BE3A13869}" name="Column13670"/>
    <tableColumn id="13684" xr3:uid="{0CA85153-AAC9-4AA5-A4BD-6ED73B805D6B}" name="Column13671"/>
    <tableColumn id="13685" xr3:uid="{DF8CA33D-8BAD-4241-A74C-8F908C5ABF8F}" name="Column13672"/>
    <tableColumn id="13686" xr3:uid="{899493CE-E222-4A21-8D1D-D87AF84CF151}" name="Column13673"/>
    <tableColumn id="13687" xr3:uid="{9546BDBE-10AB-4FA1-A642-89AB69896009}" name="Column13674"/>
    <tableColumn id="13688" xr3:uid="{6FA5E33F-B079-49DE-B15D-D4EABB6D66EA}" name="Column13675"/>
    <tableColumn id="13689" xr3:uid="{02F2784E-8EFF-4DD7-81D5-9FB796B656DD}" name="Column13676"/>
    <tableColumn id="13690" xr3:uid="{01EB2C82-38B9-41C9-A200-5D179D327E7F}" name="Column13677"/>
    <tableColumn id="13691" xr3:uid="{1C79A9F6-D3E8-4BDB-8A05-A21D96534CA6}" name="Column13678"/>
    <tableColumn id="13692" xr3:uid="{EF286932-00DE-4579-B37F-BB471AED366E}" name="Column13679"/>
    <tableColumn id="13693" xr3:uid="{E1C50BB8-B458-4187-94C3-3A7CBB0B6AD5}" name="Column13680"/>
    <tableColumn id="13694" xr3:uid="{8B7D592E-DE8A-4E30-9B2E-6C77B07A6311}" name="Column13681"/>
    <tableColumn id="13695" xr3:uid="{D2678B3B-6B2D-48F6-9435-FC10A17F12AB}" name="Column13682"/>
    <tableColumn id="13696" xr3:uid="{A303CCD1-C160-4574-86BD-CC48B7B609EA}" name="Column13683"/>
    <tableColumn id="13697" xr3:uid="{5ACF7183-B897-4163-BE40-C697BC18F5CA}" name="Column13684"/>
    <tableColumn id="13698" xr3:uid="{AEB97503-2958-4D93-9425-5782D8379CA7}" name="Column13685"/>
    <tableColumn id="13699" xr3:uid="{AC1144DE-2240-4A1B-876A-4F3821BD298B}" name="Column13686"/>
    <tableColumn id="13700" xr3:uid="{DF10E3B9-58E6-4270-8C92-A9C702E074EC}" name="Column13687"/>
    <tableColumn id="13701" xr3:uid="{5043CBB9-C3A2-4496-B98E-67A8929FC7FF}" name="Column13688"/>
    <tableColumn id="13702" xr3:uid="{6991A7C4-55C4-43F2-8130-B13BA0C2D56E}" name="Column13689"/>
    <tableColumn id="13703" xr3:uid="{D9D2406E-3E0C-4DEC-ABAE-109F0E7A8C12}" name="Column13690"/>
    <tableColumn id="13704" xr3:uid="{B574072F-DB45-4A00-8ED0-A60DA73666C1}" name="Column13691"/>
    <tableColumn id="13705" xr3:uid="{809258F2-2215-4FFE-B456-FF63AA7C0576}" name="Column13692"/>
    <tableColumn id="13706" xr3:uid="{8DA0F81D-1175-4E97-900C-56A406819749}" name="Column13693"/>
    <tableColumn id="13707" xr3:uid="{8C9D79C0-402F-40A0-837E-B7412D92C3B9}" name="Column13694"/>
    <tableColumn id="13708" xr3:uid="{F7A3BB96-A858-4535-985F-4F96CD56E347}" name="Column13695"/>
    <tableColumn id="13709" xr3:uid="{F968248E-D5C9-410C-B543-7FB82F1699BB}" name="Column13696"/>
    <tableColumn id="13710" xr3:uid="{4ACE996D-127D-493A-98B5-048C33684062}" name="Column13697"/>
    <tableColumn id="13711" xr3:uid="{A457C06B-38BF-4F65-A43D-1D273C4E5A30}" name="Column13698"/>
    <tableColumn id="13712" xr3:uid="{163984A1-D4D8-4E7F-A02F-FCFA753D5F57}" name="Column13699"/>
    <tableColumn id="13713" xr3:uid="{44A49201-74FA-4D23-ADA0-95337C0BCE43}" name="Column13700"/>
    <tableColumn id="13714" xr3:uid="{EEDBDF8B-1BFF-4DC1-823F-6AF41AD5E0D0}" name="Column13701"/>
    <tableColumn id="13715" xr3:uid="{9678F175-60B2-4D18-A7A0-8DDB2E593693}" name="Column13702"/>
    <tableColumn id="13716" xr3:uid="{0A8F4BE8-5AC3-47F7-924E-34D9D5861019}" name="Column13703"/>
    <tableColumn id="13717" xr3:uid="{158B8BFC-EC2D-4484-A742-36C3907975AD}" name="Column13704"/>
    <tableColumn id="13718" xr3:uid="{7CA04E02-9ECC-44FD-B887-B3837581BAE1}" name="Column13705"/>
    <tableColumn id="13719" xr3:uid="{507B6872-2024-41E6-881A-9EFB37B90254}" name="Column13706"/>
    <tableColumn id="13720" xr3:uid="{3FD0F5AF-F45A-4191-B2D3-6F315424D93B}" name="Column13707"/>
    <tableColumn id="13721" xr3:uid="{34CDF37E-68A6-4BDB-B89E-27BFDF3B3E6F}" name="Column13708"/>
    <tableColumn id="13722" xr3:uid="{38209CDE-88A0-46EB-8D07-9E796A325B4B}" name="Column13709"/>
    <tableColumn id="13723" xr3:uid="{17BAF3DB-B7A2-41CD-B2A5-1B82A5A274B7}" name="Column13710"/>
    <tableColumn id="13724" xr3:uid="{E1023C28-3026-40BE-A12B-B44B707906EA}" name="Column13711"/>
    <tableColumn id="13725" xr3:uid="{80EC1E3F-58D6-4067-9CAA-AE9FC34904A1}" name="Column13712"/>
    <tableColumn id="13726" xr3:uid="{7C8DA154-2108-46F5-B736-421A519AAAC0}" name="Column13713"/>
    <tableColumn id="13727" xr3:uid="{C20990A5-5019-47F7-B271-3A71A6DB474C}" name="Column13714"/>
    <tableColumn id="13728" xr3:uid="{3A9058B5-AD41-47EC-BCCE-3CF5C0EB28A9}" name="Column13715"/>
    <tableColumn id="13729" xr3:uid="{EA4E9E2B-F80C-45A9-943B-8669088DEBA1}" name="Column13716"/>
    <tableColumn id="13730" xr3:uid="{DCB21A02-83B3-4DA5-B24B-5D515DBC93EF}" name="Column13717"/>
    <tableColumn id="13731" xr3:uid="{A224B5F6-2DCB-4CC9-B4BD-C30A4F7EBF55}" name="Column13718"/>
    <tableColumn id="13732" xr3:uid="{829BD1AB-B991-4D57-9894-31CB9C85C2E0}" name="Column13719"/>
    <tableColumn id="13733" xr3:uid="{3AAAD7F8-FE56-4702-8C05-E647AA58E229}" name="Column13720"/>
    <tableColumn id="13734" xr3:uid="{B99FD52B-32FB-40EF-840E-B20AD97B7D55}" name="Column13721"/>
    <tableColumn id="13735" xr3:uid="{839E9471-7C55-462A-933A-0EFB462F909D}" name="Column13722"/>
    <tableColumn id="13736" xr3:uid="{1C9F34FD-AAC4-4206-9C00-6C8A386E29E6}" name="Column13723"/>
    <tableColumn id="13737" xr3:uid="{E1760006-27A0-4731-AF05-B321C8C5EA2B}" name="Column13724"/>
    <tableColumn id="13738" xr3:uid="{E830A1BF-9C84-45CB-9AF2-A4C9BB4B0BFC}" name="Column13725"/>
    <tableColumn id="13739" xr3:uid="{218345BC-E6DB-4952-9CCA-38BA5F4B6BB9}" name="Column13726"/>
    <tableColumn id="13740" xr3:uid="{725AB369-7AB5-4895-8C8D-0E2A3020A91B}" name="Column13727"/>
    <tableColumn id="13741" xr3:uid="{10FCAA95-E427-4961-9C22-7B5F8701ECBA}" name="Column13728"/>
    <tableColumn id="13742" xr3:uid="{E4F5D90F-FE38-4C43-8580-AC14C185D3AD}" name="Column13729"/>
    <tableColumn id="13743" xr3:uid="{CF8754B1-60ED-46CF-8F7E-5ECB511A7183}" name="Column13730"/>
    <tableColumn id="13744" xr3:uid="{B23DC62C-1498-4E45-B542-4F0EF834CBC3}" name="Column13731"/>
    <tableColumn id="13745" xr3:uid="{0BF4B883-E2BB-4513-B713-D7983EF211BA}" name="Column13732"/>
    <tableColumn id="13746" xr3:uid="{ED18C8CB-5055-459B-BB95-A50328B0159D}" name="Column13733"/>
    <tableColumn id="13747" xr3:uid="{E70582B3-E237-4261-8276-B77EF010FF7F}" name="Column13734"/>
    <tableColumn id="13748" xr3:uid="{4088254E-09B2-4900-A999-7B7387A290A0}" name="Column13735"/>
    <tableColumn id="13749" xr3:uid="{E08F7B08-82AD-42B4-89AE-D7711D0D942B}" name="Column13736"/>
    <tableColumn id="13750" xr3:uid="{6C020C9F-3869-4E7A-A2C3-390B662C369B}" name="Column13737"/>
    <tableColumn id="13751" xr3:uid="{46B22310-DA18-4655-9EA4-E453DA905579}" name="Column13738"/>
    <tableColumn id="13752" xr3:uid="{2505BCCD-E4E8-4806-B5E0-2EA66FC4FFF1}" name="Column13739"/>
    <tableColumn id="13753" xr3:uid="{612CE3F7-A2D4-4D7F-953A-58199E688CBD}" name="Column13740"/>
    <tableColumn id="13754" xr3:uid="{1D4CFE51-D164-4503-BBF3-4C913A5EF7EB}" name="Column13741"/>
    <tableColumn id="13755" xr3:uid="{0B7151C7-96AD-4BE8-9A54-A4FDFC106EF0}" name="Column13742"/>
    <tableColumn id="13756" xr3:uid="{745D64EA-1396-4562-9162-FB036BB44C56}" name="Column13743"/>
    <tableColumn id="13757" xr3:uid="{88CC4F8D-0D10-4D50-8ACD-311382657867}" name="Column13744"/>
    <tableColumn id="13758" xr3:uid="{AC0F15E8-D03A-43DB-A2AF-E0C6825979FB}" name="Column13745"/>
    <tableColumn id="13759" xr3:uid="{429F567E-8A22-4544-BA37-A7687B453BC8}" name="Column13746"/>
    <tableColumn id="13760" xr3:uid="{71BAE6EF-D9CF-4B14-B281-3DF04A153195}" name="Column13747"/>
    <tableColumn id="13761" xr3:uid="{750A9F75-1A99-495D-81AC-6A753BF3A82A}" name="Column13748"/>
    <tableColumn id="13762" xr3:uid="{000E788B-9B41-4520-95BD-1E15A7105842}" name="Column13749"/>
    <tableColumn id="13763" xr3:uid="{3C5FCEE5-FDE9-4027-935C-491182C561D5}" name="Column13750"/>
    <tableColumn id="13764" xr3:uid="{CA1894CD-0D1E-4113-8119-3C122321BF98}" name="Column13751"/>
    <tableColumn id="13765" xr3:uid="{B91626A8-43A9-4074-99FF-77881E28F188}" name="Column13752"/>
    <tableColumn id="13766" xr3:uid="{2CD062EA-6850-429D-B45C-87C98FE69B80}" name="Column13753"/>
    <tableColumn id="13767" xr3:uid="{57B0C68F-90D5-4891-B1E4-C9B53893ADEE}" name="Column13754"/>
    <tableColumn id="13768" xr3:uid="{DA95FEE3-231D-4FB9-95A3-8F9566744DC7}" name="Column13755"/>
    <tableColumn id="13769" xr3:uid="{87A45F3F-766B-44AA-82AB-B3BFB78AF1DC}" name="Column13756"/>
    <tableColumn id="13770" xr3:uid="{2BB45AD0-BBA1-454E-B322-35F1CBEC43EC}" name="Column13757"/>
    <tableColumn id="13771" xr3:uid="{9F6E2CAD-A01F-4B2D-B9DB-7D7F82A7555D}" name="Column13758"/>
    <tableColumn id="13772" xr3:uid="{64DE904E-4F29-4252-9470-57DDF1CDE109}" name="Column13759"/>
    <tableColumn id="13773" xr3:uid="{89F1D7E6-27CD-4C35-B195-D59D5579C43A}" name="Column13760"/>
    <tableColumn id="13774" xr3:uid="{A5CFFA64-A860-411A-91FB-A51B0D693936}" name="Column13761"/>
    <tableColumn id="13775" xr3:uid="{43767428-C6BC-4B15-9E35-860C2B264AB7}" name="Column13762"/>
    <tableColumn id="13776" xr3:uid="{F562427B-9DEB-4843-B08E-DFBB6ED51ED9}" name="Column13763"/>
    <tableColumn id="13777" xr3:uid="{2CBFAABA-50B6-4899-8DFD-7131BA51EE46}" name="Column13764"/>
    <tableColumn id="13778" xr3:uid="{1C8B9747-12BC-4F9F-86AE-C265A765E3E1}" name="Column13765"/>
    <tableColumn id="13779" xr3:uid="{DCCC99D1-C179-48DC-82E3-6AC18390B7A4}" name="Column13766"/>
    <tableColumn id="13780" xr3:uid="{2D2259A9-6481-4E75-A659-2E03BAF835EE}" name="Column13767"/>
    <tableColumn id="13781" xr3:uid="{D65D8A53-DA81-4068-9672-DA4494974053}" name="Column13768"/>
    <tableColumn id="13782" xr3:uid="{ED1F0DEE-EB24-4674-96F9-4406CCB50151}" name="Column13769"/>
    <tableColumn id="13783" xr3:uid="{DBF1C05C-5667-457C-9A03-ADD9756A617D}" name="Column13770"/>
    <tableColumn id="13784" xr3:uid="{D45ED05A-9016-4AFB-9052-760101021C01}" name="Column13771"/>
    <tableColumn id="13785" xr3:uid="{DA9D9C5B-5864-444E-8A1E-E1017200930A}" name="Column13772"/>
    <tableColumn id="13786" xr3:uid="{44E8F0CE-7316-44D9-AD80-B0C7964CD60E}" name="Column13773"/>
    <tableColumn id="13787" xr3:uid="{4BF0BF80-EECD-402F-B722-04C38887679B}" name="Column13774"/>
    <tableColumn id="13788" xr3:uid="{3744B93E-BD4D-41EC-B2DE-781235C6BCB6}" name="Column13775"/>
    <tableColumn id="13789" xr3:uid="{185F06F6-53EA-4D9C-95D8-5535E9880B61}" name="Column13776"/>
    <tableColumn id="13790" xr3:uid="{EC87BA56-AEF5-46D1-8115-DD2D718BB8CA}" name="Column13777"/>
    <tableColumn id="13791" xr3:uid="{B7E9C20A-9207-4C76-B756-94C1149BA99C}" name="Column13778"/>
    <tableColumn id="13792" xr3:uid="{F0AFC809-7E94-4C70-B26F-50135966D29C}" name="Column13779"/>
    <tableColumn id="13793" xr3:uid="{94372C89-B55F-4EE3-A835-6FD11F9DA67F}" name="Column13780"/>
    <tableColumn id="13794" xr3:uid="{7E51C593-4A18-4759-BD1F-D287113CDEAF}" name="Column13781"/>
    <tableColumn id="13795" xr3:uid="{033F2C17-B9B8-462D-AB87-05EA678B62ED}" name="Column13782"/>
    <tableColumn id="13796" xr3:uid="{5174FD7E-823C-439A-8A2F-00342FAE9935}" name="Column13783"/>
    <tableColumn id="13797" xr3:uid="{E6398DFE-1597-4290-82FD-17A401087148}" name="Column13784"/>
    <tableColumn id="13798" xr3:uid="{23520390-E95B-4216-B4F2-C660C7399C3D}" name="Column13785"/>
    <tableColumn id="13799" xr3:uid="{CBA32B57-5C7C-4B7C-AF28-E9531D34A9E6}" name="Column13786"/>
    <tableColumn id="13800" xr3:uid="{733EF93D-B2A1-4CD7-A7A7-DDF04DC43BF7}" name="Column13787"/>
    <tableColumn id="13801" xr3:uid="{D57AC760-CE68-4B21-99A4-4E86241FF590}" name="Column13788"/>
    <tableColumn id="13802" xr3:uid="{38FB13EA-DD54-4B97-9751-A51BF9969E68}" name="Column13789"/>
    <tableColumn id="13803" xr3:uid="{53DB8EF2-A3B8-4392-BFCD-D5AF53B3ECE8}" name="Column13790"/>
    <tableColumn id="13804" xr3:uid="{FED98AF6-883A-4F57-97A7-BF6DBC86B628}" name="Column13791"/>
    <tableColumn id="13805" xr3:uid="{E810886D-A99F-47F2-BD97-C8A128B59E48}" name="Column13792"/>
    <tableColumn id="13806" xr3:uid="{056AB652-AFC6-43EC-BFFC-D230E15D845B}" name="Column13793"/>
    <tableColumn id="13807" xr3:uid="{9D19C3D9-5B3A-4F02-BD4E-2B6597A78635}" name="Column13794"/>
    <tableColumn id="13808" xr3:uid="{2F565DD2-1026-423B-A736-BBE7C4487A25}" name="Column13795"/>
    <tableColumn id="13809" xr3:uid="{5BE1E326-F062-4D54-8B8E-7E854A7BCF5E}" name="Column13796"/>
    <tableColumn id="13810" xr3:uid="{BDB59D40-369E-456C-981E-EB7493520826}" name="Column13797"/>
    <tableColumn id="13811" xr3:uid="{45C0DA49-DA15-435C-9504-5D5D249A504A}" name="Column13798"/>
    <tableColumn id="13812" xr3:uid="{E5AC8280-3ECA-47AD-88C5-F412E16B3E9B}" name="Column13799"/>
    <tableColumn id="13813" xr3:uid="{4C2E0B69-60AD-4FB2-9DD9-F9AFD18233D8}" name="Column13800"/>
    <tableColumn id="13814" xr3:uid="{990FC021-BAD0-4533-8E9C-F744054F4404}" name="Column13801"/>
    <tableColumn id="13815" xr3:uid="{17DBFADC-F3A2-4B18-BF6E-C39B92820903}" name="Column13802"/>
    <tableColumn id="13816" xr3:uid="{55A3509A-1D61-4C70-932A-8B3F121051A9}" name="Column13803"/>
    <tableColumn id="13817" xr3:uid="{ECD32DE9-A31B-4318-AD16-4E195847313C}" name="Column13804"/>
    <tableColumn id="13818" xr3:uid="{85C2768F-052B-4D4C-A13F-69A6ED947826}" name="Column13805"/>
    <tableColumn id="13819" xr3:uid="{5AD7D131-A22E-4B73-B68F-DF0631F2E888}" name="Column13806"/>
    <tableColumn id="13820" xr3:uid="{84423FF4-1604-4D42-9CBC-AC8EC6C7C5C9}" name="Column13807"/>
    <tableColumn id="13821" xr3:uid="{B3B98F98-9F46-4EA7-88A3-A89FAB59B432}" name="Column13808"/>
    <tableColumn id="13822" xr3:uid="{A35EFB4F-AA42-4018-A685-4633B5F7192D}" name="Column13809"/>
    <tableColumn id="13823" xr3:uid="{53677897-75D5-44F8-A715-9566D36D8416}" name="Column13810"/>
    <tableColumn id="13824" xr3:uid="{8AC390AB-D6F0-495A-AAAE-F00DCD347B59}" name="Column13811"/>
    <tableColumn id="13825" xr3:uid="{92549E55-06CB-4F3A-9867-0C6DB9C00D5E}" name="Column13812"/>
    <tableColumn id="13826" xr3:uid="{FE8C86D0-C6B5-4314-9407-40C764EC28F6}" name="Column13813"/>
    <tableColumn id="13827" xr3:uid="{0D934BBC-6BB4-40D6-8843-060794124B2A}" name="Column13814"/>
    <tableColumn id="13828" xr3:uid="{EA9BB651-8A9C-4AB1-A157-49FC4DACF47F}" name="Column13815"/>
    <tableColumn id="13829" xr3:uid="{AFDA1804-0991-4CC1-9726-48E898CC862B}" name="Column13816"/>
    <tableColumn id="13830" xr3:uid="{4C61B114-AE62-4246-B8EA-E795C48E798E}" name="Column13817"/>
    <tableColumn id="13831" xr3:uid="{F8A04A92-183E-490C-81A5-B57F80D04EF2}" name="Column13818"/>
    <tableColumn id="13832" xr3:uid="{EE608DFE-91A9-4776-A1C5-E10196FFF200}" name="Column13819"/>
    <tableColumn id="13833" xr3:uid="{3A5828F5-623E-4D98-8337-6CDAA7D6AE4C}" name="Column13820"/>
    <tableColumn id="13834" xr3:uid="{F6DEFBA7-591D-4E93-8FDE-9CC873E27A17}" name="Column13821"/>
    <tableColumn id="13835" xr3:uid="{BC2F8CBA-DAD3-4C75-A075-D6F4EF46CE1C}" name="Column13822"/>
    <tableColumn id="13836" xr3:uid="{D9E12740-BFFE-4545-BF51-9E259EFD64D4}" name="Column13823"/>
    <tableColumn id="13837" xr3:uid="{45B4DA33-7DF2-486A-B199-3E042F36CDA2}" name="Column13824"/>
    <tableColumn id="13838" xr3:uid="{6C946643-3687-42EC-A59C-BB2A728FD70E}" name="Column13825"/>
    <tableColumn id="13839" xr3:uid="{F33A864E-67D6-4586-BF2C-FA6FACBF2ED4}" name="Column13826"/>
    <tableColumn id="13840" xr3:uid="{CCD84F78-2FBA-4999-B6B5-DCDDDD4E9D80}" name="Column13827"/>
    <tableColumn id="13841" xr3:uid="{FF812FBC-48AF-4386-8389-800FD88EB767}" name="Column13828"/>
    <tableColumn id="13842" xr3:uid="{915FEBFE-7D44-4A13-BAB1-7308CAF4DB99}" name="Column13829"/>
    <tableColumn id="13843" xr3:uid="{BFAA0F70-585B-4BE0-8A4F-1EE95FCF7313}" name="Column13830"/>
    <tableColumn id="13844" xr3:uid="{FD0CF9B7-E414-4836-AC94-E72E8EA53E92}" name="Column13831"/>
    <tableColumn id="13845" xr3:uid="{19C07830-13FC-43CF-AD55-0E794C4918ED}" name="Column13832"/>
    <tableColumn id="13846" xr3:uid="{DACB4B77-FBC0-4BB4-A729-D55344BBF20C}" name="Column13833"/>
    <tableColumn id="13847" xr3:uid="{E8B68C4F-1B6F-45C9-8C1B-DA8D3322342B}" name="Column13834"/>
    <tableColumn id="13848" xr3:uid="{1AFDB78D-1B5E-42C1-9E65-CCB5E0A2103C}" name="Column13835"/>
    <tableColumn id="13849" xr3:uid="{3C54931D-0B37-4BD7-BB28-5E975D61630E}" name="Column13836"/>
    <tableColumn id="13850" xr3:uid="{FB92D8AC-5C7E-451C-BE4B-BE01DAD1C6E6}" name="Column13837"/>
    <tableColumn id="13851" xr3:uid="{22CD7DE0-201F-48D5-B545-C3AF5AF600F0}" name="Column13838"/>
    <tableColumn id="13852" xr3:uid="{7E069C3D-3B20-41A8-9688-4F0CE6F3F09C}" name="Column13839"/>
    <tableColumn id="13853" xr3:uid="{AEF2CECA-F8FA-44B2-9242-4C91E8EF2261}" name="Column13840"/>
    <tableColumn id="13854" xr3:uid="{CBA5B389-B6F4-4167-9976-3DF42D76245F}" name="Column13841"/>
    <tableColumn id="13855" xr3:uid="{D0AD5571-8D94-4423-A5CF-E23EBB88C426}" name="Column13842"/>
    <tableColumn id="13856" xr3:uid="{41424BB4-7B90-4C08-B6FF-D0F616DAFDA9}" name="Column13843"/>
    <tableColumn id="13857" xr3:uid="{F09A5964-900A-4A1B-A16D-38F947E59CC2}" name="Column13844"/>
    <tableColumn id="13858" xr3:uid="{5E6C5A7B-920D-4129-8C60-E83CF60A86BD}" name="Column13845"/>
    <tableColumn id="13859" xr3:uid="{6446E39A-CCE8-410E-B9BB-EEAB948C626A}" name="Column13846"/>
    <tableColumn id="13860" xr3:uid="{CF0291E5-5A32-45B6-95A2-4A6C2BAE5BC9}" name="Column13847"/>
    <tableColumn id="13861" xr3:uid="{9F8D5C8A-0BD2-4169-A74E-6C0D44DD54FB}" name="Column13848"/>
    <tableColumn id="13862" xr3:uid="{519E863D-EC0D-4CC9-A3AF-2037B43BCE4C}" name="Column13849"/>
    <tableColumn id="13863" xr3:uid="{15D8DB9C-66F3-4FA8-A1FE-487504FD8F2D}" name="Column13850"/>
    <tableColumn id="13864" xr3:uid="{21F75E86-ADC8-4AB5-AE1F-2CB39323C856}" name="Column13851"/>
    <tableColumn id="13865" xr3:uid="{ABFCD8F2-6EFB-4E2F-93E4-91BD5021FEE1}" name="Column13852"/>
    <tableColumn id="13866" xr3:uid="{6A344656-1349-4F9A-AC54-B7521089B9B2}" name="Column13853"/>
    <tableColumn id="13867" xr3:uid="{938F8DF8-9603-4128-BFBD-C976F297202C}" name="Column13854"/>
    <tableColumn id="13868" xr3:uid="{59C5CE8C-95C0-492E-8558-FCD17D3F3244}" name="Column13855"/>
    <tableColumn id="13869" xr3:uid="{CA3D462F-3141-45BA-B9DB-59AF823AD176}" name="Column13856"/>
    <tableColumn id="13870" xr3:uid="{6192A7E2-0E6C-4761-8ADF-E91CB3C016EC}" name="Column13857"/>
    <tableColumn id="13871" xr3:uid="{FE4526CE-A908-4EC4-9E76-4A9CF5B1C018}" name="Column13858"/>
    <tableColumn id="13872" xr3:uid="{A3538D2D-3D2E-4044-8FF6-E69EF3A266E2}" name="Column13859"/>
    <tableColumn id="13873" xr3:uid="{69783F89-4ABB-470F-8BE7-FB39E6C6A0DD}" name="Column13860"/>
    <tableColumn id="13874" xr3:uid="{80C10573-5983-4709-B6F3-6B02EF3467DD}" name="Column13861"/>
    <tableColumn id="13875" xr3:uid="{C9F7C534-3547-423D-9377-B396231CEA9E}" name="Column13862"/>
    <tableColumn id="13876" xr3:uid="{61785C50-6A48-4650-876A-64C5A29B0A4C}" name="Column13863"/>
    <tableColumn id="13877" xr3:uid="{B8D3F686-ECA3-4900-86E0-B2AB96C9BDE7}" name="Column13864"/>
    <tableColumn id="13878" xr3:uid="{517E4194-6C62-49C9-90AE-2A2F67ECC18E}" name="Column13865"/>
    <tableColumn id="13879" xr3:uid="{46AD8AED-31D8-4D80-B3BF-F33DAC8468AC}" name="Column13866"/>
    <tableColumn id="13880" xr3:uid="{D4404F39-34A3-4F61-97C7-C37BA1B667BE}" name="Column13867"/>
    <tableColumn id="13881" xr3:uid="{14A4B7BB-CD23-4C18-8F2F-1554CA097886}" name="Column13868"/>
    <tableColumn id="13882" xr3:uid="{03D666E8-9EBF-4B8C-9C9B-16C48683D93B}" name="Column13869"/>
    <tableColumn id="13883" xr3:uid="{16230BD6-A200-4588-B979-B3EAA88AC718}" name="Column13870"/>
    <tableColumn id="13884" xr3:uid="{7BE8D9CA-1DEC-4912-96EE-57F8115AB3C4}" name="Column13871"/>
    <tableColumn id="13885" xr3:uid="{F9C07105-84C4-42E6-B7DF-0DCCC59F177C}" name="Column13872"/>
    <tableColumn id="13886" xr3:uid="{6192F5F4-3587-42C2-A4F8-A415B6691549}" name="Column13873"/>
    <tableColumn id="13887" xr3:uid="{38535EF9-4854-47C7-AA4F-FD12D99C7BE8}" name="Column13874"/>
    <tableColumn id="13888" xr3:uid="{5DAC7AD0-86E4-458B-AFB3-D7829AA4DA6B}" name="Column13875"/>
    <tableColumn id="13889" xr3:uid="{4326FD89-26C7-408C-A0C6-23AD451A123F}" name="Column13876"/>
    <tableColumn id="13890" xr3:uid="{D75152DA-D457-4F46-9FBF-B97298D19C1A}" name="Column13877"/>
    <tableColumn id="13891" xr3:uid="{963409C2-3C24-4449-9CEE-305788278865}" name="Column13878"/>
    <tableColumn id="13892" xr3:uid="{852CAD57-ADC9-445C-9DE2-953AA3D88CDB}" name="Column13879"/>
    <tableColumn id="13893" xr3:uid="{616F21AF-428D-4F87-9C8B-30A91D965B55}" name="Column13880"/>
    <tableColumn id="13894" xr3:uid="{8EFA6C04-3B26-4609-B49B-1301C3B84AA4}" name="Column13881"/>
    <tableColumn id="13895" xr3:uid="{196F86AF-943A-45C1-AACE-4A8C397D8AD1}" name="Column13882"/>
    <tableColumn id="13896" xr3:uid="{B386A650-11F8-40AD-B5F4-5350B03AEAB8}" name="Column13883"/>
    <tableColumn id="13897" xr3:uid="{F9A28D9C-D8B1-4B7A-AE8D-2D51912E1916}" name="Column13884"/>
    <tableColumn id="13898" xr3:uid="{44A68FE3-705B-46E0-B13D-24EFB14F263F}" name="Column13885"/>
    <tableColumn id="13899" xr3:uid="{F2FB46F2-2F09-4198-A2BC-C0D4A18DF8A8}" name="Column13886"/>
    <tableColumn id="13900" xr3:uid="{043F5316-98C6-4211-8528-703544411E13}" name="Column13887"/>
    <tableColumn id="13901" xr3:uid="{F09FE4F0-2C61-4D3B-87C5-4A2DF9453E68}" name="Column13888"/>
    <tableColumn id="13902" xr3:uid="{36175513-3D7D-4AE2-B934-6920D4952BDF}" name="Column13889"/>
    <tableColumn id="13903" xr3:uid="{02C55CD5-42D5-4175-A8C0-AA7C939D41F6}" name="Column13890"/>
    <tableColumn id="13904" xr3:uid="{0823ABA3-A6C8-426E-8185-B0FD98A90FF9}" name="Column13891"/>
    <tableColumn id="13905" xr3:uid="{A983ED0B-E289-4448-964C-B5E867BFA1A2}" name="Column13892"/>
    <tableColumn id="13906" xr3:uid="{C11B63A2-5903-4FDD-9238-F23DF37C6A89}" name="Column13893"/>
    <tableColumn id="13907" xr3:uid="{8ED9480C-8026-4A08-A7E5-09C790E947FE}" name="Column13894"/>
    <tableColumn id="13908" xr3:uid="{476EB223-E18C-4AE1-A203-339530616269}" name="Column13895"/>
    <tableColumn id="13909" xr3:uid="{43242155-00AF-490F-982B-099D08046AD7}" name="Column13896"/>
    <tableColumn id="13910" xr3:uid="{601C81E4-C405-4438-B60D-D90208F2E8F1}" name="Column13897"/>
    <tableColumn id="13911" xr3:uid="{4DE2D73C-41C8-4FFD-9489-A367C529AD28}" name="Column13898"/>
    <tableColumn id="13912" xr3:uid="{ECF5D96D-7B0C-4778-8D30-1C99CD428B60}" name="Column13899"/>
    <tableColumn id="13913" xr3:uid="{D33B6685-643D-4E3F-87AA-7A5449576083}" name="Column13900"/>
    <tableColumn id="13914" xr3:uid="{24FDDC92-BBBE-4F4D-8ECD-2B4065AF5BB1}" name="Column13901"/>
    <tableColumn id="13915" xr3:uid="{9D138BCA-1985-4987-8B3C-D41D893754AC}" name="Column13902"/>
    <tableColumn id="13916" xr3:uid="{4BB9AD24-2F29-47E4-A865-97ADB3B0188E}" name="Column13903"/>
    <tableColumn id="13917" xr3:uid="{1BF3BB0A-CF02-473D-B9EE-5B938C328BE6}" name="Column13904"/>
    <tableColumn id="13918" xr3:uid="{07192CD9-F61C-4319-9486-70CA2B7DC960}" name="Column13905"/>
    <tableColumn id="13919" xr3:uid="{6BBFB8AE-59CB-453C-87EF-A607862C7281}" name="Column13906"/>
    <tableColumn id="13920" xr3:uid="{173F5C82-50F3-477C-9468-08BF8866576C}" name="Column13907"/>
    <tableColumn id="13921" xr3:uid="{A698D8C4-2E35-4BE0-80C0-51929A43DCA3}" name="Column13908"/>
    <tableColumn id="13922" xr3:uid="{7A83CF98-EB1B-4C07-ABEB-981B7EA5FF7E}" name="Column13909"/>
    <tableColumn id="13923" xr3:uid="{46F1AA91-0E9C-456F-973E-77DAC5BD0B1F}" name="Column13910"/>
    <tableColumn id="13924" xr3:uid="{15A328F2-1F67-4394-B03B-649CB2A379BB}" name="Column13911"/>
    <tableColumn id="13925" xr3:uid="{8A3592B1-38EB-4DFB-8997-8B60C6B4EBBC}" name="Column13912"/>
    <tableColumn id="13926" xr3:uid="{8F52CE33-F91F-43D9-AFE1-41ED388EFE1B}" name="Column13913"/>
    <tableColumn id="13927" xr3:uid="{C46870D3-F59F-4C85-B141-4E6911E0419B}" name="Column13914"/>
    <tableColumn id="13928" xr3:uid="{F98F1E07-AAFB-493B-A74F-A6FEF15776F2}" name="Column13915"/>
    <tableColumn id="13929" xr3:uid="{915DBD1A-F486-451F-8913-CE8353282D92}" name="Column13916"/>
    <tableColumn id="13930" xr3:uid="{8D2CDE86-47B4-4666-B83A-8BA3F2A1A2D5}" name="Column13917"/>
    <tableColumn id="13931" xr3:uid="{4C8DB162-3D70-498B-9D36-2AF339A9DDB6}" name="Column13918"/>
    <tableColumn id="13932" xr3:uid="{CE8CB9B1-0EC9-4AB4-8269-A269FB7398AF}" name="Column13919"/>
    <tableColumn id="13933" xr3:uid="{441D44B1-96FB-4736-959C-E6C6A08B9E8B}" name="Column13920"/>
    <tableColumn id="13934" xr3:uid="{2396A8D8-24EA-4075-97D2-B4938EACEF82}" name="Column13921"/>
    <tableColumn id="13935" xr3:uid="{18F50913-DEE1-49A5-9EDE-5EF0C6085498}" name="Column13922"/>
    <tableColumn id="13936" xr3:uid="{D1973DEE-1FFA-410A-AED1-9E8AE1BB6363}" name="Column13923"/>
    <tableColumn id="13937" xr3:uid="{DED2833F-D05A-4195-9336-B7BA692B14A2}" name="Column13924"/>
    <tableColumn id="13938" xr3:uid="{8DFB6239-A616-4EBB-888D-723E3D7783E4}" name="Column13925"/>
    <tableColumn id="13939" xr3:uid="{D30F5DB5-0592-4451-AC1C-B5CFC189EEC7}" name="Column13926"/>
    <tableColumn id="13940" xr3:uid="{494B109C-D8E5-4241-9D48-851C18C54C82}" name="Column13927"/>
    <tableColumn id="13941" xr3:uid="{6FB28348-EAD5-4CEB-BBA7-0CF03C48C8BB}" name="Column13928"/>
    <tableColumn id="13942" xr3:uid="{6A207A6F-B545-480A-8340-00EF19CCFA4E}" name="Column13929"/>
    <tableColumn id="13943" xr3:uid="{ABFD8AA6-7656-436C-B186-07F2C9F91772}" name="Column13930"/>
    <tableColumn id="13944" xr3:uid="{832A6580-8EC0-4D85-BC43-BA6A366B84E5}" name="Column13931"/>
    <tableColumn id="13945" xr3:uid="{469F4C32-941C-4B83-8D32-D6E1EC8FBD3F}" name="Column13932"/>
    <tableColumn id="13946" xr3:uid="{B439A21A-DDD3-4196-8929-455433F24729}" name="Column13933"/>
    <tableColumn id="13947" xr3:uid="{926BA1F5-CA5E-4C4B-A75F-CBE64CADEF6B}" name="Column13934"/>
    <tableColumn id="13948" xr3:uid="{245EFE51-01F1-49C2-86ED-A0A6BE1BE74B}" name="Column13935"/>
    <tableColumn id="13949" xr3:uid="{80D2D61A-4073-4D14-A5A9-F9200821FC45}" name="Column13936"/>
    <tableColumn id="13950" xr3:uid="{D6D1F14F-C3F7-43BB-BA57-8BA4343FE234}" name="Column13937"/>
    <tableColumn id="13951" xr3:uid="{16EBEFBB-5F0D-40D3-AC94-6EF643BD379E}" name="Column13938"/>
    <tableColumn id="13952" xr3:uid="{659AA3F9-73EC-47FF-833A-F4F281864809}" name="Column13939"/>
    <tableColumn id="13953" xr3:uid="{B06B8324-E9BE-4D15-B98E-60C3A43475F6}" name="Column13940"/>
    <tableColumn id="13954" xr3:uid="{DC72F0D5-214A-4267-9C50-D080CB3053A1}" name="Column13941"/>
    <tableColumn id="13955" xr3:uid="{9D8587EC-DBBA-4835-B28A-8D33C4B8AD81}" name="Column13942"/>
    <tableColumn id="13956" xr3:uid="{4FFF8F64-0E16-4937-BC4D-0E1136A537AC}" name="Column13943"/>
    <tableColumn id="13957" xr3:uid="{F70F6186-D9BC-4E19-A8A1-90FD5756C6DD}" name="Column13944"/>
    <tableColumn id="13958" xr3:uid="{EFAC4794-A1C0-463A-B42C-AC30D20D7069}" name="Column13945"/>
    <tableColumn id="13959" xr3:uid="{2A4C6082-9694-4088-BAA3-2DE7CA5B2134}" name="Column13946"/>
    <tableColumn id="13960" xr3:uid="{32BFCFC4-27AD-4E38-BF7B-D5E283C4EEF3}" name="Column13947"/>
    <tableColumn id="13961" xr3:uid="{C271FEF8-0108-440B-99E4-61739463DCBE}" name="Column13948"/>
    <tableColumn id="13962" xr3:uid="{A1B5498E-F276-4DF4-910B-D739297473B6}" name="Column13949"/>
    <tableColumn id="13963" xr3:uid="{729AE8F7-C834-4F15-9683-337B14BFCFFD}" name="Column13950"/>
    <tableColumn id="13964" xr3:uid="{D60F040B-3D15-49BA-B5A9-FE62A6218445}" name="Column13951"/>
    <tableColumn id="13965" xr3:uid="{BC81F504-2126-44A9-8D26-8413E98A11BC}" name="Column13952"/>
    <tableColumn id="13966" xr3:uid="{D4B71FBE-6328-4587-B199-32DA6E3F6C4B}" name="Column13953"/>
    <tableColumn id="13967" xr3:uid="{CD8CF443-0073-41AA-AE60-C4B220FB150D}" name="Column13954"/>
    <tableColumn id="13968" xr3:uid="{914743BD-CA1D-43AE-B832-4A7FB399B0D5}" name="Column13955"/>
    <tableColumn id="13969" xr3:uid="{2710FEE7-E45F-4BD2-8FB2-25DFD948C345}" name="Column13956"/>
    <tableColumn id="13970" xr3:uid="{024FA996-00D0-46D7-AC94-8BBF2463408B}" name="Column13957"/>
    <tableColumn id="13971" xr3:uid="{B213A583-C26F-4BE2-8FA4-E0E5FAF5F772}" name="Column13958"/>
    <tableColumn id="13972" xr3:uid="{DBDFCEFC-A82F-479E-8AC7-F4D1C7B1E185}" name="Column13959"/>
    <tableColumn id="13973" xr3:uid="{22BF87C1-E1A6-43C7-82BD-4F20A700F3CB}" name="Column13960"/>
    <tableColumn id="13974" xr3:uid="{47EF6F53-0C5A-4CF5-8601-A7C2030DDEA6}" name="Column13961"/>
    <tableColumn id="13975" xr3:uid="{03289DB1-F1ED-4B52-B11E-9E69E730C775}" name="Column13962"/>
    <tableColumn id="13976" xr3:uid="{6BBAA7F8-AE2A-46B5-964B-E9C51D98C74C}" name="Column13963"/>
    <tableColumn id="13977" xr3:uid="{4A130EFB-448C-4B62-8DC8-E48060AA9598}" name="Column13964"/>
    <tableColumn id="13978" xr3:uid="{2EB8F2F7-D0FA-46BD-BB83-DBD70689C6AE}" name="Column13965"/>
    <tableColumn id="13979" xr3:uid="{558012A7-8A19-4547-B936-1FE6D10ECDCC}" name="Column13966"/>
    <tableColumn id="13980" xr3:uid="{1E1F6109-B970-4532-A1F2-ECDF4E273BAE}" name="Column13967"/>
    <tableColumn id="13981" xr3:uid="{F86C123E-3D23-40D5-9BE2-E975F0C1624E}" name="Column13968"/>
    <tableColumn id="13982" xr3:uid="{BFBEB0B5-D537-49C9-BD93-C1F69058FC3A}" name="Column13969"/>
    <tableColumn id="13983" xr3:uid="{59935AA8-6536-4D3B-9917-FAF90079CC4D}" name="Column13970"/>
    <tableColumn id="13984" xr3:uid="{D9279215-98D8-4D3A-AF21-D39B5F55205D}" name="Column13971"/>
    <tableColumn id="13985" xr3:uid="{A822136A-28EF-4D55-9C4E-D4CEBC3FDDCB}" name="Column13972"/>
    <tableColumn id="13986" xr3:uid="{21E0CB1A-112C-4301-A88F-2668890EDAA3}" name="Column13973"/>
    <tableColumn id="13987" xr3:uid="{D344A66D-153C-4FF9-8E55-9C374D9ED389}" name="Column13974"/>
    <tableColumn id="13988" xr3:uid="{C0FA0C76-01A3-46E3-BFA8-8E3A2A219E18}" name="Column13975"/>
    <tableColumn id="13989" xr3:uid="{BF140B90-37FE-411C-9E07-4B359227E8FE}" name="Column13976"/>
    <tableColumn id="13990" xr3:uid="{613418CC-D8B3-437B-ADAA-BFC800161C4B}" name="Column13977"/>
    <tableColumn id="13991" xr3:uid="{938B813E-EFBD-4067-A3A6-434956045263}" name="Column13978"/>
    <tableColumn id="13992" xr3:uid="{D16E56F2-D873-49C5-8EF0-FD04BA944C09}" name="Column13979"/>
    <tableColumn id="13993" xr3:uid="{E5D6BD64-7419-49DC-B15F-8B49338D88AB}" name="Column13980"/>
    <tableColumn id="13994" xr3:uid="{1B668913-685F-492F-A75A-58312742E204}" name="Column13981"/>
    <tableColumn id="13995" xr3:uid="{26413A27-8C8A-4FA6-B094-806CD85FB54D}" name="Column13982"/>
    <tableColumn id="13996" xr3:uid="{E189386C-4D01-407C-BBA4-7A168DF875BE}" name="Column13983"/>
    <tableColumn id="13997" xr3:uid="{B679ADBD-01E3-45EA-8B3B-F7E1969F1E81}" name="Column13984"/>
    <tableColumn id="13998" xr3:uid="{C905398B-8BEE-4849-A8E0-B7A6DD71880C}" name="Column13985"/>
    <tableColumn id="13999" xr3:uid="{C3A6357C-B5AA-419F-9201-46D336F4CF21}" name="Column13986"/>
    <tableColumn id="14000" xr3:uid="{1B622509-0BA9-41A6-8C86-32D7F593DEDE}" name="Column13987"/>
    <tableColumn id="14001" xr3:uid="{BF1DE239-4307-4CF4-9C66-65C4B7A08913}" name="Column13988"/>
    <tableColumn id="14002" xr3:uid="{2E492A7D-92A4-4470-B7A3-2ADB16DB1089}" name="Column13989"/>
    <tableColumn id="14003" xr3:uid="{73C11BEA-BC5E-46CC-A381-88C863BA977D}" name="Column13990"/>
    <tableColumn id="14004" xr3:uid="{BAF294B5-BECE-422B-B5D5-2BDA5A0AEF9A}" name="Column13991"/>
    <tableColumn id="14005" xr3:uid="{B4A32E00-F3DB-47E6-8767-49E432680B3D}" name="Column13992"/>
    <tableColumn id="14006" xr3:uid="{0DF82FB2-FBF8-48AD-87E5-B679F17504CA}" name="Column13993"/>
    <tableColumn id="14007" xr3:uid="{798308FD-58C0-4427-9E58-69C35466D756}" name="Column13994"/>
    <tableColumn id="14008" xr3:uid="{1C16D311-B1EC-45A7-A64D-95F0C82EDF17}" name="Column13995"/>
    <tableColumn id="14009" xr3:uid="{3A82F1FC-98BA-44D7-802A-850FD8C3EE54}" name="Column13996"/>
    <tableColumn id="14010" xr3:uid="{91C64367-B37D-4E6F-9411-358932C8927D}" name="Column13997"/>
    <tableColumn id="14011" xr3:uid="{782407BC-5C64-4FA1-BF42-F8E76B762137}" name="Column13998"/>
    <tableColumn id="14012" xr3:uid="{D4AAE787-AEF5-4700-A214-0417709524F9}" name="Column13999"/>
    <tableColumn id="14013" xr3:uid="{B76E24A3-2E28-4082-809B-80BE8922B1A4}" name="Column14000"/>
    <tableColumn id="14014" xr3:uid="{A4FF4C8E-EA5C-4DDB-B9CB-659DCFB171EE}" name="Column14001"/>
    <tableColumn id="14015" xr3:uid="{5CB49473-26C5-4B12-984A-71768DB35F39}" name="Column14002"/>
    <tableColumn id="14016" xr3:uid="{A81D4712-C84C-44C1-987A-0F14162738D3}" name="Column14003"/>
    <tableColumn id="14017" xr3:uid="{CE1AA3DC-33A8-4E9D-938B-8888810CB894}" name="Column14004"/>
    <tableColumn id="14018" xr3:uid="{23832933-71BA-4EA6-9761-ACC0122FE80B}" name="Column14005"/>
    <tableColumn id="14019" xr3:uid="{22DB1C0A-9CEC-4CB4-886E-202FE5219241}" name="Column14006"/>
    <tableColumn id="14020" xr3:uid="{27A83227-ECD4-432A-8036-768A7EF87FD4}" name="Column14007"/>
    <tableColumn id="14021" xr3:uid="{6AB7192D-0916-4B47-A36E-A1AF8564AE1F}" name="Column14008"/>
    <tableColumn id="14022" xr3:uid="{44F0B729-DE8C-41FC-A8E4-4901ED46F0A8}" name="Column14009"/>
    <tableColumn id="14023" xr3:uid="{FF342D53-C3F4-4CDF-AEB7-A1756E6FC573}" name="Column14010"/>
    <tableColumn id="14024" xr3:uid="{01F0E4D7-D174-40ED-8BD8-0988B8E42A6C}" name="Column14011"/>
    <tableColumn id="14025" xr3:uid="{6FD1587C-DD34-436E-AF80-904141A22021}" name="Column14012"/>
    <tableColumn id="14026" xr3:uid="{03F894AF-A364-43D1-9B74-6FBB95FD7310}" name="Column14013"/>
    <tableColumn id="14027" xr3:uid="{8F97166B-420E-471A-A260-2A2A7576268E}" name="Column14014"/>
    <tableColumn id="14028" xr3:uid="{50712E9D-584A-428A-BB96-5B8DD76E279F}" name="Column14015"/>
    <tableColumn id="14029" xr3:uid="{CED36E98-D6BB-4BAA-A6B2-AC3957BA7A61}" name="Column14016"/>
    <tableColumn id="14030" xr3:uid="{5C69E510-0393-4F6B-AF85-86410B7CE3AA}" name="Column14017"/>
    <tableColumn id="14031" xr3:uid="{61D26149-07CF-4A08-8E10-69CE4402DF96}" name="Column14018"/>
    <tableColumn id="14032" xr3:uid="{A5A4A9E6-5EBA-4008-83D5-06FDF3723CC6}" name="Column14019"/>
    <tableColumn id="14033" xr3:uid="{27B27FDF-EFD1-4A3E-8698-0403F389AEBD}" name="Column14020"/>
    <tableColumn id="14034" xr3:uid="{3F448CFB-2054-4CDF-9C9F-192F18978250}" name="Column14021"/>
    <tableColumn id="14035" xr3:uid="{4E081162-5865-497E-ACF2-3484E31097F9}" name="Column14022"/>
    <tableColumn id="14036" xr3:uid="{2212E7BE-4E8E-4E75-932F-6C2A41CE6FC1}" name="Column14023"/>
    <tableColumn id="14037" xr3:uid="{968C4D01-F18F-4EEA-9CEA-1D68F44B9F95}" name="Column14024"/>
    <tableColumn id="14038" xr3:uid="{E128D5EF-6B30-4333-AEEF-E8B689EC810B}" name="Column14025"/>
    <tableColumn id="14039" xr3:uid="{A60D37F1-038D-4556-A46A-CB7B51577E5F}" name="Column14026"/>
    <tableColumn id="14040" xr3:uid="{F7C08911-8E45-4589-AA16-A807EBEB77B8}" name="Column14027"/>
    <tableColumn id="14041" xr3:uid="{2F3F9B7A-A66B-42CF-9D94-E7017952160C}" name="Column14028"/>
    <tableColumn id="14042" xr3:uid="{553383D3-9C95-4454-BF35-21471A07B946}" name="Column14029"/>
    <tableColumn id="14043" xr3:uid="{B2B0944B-E518-4040-ACF0-C090CEE3F16A}" name="Column14030"/>
    <tableColumn id="14044" xr3:uid="{83C21DDE-EE1A-4CBE-880A-8154EA2E1CB1}" name="Column14031"/>
    <tableColumn id="14045" xr3:uid="{4EA2A89F-AC19-4B44-81A0-50E32F77FCAD}" name="Column14032"/>
    <tableColumn id="14046" xr3:uid="{13D5751B-A314-434D-8185-CA8A38B03ECC}" name="Column14033"/>
    <tableColumn id="14047" xr3:uid="{9294AA6F-80F3-4AD7-B64B-7AEF37EC0161}" name="Column14034"/>
    <tableColumn id="14048" xr3:uid="{10E6BB52-2057-48BE-8CA3-C1A6D1DB2577}" name="Column14035"/>
    <tableColumn id="14049" xr3:uid="{C612A931-5D11-4633-AABA-A4B29B103AAE}" name="Column14036"/>
    <tableColumn id="14050" xr3:uid="{F8713B31-ED99-48D0-BC7E-09F483FBEE16}" name="Column14037"/>
    <tableColumn id="14051" xr3:uid="{130819DA-E6E6-425B-AD19-E72ACB1F1B25}" name="Column14038"/>
    <tableColumn id="14052" xr3:uid="{808C0A2D-93D4-4CCD-8E9C-48C8C87BD946}" name="Column14039"/>
    <tableColumn id="14053" xr3:uid="{29024F15-E593-4F50-B144-AEEAC564564C}" name="Column14040"/>
    <tableColumn id="14054" xr3:uid="{65BEFB81-CA8B-4085-B7D0-5F15D97B3EC4}" name="Column14041"/>
    <tableColumn id="14055" xr3:uid="{4E53257C-6CAB-4465-9D2D-25929D992781}" name="Column14042"/>
    <tableColumn id="14056" xr3:uid="{C1FEB732-FF78-4302-B954-4513A4D734C2}" name="Column14043"/>
    <tableColumn id="14057" xr3:uid="{72339CE2-14C2-47E7-9BE6-E924646CB243}" name="Column14044"/>
    <tableColumn id="14058" xr3:uid="{92919495-7CED-4E38-88F3-B1853A4E5E1B}" name="Column14045"/>
    <tableColumn id="14059" xr3:uid="{B47619E7-B51F-4AF3-BCBF-844A374B6309}" name="Column14046"/>
    <tableColumn id="14060" xr3:uid="{F4BA20BE-0938-4368-9643-D89A270A95B9}" name="Column14047"/>
    <tableColumn id="14061" xr3:uid="{0978A138-F5DD-4670-A3DA-A2430A310E2C}" name="Column14048"/>
    <tableColumn id="14062" xr3:uid="{900FCAC9-B41D-492E-8D6E-AB8A8F40D958}" name="Column14049"/>
    <tableColumn id="14063" xr3:uid="{B951CF10-284B-4886-A5AF-D5B3E7C880D7}" name="Column14050"/>
    <tableColumn id="14064" xr3:uid="{A820AA5A-DA04-4004-ACE0-832C1D6022CB}" name="Column14051"/>
    <tableColumn id="14065" xr3:uid="{FD74E21F-DDFC-46A0-8DD2-688740FD9576}" name="Column14052"/>
    <tableColumn id="14066" xr3:uid="{0C993A1F-952F-4378-B8B0-E4405789E52B}" name="Column14053"/>
    <tableColumn id="14067" xr3:uid="{A9D7C043-6A5C-4F28-9D3F-D1967BA787AE}" name="Column14054"/>
    <tableColumn id="14068" xr3:uid="{73B8206E-019B-44D5-9CFF-3589946D5B87}" name="Column14055"/>
    <tableColumn id="14069" xr3:uid="{A021C9E4-530B-4F77-AC3E-EA0AE0A1419A}" name="Column14056"/>
    <tableColumn id="14070" xr3:uid="{359B9E3B-FE2B-4D38-8FA9-50887735404E}" name="Column14057"/>
    <tableColumn id="14071" xr3:uid="{16A76C72-C448-47F8-9970-B93CAEB740C1}" name="Column14058"/>
    <tableColumn id="14072" xr3:uid="{5A71548A-B80E-462D-B4E4-28FA6900B91F}" name="Column14059"/>
    <tableColumn id="14073" xr3:uid="{355ACCF0-AEF1-4CC0-8F8E-7078F3213318}" name="Column14060"/>
    <tableColumn id="14074" xr3:uid="{BDB48378-6B84-4218-8565-2F1D15E626A3}" name="Column14061"/>
    <tableColumn id="14075" xr3:uid="{B840B8CE-2E79-4179-96BD-D9B36B66CDB2}" name="Column14062"/>
    <tableColumn id="14076" xr3:uid="{AB927E66-E4FD-43FF-AD69-571E0101CE38}" name="Column14063"/>
    <tableColumn id="14077" xr3:uid="{B6C775AC-41F0-4D7A-8259-4AE939848A4E}" name="Column14064"/>
    <tableColumn id="14078" xr3:uid="{6E63B823-C601-46DE-9CF6-80EE5BEAB41B}" name="Column14065"/>
    <tableColumn id="14079" xr3:uid="{FDE9AD15-45BE-49DD-894C-531607987FBE}" name="Column14066"/>
    <tableColumn id="14080" xr3:uid="{5DA5C8A2-FFC8-451C-9BEF-31CDF6EE5289}" name="Column14067"/>
    <tableColumn id="14081" xr3:uid="{04E2810A-0889-45D4-A028-F71273379BB7}" name="Column14068"/>
    <tableColumn id="14082" xr3:uid="{D49477EB-D1EB-4928-8ADB-D96CDD04D51C}" name="Column14069"/>
    <tableColumn id="14083" xr3:uid="{4E831017-D229-434F-B563-5926D1882D7A}" name="Column14070"/>
    <tableColumn id="14084" xr3:uid="{A3A06F5A-088B-4FC8-BF9C-CA658C191EA1}" name="Column14071"/>
    <tableColumn id="14085" xr3:uid="{48805DE1-3443-4B0E-9F4B-BC882F08271D}" name="Column14072"/>
    <tableColumn id="14086" xr3:uid="{44433C74-282F-4686-BB9E-D38718555A06}" name="Column14073"/>
    <tableColumn id="14087" xr3:uid="{12624703-C401-4CDE-904C-D8265006066A}" name="Column14074"/>
    <tableColumn id="14088" xr3:uid="{26BFDCE5-D522-4F82-BE53-C00EBDA31853}" name="Column14075"/>
    <tableColumn id="14089" xr3:uid="{4FC26E53-65A7-4812-A3AD-F6B5EE9B8D04}" name="Column14076"/>
    <tableColumn id="14090" xr3:uid="{6699238B-E069-41FB-A983-8BD0DF06F9D0}" name="Column14077"/>
    <tableColumn id="14091" xr3:uid="{9A25489C-A39E-42AC-9DEF-FA2A9566C0A6}" name="Column14078"/>
    <tableColumn id="14092" xr3:uid="{526C2529-AAC3-43D4-80F3-EAE080C8FFDB}" name="Column14079"/>
    <tableColumn id="14093" xr3:uid="{E4BF6EBE-6A08-4753-A20A-B35523B8BB7E}" name="Column14080"/>
    <tableColumn id="14094" xr3:uid="{8DDD6B6E-F949-4C04-BD84-0DC8024099A3}" name="Column14081"/>
    <tableColumn id="14095" xr3:uid="{F945820D-5ACA-4308-95C8-2222EAAC958A}" name="Column14082"/>
    <tableColumn id="14096" xr3:uid="{F7A88FEE-2C4D-4E9E-8BA3-ED5D266AAEB9}" name="Column14083"/>
    <tableColumn id="14097" xr3:uid="{10D88293-41FC-4EF8-8D1C-6F3E3F73E67A}" name="Column14084"/>
    <tableColumn id="14098" xr3:uid="{535E848A-13BD-4EDA-97E1-D4919899F2DF}" name="Column14085"/>
    <tableColumn id="14099" xr3:uid="{FEF0DB0B-367D-4039-91A9-97EBBB450F15}" name="Column14086"/>
    <tableColumn id="14100" xr3:uid="{A35BFB94-07A9-4692-B6AB-5D42491A5838}" name="Column14087"/>
    <tableColumn id="14101" xr3:uid="{62640F1A-D110-4F4B-AF49-B833C8E11A81}" name="Column14088"/>
    <tableColumn id="14102" xr3:uid="{65CFCEFF-F1CC-4033-B795-A383ACA8E788}" name="Column14089"/>
    <tableColumn id="14103" xr3:uid="{23A669B3-CEF7-4A05-8260-248D3DFDA24A}" name="Column14090"/>
    <tableColumn id="14104" xr3:uid="{A6F6859F-FB89-4E7E-A33F-7167509FDAA8}" name="Column14091"/>
    <tableColumn id="14105" xr3:uid="{A9F84D46-040D-403B-99CC-95ADB0718D02}" name="Column14092"/>
    <tableColumn id="14106" xr3:uid="{5AB46AA1-980A-46ED-B217-372CF8EE4608}" name="Column14093"/>
    <tableColumn id="14107" xr3:uid="{9BD0048B-2813-4536-84E6-83A59756BB07}" name="Column14094"/>
    <tableColumn id="14108" xr3:uid="{407B6B72-6F36-45B5-A4A2-85697B9BE878}" name="Column14095"/>
    <tableColumn id="14109" xr3:uid="{DE0E076A-CC3D-4674-9C0E-508666E3F2DC}" name="Column14096"/>
    <tableColumn id="14110" xr3:uid="{72D4E3C4-F054-426C-ABC4-C68A54CD44CC}" name="Column14097"/>
    <tableColumn id="14111" xr3:uid="{6D6D251C-3335-4902-90F5-F45FC4BDBE3D}" name="Column14098"/>
    <tableColumn id="14112" xr3:uid="{FC1EFFFF-BA08-4B83-BA95-7BB24A1884EC}" name="Column14099"/>
    <tableColumn id="14113" xr3:uid="{15800888-B24C-45DA-AB33-9AADAD2D4EA7}" name="Column14100"/>
    <tableColumn id="14114" xr3:uid="{6F5D5B87-A4D4-40B5-A104-1E80EB3F24FA}" name="Column14101"/>
    <tableColumn id="14115" xr3:uid="{F1509F90-D3F2-4937-9078-706C716B4897}" name="Column14102"/>
    <tableColumn id="14116" xr3:uid="{AAE78C7B-A906-4A79-A727-54C5753EE862}" name="Column14103"/>
    <tableColumn id="14117" xr3:uid="{7300FF09-E38C-44CC-BC48-2AE875BADED7}" name="Column14104"/>
    <tableColumn id="14118" xr3:uid="{9A72C44F-7BF8-4247-AECC-65AFC25F187A}" name="Column14105"/>
    <tableColumn id="14119" xr3:uid="{AB89DEAC-21E2-4FCF-AAA8-0F774491EFCC}" name="Column14106"/>
    <tableColumn id="14120" xr3:uid="{D60B584C-72F0-4CF0-AA4F-BF8EB6D8B24B}" name="Column14107"/>
    <tableColumn id="14121" xr3:uid="{1C47A0B5-67CF-41C3-8E70-F85E8E6B3825}" name="Column14108"/>
    <tableColumn id="14122" xr3:uid="{9A5E5CCC-2045-46A1-94E8-21B8C6E30E83}" name="Column14109"/>
    <tableColumn id="14123" xr3:uid="{747B6934-B572-4A17-B9E3-9244F3BB7817}" name="Column14110"/>
    <tableColumn id="14124" xr3:uid="{6B76E63A-BCC2-4F0C-B333-9AFCBD883F03}" name="Column14111"/>
    <tableColumn id="14125" xr3:uid="{2B0CB477-7E72-4916-B85D-D9871735A68D}" name="Column14112"/>
    <tableColumn id="14126" xr3:uid="{1FB52EAF-1D17-471B-9079-69B51B82693C}" name="Column14113"/>
    <tableColumn id="14127" xr3:uid="{2296F3D1-BBB1-42AE-BA76-BD3A6C482133}" name="Column14114"/>
    <tableColumn id="14128" xr3:uid="{329F8B8C-8FA0-422A-B97D-7194329916E5}" name="Column14115"/>
    <tableColumn id="14129" xr3:uid="{08FEDF16-EE9C-49AC-A3A5-295411F37B74}" name="Column14116"/>
    <tableColumn id="14130" xr3:uid="{3A4CB7A5-F023-4093-884D-8E92AB262ABF}" name="Column14117"/>
    <tableColumn id="14131" xr3:uid="{8F1AEE44-1545-4C70-8E64-15E3950E7D49}" name="Column14118"/>
    <tableColumn id="14132" xr3:uid="{E28E36AB-50CC-480A-9EC4-0AC409679DD5}" name="Column14119"/>
    <tableColumn id="14133" xr3:uid="{EE8C2C2F-520F-456E-9F6D-5E0566E70B91}" name="Column14120"/>
    <tableColumn id="14134" xr3:uid="{B205BC8E-BA78-4497-894E-1CD86771254B}" name="Column14121"/>
    <tableColumn id="14135" xr3:uid="{602C7C0B-7BE8-4856-B30E-02269BB33E85}" name="Column14122"/>
    <tableColumn id="14136" xr3:uid="{37527838-4CEC-474F-B86A-2BB794DE14A0}" name="Column14123"/>
    <tableColumn id="14137" xr3:uid="{AC4F1892-FE6F-4EF6-A3BC-3E7CB60C4924}" name="Column14124"/>
    <tableColumn id="14138" xr3:uid="{56AFF009-3219-468C-8418-5F711B80527E}" name="Column14125"/>
    <tableColumn id="14139" xr3:uid="{C51B0012-DC55-4108-8E94-F4DB6D0B3F8B}" name="Column14126"/>
    <tableColumn id="14140" xr3:uid="{89D37223-8AFA-4E0A-A6D4-4F86655B376D}" name="Column14127"/>
    <tableColumn id="14141" xr3:uid="{7AB0E528-9A8B-4F5C-8F0A-6B2E8C6A74D1}" name="Column14128"/>
    <tableColumn id="14142" xr3:uid="{0347F03E-F1FE-43C9-BDFE-DD0F1E495533}" name="Column14129"/>
    <tableColumn id="14143" xr3:uid="{C8F2A613-9A50-4634-B4A5-C633F158C70C}" name="Column14130"/>
    <tableColumn id="14144" xr3:uid="{388F3F57-7DCA-4629-B319-D2D5064804FE}" name="Column14131"/>
    <tableColumn id="14145" xr3:uid="{50E625AC-C8A5-4A2D-ADB7-A0E4855F0260}" name="Column14132"/>
    <tableColumn id="14146" xr3:uid="{E98CBEC9-5160-4916-9716-1F33510260D0}" name="Column14133"/>
    <tableColumn id="14147" xr3:uid="{52DE5FE3-97DD-430D-A0EE-7D2BFCC0319F}" name="Column14134"/>
    <tableColumn id="14148" xr3:uid="{05886094-363F-4C6D-B822-BC288F2FA0A4}" name="Column14135"/>
    <tableColumn id="14149" xr3:uid="{A7381F0E-4FBA-4F92-891B-4B3F639804E2}" name="Column14136"/>
    <tableColumn id="14150" xr3:uid="{1E048EFA-F1DC-42DD-9443-12D593158B44}" name="Column14137"/>
    <tableColumn id="14151" xr3:uid="{4E294237-8DDE-40B8-ADDA-2746BC9734A7}" name="Column14138"/>
    <tableColumn id="14152" xr3:uid="{8B2BD5BF-EC5D-45ED-BFBC-42833A38B257}" name="Column14139"/>
    <tableColumn id="14153" xr3:uid="{7E3CFD8B-AF65-4D5E-9C33-12CDCCAC406B}" name="Column14140"/>
    <tableColumn id="14154" xr3:uid="{4EEC4E9B-AC38-438E-B460-6338D4425263}" name="Column14141"/>
    <tableColumn id="14155" xr3:uid="{A0C0FBDB-6823-4993-A664-BC3CFB8D9A30}" name="Column14142"/>
    <tableColumn id="14156" xr3:uid="{EB4F8B18-0616-4436-AD6D-DE8CC1165F13}" name="Column14143"/>
    <tableColumn id="14157" xr3:uid="{45067AA6-C563-4977-987D-5FB82DD122BC}" name="Column14144"/>
    <tableColumn id="14158" xr3:uid="{1C377196-6C49-445A-A8E9-94A4EE30B2C8}" name="Column14145"/>
    <tableColumn id="14159" xr3:uid="{B58ED7F7-6710-45AE-8F7F-94C35213057E}" name="Column14146"/>
    <tableColumn id="14160" xr3:uid="{B5553E1F-D79E-4873-816B-43DC2EF73E7C}" name="Column14147"/>
    <tableColumn id="14161" xr3:uid="{4F6D4536-9D97-4B16-9E6D-669A8EBFAEAB}" name="Column14148"/>
    <tableColumn id="14162" xr3:uid="{5D568D23-2D71-4604-B91F-AA4EC9EFD9A4}" name="Column14149"/>
    <tableColumn id="14163" xr3:uid="{8D06445B-968E-4647-B48F-07DF542543A6}" name="Column14150"/>
    <tableColumn id="14164" xr3:uid="{F15CA731-D7AD-48DB-B00C-E4DDFCB11A56}" name="Column14151"/>
    <tableColumn id="14165" xr3:uid="{2CB756E2-7EBC-4001-B24D-6F09C5C54D52}" name="Column14152"/>
    <tableColumn id="14166" xr3:uid="{D945433A-EEB1-4082-B91E-01EA9B8C8E31}" name="Column14153"/>
    <tableColumn id="14167" xr3:uid="{0C566473-7772-4813-AA7A-0E2FA1107D5A}" name="Column14154"/>
    <tableColumn id="14168" xr3:uid="{62CC5EB8-7832-4C3A-8BF3-FCD32B6AB1EC}" name="Column14155"/>
    <tableColumn id="14169" xr3:uid="{E984F497-AD2B-43F1-94E9-CC177DF2CA81}" name="Column14156"/>
    <tableColumn id="14170" xr3:uid="{17EC8B14-0FE0-4475-8F20-218A3FE312BE}" name="Column14157"/>
    <tableColumn id="14171" xr3:uid="{780CB0A9-4B7D-43E3-8DD6-87650B7AD055}" name="Column14158"/>
    <tableColumn id="14172" xr3:uid="{AC248F9A-16CE-4C4E-97FE-FBF80E6D7B8E}" name="Column14159"/>
    <tableColumn id="14173" xr3:uid="{281D23CD-3A2B-4612-B8C4-43EBAC714EA5}" name="Column14160"/>
    <tableColumn id="14174" xr3:uid="{2F8E0AE1-3C1B-4A25-9DE5-3C363345373D}" name="Column14161"/>
    <tableColumn id="14175" xr3:uid="{0B0720AE-6E2F-4D02-8643-1D9BF03E3593}" name="Column14162"/>
    <tableColumn id="14176" xr3:uid="{3E967E38-E012-4A54-8745-454AE7F82DB1}" name="Column14163"/>
    <tableColumn id="14177" xr3:uid="{78CD6BC8-9FF9-4439-AF39-4786B3C1AC85}" name="Column14164"/>
    <tableColumn id="14178" xr3:uid="{E9879C3C-E3D9-4DC3-972B-B6B6E308C5B2}" name="Column14165"/>
    <tableColumn id="14179" xr3:uid="{AF7F8B41-E6B4-4167-93AC-018F1714921E}" name="Column14166"/>
    <tableColumn id="14180" xr3:uid="{06346CF8-4E04-41B2-9F42-FE5674E6039D}" name="Column14167"/>
    <tableColumn id="14181" xr3:uid="{7C720EFF-3159-4401-8E2B-106F9ECC9194}" name="Column14168"/>
    <tableColumn id="14182" xr3:uid="{94D996CE-2290-4E20-8AF5-ABF207F43CD8}" name="Column14169"/>
    <tableColumn id="14183" xr3:uid="{A3DAFCF2-4892-4347-9335-89DF9036E257}" name="Column14170"/>
    <tableColumn id="14184" xr3:uid="{44A596B1-1B85-476D-8089-8192CCFDB012}" name="Column14171"/>
    <tableColumn id="14185" xr3:uid="{AF04A5A9-FA06-46E1-8919-21C11C4E8E4F}" name="Column14172"/>
    <tableColumn id="14186" xr3:uid="{54F9EE6D-73BD-4CA2-9CD6-391D61C38EAF}" name="Column14173"/>
    <tableColumn id="14187" xr3:uid="{2030B5EA-C7B3-4DBB-A93A-0D1CE0C83349}" name="Column14174"/>
    <tableColumn id="14188" xr3:uid="{F433E6AE-017E-4A01-84A0-9F1691668CA7}" name="Column14175"/>
    <tableColumn id="14189" xr3:uid="{FE03FBFF-CBC1-42A9-8839-C9BFB867C3B2}" name="Column14176"/>
    <tableColumn id="14190" xr3:uid="{B90092A9-14B8-4A2F-A4A5-78CCC86EE115}" name="Column14177"/>
    <tableColumn id="14191" xr3:uid="{2A298634-D35C-4E7C-88B6-5ACDEA4E2E5C}" name="Column14178"/>
    <tableColumn id="14192" xr3:uid="{E6B9C38D-DC87-4293-BD45-334918512CB5}" name="Column14179"/>
    <tableColumn id="14193" xr3:uid="{624F00CC-F722-4765-80A7-F91A61D98ADC}" name="Column14180"/>
    <tableColumn id="14194" xr3:uid="{52C620E0-0288-4CC3-933A-EB4DA5090391}" name="Column14181"/>
    <tableColumn id="14195" xr3:uid="{119162DF-4B81-44E1-9CF8-FEFF728B9066}" name="Column14182"/>
    <tableColumn id="14196" xr3:uid="{8D703E06-B44D-4466-84AD-0F684F98234B}" name="Column14183"/>
    <tableColumn id="14197" xr3:uid="{99D6CAA5-BDB8-4A55-9EF5-8C2B44BE68FC}" name="Column14184"/>
    <tableColumn id="14198" xr3:uid="{85D3A791-A01A-4693-9600-EE4D462918F4}" name="Column14185"/>
    <tableColumn id="14199" xr3:uid="{07FFDEBE-412A-46C2-B686-E6F8C289321D}" name="Column14186"/>
    <tableColumn id="14200" xr3:uid="{3ED9D228-36CD-48C3-8DAC-448A47548B8F}" name="Column14187"/>
    <tableColumn id="14201" xr3:uid="{A52C043F-31E8-418E-8C45-B00C50A49F92}" name="Column14188"/>
    <tableColumn id="14202" xr3:uid="{A5357405-846F-41C0-B54D-86D96D0DFF9D}" name="Column14189"/>
    <tableColumn id="14203" xr3:uid="{D9986AAA-4664-4E05-9FA3-9FE2FBC0C958}" name="Column14190"/>
    <tableColumn id="14204" xr3:uid="{AF3D2D27-E833-48EB-AA4D-AB6C09562DD1}" name="Column14191"/>
    <tableColumn id="14205" xr3:uid="{CD0BAA2B-D1F8-44C6-8AB4-AB0517F75DCE}" name="Column14192"/>
    <tableColumn id="14206" xr3:uid="{666D5E14-A4FC-4562-AF15-564295D63565}" name="Column14193"/>
    <tableColumn id="14207" xr3:uid="{2D81FDE9-6A37-43B3-BCD7-18162A3ECC59}" name="Column14194"/>
    <tableColumn id="14208" xr3:uid="{1D1FB0A3-A592-462C-96E9-5304F7BCCD31}" name="Column14195"/>
    <tableColumn id="14209" xr3:uid="{3891000D-4E28-4501-89C4-6A7B5228ACF7}" name="Column14196"/>
    <tableColumn id="14210" xr3:uid="{5597EA31-E4D5-43A7-AC72-826B8FB31F5D}" name="Column14197"/>
    <tableColumn id="14211" xr3:uid="{24480536-2640-4E0E-A59A-E6ED1BAED69F}" name="Column14198"/>
    <tableColumn id="14212" xr3:uid="{69259947-7A70-4514-9E61-007E1DE5A709}" name="Column14199"/>
    <tableColumn id="14213" xr3:uid="{52A4156C-78E2-4169-B7DA-3D5676599B4B}" name="Column14200"/>
    <tableColumn id="14214" xr3:uid="{4B9A2940-B7E8-490B-A9CF-4604A34DBC16}" name="Column14201"/>
    <tableColumn id="14215" xr3:uid="{C922A9A1-535E-4078-AED0-EAE57FB39A95}" name="Column14202"/>
    <tableColumn id="14216" xr3:uid="{FD7C81D3-942A-4364-8E0A-A5B06BE664D7}" name="Column14203"/>
    <tableColumn id="14217" xr3:uid="{81FB452B-AC28-45A0-B680-ACFEA2C78A26}" name="Column14204"/>
    <tableColumn id="14218" xr3:uid="{337D637E-C515-449D-BBE0-7D11703A3596}" name="Column14205"/>
    <tableColumn id="14219" xr3:uid="{B02BA277-F988-4CCE-B08C-CCF1F899A328}" name="Column14206"/>
    <tableColumn id="14220" xr3:uid="{2ABB63D6-439D-40C9-BA0D-550DF3D70D36}" name="Column14207"/>
    <tableColumn id="14221" xr3:uid="{9D710FFA-8A80-43CD-8C7A-7D1012371A75}" name="Column14208"/>
    <tableColumn id="14222" xr3:uid="{A5B60649-F769-4622-B8EF-7951B1117BAB}" name="Column14209"/>
    <tableColumn id="14223" xr3:uid="{8233D927-4FA3-4AED-9F43-B118C4D7C5F6}" name="Column14210"/>
    <tableColumn id="14224" xr3:uid="{E55A7E20-76CC-4A72-89C7-267F06C56452}" name="Column14211"/>
    <tableColumn id="14225" xr3:uid="{386C76DB-843F-41D3-A457-394702465030}" name="Column14212"/>
    <tableColumn id="14226" xr3:uid="{33720F2F-D9B0-4303-9D44-B9F3147F3AFD}" name="Column14213"/>
    <tableColumn id="14227" xr3:uid="{5E32EDD5-B684-4B8B-A565-1EFBCE4EFBE1}" name="Column14214"/>
    <tableColumn id="14228" xr3:uid="{C26AE1DF-E763-49AE-A174-F70BB33EAFD9}" name="Column14215"/>
    <tableColumn id="14229" xr3:uid="{704C3BDE-2E0C-4E47-9EA5-258C777FBD22}" name="Column14216"/>
    <tableColumn id="14230" xr3:uid="{F8725455-F08F-4349-BC8B-75776ECF5464}" name="Column14217"/>
    <tableColumn id="14231" xr3:uid="{FB59FA77-D099-43BF-B9A2-C0B57A883C5D}" name="Column14218"/>
    <tableColumn id="14232" xr3:uid="{AFCC35FD-1FF8-4D56-BD07-783D4725D963}" name="Column14219"/>
    <tableColumn id="14233" xr3:uid="{4336CAFE-095A-4193-9EB3-3615D7C32CA6}" name="Column14220"/>
    <tableColumn id="14234" xr3:uid="{135D071D-F56B-4EC3-A04D-8E9F6C1E1E86}" name="Column14221"/>
    <tableColumn id="14235" xr3:uid="{FCC3316D-C136-459F-87DB-3ED1CF620268}" name="Column14222"/>
    <tableColumn id="14236" xr3:uid="{AC7E7473-AAFB-482F-849A-658FBD3DDC37}" name="Column14223"/>
    <tableColumn id="14237" xr3:uid="{2E821469-B0F8-4C71-89F5-3BD1DAB614B2}" name="Column14224"/>
    <tableColumn id="14238" xr3:uid="{F03F5E22-119F-4830-804D-2831AFCD8542}" name="Column14225"/>
    <tableColumn id="14239" xr3:uid="{B08854C3-E8B8-4F89-93B9-D90872303373}" name="Column14226"/>
    <tableColumn id="14240" xr3:uid="{79DA3CF0-43F6-405F-B924-3FE8B07D712C}" name="Column14227"/>
    <tableColumn id="14241" xr3:uid="{8FFB0B27-E521-4D22-95C3-F4EF658560A9}" name="Column14228"/>
    <tableColumn id="14242" xr3:uid="{34906FE7-B26E-4E3E-BD1E-8E2CA75C004F}" name="Column14229"/>
    <tableColumn id="14243" xr3:uid="{2FBA951B-AA7E-4679-A0CD-846419334944}" name="Column14230"/>
    <tableColumn id="14244" xr3:uid="{3A288942-8593-4D4C-A3B3-E654BB763C09}" name="Column14231"/>
    <tableColumn id="14245" xr3:uid="{0CB1297C-C915-4B0E-A704-8816FF6040E7}" name="Column14232"/>
    <tableColumn id="14246" xr3:uid="{064D8819-47CB-4977-A6B8-5A198C1B98AF}" name="Column14233"/>
    <tableColumn id="14247" xr3:uid="{50B48E3D-D8B9-4BA0-8BE7-A9026BCDC463}" name="Column14234"/>
    <tableColumn id="14248" xr3:uid="{E789BA0D-533F-4015-B491-5AD5437CDC5A}" name="Column14235"/>
    <tableColumn id="14249" xr3:uid="{B05B4FE7-0BAB-4A20-9738-6E9589A2E8BE}" name="Column14236"/>
    <tableColumn id="14250" xr3:uid="{ECA09612-8240-46FD-B65B-D107A6EC62CC}" name="Column14237"/>
    <tableColumn id="14251" xr3:uid="{8A6F6984-4D2B-4008-AF5C-549EEDEF077C}" name="Column14238"/>
    <tableColumn id="14252" xr3:uid="{62FA47BA-B427-4243-9BB0-A63AFEECD90D}" name="Column14239"/>
    <tableColumn id="14253" xr3:uid="{D94896FA-654F-4FBB-9F7D-336601952255}" name="Column14240"/>
    <tableColumn id="14254" xr3:uid="{767413A7-3788-4980-9CC5-EEEDAF439BBA}" name="Column14241"/>
    <tableColumn id="14255" xr3:uid="{99BFADC2-B56D-4755-9A2B-223E8C4F1ABA}" name="Column14242"/>
    <tableColumn id="14256" xr3:uid="{1DF6A574-BA3C-4E30-8302-626A8EF08ACA}" name="Column14243"/>
    <tableColumn id="14257" xr3:uid="{66AFF1FF-AC88-4EA1-B4D1-C3F7184C9035}" name="Column14244"/>
    <tableColumn id="14258" xr3:uid="{81CF68BA-7CBD-4BE7-9F99-A14FEE249764}" name="Column14245"/>
    <tableColumn id="14259" xr3:uid="{C69EB2A3-CB4A-4718-A5AE-109CB7DB28EF}" name="Column14246"/>
    <tableColumn id="14260" xr3:uid="{B80F375B-5D56-497E-9FEF-DBC67D453EA4}" name="Column14247"/>
    <tableColumn id="14261" xr3:uid="{6E1CA448-2DC0-44AC-8B31-90805F64CB09}" name="Column14248"/>
    <tableColumn id="14262" xr3:uid="{86B5462D-580F-4E75-BD79-DE3617BD9B11}" name="Column14249"/>
    <tableColumn id="14263" xr3:uid="{5534AAAE-39A3-40D6-A789-361370C691FA}" name="Column14250"/>
    <tableColumn id="14264" xr3:uid="{8D9B95D0-3139-45FB-9B86-BF90993612AB}" name="Column14251"/>
    <tableColumn id="14265" xr3:uid="{DFB64855-6998-4501-ADEE-9117F23B3B60}" name="Column14252"/>
    <tableColumn id="14266" xr3:uid="{C3EA975F-0542-4F35-B645-7394C89BB575}" name="Column14253"/>
    <tableColumn id="14267" xr3:uid="{07BD1B13-4C92-4064-AFBA-32CFB66ABCAC}" name="Column14254"/>
    <tableColumn id="14268" xr3:uid="{EDCF5180-592E-4B14-9832-A502B456F11F}" name="Column14255"/>
    <tableColumn id="14269" xr3:uid="{5FD0662C-F21B-483A-A930-4CF4ADA13ED2}" name="Column14256"/>
    <tableColumn id="14270" xr3:uid="{15597CC1-8259-429E-B939-7039C89E9D9C}" name="Column14257"/>
    <tableColumn id="14271" xr3:uid="{C88A7887-99E4-4A6B-9B22-B230CBBE76F5}" name="Column14258"/>
    <tableColumn id="14272" xr3:uid="{13D0DFD1-600F-409F-9AAF-29D8A741CFE6}" name="Column14259"/>
    <tableColumn id="14273" xr3:uid="{33B33020-885D-464D-8B3E-BAE98E04E1EB}" name="Column14260"/>
    <tableColumn id="14274" xr3:uid="{B20B8FC4-7B8F-4281-B2FD-FF89D0EF006D}" name="Column14261"/>
    <tableColumn id="14275" xr3:uid="{DA924D3E-798B-4E77-A5CD-A48411A74F3D}" name="Column14262"/>
    <tableColumn id="14276" xr3:uid="{6995E6CF-A438-4BAB-A14C-BD32B939C792}" name="Column14263"/>
    <tableColumn id="14277" xr3:uid="{F7103CAB-5EBD-4CC0-8887-4C11942840CE}" name="Column14264"/>
    <tableColumn id="14278" xr3:uid="{1F213467-7DBD-4DC5-96C1-B32941E2849A}" name="Column14265"/>
    <tableColumn id="14279" xr3:uid="{46F7855F-4609-46BF-9719-A62A69614755}" name="Column14266"/>
    <tableColumn id="14280" xr3:uid="{E0347582-3700-4B69-89A0-7A07F79C3A4D}" name="Column14267"/>
    <tableColumn id="14281" xr3:uid="{2D9D58FE-1D0C-4FD4-A69D-5AE8F359C20A}" name="Column14268"/>
    <tableColumn id="14282" xr3:uid="{12E1D41F-2A87-4164-80D9-A7265AADF632}" name="Column14269"/>
    <tableColumn id="14283" xr3:uid="{4BCBAA13-2C9C-4490-A197-DC74FC5E06D8}" name="Column14270"/>
    <tableColumn id="14284" xr3:uid="{EAE6F0E9-ABD5-47C3-8422-A39A8B6DEE46}" name="Column14271"/>
    <tableColumn id="14285" xr3:uid="{1597E850-8981-4174-AB6E-1B194717E9C7}" name="Column14272"/>
    <tableColumn id="14286" xr3:uid="{351AA354-962D-4935-A15A-BE10B2679ED4}" name="Column14273"/>
    <tableColumn id="14287" xr3:uid="{0FC25373-4379-4A6D-BD72-2A3243D88048}" name="Column14274"/>
    <tableColumn id="14288" xr3:uid="{C655F440-5CB6-4048-8C28-85E859D46BC7}" name="Column14275"/>
    <tableColumn id="14289" xr3:uid="{08EEB7DC-C2F9-401C-85B3-F70080908920}" name="Column14276"/>
    <tableColumn id="14290" xr3:uid="{A13C28B5-3B1A-4A5C-97E7-D0E8CA4E0863}" name="Column14277"/>
    <tableColumn id="14291" xr3:uid="{0EB81426-A1AD-466B-96FB-644E3308741F}" name="Column14278"/>
    <tableColumn id="14292" xr3:uid="{53172975-9FB8-4A57-879B-2B1904CA765E}" name="Column14279"/>
    <tableColumn id="14293" xr3:uid="{A4545B17-428A-4B39-83DD-34CEFE87FA25}" name="Column14280"/>
    <tableColumn id="14294" xr3:uid="{12E5B0BA-CC7B-4EE0-A8B1-C2285314CC39}" name="Column14281"/>
    <tableColumn id="14295" xr3:uid="{A0B8C2BD-8205-4A98-83A8-4D5047EBBC0E}" name="Column14282"/>
    <tableColumn id="14296" xr3:uid="{151B8551-4EAE-4FB6-B9A3-18A885EDC8CE}" name="Column14283"/>
    <tableColumn id="14297" xr3:uid="{33B07FFE-E919-40AF-ACD9-0F9E5F4E43F4}" name="Column14284"/>
    <tableColumn id="14298" xr3:uid="{92765CCC-E97F-481C-9290-FEF32EADDFE1}" name="Column14285"/>
    <tableColumn id="14299" xr3:uid="{8F6744F8-A61C-4409-B880-612A409B2B90}" name="Column14286"/>
    <tableColumn id="14300" xr3:uid="{F16E74A3-6677-4A64-B3DC-9B27F34FD512}" name="Column14287"/>
    <tableColumn id="14301" xr3:uid="{FAC6E1BA-24D7-4983-9F32-488A6FEBA9E1}" name="Column14288"/>
    <tableColumn id="14302" xr3:uid="{04E15648-1423-4802-8856-F8182DB7D9A4}" name="Column14289"/>
    <tableColumn id="14303" xr3:uid="{AC2C70DA-D12B-4F99-917A-4FB1742EA786}" name="Column14290"/>
    <tableColumn id="14304" xr3:uid="{10A37916-E15A-490D-8A88-10C96ED4A11B}" name="Column14291"/>
    <tableColumn id="14305" xr3:uid="{CE1B98E0-F918-4748-B321-F91E53C1B2D1}" name="Column14292"/>
    <tableColumn id="14306" xr3:uid="{4052C1CB-9B0A-4326-BA44-B591DED8C78A}" name="Column14293"/>
    <tableColumn id="14307" xr3:uid="{6CC02B68-7AE1-40E1-92BB-C7E3F2364651}" name="Column14294"/>
    <tableColumn id="14308" xr3:uid="{E831BAEE-9501-4DB3-B687-601032F05D9E}" name="Column14295"/>
    <tableColumn id="14309" xr3:uid="{B7C34A10-5DB7-4A7A-AE71-2EFA8019CED6}" name="Column14296"/>
    <tableColumn id="14310" xr3:uid="{0560BC1C-2E41-43A3-952C-051B49897472}" name="Column14297"/>
    <tableColumn id="14311" xr3:uid="{3D59BC49-18C7-465A-BC05-7A9E37525BB1}" name="Column14298"/>
    <tableColumn id="14312" xr3:uid="{C7648BDF-6B41-463A-973C-C456C0F43BDE}" name="Column14299"/>
    <tableColumn id="14313" xr3:uid="{45D92B3A-8627-4025-AA86-0EE2BD375981}" name="Column14300"/>
    <tableColumn id="14314" xr3:uid="{4EEF4CD6-0816-4521-9713-FF3D6D7E0F92}" name="Column14301"/>
    <tableColumn id="14315" xr3:uid="{B1A20315-E5A3-47A5-940B-016B46E2F7B4}" name="Column14302"/>
    <tableColumn id="14316" xr3:uid="{DEBAE3B9-B9B1-43AC-90A5-B7D52449F39E}" name="Column14303"/>
    <tableColumn id="14317" xr3:uid="{6A12704C-3009-4B83-B472-C46083C3BB52}" name="Column14304"/>
    <tableColumn id="14318" xr3:uid="{4400E747-941C-4FD0-BF82-A34FEB6D7FD6}" name="Column14305"/>
    <tableColumn id="14319" xr3:uid="{5C23F224-80B5-47CA-AB49-7FF540942114}" name="Column14306"/>
    <tableColumn id="14320" xr3:uid="{C9F5301D-02D9-4DD5-A828-F0EED924B19A}" name="Column14307"/>
    <tableColumn id="14321" xr3:uid="{EDD37261-CF87-4963-A0F1-F0785C5A00D2}" name="Column14308"/>
    <tableColumn id="14322" xr3:uid="{668B6A03-68C9-405B-BBAB-D26FBB6141A6}" name="Column14309"/>
    <tableColumn id="14323" xr3:uid="{3DCED1AB-2622-42FE-B7DE-7B5C28D08B41}" name="Column14310"/>
    <tableColumn id="14324" xr3:uid="{742DF1A2-126C-41B9-8A26-4A498F09B14D}" name="Column14311"/>
    <tableColumn id="14325" xr3:uid="{9ACC061C-1291-4645-BA6A-52F347B64E90}" name="Column14312"/>
    <tableColumn id="14326" xr3:uid="{979B66FD-3C02-47FA-B744-2D616D97D1E6}" name="Column14313"/>
    <tableColumn id="14327" xr3:uid="{5E5C96CD-BB3B-4FC7-9826-DD90BBE926BE}" name="Column14314"/>
    <tableColumn id="14328" xr3:uid="{C584D064-2EEA-4BF1-9CF9-308738C269B1}" name="Column14315"/>
    <tableColumn id="14329" xr3:uid="{F679C3FA-C5C8-4417-A28C-2536C4B47A01}" name="Column14316"/>
    <tableColumn id="14330" xr3:uid="{2F543FD3-53B7-491B-979C-D89F63283F88}" name="Column14317"/>
    <tableColumn id="14331" xr3:uid="{7CBD972C-8FA0-4F56-A12A-A9357E720B65}" name="Column14318"/>
    <tableColumn id="14332" xr3:uid="{BE79556A-19B7-4F90-88C1-764E8F78BC21}" name="Column14319"/>
    <tableColumn id="14333" xr3:uid="{21C77B8A-B311-40B8-853A-02267C3462F2}" name="Column14320"/>
    <tableColumn id="14334" xr3:uid="{548FE132-2159-4DE2-8767-9C321E7C0D10}" name="Column14321"/>
    <tableColumn id="14335" xr3:uid="{F3C81336-48A5-46A3-8599-A7B9DA76D79A}" name="Column14322"/>
    <tableColumn id="14336" xr3:uid="{5130BB4C-3D45-494E-B88F-934B29BE3ED1}" name="Column14323"/>
    <tableColumn id="14337" xr3:uid="{F62EDB8C-F0F9-4ACB-B2F5-A58A45CA899C}" name="Column14324"/>
    <tableColumn id="14338" xr3:uid="{7CB9EDF6-0E8E-404E-8D71-D8F3D82EABFB}" name="Column14325"/>
    <tableColumn id="14339" xr3:uid="{5C065EFB-CBF9-4915-BC1A-5C291A80B811}" name="Column14326"/>
    <tableColumn id="14340" xr3:uid="{8C899BDD-AB5D-4CD8-84C0-B1EC0C441CF3}" name="Column14327"/>
    <tableColumn id="14341" xr3:uid="{8F67C1C8-2221-445B-9E86-97F196BE9FFC}" name="Column14328"/>
    <tableColumn id="14342" xr3:uid="{F5B6BAD6-BABE-445F-81C0-34A5C5060134}" name="Column14329"/>
    <tableColumn id="14343" xr3:uid="{E8DACB27-88A5-4E58-859F-EAEA2B3ED197}" name="Column14330"/>
    <tableColumn id="14344" xr3:uid="{B7EF4258-4250-425C-9A1E-D47EFFB4C31E}" name="Column14331"/>
    <tableColumn id="14345" xr3:uid="{584EF3AC-BFAF-4DB9-9BA6-E2D0D4965663}" name="Column14332"/>
    <tableColumn id="14346" xr3:uid="{CA35E2B0-EDF6-441B-9BC4-05B1C9C580AE}" name="Column14333"/>
    <tableColumn id="14347" xr3:uid="{91226065-287C-436F-A982-06541BACAB7D}" name="Column14334"/>
    <tableColumn id="14348" xr3:uid="{FC19FF20-BCC5-417F-B9A8-72AAA0307DA9}" name="Column14335"/>
    <tableColumn id="14349" xr3:uid="{1DCDC03F-2018-4086-83CF-1565466006E5}" name="Column14336"/>
    <tableColumn id="14350" xr3:uid="{B18EB116-16B8-4506-9F85-38B2A5A0422E}" name="Column14337"/>
    <tableColumn id="14351" xr3:uid="{BEA47532-2C14-4081-A59C-BB7380FAF746}" name="Column14338"/>
    <tableColumn id="14352" xr3:uid="{C1C0A1A3-3057-4F9F-83C7-F757E394DBBC}" name="Column14339"/>
    <tableColumn id="14353" xr3:uid="{AA980EAE-91AF-4C7E-A1C7-30A27F71DC9E}" name="Column14340"/>
    <tableColumn id="14354" xr3:uid="{FDE56A83-2009-41C8-A79A-977DCB163190}" name="Column14341"/>
    <tableColumn id="14355" xr3:uid="{EAB67F9F-8209-460D-997E-DCC2AA7D913C}" name="Column14342"/>
    <tableColumn id="14356" xr3:uid="{DC89A7EC-7E54-46C0-BF4E-8D5F634FB4ED}" name="Column14343"/>
    <tableColumn id="14357" xr3:uid="{487961DA-EB6C-4E41-BDD5-D840A848E4EF}" name="Column14344"/>
    <tableColumn id="14358" xr3:uid="{79734DEE-0DAF-4F05-BA66-D0CA31CCFF69}" name="Column14345"/>
    <tableColumn id="14359" xr3:uid="{B21091D5-C82B-4432-A3D4-0DD2026331A3}" name="Column14346"/>
    <tableColumn id="14360" xr3:uid="{6C947532-D5F1-4E76-B8E4-BB41D702707D}" name="Column14347"/>
    <tableColumn id="14361" xr3:uid="{BF1ECEB6-5428-4ECB-B6DB-D3DB09CD9D93}" name="Column14348"/>
    <tableColumn id="14362" xr3:uid="{6D885A2E-8A9D-4A47-95A5-814EC89494B0}" name="Column14349"/>
    <tableColumn id="14363" xr3:uid="{CA23706B-60DD-4C7A-80C8-E59C55A5D33E}" name="Column14350"/>
    <tableColumn id="14364" xr3:uid="{4C727E99-2158-40DD-B843-7C9BE760F1E0}" name="Column14351"/>
    <tableColumn id="14365" xr3:uid="{B8DBE60C-1BD5-45B5-8E78-FEADC2E6B739}" name="Column14352"/>
    <tableColumn id="14366" xr3:uid="{347B4280-9619-4D31-94EF-E833A1EE73EF}" name="Column14353"/>
    <tableColumn id="14367" xr3:uid="{62734CB3-4676-4DA9-9270-06B1F8119823}" name="Column14354"/>
    <tableColumn id="14368" xr3:uid="{3A06CD8D-9455-4347-90B9-E2F8EA0D4845}" name="Column14355"/>
    <tableColumn id="14369" xr3:uid="{168BFDB3-047D-4071-83B1-60A20A989DFB}" name="Column14356"/>
    <tableColumn id="14370" xr3:uid="{66EDC1DB-1726-48D7-9AF0-92C4D54813CF}" name="Column14357"/>
    <tableColumn id="14371" xr3:uid="{24DEFEBF-3E25-4BC7-A218-400EEEA246BA}" name="Column14358"/>
    <tableColumn id="14372" xr3:uid="{A2BE9E61-5F37-470D-AEE5-C00DBF0F21A7}" name="Column14359"/>
    <tableColumn id="14373" xr3:uid="{B7B2B26C-66C8-448D-BB71-905FC8A9D2B8}" name="Column14360"/>
    <tableColumn id="14374" xr3:uid="{6CF16B91-6BCB-4B1E-8E40-8FE8FDC67EF4}" name="Column14361"/>
    <tableColumn id="14375" xr3:uid="{81FC51B3-24A1-4DE2-B893-CD8618E0B91A}" name="Column14362"/>
    <tableColumn id="14376" xr3:uid="{F744B5DC-0AED-453D-8198-C969C93C0110}" name="Column14363"/>
    <tableColumn id="14377" xr3:uid="{D841DDCD-F1FF-4B3F-899B-2BF2A9918EC6}" name="Column14364"/>
    <tableColumn id="14378" xr3:uid="{9EBE47D8-A9D6-4B96-B585-3D152AD927D1}" name="Column14365"/>
    <tableColumn id="14379" xr3:uid="{078AFCB5-E7D1-42C3-9680-E6BCB6E1AF6D}" name="Column14366"/>
    <tableColumn id="14380" xr3:uid="{96FB145D-D617-43CD-999C-952A3FD5160B}" name="Column14367"/>
    <tableColumn id="14381" xr3:uid="{2415EBBC-122D-4101-A6A5-1E4447BD56F1}" name="Column14368"/>
    <tableColumn id="14382" xr3:uid="{952B3A4A-193E-4EFA-B6AD-B0CFFE3B2FD6}" name="Column14369"/>
    <tableColumn id="14383" xr3:uid="{1876795B-605F-4669-AF11-ECC112703D10}" name="Column14370"/>
    <tableColumn id="14384" xr3:uid="{EEFBEEAE-0D7B-4940-8E2C-5D2B326DC1BB}" name="Column14371"/>
    <tableColumn id="14385" xr3:uid="{8C124D89-FD7D-400B-A48E-857C8ABC23B3}" name="Column14372"/>
    <tableColumn id="14386" xr3:uid="{8660155C-0297-45FD-9C58-DFBADDFABB05}" name="Column14373"/>
    <tableColumn id="14387" xr3:uid="{4D6E51A6-B294-4656-9FF1-6405966A5DC3}" name="Column14374"/>
    <tableColumn id="14388" xr3:uid="{F24E4ED5-DF0E-490E-920B-FDB3BE6A27B3}" name="Column14375"/>
    <tableColumn id="14389" xr3:uid="{C72C0BC4-28DA-4506-878B-CEC61366AC1C}" name="Column14376"/>
    <tableColumn id="14390" xr3:uid="{A772B86A-B108-4DE3-AA92-A7214898786C}" name="Column14377"/>
    <tableColumn id="14391" xr3:uid="{5618398D-8A87-4C77-8408-51C3AC570FFF}" name="Column14378"/>
    <tableColumn id="14392" xr3:uid="{1B36C524-1D84-45D1-803C-0EC19DFDBCF7}" name="Column14379"/>
    <tableColumn id="14393" xr3:uid="{9A51A935-014C-40B0-AE82-11C14AEA5000}" name="Column14380"/>
    <tableColumn id="14394" xr3:uid="{778267E6-ADDB-461B-94A6-742C3792063B}" name="Column14381"/>
    <tableColumn id="14395" xr3:uid="{56FDFDB3-1F4B-432B-ACAB-8378D3E12796}" name="Column14382"/>
    <tableColumn id="14396" xr3:uid="{F90884F7-11A7-40C6-8072-6A618E27FB00}" name="Column14383"/>
    <tableColumn id="14397" xr3:uid="{733795A1-5814-40A5-AAFD-777F36FAE161}" name="Column14384"/>
    <tableColumn id="14398" xr3:uid="{7504557E-1235-408A-AC66-877D4EF4589F}" name="Column14385"/>
    <tableColumn id="14399" xr3:uid="{3FF15E72-E4CD-44E9-83C3-813C31AD770C}" name="Column14386"/>
    <tableColumn id="14400" xr3:uid="{DD5D5198-C258-4022-AD3D-63DACE2EA8E7}" name="Column14387"/>
    <tableColumn id="14401" xr3:uid="{023203D8-08F0-46D7-B2E8-431C6D167A61}" name="Column14388"/>
    <tableColumn id="14402" xr3:uid="{54C5287A-1F4E-4A55-A7B7-109EF9265285}" name="Column14389"/>
    <tableColumn id="14403" xr3:uid="{F7EE1C22-1DCE-4E92-A9AD-77E48A73FF67}" name="Column14390"/>
    <tableColumn id="14404" xr3:uid="{13654558-A565-47B8-9CFC-F65401CD15E4}" name="Column14391"/>
    <tableColumn id="14405" xr3:uid="{5B39D0DB-6021-4CC7-853C-C826EED002D5}" name="Column14392"/>
    <tableColumn id="14406" xr3:uid="{58A94E4B-D786-432C-A3FA-E99A5734C994}" name="Column14393"/>
    <tableColumn id="14407" xr3:uid="{F9E3161A-C98F-4A16-ADBB-C967982D35D8}" name="Column14394"/>
    <tableColumn id="14408" xr3:uid="{59C454BF-C4EE-41EE-93CE-ED5993AA68AA}" name="Column14395"/>
    <tableColumn id="14409" xr3:uid="{8ADFB825-470B-4F76-8FE4-5F798D655ACD}" name="Column14396"/>
    <tableColumn id="14410" xr3:uid="{D6BFDB21-239A-4EB9-A078-83534E60F01C}" name="Column14397"/>
    <tableColumn id="14411" xr3:uid="{34CC9EF0-A4DF-4F4D-942B-C3F0C8A09A41}" name="Column14398"/>
    <tableColumn id="14412" xr3:uid="{831C3647-FE9E-4F14-9EA6-7FBCF80B98C2}" name="Column14399"/>
    <tableColumn id="14413" xr3:uid="{D015D63B-879A-4356-A8BE-9C030AE37E73}" name="Column14400"/>
    <tableColumn id="14414" xr3:uid="{367C4444-0C18-461E-89BD-7D80975C721B}" name="Column14401"/>
    <tableColumn id="14415" xr3:uid="{92BE0097-85CB-4AC2-A3DA-1FD3057629E4}" name="Column14402"/>
    <tableColumn id="14416" xr3:uid="{F2003338-F54C-4917-B339-8BA4A064738A}" name="Column14403"/>
    <tableColumn id="14417" xr3:uid="{790A7023-0646-4764-835F-C56D3147D1C7}" name="Column14404"/>
    <tableColumn id="14418" xr3:uid="{C17D6B9F-A121-4758-8716-59C3F2A8766F}" name="Column14405"/>
    <tableColumn id="14419" xr3:uid="{226579CE-54AB-47AB-A164-823F00B84265}" name="Column14406"/>
    <tableColumn id="14420" xr3:uid="{93CB96F2-E0D8-48D1-B84D-4BB519ACA268}" name="Column14407"/>
    <tableColumn id="14421" xr3:uid="{784A24B4-78E9-4C10-ADA2-AD54F642F751}" name="Column14408"/>
    <tableColumn id="14422" xr3:uid="{76036662-1B45-4ABD-921D-C7582EDD0FE4}" name="Column14409"/>
    <tableColumn id="14423" xr3:uid="{F992239D-025F-4DD1-AF76-3C1928C6D5B7}" name="Column14410"/>
    <tableColumn id="14424" xr3:uid="{81640720-789B-4A8C-87E1-114EB0AE585A}" name="Column14411"/>
    <tableColumn id="14425" xr3:uid="{D91E5E33-8915-455D-AE64-FCAD3FCFBB55}" name="Column14412"/>
    <tableColumn id="14426" xr3:uid="{FFB6660D-4D08-4E72-8D60-F9F01D96D4DE}" name="Column14413"/>
    <tableColumn id="14427" xr3:uid="{2DD2DDE6-FA14-4BE8-A1F6-D4834AFEEE9B}" name="Column14414"/>
    <tableColumn id="14428" xr3:uid="{372FD2C2-2BB6-4CA0-A6A3-61D36F3539C8}" name="Column14415"/>
    <tableColumn id="14429" xr3:uid="{E7478FCC-35EC-434A-9074-CF3FF26E7E95}" name="Column14416"/>
    <tableColumn id="14430" xr3:uid="{99C3D5F1-5CD9-43E0-9375-ABA434D75174}" name="Column14417"/>
    <tableColumn id="14431" xr3:uid="{AB135244-1DAA-4F61-93DE-144858D0602A}" name="Column14418"/>
    <tableColumn id="14432" xr3:uid="{1FBA3238-7802-4ACD-B504-F498A80EB885}" name="Column14419"/>
    <tableColumn id="14433" xr3:uid="{C6750BC9-AD83-4D56-988C-0E45AA792CFC}" name="Column14420"/>
    <tableColumn id="14434" xr3:uid="{C01C0894-BC8F-4591-8516-7332E1CC4169}" name="Column14421"/>
    <tableColumn id="14435" xr3:uid="{477FBD5D-F01F-46CE-A143-8F9247669BD5}" name="Column14422"/>
    <tableColumn id="14436" xr3:uid="{74CA0297-DBB6-424A-A4ED-A00BDB80F4A1}" name="Column14423"/>
    <tableColumn id="14437" xr3:uid="{78200C13-E548-4462-B5EE-42974C2E91FF}" name="Column14424"/>
    <tableColumn id="14438" xr3:uid="{1B773EC3-43CC-4645-8F96-86DF6C580585}" name="Column14425"/>
    <tableColumn id="14439" xr3:uid="{AC3139EF-4749-46A3-9690-7750E5DF67CD}" name="Column14426"/>
    <tableColumn id="14440" xr3:uid="{907B8C9C-2B43-4C27-9E2B-BB5057F89E49}" name="Column14427"/>
    <tableColumn id="14441" xr3:uid="{D80E1617-4738-4F35-B6BA-DC1E18BFE2C5}" name="Column14428"/>
    <tableColumn id="14442" xr3:uid="{B41B3D4B-B1B9-4392-BD35-AEF1C7E4430A}" name="Column14429"/>
    <tableColumn id="14443" xr3:uid="{A97DA904-0728-4B98-8E8A-987D9F17F008}" name="Column14430"/>
    <tableColumn id="14444" xr3:uid="{033A0FF0-C9A8-4CEC-BBE3-A868F272649B}" name="Column14431"/>
    <tableColumn id="14445" xr3:uid="{1318BAB4-424D-4DF5-B377-41327170EE5D}" name="Column14432"/>
    <tableColumn id="14446" xr3:uid="{9DE20F73-55DC-4E0A-B4E6-55D50DCA278F}" name="Column14433"/>
    <tableColumn id="14447" xr3:uid="{AD20F185-B9C4-42D6-8FCE-746791087F09}" name="Column14434"/>
    <tableColumn id="14448" xr3:uid="{0B8200E2-1036-439B-9F55-983A8EE2F774}" name="Column14435"/>
    <tableColumn id="14449" xr3:uid="{76C22E1C-6D8E-4FD4-AB02-11D6558D4D9C}" name="Column14436"/>
    <tableColumn id="14450" xr3:uid="{7537BAF9-01A1-4729-9386-D46D287B7857}" name="Column14437"/>
    <tableColumn id="14451" xr3:uid="{CCD194B0-3958-420F-872C-511BF75EAAD0}" name="Column14438"/>
    <tableColumn id="14452" xr3:uid="{61CA7ACF-3BB9-4C19-88B6-27662A0EC4EA}" name="Column14439"/>
    <tableColumn id="14453" xr3:uid="{4E1E694E-D19F-4ED0-8C38-1E6AEAA15DD1}" name="Column14440"/>
    <tableColumn id="14454" xr3:uid="{3CFEC343-724C-4A3B-A228-F5C88375E1E2}" name="Column14441"/>
    <tableColumn id="14455" xr3:uid="{0989DD6C-444B-4104-A63C-DA6F00EF70DE}" name="Column14442"/>
    <tableColumn id="14456" xr3:uid="{12DF5AAB-59FE-4F5F-AF4B-7D7401B7B865}" name="Column14443"/>
    <tableColumn id="14457" xr3:uid="{746506E5-94B8-4A9E-8571-AEF1EDDF0716}" name="Column14444"/>
    <tableColumn id="14458" xr3:uid="{F016841E-5200-4136-977A-BE050B7CF098}" name="Column14445"/>
    <tableColumn id="14459" xr3:uid="{99331CA6-0576-4324-B93E-3A39C9330A58}" name="Column14446"/>
    <tableColumn id="14460" xr3:uid="{F26FB725-7300-432F-9006-F2C9AE121AF4}" name="Column14447"/>
    <tableColumn id="14461" xr3:uid="{3FBF382A-5518-4DA9-BADA-92CDD071DC0C}" name="Column14448"/>
    <tableColumn id="14462" xr3:uid="{4CE82B82-4048-4301-979A-BFC09EF571C2}" name="Column14449"/>
    <tableColumn id="14463" xr3:uid="{2BDEE670-64E9-41F0-9FA6-94870E3350D9}" name="Column14450"/>
    <tableColumn id="14464" xr3:uid="{0ABE9762-3905-4832-8EA3-3954D0D32187}" name="Column14451"/>
    <tableColumn id="14465" xr3:uid="{AC2EAA07-D48A-4D79-88B0-BD22F46DC458}" name="Column14452"/>
    <tableColumn id="14466" xr3:uid="{05901468-0A22-4C8E-9F8D-5F23492F0665}" name="Column14453"/>
    <tableColumn id="14467" xr3:uid="{CE640050-3730-4FE5-A951-FCF68B155E41}" name="Column14454"/>
    <tableColumn id="14468" xr3:uid="{C001E945-3BEF-4FAA-8965-9F23F05CE463}" name="Column14455"/>
    <tableColumn id="14469" xr3:uid="{58840BF2-F507-43C9-AFAA-5647E7AA62B1}" name="Column14456"/>
    <tableColumn id="14470" xr3:uid="{05195E0A-05E7-41D8-BAF0-1DB61F3536CF}" name="Column14457"/>
    <tableColumn id="14471" xr3:uid="{11727A81-3E61-4695-97DF-E4C9B4D2DDCF}" name="Column14458"/>
    <tableColumn id="14472" xr3:uid="{48C02EA9-8A69-4852-AF3D-8D4ED94C30AD}" name="Column14459"/>
    <tableColumn id="14473" xr3:uid="{BACB788C-9D85-4E26-9BFD-51FD0F47E344}" name="Column14460"/>
    <tableColumn id="14474" xr3:uid="{D6966A2B-FBCE-42F9-BBAB-91AE3A672B34}" name="Column14461"/>
    <tableColumn id="14475" xr3:uid="{A98451BC-13D4-4785-8F80-31B1621A2647}" name="Column14462"/>
    <tableColumn id="14476" xr3:uid="{0FC6303D-07C9-4C29-99F8-D051E121A54B}" name="Column14463"/>
    <tableColumn id="14477" xr3:uid="{566D69C8-1C41-4016-99CD-5DACC3E1D1FC}" name="Column14464"/>
    <tableColumn id="14478" xr3:uid="{05C3A850-03CC-4FDC-BD1A-13E1FDD849F8}" name="Column14465"/>
    <tableColumn id="14479" xr3:uid="{E18C0115-AF04-4225-AE4A-8F86B3FE1FBA}" name="Column14466"/>
    <tableColumn id="14480" xr3:uid="{85A1F3F9-5CEB-4510-861D-66DD31E4260B}" name="Column14467"/>
    <tableColumn id="14481" xr3:uid="{95FB33FE-F82A-4680-8BF3-08E3A754488B}" name="Column14468"/>
    <tableColumn id="14482" xr3:uid="{12C47EFB-62AE-40A7-865D-1155B8755C57}" name="Column14469"/>
    <tableColumn id="14483" xr3:uid="{0B1D2659-A2EE-4C87-8F79-97570BAF98FE}" name="Column14470"/>
    <tableColumn id="14484" xr3:uid="{0037DCFF-C037-4A98-BE6B-1989E64BB9B7}" name="Column14471"/>
    <tableColumn id="14485" xr3:uid="{764B4058-058A-4E1D-A316-C3AF2F5E666B}" name="Column14472"/>
    <tableColumn id="14486" xr3:uid="{706FD79A-7D01-4D22-A70E-B56756ACC43C}" name="Column14473"/>
    <tableColumn id="14487" xr3:uid="{778714B6-828A-4CA4-9300-4218C0930A5F}" name="Column14474"/>
    <tableColumn id="14488" xr3:uid="{C2827E9D-8A4C-446C-B178-62520E550AF1}" name="Column14475"/>
    <tableColumn id="14489" xr3:uid="{DB4D54F0-EBB4-4CC4-8EE6-2CEA7632325C}" name="Column14476"/>
    <tableColumn id="14490" xr3:uid="{CBE77BF1-8E8C-471A-9A93-B9B84C5FDD6D}" name="Column14477"/>
    <tableColumn id="14491" xr3:uid="{F8B75B50-A1E1-44B6-BBD9-95BA4B9F5505}" name="Column14478"/>
    <tableColumn id="14492" xr3:uid="{CE8676D2-FB17-4429-96D6-DDDC6FABB467}" name="Column14479"/>
    <tableColumn id="14493" xr3:uid="{11D7753F-9423-46B7-ADF3-F55AE1C17651}" name="Column14480"/>
    <tableColumn id="14494" xr3:uid="{0D165690-E0A8-481C-A544-CE9EDCEB91CE}" name="Column14481"/>
    <tableColumn id="14495" xr3:uid="{67A4D775-AA9E-423E-A51B-4A4FEE840F77}" name="Column14482"/>
    <tableColumn id="14496" xr3:uid="{4CF97AD1-D4DB-4FDD-824E-4E4E2D41FC32}" name="Column14483"/>
    <tableColumn id="14497" xr3:uid="{CC8B72EA-6A92-4D0B-B7BA-D91310A7C0F4}" name="Column14484"/>
    <tableColumn id="14498" xr3:uid="{567DEBBF-91FD-4ECF-AE90-A6B213BF3DB5}" name="Column14485"/>
    <tableColumn id="14499" xr3:uid="{B50262BC-3A60-4A11-B3EE-A047DE2D7D74}" name="Column14486"/>
    <tableColumn id="14500" xr3:uid="{918184AE-511D-456B-A7E2-AE8F3F499374}" name="Column14487"/>
    <tableColumn id="14501" xr3:uid="{B184B4A4-91CB-4F40-A4C8-AD795AC1D3CE}" name="Column14488"/>
    <tableColumn id="14502" xr3:uid="{D276ACFE-3D16-4333-8EC2-8FD22D3AB560}" name="Column14489"/>
    <tableColumn id="14503" xr3:uid="{33F5E8DC-0055-49F5-B85A-179A1232F9A4}" name="Column14490"/>
    <tableColumn id="14504" xr3:uid="{A942E22D-D469-4286-82EE-645A92851DD9}" name="Column14491"/>
    <tableColumn id="14505" xr3:uid="{534EC6B2-9CA5-4C6F-805A-B7A21741C020}" name="Column14492"/>
    <tableColumn id="14506" xr3:uid="{2177844F-218A-4D03-B0BB-F348DDE86053}" name="Column14493"/>
    <tableColumn id="14507" xr3:uid="{9067746E-7FE3-4109-9CF2-ABAAD39F7EC4}" name="Column14494"/>
    <tableColumn id="14508" xr3:uid="{2E33DDCF-CF12-4FAF-81FD-DBB5A3364924}" name="Column14495"/>
    <tableColumn id="14509" xr3:uid="{D336824D-29CE-4425-B7EE-CEC3728FC50A}" name="Column14496"/>
    <tableColumn id="14510" xr3:uid="{94AEDC41-AEC8-4C0B-813B-1C19C2D11E8C}" name="Column14497"/>
    <tableColumn id="14511" xr3:uid="{9A1B8E49-AC5C-4B7B-9F55-5FE90BB6ABC5}" name="Column14498"/>
    <tableColumn id="14512" xr3:uid="{736E5C23-ECC4-48C7-956B-2067C99838D2}" name="Column14499"/>
    <tableColumn id="14513" xr3:uid="{952A6E1E-94D3-4D4E-9535-734B903005D0}" name="Column14500"/>
    <tableColumn id="14514" xr3:uid="{45CA9BEF-8039-40ED-8BF8-BE8ECEC89BC6}" name="Column14501"/>
    <tableColumn id="14515" xr3:uid="{60F84CC4-1B5E-467B-BAA2-128F67E00921}" name="Column14502"/>
    <tableColumn id="14516" xr3:uid="{CAD870DC-C327-42CB-B7DB-87BA0F9D09F4}" name="Column14503"/>
    <tableColumn id="14517" xr3:uid="{4A87D711-106E-4E74-AC0F-03FF761C157D}" name="Column14504"/>
    <tableColumn id="14518" xr3:uid="{A3620123-E9DB-4823-A4F0-1D51F8911E5F}" name="Column14505"/>
    <tableColumn id="14519" xr3:uid="{796394F4-C477-44AF-B0CC-5665721CECC2}" name="Column14506"/>
    <tableColumn id="14520" xr3:uid="{6E8DEC07-9040-47DB-8055-972839114460}" name="Column14507"/>
    <tableColumn id="14521" xr3:uid="{C7D95267-3169-458A-8A95-030D0D35D1C6}" name="Column14508"/>
    <tableColumn id="14522" xr3:uid="{56F14CB9-AC38-4D34-85E4-CF30942E75A6}" name="Column14509"/>
    <tableColumn id="14523" xr3:uid="{EB8CC2B9-1EC7-463A-B03B-D33AEEF20B89}" name="Column14510"/>
    <tableColumn id="14524" xr3:uid="{D14D5BE5-1742-498E-A838-D91AC619A094}" name="Column14511"/>
    <tableColumn id="14525" xr3:uid="{2FEE3589-753A-49BA-A85C-D81F748ACB49}" name="Column14512"/>
    <tableColumn id="14526" xr3:uid="{82EC62A0-9FD6-42D6-AECA-050CE8480D1D}" name="Column14513"/>
    <tableColumn id="14527" xr3:uid="{613FD715-4D1F-4072-B4F1-0B46F3CD67A0}" name="Column14514"/>
    <tableColumn id="14528" xr3:uid="{FD9567DA-10E8-4EC7-A0B5-9B2BB109B7CF}" name="Column14515"/>
    <tableColumn id="14529" xr3:uid="{8DAF931A-E082-42C1-A987-5FAB56A91E68}" name="Column14516"/>
    <tableColumn id="14530" xr3:uid="{B81B468B-7DA5-4800-ACA5-45D0F95CB7CD}" name="Column14517"/>
    <tableColumn id="14531" xr3:uid="{205EF072-7147-4C00-A111-CF9E56D67B27}" name="Column14518"/>
    <tableColumn id="14532" xr3:uid="{B1E3D20B-31F2-44DE-AC70-D8680CABB845}" name="Column14519"/>
    <tableColumn id="14533" xr3:uid="{7607EB92-1AB6-4948-9F77-DE775B6B11B5}" name="Column14520"/>
    <tableColumn id="14534" xr3:uid="{E28956E4-DB09-4776-AD3A-73737C88A608}" name="Column14521"/>
    <tableColumn id="14535" xr3:uid="{1B0C324C-19F6-468F-9CF3-FA6E7A1446DA}" name="Column14522"/>
    <tableColumn id="14536" xr3:uid="{095F2ABF-5FD3-418B-8FC3-A6C1CECEC8B3}" name="Column14523"/>
    <tableColumn id="14537" xr3:uid="{570A7A31-F069-48DE-867F-150135037879}" name="Column14524"/>
    <tableColumn id="14538" xr3:uid="{BDE70745-E9F4-466A-B902-4D27B72FCA73}" name="Column14525"/>
    <tableColumn id="14539" xr3:uid="{59F06EBF-9469-4BEA-811D-F2A2A0410F87}" name="Column14526"/>
    <tableColumn id="14540" xr3:uid="{C4A0114F-21B2-4A34-9F02-61AEE86D0A65}" name="Column14527"/>
    <tableColumn id="14541" xr3:uid="{9C0D4A64-D89F-4C7C-B88B-59EFB85F465E}" name="Column14528"/>
    <tableColumn id="14542" xr3:uid="{BE7A03A9-C140-4F66-B0B7-A2EF5476EF73}" name="Column14529"/>
    <tableColumn id="14543" xr3:uid="{D77A42F3-7D9D-4EA9-BE7F-3598C015DE40}" name="Column14530"/>
    <tableColumn id="14544" xr3:uid="{3D0EA62B-E7E9-450D-8D23-CE7861FDC7B1}" name="Column14531"/>
    <tableColumn id="14545" xr3:uid="{967B6017-F326-4F07-9FF6-F3C3DE0B9C1E}" name="Column14532"/>
    <tableColumn id="14546" xr3:uid="{8CF81157-1EDA-4547-8A7D-78ABBF27C335}" name="Column14533"/>
    <tableColumn id="14547" xr3:uid="{1F91EA8C-E2AE-4D9C-9D50-088457893DC6}" name="Column14534"/>
    <tableColumn id="14548" xr3:uid="{86C31E3F-DCD4-470E-89C5-136A43AEECCA}" name="Column14535"/>
    <tableColumn id="14549" xr3:uid="{E8597623-7FD4-48E8-926B-E3D179AAA15D}" name="Column14536"/>
    <tableColumn id="14550" xr3:uid="{62905023-FCA0-42D2-A47E-31C82B3F5976}" name="Column14537"/>
    <tableColumn id="14551" xr3:uid="{1D747AE5-5C43-4B6B-BAD3-D1488D4A38AC}" name="Column14538"/>
    <tableColumn id="14552" xr3:uid="{C0C46A76-6382-4415-821D-F1F0E415F261}" name="Column14539"/>
    <tableColumn id="14553" xr3:uid="{F463DE78-96A1-4258-A3AD-9E890A92DA22}" name="Column14540"/>
    <tableColumn id="14554" xr3:uid="{D8DBAEE8-8ECE-46BC-9132-AA0719EA90D7}" name="Column14541"/>
    <tableColumn id="14555" xr3:uid="{0500EDB3-8E2D-4631-BCDB-E7D74FC71CFF}" name="Column14542"/>
    <tableColumn id="14556" xr3:uid="{6E80A504-AF23-4CA9-9CFA-3664164D98E8}" name="Column14543"/>
    <tableColumn id="14557" xr3:uid="{36D84EA8-81D1-46F5-98D1-2E52C380318F}" name="Column14544"/>
    <tableColumn id="14558" xr3:uid="{8CE7A9C1-03A4-47C8-8F0F-D36DC0A0BA83}" name="Column14545"/>
    <tableColumn id="14559" xr3:uid="{009A7DC8-3407-480A-A8E8-2ACBA3646DC2}" name="Column14546"/>
    <tableColumn id="14560" xr3:uid="{FA60D214-D990-4FD0-AD13-4241A137BB8D}" name="Column14547"/>
    <tableColumn id="14561" xr3:uid="{F487B4E0-F5FE-40CB-BC57-18915C990E76}" name="Column14548"/>
    <tableColumn id="14562" xr3:uid="{74C7EC15-866F-497A-A169-02F0A0D3CC22}" name="Column14549"/>
    <tableColumn id="14563" xr3:uid="{507D719C-F05D-4BEA-8B96-4445ADAC2B4B}" name="Column14550"/>
    <tableColumn id="14564" xr3:uid="{633E9EF4-1E46-4009-BB64-689B4F78C7C4}" name="Column14551"/>
    <tableColumn id="14565" xr3:uid="{DF9DA911-0907-4A3A-A265-8045C85FC243}" name="Column14552"/>
    <tableColumn id="14566" xr3:uid="{CD6AB21B-983B-4D44-BB41-8D8640206BA1}" name="Column14553"/>
    <tableColumn id="14567" xr3:uid="{7A7B75C4-140F-4D50-889C-62D808B94992}" name="Column14554"/>
    <tableColumn id="14568" xr3:uid="{2793D218-897E-45A7-BF2F-41CD03102100}" name="Column14555"/>
    <tableColumn id="14569" xr3:uid="{03D8FB6B-36F5-4E36-B4AC-DE0083E13832}" name="Column14556"/>
    <tableColumn id="14570" xr3:uid="{A6D8CC86-9ACE-4692-AB8C-B20E3268AED2}" name="Column14557"/>
    <tableColumn id="14571" xr3:uid="{24558661-AA62-4E11-BD94-125E338E7EE2}" name="Column14558"/>
    <tableColumn id="14572" xr3:uid="{F501DC46-F560-41A8-80CD-6DEF2FF18215}" name="Column14559"/>
    <tableColumn id="14573" xr3:uid="{FB40EC4B-2E26-4982-964B-7A1BBC9C7750}" name="Column14560"/>
    <tableColumn id="14574" xr3:uid="{C9C2284A-9BBF-4EE7-81EC-D05510BB86FC}" name="Column14561"/>
    <tableColumn id="14575" xr3:uid="{5DEF4948-A808-48FD-A25A-55D05CAC5C36}" name="Column14562"/>
    <tableColumn id="14576" xr3:uid="{1BF8D789-D6BF-4C91-BDF6-D7864A5AD1CA}" name="Column14563"/>
    <tableColumn id="14577" xr3:uid="{430C5220-5D59-4A1F-9694-FF5F85F683C4}" name="Column14564"/>
    <tableColumn id="14578" xr3:uid="{5E820A76-CDD6-43A3-9315-180AEAF9023B}" name="Column14565"/>
    <tableColumn id="14579" xr3:uid="{53792BAA-D04D-40C4-98E3-D0CD64E0D36D}" name="Column14566"/>
    <tableColumn id="14580" xr3:uid="{99E53535-61D7-4978-B34C-1E5654AB6842}" name="Column14567"/>
    <tableColumn id="14581" xr3:uid="{AF32D63A-2C0F-4534-B06F-68F14F09556C}" name="Column14568"/>
    <tableColumn id="14582" xr3:uid="{C5E324D6-20CF-4C7F-89CD-9AC1157E4180}" name="Column14569"/>
    <tableColumn id="14583" xr3:uid="{AC219241-FE72-44FF-B25B-BAF308F1F6FF}" name="Column14570"/>
    <tableColumn id="14584" xr3:uid="{0D6CDCB0-37CF-4146-BEB3-221B9B4C05A5}" name="Column14571"/>
    <tableColumn id="14585" xr3:uid="{E067C578-F28A-4427-83AC-0C255034FE28}" name="Column14572"/>
    <tableColumn id="14586" xr3:uid="{757C2F23-3E45-4320-A95B-64D2BB80C309}" name="Column14573"/>
    <tableColumn id="14587" xr3:uid="{A17EA365-EE2B-4A44-9BCD-C57E35F48A1D}" name="Column14574"/>
    <tableColumn id="14588" xr3:uid="{53EE9310-2C14-475A-A9F6-BCD5312480D5}" name="Column14575"/>
    <tableColumn id="14589" xr3:uid="{6203EC2E-73FA-4B40-A2FE-DC91A385DEC5}" name="Column14576"/>
    <tableColumn id="14590" xr3:uid="{F3B6DA6E-B39F-42A5-907F-3AFFEEB23BD0}" name="Column14577"/>
    <tableColumn id="14591" xr3:uid="{21C18AFD-C74C-462B-89B8-432BDEA2A0BE}" name="Column14578"/>
    <tableColumn id="14592" xr3:uid="{0813D76A-80B1-4AB4-8671-5C8C61D774B3}" name="Column14579"/>
    <tableColumn id="14593" xr3:uid="{0E2F5BC4-E525-4962-B8C0-7493915A841A}" name="Column14580"/>
    <tableColumn id="14594" xr3:uid="{A45BCBBC-8049-4B9D-AEA8-F6C47ABE3CDF}" name="Column14581"/>
    <tableColumn id="14595" xr3:uid="{4A417920-90F0-4AC5-8543-13BE3DEE614B}" name="Column14582"/>
    <tableColumn id="14596" xr3:uid="{C4C234D0-D6C0-48FE-A8D8-60530F477249}" name="Column14583"/>
    <tableColumn id="14597" xr3:uid="{FFE03AF4-13E5-405D-8CB6-83D97E404121}" name="Column14584"/>
    <tableColumn id="14598" xr3:uid="{D9F018E5-2115-4F66-AA60-156D02B07A68}" name="Column14585"/>
    <tableColumn id="14599" xr3:uid="{2DB47DBD-617D-443B-A991-FC22715B55BD}" name="Column14586"/>
    <tableColumn id="14600" xr3:uid="{E31F1BB2-DD2E-4A54-A7E3-AD52A7330C23}" name="Column14587"/>
    <tableColumn id="14601" xr3:uid="{701C75F1-A6B3-4EFA-8ED4-9C8CA446E168}" name="Column14588"/>
    <tableColumn id="14602" xr3:uid="{7E2642DF-0D13-4AAE-B421-9A694F2A47F9}" name="Column14589"/>
    <tableColumn id="14603" xr3:uid="{D475D734-B49F-41A4-B7D3-45945C26BEAC}" name="Column14590"/>
    <tableColumn id="14604" xr3:uid="{974E3D1D-D17B-400F-80C1-FB5FEA1CE3B1}" name="Column14591"/>
    <tableColumn id="14605" xr3:uid="{671AA1B0-5267-4BA4-BA54-250E71CCA37E}" name="Column14592"/>
    <tableColumn id="14606" xr3:uid="{4140295E-D082-4C25-BAA6-85AB6F765813}" name="Column14593"/>
    <tableColumn id="14607" xr3:uid="{0A52E729-369A-41A7-8A8D-0F45795A9A4B}" name="Column14594"/>
    <tableColumn id="14608" xr3:uid="{F25015B9-F607-43AF-A6CD-754EEAF70EA7}" name="Column14595"/>
    <tableColumn id="14609" xr3:uid="{602E0E6E-458A-4805-8BA4-FA93C1840956}" name="Column14596"/>
    <tableColumn id="14610" xr3:uid="{2A5DC064-74AA-4BE8-B312-85D41279B015}" name="Column14597"/>
    <tableColumn id="14611" xr3:uid="{F041A7DB-FE41-4B28-9D41-37D19F31B706}" name="Column14598"/>
    <tableColumn id="14612" xr3:uid="{C650BA67-6731-49CE-BBD2-6E83A4438361}" name="Column14599"/>
    <tableColumn id="14613" xr3:uid="{430861DE-00D9-43BB-91C7-E3E0A84E8B4A}" name="Column14600"/>
    <tableColumn id="14614" xr3:uid="{E8FDD07E-BD9F-41D6-8E34-50972E5EF8F3}" name="Column14601"/>
    <tableColumn id="14615" xr3:uid="{CB48699D-86D1-4242-9786-55480744C030}" name="Column14602"/>
    <tableColumn id="14616" xr3:uid="{F8788D02-56BC-4DE8-82B2-4B19103CAFBF}" name="Column14603"/>
    <tableColumn id="14617" xr3:uid="{F7BDEC26-D571-41B8-9C23-74F0F3854DF3}" name="Column14604"/>
    <tableColumn id="14618" xr3:uid="{07DB88A0-BF09-466D-A882-EC7104ABD89F}" name="Column14605"/>
    <tableColumn id="14619" xr3:uid="{5B91A988-6527-4EFD-B7C6-545D08855F22}" name="Column14606"/>
    <tableColumn id="14620" xr3:uid="{ADF91F20-99E5-4E09-BF08-70C045202597}" name="Column14607"/>
    <tableColumn id="14621" xr3:uid="{8800CD59-A268-4662-872B-E9AF5CC2558D}" name="Column14608"/>
    <tableColumn id="14622" xr3:uid="{822D82B5-45C8-4ED1-8139-EA3CDDFA2BE6}" name="Column14609"/>
    <tableColumn id="14623" xr3:uid="{233639BA-0810-4B8C-9EA3-589E4B012AFB}" name="Column14610"/>
    <tableColumn id="14624" xr3:uid="{6317091B-69B2-4037-B06A-82243451B07F}" name="Column14611"/>
    <tableColumn id="14625" xr3:uid="{FD52FCCC-4762-4E79-9462-03713DAF6D4B}" name="Column14612"/>
    <tableColumn id="14626" xr3:uid="{38416EA6-BEA4-43C1-B283-7B99CA1EB8CE}" name="Column14613"/>
    <tableColumn id="14627" xr3:uid="{460D6F71-DCAD-42E5-99D6-C0A8CC70EC1F}" name="Column14614"/>
    <tableColumn id="14628" xr3:uid="{5EE32EBA-3C5D-426B-AD0D-F64A426894E4}" name="Column14615"/>
    <tableColumn id="14629" xr3:uid="{D10AA6C9-65B0-4CFF-A72B-BBEE67BD7523}" name="Column14616"/>
    <tableColumn id="14630" xr3:uid="{9953919A-44D0-4222-9468-362070E98F60}" name="Column14617"/>
    <tableColumn id="14631" xr3:uid="{D86E6502-0174-4B3A-9BD3-2FCBF514189B}" name="Column14618"/>
    <tableColumn id="14632" xr3:uid="{0832A5B4-7732-4897-BCF6-CE3DE1184386}" name="Column14619"/>
    <tableColumn id="14633" xr3:uid="{C84776D5-46B9-4369-8EC3-A55A5EEF2AFC}" name="Column14620"/>
    <tableColumn id="14634" xr3:uid="{54BBAAB4-1C10-47D1-A5DE-57CBB9D85F8C}" name="Column14621"/>
    <tableColumn id="14635" xr3:uid="{3FD7A8B2-115A-421F-B038-CEA71882A91D}" name="Column14622"/>
    <tableColumn id="14636" xr3:uid="{78F6CA48-DEA4-4030-9838-5B3A58A57141}" name="Column14623"/>
    <tableColumn id="14637" xr3:uid="{8B815696-2808-47BB-8A86-D6B5AA2FD300}" name="Column14624"/>
    <tableColumn id="14638" xr3:uid="{173F5270-0804-48AF-8FF5-C95979F6FB52}" name="Column14625"/>
    <tableColumn id="14639" xr3:uid="{34F64FD8-6BA4-4BDC-B0B9-AA3F3B66A664}" name="Column14626"/>
    <tableColumn id="14640" xr3:uid="{58AE46CD-A651-40CA-AF72-7699402F5078}" name="Column14627"/>
    <tableColumn id="14641" xr3:uid="{3BAFBDD8-1A7E-44E0-9AD9-2519A502E413}" name="Column14628"/>
    <tableColumn id="14642" xr3:uid="{61CD0354-ED29-4C64-BE64-37B29C5C110F}" name="Column14629"/>
    <tableColumn id="14643" xr3:uid="{517EC0EA-D1C2-4BCB-8087-828D7E790F85}" name="Column14630"/>
    <tableColumn id="14644" xr3:uid="{927D315B-A3CA-4697-AEBF-6A0B69F7D323}" name="Column14631"/>
    <tableColumn id="14645" xr3:uid="{89D91CDC-EFA0-45A0-8ABD-1C5D2CF70B6B}" name="Column14632"/>
    <tableColumn id="14646" xr3:uid="{F8B4E48B-98BC-4BED-9AB5-2CC6D6BA38BA}" name="Column14633"/>
    <tableColumn id="14647" xr3:uid="{2E933C40-34C8-4125-9850-84FE9582FC74}" name="Column14634"/>
    <tableColumn id="14648" xr3:uid="{455B8AC0-3BDA-4E4A-85B5-D7CD9185CD6F}" name="Column14635"/>
    <tableColumn id="14649" xr3:uid="{6AC734A4-0786-4F9D-B86C-CD47132FC35B}" name="Column14636"/>
    <tableColumn id="14650" xr3:uid="{76DB6459-CBD6-4EC7-A192-9B426E0378E4}" name="Column14637"/>
    <tableColumn id="14651" xr3:uid="{CB49001F-1333-4981-AE46-647918B7F402}" name="Column14638"/>
    <tableColumn id="14652" xr3:uid="{61A7055E-DB8D-4E10-B81E-D41DFEAA9D86}" name="Column14639"/>
    <tableColumn id="14653" xr3:uid="{2E388981-9F5E-4A09-8662-A280EE0EC0C9}" name="Column14640"/>
    <tableColumn id="14654" xr3:uid="{58DA9486-B014-43E3-8989-E648AEEEEF54}" name="Column14641"/>
    <tableColumn id="14655" xr3:uid="{E55F7886-F244-4C04-9EEE-FBF413B9F0B5}" name="Column14642"/>
    <tableColumn id="14656" xr3:uid="{F19D2F74-F249-46AC-BE8E-F3595320E8E7}" name="Column14643"/>
    <tableColumn id="14657" xr3:uid="{3DC229F3-1966-41BF-990E-5DC90184CC35}" name="Column14644"/>
    <tableColumn id="14658" xr3:uid="{ACA55849-83CB-4918-B08C-4C25025DDBAE}" name="Column14645"/>
    <tableColumn id="14659" xr3:uid="{FE58CB18-3848-4A4B-9010-7C65FC3842D4}" name="Column14646"/>
    <tableColumn id="14660" xr3:uid="{354FEF42-63A7-4EB5-8159-B790CF7D610D}" name="Column14647"/>
    <tableColumn id="14661" xr3:uid="{A17794A4-58FC-44DE-9B0B-69C214CD2780}" name="Column14648"/>
    <tableColumn id="14662" xr3:uid="{085BDA3B-19C8-4CD6-894C-EA49815F7803}" name="Column14649"/>
    <tableColumn id="14663" xr3:uid="{74271088-885B-445D-947B-C4D6A21F3C07}" name="Column14650"/>
    <tableColumn id="14664" xr3:uid="{3D03A386-0AFC-4966-A4F3-36C009CF839B}" name="Column14651"/>
    <tableColumn id="14665" xr3:uid="{FF46E956-96D9-493A-8B3B-716354E4F034}" name="Column14652"/>
    <tableColumn id="14666" xr3:uid="{DE82E02F-FCA7-443B-B064-95E45DB03CBA}" name="Column14653"/>
    <tableColumn id="14667" xr3:uid="{DB8C51F6-024A-4F3D-99F3-73D4D13327F6}" name="Column14654"/>
    <tableColumn id="14668" xr3:uid="{97133BE7-CD47-4DE8-9921-CE2C05B1D1C3}" name="Column14655"/>
    <tableColumn id="14669" xr3:uid="{3B1D4F01-7A5E-472A-B32E-D05E18C4E4ED}" name="Column14656"/>
    <tableColumn id="14670" xr3:uid="{25011CFC-318A-4862-B586-5EC191A53120}" name="Column14657"/>
    <tableColumn id="14671" xr3:uid="{5BF55A44-3D1C-4E44-84C7-C3A2ECCF3D1E}" name="Column14658"/>
    <tableColumn id="14672" xr3:uid="{6A953463-3175-4DB1-B39C-518C96779823}" name="Column14659"/>
    <tableColumn id="14673" xr3:uid="{E0E70036-E207-46B1-8ED6-D281CE9150D2}" name="Column14660"/>
    <tableColumn id="14674" xr3:uid="{9C63405B-9185-4A6C-AE63-263376556A67}" name="Column14661"/>
    <tableColumn id="14675" xr3:uid="{0DEFF30A-F4DD-4985-9DC2-53DBF19514A3}" name="Column14662"/>
    <tableColumn id="14676" xr3:uid="{F715B230-A717-4BBA-83A6-E8CCF7D7FB11}" name="Column14663"/>
    <tableColumn id="14677" xr3:uid="{9D708955-CDFE-4E6F-8254-C27D27820C3D}" name="Column14664"/>
    <tableColumn id="14678" xr3:uid="{A0224E0D-5252-45F5-A7BE-854EC029C3CD}" name="Column14665"/>
    <tableColumn id="14679" xr3:uid="{0EFDD86A-43AC-464F-AE11-C3D35ABD9223}" name="Column14666"/>
    <tableColumn id="14680" xr3:uid="{698EC741-6429-4148-8721-3003CD29965F}" name="Column14667"/>
    <tableColumn id="14681" xr3:uid="{D4AAFF20-5A0E-4102-BB10-6CACAEB23212}" name="Column14668"/>
    <tableColumn id="14682" xr3:uid="{047AC86F-951E-4520-9F1B-E3461AE7A3F5}" name="Column14669"/>
    <tableColumn id="14683" xr3:uid="{16AB2481-2470-4393-B902-6820BFEA4D66}" name="Column14670"/>
    <tableColumn id="14684" xr3:uid="{A31462E2-9670-49B0-82C9-A759C4D84D9C}" name="Column14671"/>
    <tableColumn id="14685" xr3:uid="{1A072420-AAA1-4A39-A050-2FAA42C85888}" name="Column14672"/>
    <tableColumn id="14686" xr3:uid="{425DCCF8-9AEC-4859-81D5-D6EB0A8C7080}" name="Column14673"/>
    <tableColumn id="14687" xr3:uid="{422B5ABA-5001-4EF2-8660-58CB33E5A0C7}" name="Column14674"/>
    <tableColumn id="14688" xr3:uid="{83B15B19-48AE-4B87-A08D-6E21AFED4B01}" name="Column14675"/>
    <tableColumn id="14689" xr3:uid="{CD36AE0A-550D-4A5D-9AF4-56544D6C6345}" name="Column14676"/>
    <tableColumn id="14690" xr3:uid="{93AEE6B4-FF10-4326-B814-CE1AC9C035BE}" name="Column14677"/>
    <tableColumn id="14691" xr3:uid="{382A33F2-7E02-464D-B30D-88B23C1F081D}" name="Column14678"/>
    <tableColumn id="14692" xr3:uid="{421F4731-B796-4545-8E95-23A5484CB0C8}" name="Column14679"/>
    <tableColumn id="14693" xr3:uid="{9CAF24A5-04AF-4675-88C2-090A73A4FE15}" name="Column14680"/>
    <tableColumn id="14694" xr3:uid="{B07EF462-9E84-45A1-8D0D-C37A5238A6A4}" name="Column14681"/>
    <tableColumn id="14695" xr3:uid="{D04EB7C7-03FF-4A84-9A98-AB0F00DBF769}" name="Column14682"/>
    <tableColumn id="14696" xr3:uid="{560A4595-FEF3-4ABC-A37E-767C1E4732F1}" name="Column14683"/>
    <tableColumn id="14697" xr3:uid="{FA9DD48C-AAEF-49F1-AA93-8A8DD0E7B2E1}" name="Column14684"/>
    <tableColumn id="14698" xr3:uid="{22FE5ED9-B8C0-4EE7-8544-2AD035BB1406}" name="Column14685"/>
    <tableColumn id="14699" xr3:uid="{180F3833-447C-42B7-A99F-80832D16390B}" name="Column14686"/>
    <tableColumn id="14700" xr3:uid="{59346DE9-1B9A-4A82-BCAA-148DDD144CF9}" name="Column14687"/>
    <tableColumn id="14701" xr3:uid="{97762564-D27F-4B5A-AF77-EFCBB83F4897}" name="Column14688"/>
    <tableColumn id="14702" xr3:uid="{414CE35E-C793-45CA-9B2A-3C9A29DC802F}" name="Column14689"/>
    <tableColumn id="14703" xr3:uid="{A78D1E50-E0A3-4F9D-B987-1A06B7AF59A0}" name="Column14690"/>
    <tableColumn id="14704" xr3:uid="{39F5848B-3F0C-410B-8FDA-9060889F275F}" name="Column14691"/>
    <tableColumn id="14705" xr3:uid="{D521FF56-E71C-4BA7-8128-E4984B0DA503}" name="Column14692"/>
    <tableColumn id="14706" xr3:uid="{0268D222-8E48-4DA1-9868-76D6F49B6E3C}" name="Column14693"/>
    <tableColumn id="14707" xr3:uid="{5D2BED43-7F6D-491E-9E12-33DF8CEBDCBE}" name="Column14694"/>
    <tableColumn id="14708" xr3:uid="{1E1219DF-FCC9-436A-99C4-0202738E8397}" name="Column14695"/>
    <tableColumn id="14709" xr3:uid="{F950B558-F343-4BBF-A106-F867F9444588}" name="Column14696"/>
    <tableColumn id="14710" xr3:uid="{F62836BE-EF11-45FC-8F9D-11C8D39CC076}" name="Column14697"/>
    <tableColumn id="14711" xr3:uid="{CBF40E4F-8290-452D-80F0-BA2A9D243B0B}" name="Column14698"/>
    <tableColumn id="14712" xr3:uid="{FA12F526-546E-4633-9D50-FC1DC754D648}" name="Column14699"/>
    <tableColumn id="14713" xr3:uid="{80947CB0-5504-4B04-BD9F-C5207CC5B369}" name="Column14700"/>
    <tableColumn id="14714" xr3:uid="{14CF1401-1B52-43DF-937A-CC873165FD86}" name="Column14701"/>
    <tableColumn id="14715" xr3:uid="{E101D5AE-B036-4581-9F39-CC4AEE65A736}" name="Column14702"/>
    <tableColumn id="14716" xr3:uid="{3297334F-4BC2-4E2D-B4F3-F743231A370D}" name="Column14703"/>
    <tableColumn id="14717" xr3:uid="{46694862-9ED2-4950-BE6C-66C859DE7093}" name="Column14704"/>
    <tableColumn id="14718" xr3:uid="{9823FD9C-AD03-4CF0-B826-C2728FAFD3D5}" name="Column14705"/>
    <tableColumn id="14719" xr3:uid="{221D97B6-4334-4A73-B8F0-46984A35EFE9}" name="Column14706"/>
    <tableColumn id="14720" xr3:uid="{BD4A38E6-E965-4CD4-B30F-306C175C5A41}" name="Column14707"/>
    <tableColumn id="14721" xr3:uid="{C6691B6A-1A8C-41C1-8F43-12D1D55362BC}" name="Column14708"/>
    <tableColumn id="14722" xr3:uid="{876E886A-6ED3-4FDE-9428-C74A39319A51}" name="Column14709"/>
    <tableColumn id="14723" xr3:uid="{B4418625-DEEA-423E-B51B-52DADE8A85A7}" name="Column14710"/>
    <tableColumn id="14724" xr3:uid="{370D3D51-931C-4B37-B384-556DCF93DFC9}" name="Column14711"/>
    <tableColumn id="14725" xr3:uid="{488360B4-8BC9-4593-8DF9-9B9588E32596}" name="Column14712"/>
    <tableColumn id="14726" xr3:uid="{4EB45F84-1A79-4B4B-9610-53CAEB251D8D}" name="Column14713"/>
    <tableColumn id="14727" xr3:uid="{965DB457-612C-4853-853D-353489FCBF3B}" name="Column14714"/>
    <tableColumn id="14728" xr3:uid="{1A93DBB5-A9F4-4906-9A16-4D3782DC97AE}" name="Column14715"/>
    <tableColumn id="14729" xr3:uid="{8B5ABBF0-E3E3-4BC1-834C-2F8BA939C6E6}" name="Column14716"/>
    <tableColumn id="14730" xr3:uid="{580BED74-A2AF-451D-8936-E1A70D014BE5}" name="Column14717"/>
    <tableColumn id="14731" xr3:uid="{D9BA8515-F05C-48DF-B61E-B0BBB6655630}" name="Column14718"/>
    <tableColumn id="14732" xr3:uid="{BCA40D64-1F48-4587-90F5-954A7798C629}" name="Column14719"/>
    <tableColumn id="14733" xr3:uid="{30C428B4-BBD6-4E38-8E4B-54A199C32107}" name="Column14720"/>
    <tableColumn id="14734" xr3:uid="{7FC4B91E-06CE-4519-8B64-712B8511AB56}" name="Column14721"/>
    <tableColumn id="14735" xr3:uid="{5FD54F2E-58A7-43A9-A5A2-09DD49A43F52}" name="Column14722"/>
    <tableColumn id="14736" xr3:uid="{57F237A7-DA88-40A3-9626-13EB39D94675}" name="Column14723"/>
    <tableColumn id="14737" xr3:uid="{36636510-C984-414D-B042-9B5CF37BDABE}" name="Column14724"/>
    <tableColumn id="14738" xr3:uid="{EE05CDDF-88A3-40A5-A9A6-2DD976E90F0C}" name="Column14725"/>
    <tableColumn id="14739" xr3:uid="{FD529EBF-B262-423E-B119-F42A29E33690}" name="Column14726"/>
    <tableColumn id="14740" xr3:uid="{13295583-B649-4F14-A5E1-DBE3C364EEF2}" name="Column14727"/>
    <tableColumn id="14741" xr3:uid="{F864FA3E-E684-4639-A5C9-01DF4A33ECC1}" name="Column14728"/>
    <tableColumn id="14742" xr3:uid="{D223C375-9A17-49A2-BF15-94A5AC29137A}" name="Column14729"/>
    <tableColumn id="14743" xr3:uid="{896841E1-DEF8-4CED-879A-04BDC7EDD992}" name="Column14730"/>
    <tableColumn id="14744" xr3:uid="{9CBB712E-1073-44D2-8A3B-FFFA8B713FD8}" name="Column14731"/>
    <tableColumn id="14745" xr3:uid="{E530AC58-CF2C-4587-92B2-7AD2B7C81E0D}" name="Column14732"/>
    <tableColumn id="14746" xr3:uid="{EF6C131A-58E2-495C-9178-BBA768DF6610}" name="Column14733"/>
    <tableColumn id="14747" xr3:uid="{622E9F0A-A297-48B4-9289-90F62B4F4B5F}" name="Column14734"/>
    <tableColumn id="14748" xr3:uid="{1DC616EF-7DB7-416E-B282-2822A3A0EA25}" name="Column14735"/>
    <tableColumn id="14749" xr3:uid="{C050E838-9945-4675-8B01-C79E38DD1D78}" name="Column14736"/>
    <tableColumn id="14750" xr3:uid="{54A76CC6-41A3-48DD-BB14-1E6C7CC57C2D}" name="Column14737"/>
    <tableColumn id="14751" xr3:uid="{2CF185EA-733C-4091-A0C8-4673400CD2BF}" name="Column14738"/>
    <tableColumn id="14752" xr3:uid="{B2DA510C-6AA4-4893-99F2-C2A6643AFC75}" name="Column14739"/>
    <tableColumn id="14753" xr3:uid="{72FE4715-B2D6-455E-B872-B89E08A0C64B}" name="Column14740"/>
    <tableColumn id="14754" xr3:uid="{14DA539A-F8B3-4345-99F3-ACB928CAC9EA}" name="Column14741"/>
    <tableColumn id="14755" xr3:uid="{77B2A191-2C48-43C5-929C-D2B41112FD31}" name="Column14742"/>
    <tableColumn id="14756" xr3:uid="{A4170E3E-4CFA-442E-A643-6AF2B20A2019}" name="Column14743"/>
    <tableColumn id="14757" xr3:uid="{D9C40246-98F5-4C3C-B761-0A70EAA545D1}" name="Column14744"/>
    <tableColumn id="14758" xr3:uid="{59D62878-327B-460C-B2C6-B7AFD876A23E}" name="Column14745"/>
    <tableColumn id="14759" xr3:uid="{1DF54DDF-2EA7-4AA3-8C96-94B7D72A7B79}" name="Column14746"/>
    <tableColumn id="14760" xr3:uid="{C47B5FF4-6031-4030-AE32-4538DC618039}" name="Column14747"/>
    <tableColumn id="14761" xr3:uid="{E43347D4-4DFC-44A6-8C59-C8424A8014F1}" name="Column14748"/>
    <tableColumn id="14762" xr3:uid="{EE119C7C-65B3-40F6-879F-9641AA5A8EB0}" name="Column14749"/>
    <tableColumn id="14763" xr3:uid="{31B1D8BE-B11B-4E5D-A33A-F36E894355C8}" name="Column14750"/>
    <tableColumn id="14764" xr3:uid="{A5DAC513-85F1-48A2-BAB6-66068B420D44}" name="Column14751"/>
    <tableColumn id="14765" xr3:uid="{4C6113DD-0DA0-46A1-9D96-65853DF2862C}" name="Column14752"/>
    <tableColumn id="14766" xr3:uid="{28D8FE5E-0A93-4E10-A386-A27A66A22A6F}" name="Column14753"/>
    <tableColumn id="14767" xr3:uid="{EC78430F-99D4-4351-9756-3F31EBC6137A}" name="Column14754"/>
    <tableColumn id="14768" xr3:uid="{4A924AC1-A41B-40D9-8053-86D78284047E}" name="Column14755"/>
    <tableColumn id="14769" xr3:uid="{C7FD4B56-289F-4D25-92A7-E6DCAF6FE5B3}" name="Column14756"/>
    <tableColumn id="14770" xr3:uid="{F99A10EC-2F99-44D7-96AD-0A0664BA3130}" name="Column14757"/>
    <tableColumn id="14771" xr3:uid="{7B0BC4F6-4B96-4BDB-BD0B-38BC07476CF2}" name="Column14758"/>
    <tableColumn id="14772" xr3:uid="{A5E66A6B-3DC0-41A2-AAD1-4800BAC5A0BC}" name="Column14759"/>
    <tableColumn id="14773" xr3:uid="{58C78B2F-CF38-44CE-A406-C847F08A4027}" name="Column14760"/>
    <tableColumn id="14774" xr3:uid="{5E3581AD-2C47-4EFF-A458-8C0C58DF2023}" name="Column14761"/>
    <tableColumn id="14775" xr3:uid="{5FE39BCC-E855-4029-9A0C-32A8B6996C06}" name="Column14762"/>
    <tableColumn id="14776" xr3:uid="{EFFCAE52-74AD-48A8-BF9A-DFBA8F8CAC44}" name="Column14763"/>
    <tableColumn id="14777" xr3:uid="{F1321A93-D53A-463E-B226-3474FAC94D63}" name="Column14764"/>
    <tableColumn id="14778" xr3:uid="{36495877-BA58-4078-9FB1-9BFD99FB5C9B}" name="Column14765"/>
    <tableColumn id="14779" xr3:uid="{D7176AB5-9CD0-4BEA-8F0E-58826BF89632}" name="Column14766"/>
    <tableColumn id="14780" xr3:uid="{C9541196-CF80-49E5-B27E-531684ECD3BB}" name="Column14767"/>
    <tableColumn id="14781" xr3:uid="{62DE0F75-EFD8-459C-B99B-21FFEDF3C162}" name="Column14768"/>
    <tableColumn id="14782" xr3:uid="{2D2B98D5-9EB1-4889-B358-CDFCB78BBAC9}" name="Column14769"/>
    <tableColumn id="14783" xr3:uid="{FFBFAE84-9E4B-44C0-9C42-F1E024B28BCB}" name="Column14770"/>
    <tableColumn id="14784" xr3:uid="{D3C1E792-5E58-47C0-A517-73EBB027533F}" name="Column14771"/>
    <tableColumn id="14785" xr3:uid="{98D03C52-CFDF-4892-8F4E-95459C37AC51}" name="Column14772"/>
    <tableColumn id="14786" xr3:uid="{A5AA8A21-9C6B-47AA-AB8E-482C02AEC10A}" name="Column14773"/>
    <tableColumn id="14787" xr3:uid="{0ED044DC-C0BB-439D-A8D1-577E1E339C3E}" name="Column14774"/>
    <tableColumn id="14788" xr3:uid="{9C4702C0-EE54-4E54-870D-FA5D61E9A150}" name="Column14775"/>
    <tableColumn id="14789" xr3:uid="{F2261087-781E-4536-9F21-7A0862C3E236}" name="Column14776"/>
    <tableColumn id="14790" xr3:uid="{40998C94-5207-4AAA-A0B3-4B0241512E17}" name="Column14777"/>
    <tableColumn id="14791" xr3:uid="{46122634-AFFE-476B-9808-35DD729938BA}" name="Column14778"/>
    <tableColumn id="14792" xr3:uid="{75263353-9993-4641-B9AB-F59004ACF8A8}" name="Column14779"/>
    <tableColumn id="14793" xr3:uid="{4E0D0186-3BC9-4587-82E5-2A9A0A76FAE3}" name="Column14780"/>
    <tableColumn id="14794" xr3:uid="{3845E4F4-6D97-4A5E-A19C-A4BA5D414BB0}" name="Column14781"/>
    <tableColumn id="14795" xr3:uid="{2E48984E-2C07-48EF-A0FA-095E3AA298C7}" name="Column14782"/>
    <tableColumn id="14796" xr3:uid="{CCAE6C0F-9342-4956-933F-36E77C1CF5AA}" name="Column14783"/>
    <tableColumn id="14797" xr3:uid="{12F7761C-BDB2-421F-B302-90EF3A39D800}" name="Column14784"/>
    <tableColumn id="14798" xr3:uid="{8D2466AB-458C-4F61-AE1D-80BF1108D4DB}" name="Column14785"/>
    <tableColumn id="14799" xr3:uid="{E6195922-9D83-4AE5-82B8-C80923E61BA6}" name="Column14786"/>
    <tableColumn id="14800" xr3:uid="{6D7B7920-6ED4-4C51-9D65-675FCF9BB354}" name="Column14787"/>
    <tableColumn id="14801" xr3:uid="{34DEB317-E5AE-4375-9F26-D9CDCD99255B}" name="Column14788"/>
    <tableColumn id="14802" xr3:uid="{D330A3C8-00B7-4B4E-AEA1-2D62BE3FE03B}" name="Column14789"/>
    <tableColumn id="14803" xr3:uid="{E7D50983-99D9-458B-A54F-18238F709920}" name="Column14790"/>
    <tableColumn id="14804" xr3:uid="{E4013A61-3523-4AD7-8FC3-4F0B2DBC3623}" name="Column14791"/>
    <tableColumn id="14805" xr3:uid="{1DE2F128-64A6-4665-94D0-08BF0EB38153}" name="Column14792"/>
    <tableColumn id="14806" xr3:uid="{CC1E75D1-CC58-48C8-A827-6FCE726AC257}" name="Column14793"/>
    <tableColumn id="14807" xr3:uid="{F9347600-981C-49B8-BF7E-13850A22A556}" name="Column14794"/>
    <tableColumn id="14808" xr3:uid="{1150C331-02C3-482D-91C9-94799D570D33}" name="Column14795"/>
    <tableColumn id="14809" xr3:uid="{9BEC7CD7-7446-414C-853E-00E0C1C5A4AB}" name="Column14796"/>
    <tableColumn id="14810" xr3:uid="{D145A6AF-6CB7-4561-B0DB-92D8CF882ACD}" name="Column14797"/>
    <tableColumn id="14811" xr3:uid="{F83DB8FB-CD06-49BA-88E2-6C22E2D2B843}" name="Column14798"/>
    <tableColumn id="14812" xr3:uid="{103464A6-0B0A-4E7E-B0BD-FE64CA3E0337}" name="Column14799"/>
    <tableColumn id="14813" xr3:uid="{B862573C-B34D-4A45-BA31-3C6039C7DB68}" name="Column14800"/>
    <tableColumn id="14814" xr3:uid="{C918FF93-01B3-484B-B4A4-B12566217A28}" name="Column14801"/>
    <tableColumn id="14815" xr3:uid="{8D452388-96AB-4F63-8303-709016D61D27}" name="Column14802"/>
    <tableColumn id="14816" xr3:uid="{40345401-0EB9-4EFB-98D2-6374F31A187B}" name="Column14803"/>
    <tableColumn id="14817" xr3:uid="{6F045744-F556-404A-AD0C-0A27D9618414}" name="Column14804"/>
    <tableColumn id="14818" xr3:uid="{BDC49687-B2F0-4901-A4F5-571653B13891}" name="Column14805"/>
    <tableColumn id="14819" xr3:uid="{75094778-8F00-4C46-9072-10ECF16E2F55}" name="Column14806"/>
    <tableColumn id="14820" xr3:uid="{26AF3094-20C2-493C-9A37-14BEEEFADA5B}" name="Column14807"/>
    <tableColumn id="14821" xr3:uid="{B3D4A0D4-080C-4D04-AFC6-86BB82523D42}" name="Column14808"/>
    <tableColumn id="14822" xr3:uid="{BDDEED4B-3186-426C-96A2-BAA57F843602}" name="Column14809"/>
    <tableColumn id="14823" xr3:uid="{DCCBC525-B437-45D7-90C1-3F864A1635A1}" name="Column14810"/>
    <tableColumn id="14824" xr3:uid="{B5FC1309-C746-4CBC-9DEF-95A70D81CD83}" name="Column14811"/>
    <tableColumn id="14825" xr3:uid="{DB6BFF2F-086B-4BE7-A9FD-2CB008A85DB2}" name="Column14812"/>
    <tableColumn id="14826" xr3:uid="{CD0F0764-3765-4596-BA43-9FB41E3BCAF4}" name="Column14813"/>
    <tableColumn id="14827" xr3:uid="{0242E784-AFE7-44D6-8312-049B3E67B877}" name="Column14814"/>
    <tableColumn id="14828" xr3:uid="{663C2D84-56DC-46E9-83EF-E06FA7AB7105}" name="Column14815"/>
    <tableColumn id="14829" xr3:uid="{98A27258-E8BA-4613-AF8D-48032E702052}" name="Column14816"/>
    <tableColumn id="14830" xr3:uid="{0195633B-3F77-4012-B5AE-AD31421002DB}" name="Column14817"/>
    <tableColumn id="14831" xr3:uid="{822EA1D0-FDEF-46F6-84E2-0FA7ABDB97E9}" name="Column14818"/>
    <tableColumn id="14832" xr3:uid="{9989BF29-7FB6-4070-A1FC-A06FC4FAF616}" name="Column14819"/>
    <tableColumn id="14833" xr3:uid="{55258FA6-3ED1-4B55-9150-8C37A047CA1B}" name="Column14820"/>
    <tableColumn id="14834" xr3:uid="{9A652AD6-F97E-4227-A926-60AD306CC83C}" name="Column14821"/>
    <tableColumn id="14835" xr3:uid="{146D2D8B-845F-4048-A6E3-3AA0E2A5FA4B}" name="Column14822"/>
    <tableColumn id="14836" xr3:uid="{D0C311D3-3356-46D9-BC49-013C2736540B}" name="Column14823"/>
    <tableColumn id="14837" xr3:uid="{B3AF18B6-677A-4742-97B0-5D77BD8500D1}" name="Column14824"/>
    <tableColumn id="14838" xr3:uid="{F703D224-BDDB-432A-91E6-AE7213EE4CF5}" name="Column14825"/>
    <tableColumn id="14839" xr3:uid="{418ACD4E-1B45-41FB-AE5B-1073C3C91CC9}" name="Column14826"/>
    <tableColumn id="14840" xr3:uid="{B7EE7E84-7C9B-4167-A327-E72A5A95BD9B}" name="Column14827"/>
    <tableColumn id="14841" xr3:uid="{67ADB98E-9F03-436C-A32D-3C53087FAE57}" name="Column14828"/>
    <tableColumn id="14842" xr3:uid="{397DAA6E-57C0-4C86-A849-625E5126FE9B}" name="Column14829"/>
    <tableColumn id="14843" xr3:uid="{140A11D9-5747-4346-A892-C2FAE108AB5A}" name="Column14830"/>
    <tableColumn id="14844" xr3:uid="{EC686197-21EC-4222-BE3B-ADACA672B52D}" name="Column14831"/>
    <tableColumn id="14845" xr3:uid="{7BF32752-7EA0-4827-A003-D0EBD2E2415F}" name="Column14832"/>
    <tableColumn id="14846" xr3:uid="{50332F1B-5EC7-4954-A07A-3BAAA40375C6}" name="Column14833"/>
    <tableColumn id="14847" xr3:uid="{2148B57D-C46E-415B-904B-BB9322F05C2A}" name="Column14834"/>
    <tableColumn id="14848" xr3:uid="{E49CF046-3460-462B-ADD0-E41B7DD83E58}" name="Column14835"/>
    <tableColumn id="14849" xr3:uid="{6348157C-D4F9-46E7-900B-F849DD23BA97}" name="Column14836"/>
    <tableColumn id="14850" xr3:uid="{E4F99BA3-71F8-48B3-8A1A-92DE93F0F087}" name="Column14837"/>
    <tableColumn id="14851" xr3:uid="{F271711E-895D-4537-A6E9-CF31CD6A72CE}" name="Column14838"/>
    <tableColumn id="14852" xr3:uid="{B8B3C5B6-A7CB-4F6A-A359-794EC20F9B5C}" name="Column14839"/>
    <tableColumn id="14853" xr3:uid="{B1B55786-9695-4610-B55A-BDFEE923FCCF}" name="Column14840"/>
    <tableColumn id="14854" xr3:uid="{BDA6718D-16A8-483B-BB0E-13FE4FDB3CDF}" name="Column14841"/>
    <tableColumn id="14855" xr3:uid="{A327DF04-B58C-4A6D-AFE1-F5F4C49F3233}" name="Column14842"/>
    <tableColumn id="14856" xr3:uid="{9F4D9D39-F92D-462F-982C-8EA0BEF04C6E}" name="Column14843"/>
    <tableColumn id="14857" xr3:uid="{198E274C-FBCB-4929-A6AB-A890B5644B24}" name="Column14844"/>
    <tableColumn id="14858" xr3:uid="{EA033435-25CB-4CED-A28C-0D5AC774CC02}" name="Column14845"/>
    <tableColumn id="14859" xr3:uid="{A9274B32-23B2-454F-9C73-0B8BB746BE09}" name="Column14846"/>
    <tableColumn id="14860" xr3:uid="{459021F2-5641-47ED-9683-5095860F3D29}" name="Column14847"/>
    <tableColumn id="14861" xr3:uid="{C01ECE5E-4DFD-4A63-890D-50C65FB4E42B}" name="Column14848"/>
    <tableColumn id="14862" xr3:uid="{B5D54D8F-C0AE-46DC-97C1-C097BBA13773}" name="Column14849"/>
    <tableColumn id="14863" xr3:uid="{6E660DC7-B162-475F-8D79-65DF360A3CEF}" name="Column14850"/>
    <tableColumn id="14864" xr3:uid="{2AD152F6-64EF-4D09-AA72-63EAAAE5A188}" name="Column14851"/>
    <tableColumn id="14865" xr3:uid="{D41183A1-6E88-401B-A042-34EF506F847A}" name="Column14852"/>
    <tableColumn id="14866" xr3:uid="{AB385B7B-EB4E-4D81-BF59-B26FEE9F056D}" name="Column14853"/>
    <tableColumn id="14867" xr3:uid="{59F936FD-1787-4272-BDC0-4CF06AE8FE99}" name="Column14854"/>
    <tableColumn id="14868" xr3:uid="{03067762-B5B9-4C34-96D0-5788A4375CD7}" name="Column14855"/>
    <tableColumn id="14869" xr3:uid="{B647443E-27F3-42AC-B34B-86C4D5694F72}" name="Column14856"/>
    <tableColumn id="14870" xr3:uid="{9AA30439-D9DC-4118-A005-E8C5717E4451}" name="Column14857"/>
    <tableColumn id="14871" xr3:uid="{832B4F2C-4740-42FC-9186-AA63417EAD56}" name="Column14858"/>
    <tableColumn id="14872" xr3:uid="{1EBFDB14-3D8B-4DBF-A3C1-FC5048C1416C}" name="Column14859"/>
    <tableColumn id="14873" xr3:uid="{D78B0B75-C3FA-4502-92C2-76593191043A}" name="Column14860"/>
    <tableColumn id="14874" xr3:uid="{2254B46C-2698-40F6-B02B-61BD48529F1D}" name="Column14861"/>
    <tableColumn id="14875" xr3:uid="{9AE8F6AC-B605-4036-9B68-10580749363F}" name="Column14862"/>
    <tableColumn id="14876" xr3:uid="{BACDD3D3-4820-4983-898A-FA0FB1E12EA5}" name="Column14863"/>
    <tableColumn id="14877" xr3:uid="{8D6CEB1F-9B7F-4D66-8F94-97F0CCFFFFA8}" name="Column14864"/>
    <tableColumn id="14878" xr3:uid="{9D15DA18-41AD-469B-83F1-2EF7EF0A008A}" name="Column14865"/>
    <tableColumn id="14879" xr3:uid="{6BE3565E-D3B3-4D28-BE5B-2DD7EB9F61A3}" name="Column14866"/>
    <tableColumn id="14880" xr3:uid="{B7765E75-D3A0-4493-A06B-4C1A32C78D32}" name="Column14867"/>
    <tableColumn id="14881" xr3:uid="{7CCD0973-BEAE-405C-898D-1867749DBCA2}" name="Column14868"/>
    <tableColumn id="14882" xr3:uid="{EB8B5704-35B0-4639-A29E-ED4B67448196}" name="Column14869"/>
    <tableColumn id="14883" xr3:uid="{CC55D572-A5E5-4BDB-BED2-D00F7B2DB920}" name="Column14870"/>
    <tableColumn id="14884" xr3:uid="{8027CBAA-BA1B-4964-8DC3-F3F766290FD0}" name="Column14871"/>
    <tableColumn id="14885" xr3:uid="{8F6439F1-2B37-4FE6-8BD1-AA68495EA7AC}" name="Column14872"/>
    <tableColumn id="14886" xr3:uid="{80B5B604-EA37-4962-9E79-5266EC68E687}" name="Column14873"/>
    <tableColumn id="14887" xr3:uid="{F44A6298-A865-4B03-9550-3B6388CE8505}" name="Column14874"/>
    <tableColumn id="14888" xr3:uid="{E363DCD6-434D-4DC1-99BA-3BE484D3ECDC}" name="Column14875"/>
    <tableColumn id="14889" xr3:uid="{F7CE5A51-6EB1-4699-86DA-87A9D2D9D249}" name="Column14876"/>
    <tableColumn id="14890" xr3:uid="{4AA8237A-BD7B-49DD-BDF5-A4175D2B2A0D}" name="Column14877"/>
    <tableColumn id="14891" xr3:uid="{D288D4DE-93BB-4159-B769-55579BBAFF97}" name="Column14878"/>
    <tableColumn id="14892" xr3:uid="{AF043C0C-4638-4E3D-B98F-B3F794383ECB}" name="Column14879"/>
    <tableColumn id="14893" xr3:uid="{CD058DC2-04D6-4331-8307-99F2990D186E}" name="Column14880"/>
    <tableColumn id="14894" xr3:uid="{DC8BE647-F231-4637-9388-CF5A22A06823}" name="Column14881"/>
    <tableColumn id="14895" xr3:uid="{027AACAA-175C-42BC-AADB-9DD94AB7A1A0}" name="Column14882"/>
    <tableColumn id="14896" xr3:uid="{12D75D83-A313-4A35-BDC2-802B72C5E2EB}" name="Column14883"/>
    <tableColumn id="14897" xr3:uid="{1D2C88D5-675A-4533-B240-5139D5AB37F5}" name="Column14884"/>
    <tableColumn id="14898" xr3:uid="{6B07A314-68B7-497B-AE83-0B1FA90C0E86}" name="Column14885"/>
    <tableColumn id="14899" xr3:uid="{61603C77-42F6-444E-A349-777E249A07C6}" name="Column14886"/>
    <tableColumn id="14900" xr3:uid="{A5659BBC-669F-42F6-955E-3FACBC4F4DD1}" name="Column14887"/>
    <tableColumn id="14901" xr3:uid="{22251068-C539-49FA-BA28-BB472040E11B}" name="Column14888"/>
    <tableColumn id="14902" xr3:uid="{A15A619E-7394-463F-B6F2-63DA4AE7114A}" name="Column14889"/>
    <tableColumn id="14903" xr3:uid="{8AA67053-F03A-4EB0-B718-9AEE69B2E423}" name="Column14890"/>
    <tableColumn id="14904" xr3:uid="{B97AA460-4ECD-4744-BD3F-BA982E80D033}" name="Column14891"/>
    <tableColumn id="14905" xr3:uid="{DC81BB2B-6B63-4672-8CA6-D3DB18212E4C}" name="Column14892"/>
    <tableColumn id="14906" xr3:uid="{4B9DC78F-1CC1-4069-8993-F057301D2001}" name="Column14893"/>
    <tableColumn id="14907" xr3:uid="{DC8A5966-65F0-4E9C-A9FA-791C7D32CFF4}" name="Column14894"/>
    <tableColumn id="14908" xr3:uid="{C3D18FF5-59A8-4C89-8DDB-F5664790A9B9}" name="Column14895"/>
    <tableColumn id="14909" xr3:uid="{8FD1EB18-935A-4320-9E5D-24018DDAB27C}" name="Column14896"/>
    <tableColumn id="14910" xr3:uid="{4F2DF00C-B077-49B1-A785-37E844CE8749}" name="Column14897"/>
    <tableColumn id="14911" xr3:uid="{AD8A545C-3B92-499B-BBFA-D2B8527606F9}" name="Column14898"/>
    <tableColumn id="14912" xr3:uid="{73E4FD79-2458-4749-8656-700A18F0F5A9}" name="Column14899"/>
    <tableColumn id="14913" xr3:uid="{36EFB7D0-9BDA-4086-B308-5A1308B9B219}" name="Column14900"/>
    <tableColumn id="14914" xr3:uid="{AC06C412-02D0-482D-9591-A86175361B5F}" name="Column14901"/>
    <tableColumn id="14915" xr3:uid="{211CA607-D187-4448-B565-997EAEC51789}" name="Column14902"/>
    <tableColumn id="14916" xr3:uid="{B9BA418D-2E4E-4D45-81EA-1C7A0DB9EE12}" name="Column14903"/>
    <tableColumn id="14917" xr3:uid="{E812F91A-2B2F-448E-8227-7CBB39582D6F}" name="Column14904"/>
    <tableColumn id="14918" xr3:uid="{A2E455F7-856D-4D58-BC9C-51483624E840}" name="Column14905"/>
    <tableColumn id="14919" xr3:uid="{426B4AE3-34DD-4D0D-94CC-2D4E303C57D4}" name="Column14906"/>
    <tableColumn id="14920" xr3:uid="{DE5D2989-86F8-43BC-ADAE-39DBEBA181BF}" name="Column14907"/>
    <tableColumn id="14921" xr3:uid="{021ADAA6-C127-4B4B-97EB-31ECBADE6AD7}" name="Column14908"/>
    <tableColumn id="14922" xr3:uid="{329A2039-744C-4269-92C8-21A37C8E7F1A}" name="Column14909"/>
    <tableColumn id="14923" xr3:uid="{511C118C-FD31-4EF0-8974-71F80DB7E2A7}" name="Column14910"/>
    <tableColumn id="14924" xr3:uid="{FA0AF184-A7A0-42F3-AE51-EF2C599AC982}" name="Column14911"/>
    <tableColumn id="14925" xr3:uid="{960C3DB0-0508-4B1F-8503-51282DD9A24B}" name="Column14912"/>
    <tableColumn id="14926" xr3:uid="{BB0205FB-7481-4D23-B9BB-46EC5ECA24B1}" name="Column14913"/>
    <tableColumn id="14927" xr3:uid="{D0DC5504-1897-4DAB-9A1D-A5E50FDE959E}" name="Column14914"/>
    <tableColumn id="14928" xr3:uid="{3571FC2C-22DB-49BA-8E14-382930A41B83}" name="Column14915"/>
    <tableColumn id="14929" xr3:uid="{08271BE9-DC94-49DE-ABCC-9F2ECE7E1813}" name="Column14916"/>
    <tableColumn id="14930" xr3:uid="{D0BC6272-A642-47A3-AEE4-59D7EC6B984E}" name="Column14917"/>
    <tableColumn id="14931" xr3:uid="{B2C40842-B21C-4BD0-953E-D14CE4914C14}" name="Column14918"/>
    <tableColumn id="14932" xr3:uid="{E2669140-A1CF-4081-A75F-4C1E115E5A02}" name="Column14919"/>
    <tableColumn id="14933" xr3:uid="{55837411-46AE-4FE4-9B6B-F8C2AC6155A1}" name="Column14920"/>
    <tableColumn id="14934" xr3:uid="{79C740E3-6C27-4B36-9441-1952BFB5299C}" name="Column14921"/>
    <tableColumn id="14935" xr3:uid="{8F3ECB8A-660F-4FCF-AA06-000FA89EB2FE}" name="Column14922"/>
    <tableColumn id="14936" xr3:uid="{7B329B51-AF66-46FC-B8E2-BB88B81D338C}" name="Column14923"/>
    <tableColumn id="14937" xr3:uid="{C29366DF-2840-4505-B267-BCB48E6A67AA}" name="Column14924"/>
    <tableColumn id="14938" xr3:uid="{E912CE65-0566-4FBC-8CCC-A1DA982AE373}" name="Column14925"/>
    <tableColumn id="14939" xr3:uid="{8272DDC4-E750-4D71-8FFC-52A30995AA65}" name="Column14926"/>
    <tableColumn id="14940" xr3:uid="{6853A5E3-E187-4049-8B21-D8BABF0B86F6}" name="Column14927"/>
    <tableColumn id="14941" xr3:uid="{7319A13F-EB52-41B8-9761-C86D1634F717}" name="Column14928"/>
    <tableColumn id="14942" xr3:uid="{8BA7FFAD-1B9A-4A61-8AEB-3511BCF19020}" name="Column14929"/>
    <tableColumn id="14943" xr3:uid="{581D7BF7-23D2-4219-918C-0FC1D18CB931}" name="Column14930"/>
    <tableColumn id="14944" xr3:uid="{51F596D2-CC78-4586-A3E8-7C6D5B6FAF5A}" name="Column14931"/>
    <tableColumn id="14945" xr3:uid="{04E83FDD-B893-4CAC-A3A1-6E65634172F8}" name="Column14932"/>
    <tableColumn id="14946" xr3:uid="{F0345673-AC03-4A66-B0B3-CD9672627BFF}" name="Column14933"/>
    <tableColumn id="14947" xr3:uid="{7D23D767-00F9-4F49-8073-1667D6D07E26}" name="Column14934"/>
    <tableColumn id="14948" xr3:uid="{E9075010-3F19-4E85-A2D6-0B68F45793FA}" name="Column14935"/>
    <tableColumn id="14949" xr3:uid="{901DF50D-1479-45E4-B82F-2B558D1D0242}" name="Column14936"/>
    <tableColumn id="14950" xr3:uid="{430D3171-14A9-4C93-AD7B-BD3EFFF7A0C5}" name="Column14937"/>
    <tableColumn id="14951" xr3:uid="{44CD17BE-AD49-49AC-A6AE-4E1BADA0F24E}" name="Column14938"/>
    <tableColumn id="14952" xr3:uid="{96ECD815-B001-47D8-A9BE-464167714A5A}" name="Column14939"/>
    <tableColumn id="14953" xr3:uid="{294E55F7-5536-4855-AD7A-761354E7EE46}" name="Column14940"/>
    <tableColumn id="14954" xr3:uid="{2C6E52CA-85FB-44F9-8BEB-3C9D650C96F6}" name="Column14941"/>
    <tableColumn id="14955" xr3:uid="{C55B5F65-8313-48F7-B104-189B6AA96267}" name="Column14942"/>
    <tableColumn id="14956" xr3:uid="{CCB2DDDE-405A-4027-8B1C-1653199D935F}" name="Column14943"/>
    <tableColumn id="14957" xr3:uid="{5980978F-7049-4ACC-8F1C-69974B5F6999}" name="Column14944"/>
    <tableColumn id="14958" xr3:uid="{A1A16617-0461-46C6-9800-7DE2F9092A57}" name="Column14945"/>
    <tableColumn id="14959" xr3:uid="{F3B905B6-5BA3-4D37-8F20-5F9BC3593D64}" name="Column14946"/>
    <tableColumn id="14960" xr3:uid="{D15FA7AB-D368-413C-A71E-9F1C3CB0F016}" name="Column14947"/>
    <tableColumn id="14961" xr3:uid="{468311F2-D8C8-4851-A6BE-35807EBC77B9}" name="Column14948"/>
    <tableColumn id="14962" xr3:uid="{00A5DF5A-A76F-4C3A-804D-A8EF42CD8A4F}" name="Column14949"/>
    <tableColumn id="14963" xr3:uid="{69DDF1D7-32CD-406A-A8DA-4DF64DAB74C8}" name="Column14950"/>
    <tableColumn id="14964" xr3:uid="{1B00BB15-00A3-4081-A6C5-F8939A16EBD6}" name="Column14951"/>
    <tableColumn id="14965" xr3:uid="{B7EE0142-86F0-4C58-A074-EA4B0FB2615F}" name="Column14952"/>
    <tableColumn id="14966" xr3:uid="{D836E493-BA93-4935-BF84-0F54EDAE5D48}" name="Column14953"/>
    <tableColumn id="14967" xr3:uid="{3FC3FFFE-9E7C-45E1-81BA-CC2468BECF84}" name="Column14954"/>
    <tableColumn id="14968" xr3:uid="{8DE8CFCC-2A5D-49AE-A7DE-C0BE8FEBE5F0}" name="Column14955"/>
    <tableColumn id="14969" xr3:uid="{FA03EF72-EDB5-4EB4-90A8-99576BB012E6}" name="Column14956"/>
    <tableColumn id="14970" xr3:uid="{C1EBBE4E-CB64-4204-AA8C-14D223E87DDA}" name="Column14957"/>
    <tableColumn id="14971" xr3:uid="{33A48BE1-0873-4611-8E6B-7322932C8434}" name="Column14958"/>
    <tableColumn id="14972" xr3:uid="{C5044F84-0C90-409E-BE94-0DDE2C67A37A}" name="Column14959"/>
    <tableColumn id="14973" xr3:uid="{45C2B71B-ED21-4330-8AFB-110BB4A5844A}" name="Column14960"/>
    <tableColumn id="14974" xr3:uid="{E49D25F6-D270-4CA0-A4F6-4108805C2FD1}" name="Column14961"/>
    <tableColumn id="14975" xr3:uid="{FB53E7FF-E96D-43C7-BFE3-F34CC8F8F4B6}" name="Column14962"/>
    <tableColumn id="14976" xr3:uid="{E75A2800-16FA-4708-B127-32D9738FE334}" name="Column14963"/>
    <tableColumn id="14977" xr3:uid="{49F3AC9C-BB5C-413D-A703-AAE811837A68}" name="Column14964"/>
    <tableColumn id="14978" xr3:uid="{3FDCACBB-41BF-43EF-A717-5CCEAC6EB31B}" name="Column14965"/>
    <tableColumn id="14979" xr3:uid="{407C0833-DD96-4A22-A2AB-32107231975C}" name="Column14966"/>
    <tableColumn id="14980" xr3:uid="{88F3AFA4-060C-4C4D-9778-492453E46A78}" name="Column14967"/>
    <tableColumn id="14981" xr3:uid="{7CEF4B99-C860-4BC8-B597-E07737A26D70}" name="Column14968"/>
    <tableColumn id="14982" xr3:uid="{C3C539A8-22D7-42B8-8F10-9602B818F662}" name="Column14969"/>
    <tableColumn id="14983" xr3:uid="{ECA86494-1988-490E-A386-209484897B8E}" name="Column14970"/>
    <tableColumn id="14984" xr3:uid="{DCC6F97C-814F-4697-B452-59CC480F2386}" name="Column14971"/>
    <tableColumn id="14985" xr3:uid="{AD5E960B-B6F5-4A94-A707-66C3A1FEF7B4}" name="Column14972"/>
    <tableColumn id="14986" xr3:uid="{4368D81D-42C4-4590-A4CF-660283717950}" name="Column14973"/>
    <tableColumn id="14987" xr3:uid="{55CAD94B-2ED0-4C7D-9C48-EFD2BAA9E497}" name="Column14974"/>
    <tableColumn id="14988" xr3:uid="{00F232D4-89E3-4540-BD98-808361C42522}" name="Column14975"/>
    <tableColumn id="14989" xr3:uid="{8F7A1FA5-069A-426F-8DB5-39DCA6DB857F}" name="Column14976"/>
    <tableColumn id="14990" xr3:uid="{D8FF2930-BF6F-4564-A8F5-0264D2CEAD4F}" name="Column14977"/>
    <tableColumn id="14991" xr3:uid="{9DF38A0D-94F7-42A9-974B-50EC22E1D006}" name="Column14978"/>
    <tableColumn id="14992" xr3:uid="{53656B19-A28E-46E4-96C3-2D126C02DE8A}" name="Column14979"/>
    <tableColumn id="14993" xr3:uid="{9BDA121A-9845-4A1E-B04E-2A119D623A5B}" name="Column14980"/>
    <tableColumn id="14994" xr3:uid="{D1A3896E-1D53-4285-AB95-CCF469434FD6}" name="Column14981"/>
    <tableColumn id="14995" xr3:uid="{6B2CAD97-C239-441E-9629-3B2557F71AC3}" name="Column14982"/>
    <tableColumn id="14996" xr3:uid="{FFEE56F8-5D9F-49C3-BC23-0512FF9CD041}" name="Column14983"/>
    <tableColumn id="14997" xr3:uid="{0070327E-ED56-482E-B17F-69077A48F04F}" name="Column14984"/>
    <tableColumn id="14998" xr3:uid="{FE719A2D-D91A-4033-816C-24E554878848}" name="Column14985"/>
    <tableColumn id="14999" xr3:uid="{39664717-CE8A-49AE-86C8-3F60438ED8DC}" name="Column14986"/>
    <tableColumn id="15000" xr3:uid="{699C746C-900C-49CC-B970-120B53BC8D9C}" name="Column14987"/>
    <tableColumn id="15001" xr3:uid="{1E45BA45-BB0D-4F29-9A11-2A2F64752D19}" name="Column14988"/>
    <tableColumn id="15002" xr3:uid="{685C64D5-2A12-4189-B402-CD2484B5BCF8}" name="Column14989"/>
    <tableColumn id="15003" xr3:uid="{96DCC8B0-EC31-4EA3-80E6-A178E4BEDB78}" name="Column14990"/>
    <tableColumn id="15004" xr3:uid="{27940B60-B088-45BA-9A7E-E89312917F96}" name="Column14991"/>
    <tableColumn id="15005" xr3:uid="{98C2AC1A-01EA-4879-9D7B-051F40C3DDCC}" name="Column14992"/>
    <tableColumn id="15006" xr3:uid="{DCEF88F9-CDA4-426C-95F6-64CF56A3B403}" name="Column14993"/>
    <tableColumn id="15007" xr3:uid="{8F6806DD-43C3-4DC9-A2F7-9486D8D2B1B5}" name="Column14994"/>
    <tableColumn id="15008" xr3:uid="{6EBCDF29-0AEF-4F0B-8B2A-92A3D8851604}" name="Column14995"/>
    <tableColumn id="15009" xr3:uid="{BAA39A99-B481-4A2C-9729-00C34CDF01E4}" name="Column14996"/>
    <tableColumn id="15010" xr3:uid="{B254C228-12FA-4506-A417-6E7697BE3D0A}" name="Column14997"/>
    <tableColumn id="15011" xr3:uid="{AAD98531-F8C4-4860-9EDB-87773AB59141}" name="Column14998"/>
    <tableColumn id="15012" xr3:uid="{A6C3DFA2-24EB-477C-8B85-8DD2F9FA6E18}" name="Column14999"/>
    <tableColumn id="15013" xr3:uid="{7DAA473A-314B-422B-A285-DBB79AA2DA18}" name="Column15000"/>
    <tableColumn id="15014" xr3:uid="{079A4C96-32E2-4A8C-B83C-FB317B08855E}" name="Column15001"/>
    <tableColumn id="15015" xr3:uid="{81F92634-858F-450A-89DA-E487579D0FA9}" name="Column15002"/>
    <tableColumn id="15016" xr3:uid="{52ABC9B7-7756-45CC-B6AA-C7739D752E3D}" name="Column15003"/>
    <tableColumn id="15017" xr3:uid="{65E1007A-3B76-4BD5-853F-1A714EF6E194}" name="Column15004"/>
    <tableColumn id="15018" xr3:uid="{630819AB-EB20-41D5-A3D2-9032FDA1CE30}" name="Column15005"/>
    <tableColumn id="15019" xr3:uid="{32E4512A-AEC2-49C7-BB66-016830960EBD}" name="Column15006"/>
    <tableColumn id="15020" xr3:uid="{9952D467-3F27-44DB-B154-BC76EECB956E}" name="Column15007"/>
    <tableColumn id="15021" xr3:uid="{3CEBF71D-4DC7-4959-B1B9-ABC0C6871820}" name="Column15008"/>
    <tableColumn id="15022" xr3:uid="{E9874F3E-4524-43D5-8BAE-4B0D103A39EB}" name="Column15009"/>
    <tableColumn id="15023" xr3:uid="{E8E90E19-21C8-4C12-944B-DE282BA5CCAD}" name="Column15010"/>
    <tableColumn id="15024" xr3:uid="{3D40D38C-D907-482C-B54B-6D216375790A}" name="Column15011"/>
    <tableColumn id="15025" xr3:uid="{00CF528C-5CCA-4DF4-A908-B61F77CAE1A0}" name="Column15012"/>
    <tableColumn id="15026" xr3:uid="{B93DBD13-4745-4728-96C7-D7002DB64476}" name="Column15013"/>
    <tableColumn id="15027" xr3:uid="{ACC4CAFD-F660-4A0D-A4E7-04D120FA139D}" name="Column15014"/>
    <tableColumn id="15028" xr3:uid="{11A8A32F-023B-4E48-A83A-AF95AC2AF888}" name="Column15015"/>
    <tableColumn id="15029" xr3:uid="{F541F55F-344E-4AF8-98DA-044E2D83A3E2}" name="Column15016"/>
    <tableColumn id="15030" xr3:uid="{9741602D-C7D2-42DE-AB2D-F4120080FC95}" name="Column15017"/>
    <tableColumn id="15031" xr3:uid="{1CA12137-CB05-4002-809A-487B7DD28021}" name="Column15018"/>
    <tableColumn id="15032" xr3:uid="{26AFC899-D2F5-45C4-99A8-42A2DDFFF707}" name="Column15019"/>
    <tableColumn id="15033" xr3:uid="{7F53F314-639D-4508-B669-B60B0ACBF003}" name="Column15020"/>
    <tableColumn id="15034" xr3:uid="{32A64096-AB36-4185-A9BE-EE0BD1CC9B4F}" name="Column15021"/>
    <tableColumn id="15035" xr3:uid="{9F2087B5-703C-4AAA-9A79-AE805387726F}" name="Column15022"/>
    <tableColumn id="15036" xr3:uid="{B4F39E7B-F6F7-49B3-BD93-472A4FFB3301}" name="Column15023"/>
    <tableColumn id="15037" xr3:uid="{FD62066C-942A-43A2-A1B3-09585015A586}" name="Column15024"/>
    <tableColumn id="15038" xr3:uid="{14031399-71F5-4D10-8E6A-B6F6ED268547}" name="Column15025"/>
    <tableColumn id="15039" xr3:uid="{FE1BFD94-C8EC-4F2A-8258-0E07D1D23DA2}" name="Column15026"/>
    <tableColumn id="15040" xr3:uid="{A2FF265C-16F0-4C12-A382-33A6A955FD2F}" name="Column15027"/>
    <tableColumn id="15041" xr3:uid="{54408808-73AC-494E-BD41-6E5032C3D9A1}" name="Column15028"/>
    <tableColumn id="15042" xr3:uid="{48938AA5-3B36-4C23-BDB7-8D2054F0598F}" name="Column15029"/>
    <tableColumn id="15043" xr3:uid="{AA4A8F3A-7373-46F4-B9CF-FA8D6DF3BA7D}" name="Column15030"/>
    <tableColumn id="15044" xr3:uid="{B71E2A19-A645-4F96-B8E6-069A21407D24}" name="Column15031"/>
    <tableColumn id="15045" xr3:uid="{7C007190-9161-42E9-8278-19ABA9340136}" name="Column15032"/>
    <tableColumn id="15046" xr3:uid="{C4647660-88C1-40C3-A1FC-BE481CB344B2}" name="Column15033"/>
    <tableColumn id="15047" xr3:uid="{6D2E4736-D314-46FE-9CF4-E0A9A72A0A6C}" name="Column15034"/>
    <tableColumn id="15048" xr3:uid="{851A916E-991E-48F2-8848-9624DEAA052E}" name="Column15035"/>
    <tableColumn id="15049" xr3:uid="{9A9CEE53-57C4-40A3-9F19-E1B8A53F46F5}" name="Column15036"/>
    <tableColumn id="15050" xr3:uid="{69FA1EDB-3E14-4C8E-AFE7-EF4247DD4A73}" name="Column15037"/>
    <tableColumn id="15051" xr3:uid="{C17B292E-E4BB-48C7-81C1-552B55E37ABE}" name="Column15038"/>
    <tableColumn id="15052" xr3:uid="{4C81F6FD-52F0-4CAF-9B5F-4FFCCB5B0A52}" name="Column15039"/>
    <tableColumn id="15053" xr3:uid="{3AF7A0F8-CEAD-4FAD-A96F-31DD6B56DDFB}" name="Column15040"/>
    <tableColumn id="15054" xr3:uid="{6D2DBF37-7B79-466E-A052-9F2A78AC89B7}" name="Column15041"/>
    <tableColumn id="15055" xr3:uid="{06D7F853-D63D-4E17-8BC9-5401FAAC3B72}" name="Column15042"/>
    <tableColumn id="15056" xr3:uid="{C2DAA765-CE64-4A21-BBB5-2A29392D1D2A}" name="Column15043"/>
    <tableColumn id="15057" xr3:uid="{66120B07-A1BC-4D2E-975F-39FD7E460201}" name="Column15044"/>
    <tableColumn id="15058" xr3:uid="{587DC5F4-0026-4DE0-AFF0-5C55EFECE55B}" name="Column15045"/>
    <tableColumn id="15059" xr3:uid="{F36B3993-3E43-4CD3-850C-95C12E0494AB}" name="Column15046"/>
    <tableColumn id="15060" xr3:uid="{5751DC79-2061-472B-9FE4-9FC24B97E1B2}" name="Column15047"/>
    <tableColumn id="15061" xr3:uid="{E5B73BD7-12FA-4E43-85C5-D8CB78678F27}" name="Column15048"/>
    <tableColumn id="15062" xr3:uid="{BB51741C-9646-4800-9767-EBE471FB8D41}" name="Column15049"/>
    <tableColumn id="15063" xr3:uid="{D2F32C8B-8C49-494E-A14A-7B325DF01C32}" name="Column15050"/>
    <tableColumn id="15064" xr3:uid="{3BC2198D-A407-4307-BCC0-63EF23ADD73D}" name="Column15051"/>
    <tableColumn id="15065" xr3:uid="{2919AF90-D0D9-4A9B-8F82-E6ACF211E118}" name="Column15052"/>
    <tableColumn id="15066" xr3:uid="{DE7FFC11-BCE5-45EF-A4F1-0897707C0674}" name="Column15053"/>
    <tableColumn id="15067" xr3:uid="{99FD30B8-3701-42D3-9C04-9CE3E2E7030D}" name="Column15054"/>
    <tableColumn id="15068" xr3:uid="{7F9F2930-DB3A-4E20-B48C-584E1CC19C5A}" name="Column15055"/>
    <tableColumn id="15069" xr3:uid="{25C3BE33-1307-49C1-9536-C71CFD988DD0}" name="Column15056"/>
    <tableColumn id="15070" xr3:uid="{14A690C9-56F2-468C-8BFF-7FE9589968B3}" name="Column15057"/>
    <tableColumn id="15071" xr3:uid="{26EA4F49-00F2-45C4-8C9A-76003C95F45D}" name="Column15058"/>
    <tableColumn id="15072" xr3:uid="{48DA67A6-3601-48EB-A5E7-5C3651F1FD28}" name="Column15059"/>
    <tableColumn id="15073" xr3:uid="{7CF35DD6-86AF-49C4-BA1E-35239BD3B263}" name="Column15060"/>
    <tableColumn id="15074" xr3:uid="{9DF7F8CF-1FD2-41B8-A0A6-92C87AD242DE}" name="Column15061"/>
    <tableColumn id="15075" xr3:uid="{1FA45F90-F7D9-4DEC-AD97-3FCD9678DDEE}" name="Column15062"/>
    <tableColumn id="15076" xr3:uid="{ED2A2778-F2C6-4370-83B7-CE4B84F6EFB3}" name="Column15063"/>
    <tableColumn id="15077" xr3:uid="{7475857B-2687-45C2-8A2F-66174B179D7D}" name="Column15064"/>
    <tableColumn id="15078" xr3:uid="{8B534C6D-89EE-405E-A32A-5638AA74A44C}" name="Column15065"/>
    <tableColumn id="15079" xr3:uid="{A07E11AC-5119-4523-AFD4-9DF4067CC2F1}" name="Column15066"/>
    <tableColumn id="15080" xr3:uid="{A2AEB77D-006D-4490-BEF5-1E93A96D170D}" name="Column15067"/>
    <tableColumn id="15081" xr3:uid="{D357D513-F6D1-4D78-B1A5-6278F83A7E11}" name="Column15068"/>
    <tableColumn id="15082" xr3:uid="{E356D95B-685B-4DC4-BA6E-961393811913}" name="Column15069"/>
    <tableColumn id="15083" xr3:uid="{F31B9FD1-5E66-445E-8E0B-395E26BBC922}" name="Column15070"/>
    <tableColumn id="15084" xr3:uid="{24046928-B7B0-456E-838C-4A3466908B2F}" name="Column15071"/>
    <tableColumn id="15085" xr3:uid="{72F08711-D298-4ED9-99AC-33B46C9C6F63}" name="Column15072"/>
    <tableColumn id="15086" xr3:uid="{E880A3AB-B9DB-4FD4-BB18-2A1293E5857D}" name="Column15073"/>
    <tableColumn id="15087" xr3:uid="{7EDFBBFD-F469-41D2-8FF6-C8E1C1F3C75E}" name="Column15074"/>
    <tableColumn id="15088" xr3:uid="{29BDC340-118C-4FE2-86E2-F9A6C23FEA51}" name="Column15075"/>
    <tableColumn id="15089" xr3:uid="{F0DFC7F5-B1B2-4702-AAF2-ED7B4B18A013}" name="Column15076"/>
    <tableColumn id="15090" xr3:uid="{4F88C513-FAAE-4519-841B-E3FA8409176B}" name="Column15077"/>
    <tableColumn id="15091" xr3:uid="{6C5AA07A-CA71-408F-B403-023D3C043672}" name="Column15078"/>
    <tableColumn id="15092" xr3:uid="{71FC2FE2-8BC0-4016-AC72-127AA3F5C4F3}" name="Column15079"/>
    <tableColumn id="15093" xr3:uid="{20B04C3E-0342-4224-822A-9E503995783F}" name="Column15080"/>
    <tableColumn id="15094" xr3:uid="{E792F4FB-190B-4894-9C77-FA2F572F17CC}" name="Column15081"/>
    <tableColumn id="15095" xr3:uid="{E29B181A-8E95-4A86-82FF-3DFD5DD90ECB}" name="Column15082"/>
    <tableColumn id="15096" xr3:uid="{C9F0A95F-B81D-4099-B5AB-D6705EB3CB25}" name="Column15083"/>
    <tableColumn id="15097" xr3:uid="{A7DE0EBA-E3BF-4BA0-88F8-DE0C52274385}" name="Column15084"/>
    <tableColumn id="15098" xr3:uid="{0AFF5ABD-0B41-432E-AA84-0CD3A750A961}" name="Column15085"/>
    <tableColumn id="15099" xr3:uid="{CEBD54B3-A667-4665-B2DB-0D7325AC1C44}" name="Column15086"/>
    <tableColumn id="15100" xr3:uid="{D64C5454-3F09-4481-AD48-677A23E11E74}" name="Column15087"/>
    <tableColumn id="15101" xr3:uid="{362596A2-AC9A-4B8F-9590-563FE2F6AA27}" name="Column15088"/>
    <tableColumn id="15102" xr3:uid="{DA4A4141-E60A-4218-9A55-A504359897A2}" name="Column15089"/>
    <tableColumn id="15103" xr3:uid="{EC077D78-621D-4831-8CF8-231305B4938F}" name="Column15090"/>
    <tableColumn id="15104" xr3:uid="{795D06DF-7B57-4E42-9E07-4C08666A28CE}" name="Column15091"/>
    <tableColumn id="15105" xr3:uid="{F916F7FC-45F6-4F7C-B0CF-04533F1859D3}" name="Column15092"/>
    <tableColumn id="15106" xr3:uid="{729519EC-8D2A-4EB7-8052-8ABF3B7504FF}" name="Column15093"/>
    <tableColumn id="15107" xr3:uid="{BE072265-3C7A-412F-9DF0-0DCAE8DFE38D}" name="Column15094"/>
    <tableColumn id="15108" xr3:uid="{A919C03B-3736-461C-B8B2-585C40671ADB}" name="Column15095"/>
    <tableColumn id="15109" xr3:uid="{E9631298-376C-4285-9187-CAA6114EDA88}" name="Column15096"/>
    <tableColumn id="15110" xr3:uid="{09544544-2BE4-4E56-89FC-9A8A264115DB}" name="Column15097"/>
    <tableColumn id="15111" xr3:uid="{3D2F2797-24BB-4C86-94F2-45129E43221C}" name="Column15098"/>
    <tableColumn id="15112" xr3:uid="{2C0A411B-75BE-407A-9F00-76A94DB3F2E0}" name="Column15099"/>
    <tableColumn id="15113" xr3:uid="{D4B56093-5EFB-4F07-80C0-C6FACAC89745}" name="Column15100"/>
    <tableColumn id="15114" xr3:uid="{A81F0C3C-C427-4299-9CDD-9D54BF127273}" name="Column15101"/>
    <tableColumn id="15115" xr3:uid="{70811DDC-DA64-492E-86B3-23433EC45878}" name="Column15102"/>
    <tableColumn id="15116" xr3:uid="{56D99172-8358-4AF4-B6EB-B4827069A6FA}" name="Column15103"/>
    <tableColumn id="15117" xr3:uid="{33FB14BF-5FCB-4C09-B27E-1428C347D45E}" name="Column15104"/>
    <tableColumn id="15118" xr3:uid="{AF421051-466D-4746-9A3B-6AFDEADA1D51}" name="Column15105"/>
    <tableColumn id="15119" xr3:uid="{0BAD769D-B0DA-4183-8635-9DAD51118ACD}" name="Column15106"/>
    <tableColumn id="15120" xr3:uid="{20D2F8FD-845F-4786-9893-2E3552405657}" name="Column15107"/>
    <tableColumn id="15121" xr3:uid="{422CB453-2A3A-4921-9F06-4E46AF7B3CFB}" name="Column15108"/>
    <tableColumn id="15122" xr3:uid="{D0D67FB6-0112-4EF2-9F4E-22A5426B3EE3}" name="Column15109"/>
    <tableColumn id="15123" xr3:uid="{98C4DB29-24CA-44D6-BC82-027F8A2F9A3B}" name="Column15110"/>
    <tableColumn id="15124" xr3:uid="{A5702833-A809-452D-A833-1655F53949C2}" name="Column15111"/>
    <tableColumn id="15125" xr3:uid="{B96C4389-7244-43B3-B752-F6AAB664D115}" name="Column15112"/>
    <tableColumn id="15126" xr3:uid="{9EAAA36B-9596-428C-B786-18089DBCBBB9}" name="Column15113"/>
    <tableColumn id="15127" xr3:uid="{272DA2C8-8E2B-4337-ABA6-D9CADB86138D}" name="Column15114"/>
    <tableColumn id="15128" xr3:uid="{5BD01047-A191-428A-B492-35A110DD671F}" name="Column15115"/>
    <tableColumn id="15129" xr3:uid="{68019A49-1BA8-4C30-B900-EC51CD5951C4}" name="Column15116"/>
    <tableColumn id="15130" xr3:uid="{CE16265F-6F96-4692-BCF3-D84F9D23BBD2}" name="Column15117"/>
    <tableColumn id="15131" xr3:uid="{36AFF288-66F4-4E06-8C05-47277791E7C6}" name="Column15118"/>
    <tableColumn id="15132" xr3:uid="{3C0D9596-B1B3-49EE-8520-5E46A74A0F6D}" name="Column15119"/>
    <tableColumn id="15133" xr3:uid="{7DEEECAC-255F-49FA-BF23-BA172F967C0D}" name="Column15120"/>
    <tableColumn id="15134" xr3:uid="{F611DAAD-AD4E-41D6-8D50-61033EFDF9EF}" name="Column15121"/>
    <tableColumn id="15135" xr3:uid="{91B8FEFC-8D10-4F36-9656-D16523C9B38C}" name="Column15122"/>
    <tableColumn id="15136" xr3:uid="{57F02EA0-F961-4E32-8E19-D4E7A8FE0D6D}" name="Column15123"/>
    <tableColumn id="15137" xr3:uid="{107DE448-BFBD-4880-9561-3BD9DB435B0D}" name="Column15124"/>
    <tableColumn id="15138" xr3:uid="{38EEA834-DFA1-4065-A3EC-4545AF2ECE7B}" name="Column15125"/>
    <tableColumn id="15139" xr3:uid="{07C227EB-A11F-42FD-8E6C-E4BEDEAE879A}" name="Column15126"/>
    <tableColumn id="15140" xr3:uid="{7DCB04FA-5B92-4D39-A2D4-6129855115A7}" name="Column15127"/>
    <tableColumn id="15141" xr3:uid="{55E38342-D256-4002-87D9-4649C943BA56}" name="Column15128"/>
    <tableColumn id="15142" xr3:uid="{C53178AA-9A11-4A72-921A-30181D9D8180}" name="Column15129"/>
    <tableColumn id="15143" xr3:uid="{496659C4-4273-45CE-9F1D-4260DE659DDC}" name="Column15130"/>
    <tableColumn id="15144" xr3:uid="{4E47BF2E-B773-4213-9D2F-A75E7A3F9379}" name="Column15131"/>
    <tableColumn id="15145" xr3:uid="{CF75C8B1-BB45-4ACD-8B08-49494C3EDC23}" name="Column15132"/>
    <tableColumn id="15146" xr3:uid="{AEABF4FD-37E6-4974-A3A5-E362437CFDC9}" name="Column15133"/>
    <tableColumn id="15147" xr3:uid="{182B2FD8-6DC1-4F54-A793-EE00C1732E5A}" name="Column15134"/>
    <tableColumn id="15148" xr3:uid="{9151DC5C-66B1-4BF0-88C5-120C6FAFEDF0}" name="Column15135"/>
    <tableColumn id="15149" xr3:uid="{45753172-F9A1-4752-A2BF-706810C8E864}" name="Column15136"/>
    <tableColumn id="15150" xr3:uid="{4A29F8C8-57AD-4403-8A9B-F4014F212D55}" name="Column15137"/>
    <tableColumn id="15151" xr3:uid="{410F15E2-58B7-4AE6-A996-EE03C67E7C31}" name="Column15138"/>
    <tableColumn id="15152" xr3:uid="{CDE80BAC-5133-4319-8340-E35CB7A147A1}" name="Column15139"/>
    <tableColumn id="15153" xr3:uid="{7B6FF0D3-2D5E-4DEF-93D4-417496B478E2}" name="Column15140"/>
    <tableColumn id="15154" xr3:uid="{8D75DEE5-74C5-4352-B198-6F51504DBB20}" name="Column15141"/>
    <tableColumn id="15155" xr3:uid="{0790143B-4FA7-4E46-A41F-C92A56AF9622}" name="Column15142"/>
    <tableColumn id="15156" xr3:uid="{2E19F16A-0E9E-4234-889E-8DFB427DA8B1}" name="Column15143"/>
    <tableColumn id="15157" xr3:uid="{E17BE38A-1FAE-4065-A2E1-3C23D008C739}" name="Column15144"/>
    <tableColumn id="15158" xr3:uid="{7000B121-8CC6-40C0-993E-524B457368F2}" name="Column15145"/>
    <tableColumn id="15159" xr3:uid="{0B72DD11-BE34-4631-BDC6-703171764795}" name="Column15146"/>
    <tableColumn id="15160" xr3:uid="{A34DA5F3-9515-449D-BE01-EC65311CBF7A}" name="Column15147"/>
    <tableColumn id="15161" xr3:uid="{CE164A7A-0FFD-4CBF-966E-CC60992DDE49}" name="Column15148"/>
    <tableColumn id="15162" xr3:uid="{92ADA230-A7DF-450F-964B-677EA97BAE2A}" name="Column15149"/>
    <tableColumn id="15163" xr3:uid="{65472154-90CE-459B-9A76-39E126BF9662}" name="Column15150"/>
    <tableColumn id="15164" xr3:uid="{D43AD545-50C6-4B99-99E4-0ED8DC2F61A6}" name="Column15151"/>
    <tableColumn id="15165" xr3:uid="{6036C58E-6662-4264-8F50-6A4009D139AD}" name="Column15152"/>
    <tableColumn id="15166" xr3:uid="{18F9ED7A-A31A-4B4E-A10F-0F3CB91D3D38}" name="Column15153"/>
    <tableColumn id="15167" xr3:uid="{717F5112-EC69-4F61-9AEA-2E4BF0745207}" name="Column15154"/>
    <tableColumn id="15168" xr3:uid="{7122D3A1-4512-4AC0-B65D-4DB0964CAB3E}" name="Column15155"/>
    <tableColumn id="15169" xr3:uid="{00FA60E4-8662-48E3-BFEC-DCDAF3D1AC27}" name="Column15156"/>
    <tableColumn id="15170" xr3:uid="{A8515268-A320-413B-86E4-F0E54B54B804}" name="Column15157"/>
    <tableColumn id="15171" xr3:uid="{CA2DC37C-4199-4B9E-B84B-BCCB46BBCBE7}" name="Column15158"/>
    <tableColumn id="15172" xr3:uid="{3EC7D659-4BB7-4A55-86F3-5536DCCA30FA}" name="Column15159"/>
    <tableColumn id="15173" xr3:uid="{865D3CF0-A475-4668-A7F6-42511FCBB17F}" name="Column15160"/>
    <tableColumn id="15174" xr3:uid="{10153C44-7BAB-4021-A887-00864B150F2F}" name="Column15161"/>
    <tableColumn id="15175" xr3:uid="{E68DE1C3-0F51-4570-86A9-9A2D65AAC312}" name="Column15162"/>
    <tableColumn id="15176" xr3:uid="{FB4C0DEF-ADAC-4985-8A5A-EDD92AD80436}" name="Column15163"/>
    <tableColumn id="15177" xr3:uid="{174B20C7-44E3-4A29-BA4B-AFA173E1514D}" name="Column15164"/>
    <tableColumn id="15178" xr3:uid="{3A7257E6-50C9-4023-AE37-18996FEC127D}" name="Column15165"/>
    <tableColumn id="15179" xr3:uid="{4686587C-056E-417E-B00A-5043D375A4AF}" name="Column15166"/>
    <tableColumn id="15180" xr3:uid="{13A516FB-E10C-4575-8587-B6FA5194A298}" name="Column15167"/>
    <tableColumn id="15181" xr3:uid="{D2F1CE72-DA91-40AB-9BA0-BDA7E8DCAFF3}" name="Column15168"/>
    <tableColumn id="15182" xr3:uid="{04DBFE96-701C-4AA6-9962-9FF544FDADFF}" name="Column15169"/>
    <tableColumn id="15183" xr3:uid="{FAE6FDD9-0D2B-4DF4-B096-B8EEE5360D2B}" name="Column15170"/>
    <tableColumn id="15184" xr3:uid="{D3B6A300-276C-41CD-AA9F-09B37BF23F38}" name="Column15171"/>
    <tableColumn id="15185" xr3:uid="{92921B16-5550-4769-9AF2-613C091055CD}" name="Column15172"/>
    <tableColumn id="15186" xr3:uid="{E2DF3F17-8EED-4474-84BE-DFD5DE6133CF}" name="Column15173"/>
    <tableColumn id="15187" xr3:uid="{8A03A497-2D07-450C-BBDC-B357F21337CC}" name="Column15174"/>
    <tableColumn id="15188" xr3:uid="{7A7D1849-0F1E-41D3-A472-1C8A1AE1B407}" name="Column15175"/>
    <tableColumn id="15189" xr3:uid="{8B77127B-E24A-4080-BA30-F1437633D130}" name="Column15176"/>
    <tableColumn id="15190" xr3:uid="{231AAADD-D63D-4134-ACC6-53A613BEAEC6}" name="Column15177"/>
    <tableColumn id="15191" xr3:uid="{2619EB95-7D7A-4A17-8C9A-A302459463CB}" name="Column15178"/>
    <tableColumn id="15192" xr3:uid="{555B95BA-0AF0-4ECC-AE36-1309F6CF8CCA}" name="Column15179"/>
    <tableColumn id="15193" xr3:uid="{491B5E3F-A9DA-4DE6-9D94-402596A1C6F1}" name="Column15180"/>
    <tableColumn id="15194" xr3:uid="{625AE881-20E3-4E33-B90D-4CC6D49E9658}" name="Column15181"/>
    <tableColumn id="15195" xr3:uid="{90BD2563-1ADE-4B81-88C0-E604384AC91E}" name="Column15182"/>
    <tableColumn id="15196" xr3:uid="{8F5255FA-5DDB-4797-A784-5DFECEBE4CE5}" name="Column15183"/>
    <tableColumn id="15197" xr3:uid="{ADA86634-64DB-46D1-B614-FCDA40EF9597}" name="Column15184"/>
    <tableColumn id="15198" xr3:uid="{EB8560D2-83E6-4FA0-A4AF-59C46D3B6EB5}" name="Column15185"/>
    <tableColumn id="15199" xr3:uid="{26538040-AC24-4739-8249-8D8352A939C4}" name="Column15186"/>
    <tableColumn id="15200" xr3:uid="{3AD29A9E-C596-474F-A385-97D1BCEA03E4}" name="Column15187"/>
    <tableColumn id="15201" xr3:uid="{95F15509-2FF9-402E-A42E-27423EAAD0F4}" name="Column15188"/>
    <tableColumn id="15202" xr3:uid="{F019A4D3-C45D-4F7D-8BFA-7874F2FCE26D}" name="Column15189"/>
    <tableColumn id="15203" xr3:uid="{81FC7851-4AF5-42AD-B4A7-C103107B010E}" name="Column15190"/>
    <tableColumn id="15204" xr3:uid="{17EB2BCA-F5BE-4CB2-869A-CBDA091236F6}" name="Column15191"/>
    <tableColumn id="15205" xr3:uid="{5B34BB30-0626-4D2E-A156-532332D8C6CF}" name="Column15192"/>
    <tableColumn id="15206" xr3:uid="{1484BAC5-8EA2-43D7-85DD-43E9EF2B6330}" name="Column15193"/>
    <tableColumn id="15207" xr3:uid="{2B573464-3AE6-4A55-8E58-0A1B0B1FDAF1}" name="Column15194"/>
    <tableColumn id="15208" xr3:uid="{4A1C050A-F585-4DD3-8B72-9BB5E2D1808E}" name="Column15195"/>
    <tableColumn id="15209" xr3:uid="{53DAD202-A3A0-456F-AF0E-3E795F43C881}" name="Column15196"/>
    <tableColumn id="15210" xr3:uid="{73BDC703-D0C5-4234-A329-70E58273FA40}" name="Column15197"/>
    <tableColumn id="15211" xr3:uid="{64E0C092-1706-411F-898A-FC90D115DF0F}" name="Column15198"/>
    <tableColumn id="15212" xr3:uid="{56F2AB73-FDAC-495E-ADCA-D69C366DBB4E}" name="Column15199"/>
    <tableColumn id="15213" xr3:uid="{595FD81F-EB5A-4453-A503-E3B1F1729E9F}" name="Column15200"/>
    <tableColumn id="15214" xr3:uid="{09F54A48-815C-43B3-B80D-EA25FF70EE5A}" name="Column15201"/>
    <tableColumn id="15215" xr3:uid="{8A9C82D5-9B75-4415-911E-69F7C1CE10FE}" name="Column15202"/>
    <tableColumn id="15216" xr3:uid="{BE8FE0F8-C7E4-4BD7-BF32-5A5D8A3196C9}" name="Column15203"/>
    <tableColumn id="15217" xr3:uid="{BF5341FC-46AD-4A5E-9F2E-3242856BE3B0}" name="Column15204"/>
    <tableColumn id="15218" xr3:uid="{89AC308D-68FD-4F03-A0C1-0ACB1DDF68D8}" name="Column15205"/>
    <tableColumn id="15219" xr3:uid="{1ED5BED4-17F0-4034-BF19-1EF4004530F6}" name="Column15206"/>
    <tableColumn id="15220" xr3:uid="{E9F213E4-1B3C-4A68-8342-99FD7F6988C4}" name="Column15207"/>
    <tableColumn id="15221" xr3:uid="{17B103EB-CE7C-4253-B1F6-579D0FD3CA6D}" name="Column15208"/>
    <tableColumn id="15222" xr3:uid="{8EABFCAB-2037-4901-B3DC-7412BAC4D852}" name="Column15209"/>
    <tableColumn id="15223" xr3:uid="{9E978337-E070-4172-9DA6-B9897E2D66AF}" name="Column15210"/>
    <tableColumn id="15224" xr3:uid="{1F19816B-9045-43F1-B296-ABBAFAED2F70}" name="Column15211"/>
    <tableColumn id="15225" xr3:uid="{8A81E021-7AE9-4932-AAE7-A8B1E8F12593}" name="Column15212"/>
    <tableColumn id="15226" xr3:uid="{BE16B75D-A0F4-471E-82FF-6856946F20A5}" name="Column15213"/>
    <tableColumn id="15227" xr3:uid="{8C2667AA-711D-4B5C-AA73-D91CA73A616F}" name="Column15214"/>
    <tableColumn id="15228" xr3:uid="{0B30130B-C15C-41E8-8991-2A5A2DFA33BD}" name="Column15215"/>
    <tableColumn id="15229" xr3:uid="{A3FD25AC-A4AD-498C-A0D6-3A2FA32533F4}" name="Column15216"/>
    <tableColumn id="15230" xr3:uid="{E719B6AA-02D0-48E1-8036-D552CC9442B3}" name="Column15217"/>
    <tableColumn id="15231" xr3:uid="{65FFE2F2-8199-459F-9C3F-866D9EF63CED}" name="Column15218"/>
    <tableColumn id="15232" xr3:uid="{6EAFBFFA-7E0B-46EF-AE2D-EB9A98B802D8}" name="Column15219"/>
    <tableColumn id="15233" xr3:uid="{9B53D19E-598F-4E3F-9536-F674E1D8C296}" name="Column15220"/>
    <tableColumn id="15234" xr3:uid="{B88C3A38-87A7-43BC-ACA7-90561A17D325}" name="Column15221"/>
    <tableColumn id="15235" xr3:uid="{C3874DF5-B85A-4FA1-B5B1-32354B7CCFA2}" name="Column15222"/>
    <tableColumn id="15236" xr3:uid="{6FE05D30-EE96-4441-B571-AC19A609D4F2}" name="Column15223"/>
    <tableColumn id="15237" xr3:uid="{F5CD0544-94B3-4141-AD93-A817F4E7DFEA}" name="Column15224"/>
    <tableColumn id="15238" xr3:uid="{92FD23B8-A414-4783-A86A-BC3BE7723A62}" name="Column15225"/>
    <tableColumn id="15239" xr3:uid="{FC6EBF9B-67F8-436E-96DC-D9B87FE65EFF}" name="Column15226"/>
    <tableColumn id="15240" xr3:uid="{6A0C914F-F16E-4EF0-98C5-E0A27391CF6D}" name="Column15227"/>
    <tableColumn id="15241" xr3:uid="{BAA2E32A-5429-46C7-B56A-06BBA7FA69F9}" name="Column15228"/>
    <tableColumn id="15242" xr3:uid="{05907DA3-6AE2-41A8-BFBB-E8EC7DEEFCBC}" name="Column15229"/>
    <tableColumn id="15243" xr3:uid="{9486AB66-3879-4B3B-A635-2880D29D31D9}" name="Column15230"/>
    <tableColumn id="15244" xr3:uid="{FC8E0AD2-6489-4029-BEED-007AD430B052}" name="Column15231"/>
    <tableColumn id="15245" xr3:uid="{EF4519B6-EA38-48A4-AB8E-EC9B1A1EA94C}" name="Column15232"/>
    <tableColumn id="15246" xr3:uid="{42972A97-1612-49F9-A1FF-DAB76F0C4077}" name="Column15233"/>
    <tableColumn id="15247" xr3:uid="{6E719D94-A621-4896-B4DD-34E03D633262}" name="Column15234"/>
    <tableColumn id="15248" xr3:uid="{80046AB5-5FDD-4117-8B5C-4C2AD97A49BC}" name="Column15235"/>
    <tableColumn id="15249" xr3:uid="{FB517EDA-8EEE-460B-AFCD-1FAF6B72551C}" name="Column15236"/>
    <tableColumn id="15250" xr3:uid="{F7C05C95-81DB-48C7-82B4-12E36C5C2EBD}" name="Column15237"/>
    <tableColumn id="15251" xr3:uid="{310DBE49-CFA9-4332-BE02-F5EBB4C31B5C}" name="Column15238"/>
    <tableColumn id="15252" xr3:uid="{F4710367-D39B-4BE3-B7ED-B3F4CB653498}" name="Column15239"/>
    <tableColumn id="15253" xr3:uid="{845E6141-13A3-4E59-B21E-C65F6E792B37}" name="Column15240"/>
    <tableColumn id="15254" xr3:uid="{3AC15CC9-9E4F-41FA-ADE3-EC684B857D5A}" name="Column15241"/>
    <tableColumn id="15255" xr3:uid="{A923CB7B-31B9-4AFD-8A83-59E6701A6F4B}" name="Column15242"/>
    <tableColumn id="15256" xr3:uid="{26EF80AE-D7A6-4281-8A90-489D9DF574BC}" name="Column15243"/>
    <tableColumn id="15257" xr3:uid="{A3F025F1-7610-4CAF-A45A-5E3672B80653}" name="Column15244"/>
    <tableColumn id="15258" xr3:uid="{CA61D70A-BC82-42B8-8F29-92FDDEEABEEC}" name="Column15245"/>
    <tableColumn id="15259" xr3:uid="{E37B745B-39EB-4072-8D91-C4BC1254EC1E}" name="Column15246"/>
    <tableColumn id="15260" xr3:uid="{0D78822E-D052-4C40-ABDF-A84CEE09D511}" name="Column15247"/>
    <tableColumn id="15261" xr3:uid="{A957AEB6-AD13-4ACA-8A83-F75566D4BFEA}" name="Column15248"/>
    <tableColumn id="15262" xr3:uid="{425B79E7-CC2F-428C-8745-DBE64A184F25}" name="Column15249"/>
    <tableColumn id="15263" xr3:uid="{9532FC32-28E1-4A3B-B018-B426D9887D50}" name="Column15250"/>
    <tableColumn id="15264" xr3:uid="{A22DE48D-81C7-4AE7-BCAD-94BB7757B6D7}" name="Column15251"/>
    <tableColumn id="15265" xr3:uid="{8FEC7B57-0F32-46C5-BBCF-A72E2871190D}" name="Column15252"/>
    <tableColumn id="15266" xr3:uid="{DD236FA7-BF53-4F9F-8C83-289004AC0AE7}" name="Column15253"/>
    <tableColumn id="15267" xr3:uid="{60A71092-7771-4705-91F5-75B263DEFC4C}" name="Column15254"/>
    <tableColumn id="15268" xr3:uid="{937614ED-0605-4B34-A71C-FCB9FD33C26B}" name="Column15255"/>
    <tableColumn id="15269" xr3:uid="{93384AA8-8B45-42C4-852E-9168B492C004}" name="Column15256"/>
    <tableColumn id="15270" xr3:uid="{AD06F9A6-DFFC-4403-9E84-487CC778BDCD}" name="Column15257"/>
    <tableColumn id="15271" xr3:uid="{D9A54CAF-9A28-4253-9440-956CD9746B91}" name="Column15258"/>
    <tableColumn id="15272" xr3:uid="{934E5820-2DB4-4D52-B795-CF983B5AD094}" name="Column15259"/>
    <tableColumn id="15273" xr3:uid="{C7B80735-0D1E-41AA-8F9F-B99B21F2FBCE}" name="Column15260"/>
    <tableColumn id="15274" xr3:uid="{0C0F8A2C-711F-4BDC-9235-50903A2F02CC}" name="Column15261"/>
    <tableColumn id="15275" xr3:uid="{6F76557C-9B09-460B-ADDA-5A0EAE1A2BC4}" name="Column15262"/>
    <tableColumn id="15276" xr3:uid="{ECC0A567-CCCC-45DF-B790-35FDFD8AA315}" name="Column15263"/>
    <tableColumn id="15277" xr3:uid="{925EC76D-4479-4170-B026-1D4AAA167EDF}" name="Column15264"/>
    <tableColumn id="15278" xr3:uid="{D296314C-E857-4A67-A5ED-6C8BAF096F31}" name="Column15265"/>
    <tableColumn id="15279" xr3:uid="{A484F6D9-9794-406B-89C0-DA7E4816FBDD}" name="Column15266"/>
    <tableColumn id="15280" xr3:uid="{0F63A870-BF33-43A2-9840-B13BDE24DC28}" name="Column15267"/>
    <tableColumn id="15281" xr3:uid="{5608F3E1-6D79-42AE-9EFA-4B6B9FEBFC27}" name="Column15268"/>
    <tableColumn id="15282" xr3:uid="{4CE3712B-990D-46F7-AA8A-F1FC946F15E3}" name="Column15269"/>
    <tableColumn id="15283" xr3:uid="{2BF222DC-D6D5-4B23-873F-406B39CD9ADA}" name="Column15270"/>
    <tableColumn id="15284" xr3:uid="{74AAB148-5310-4AFB-934A-740A346C2CAF}" name="Column15271"/>
    <tableColumn id="15285" xr3:uid="{BBEC0AF7-7F8E-40AD-B9B0-5FE29423E780}" name="Column15272"/>
    <tableColumn id="15286" xr3:uid="{B332AC3B-7C0E-4F72-92F6-F2152DD7E2F8}" name="Column15273"/>
    <tableColumn id="15287" xr3:uid="{3FF1B22E-63B9-4C01-8ECA-CF28A7232469}" name="Column15274"/>
    <tableColumn id="15288" xr3:uid="{E481F730-B549-49B9-81E9-68D3ECFD6504}" name="Column15275"/>
    <tableColumn id="15289" xr3:uid="{9A3746DB-19C6-4D68-9D9B-80DA15C55E4E}" name="Column15276"/>
    <tableColumn id="15290" xr3:uid="{824348D4-7368-4A89-93C7-3DB136320DA1}" name="Column15277"/>
    <tableColumn id="15291" xr3:uid="{A36AE06C-A575-4530-A122-3298BC707908}" name="Column15278"/>
    <tableColumn id="15292" xr3:uid="{5C4EA3E0-9BBC-4012-AC94-68F0B468475E}" name="Column15279"/>
    <tableColumn id="15293" xr3:uid="{EA6F94F9-6197-4B4D-AF03-74A8CD2047DF}" name="Column15280"/>
    <tableColumn id="15294" xr3:uid="{CD88E3AA-63D5-42AF-8CAA-FEB0534B127B}" name="Column15281"/>
    <tableColumn id="15295" xr3:uid="{F23F303C-7094-4369-B913-5EE8C36DC81C}" name="Column15282"/>
    <tableColumn id="15296" xr3:uid="{324B5FB4-FAC7-43AB-A77B-0CE5505861EC}" name="Column15283"/>
    <tableColumn id="15297" xr3:uid="{BF274663-0B1E-4FD7-95D4-D60AD7BC58D4}" name="Column15284"/>
    <tableColumn id="15298" xr3:uid="{61C070ED-960B-4BA4-9005-AFC80B97170D}" name="Column15285"/>
    <tableColumn id="15299" xr3:uid="{CDF323F9-A92B-444B-8AC9-7D7BA14FE881}" name="Column15286"/>
    <tableColumn id="15300" xr3:uid="{A2B962FE-F13A-4275-AF59-3379FF04139F}" name="Column15287"/>
    <tableColumn id="15301" xr3:uid="{4E1F1602-2BE3-40FA-9821-4C83D36FC6B9}" name="Column15288"/>
    <tableColumn id="15302" xr3:uid="{43D4DD42-250B-4B52-907D-8C7B415BF36C}" name="Column15289"/>
    <tableColumn id="15303" xr3:uid="{6D45A3AD-5549-4ECB-B8F8-5FFCFC330F77}" name="Column15290"/>
    <tableColumn id="15304" xr3:uid="{9FAB793D-C6CB-4931-9FFF-567C22D3BF5C}" name="Column15291"/>
    <tableColumn id="15305" xr3:uid="{EDFEBFC8-3E09-441F-BB56-864C7F95B6D4}" name="Column15292"/>
    <tableColumn id="15306" xr3:uid="{0A718C64-E62F-4663-A8AE-A77C920B1E39}" name="Column15293"/>
    <tableColumn id="15307" xr3:uid="{78ADB8FC-658E-4063-8D3C-E8860E71E84A}" name="Column15294"/>
    <tableColumn id="15308" xr3:uid="{9181D040-E2EB-4462-A113-1BDE3BBA945A}" name="Column15295"/>
    <tableColumn id="15309" xr3:uid="{F6D3E5F5-C10A-47C5-935D-E667A2E27790}" name="Column15296"/>
    <tableColumn id="15310" xr3:uid="{CB03FE7D-E553-4C83-87BE-B717281D0E0C}" name="Column15297"/>
    <tableColumn id="15311" xr3:uid="{EEE00CCD-D6C6-4BBC-B13D-B682B82132C1}" name="Column15298"/>
    <tableColumn id="15312" xr3:uid="{6A4518A4-2D5B-4A92-AE98-ECBA21BCED69}" name="Column15299"/>
    <tableColumn id="15313" xr3:uid="{64F8987B-58E8-4E05-98E4-83F19D94E6DA}" name="Column15300"/>
    <tableColumn id="15314" xr3:uid="{9A283C7A-705C-4410-8481-B3C35C7B8879}" name="Column15301"/>
    <tableColumn id="15315" xr3:uid="{2684839D-727D-48DB-BFAA-50E7271352F2}" name="Column15302"/>
    <tableColumn id="15316" xr3:uid="{056CB787-C7C6-4A74-93A4-9641FC2E934E}" name="Column15303"/>
    <tableColumn id="15317" xr3:uid="{AE7F9748-4492-458D-BBF5-F104763D28F2}" name="Column15304"/>
    <tableColumn id="15318" xr3:uid="{E8115DE8-2538-43A4-850A-5EE9A7E5BCA3}" name="Column15305"/>
    <tableColumn id="15319" xr3:uid="{1567B485-4FC6-43ED-BB45-B75D624BE6BD}" name="Column15306"/>
    <tableColumn id="15320" xr3:uid="{ABED7FC5-AB48-4EA2-A559-959A2E54AFEA}" name="Column15307"/>
    <tableColumn id="15321" xr3:uid="{688FD032-47D8-4CAC-BFEC-EB7B45F25B27}" name="Column15308"/>
    <tableColumn id="15322" xr3:uid="{F7AAB2AA-F727-48BE-B988-B9F84E0DF1BA}" name="Column15309"/>
    <tableColumn id="15323" xr3:uid="{D92099A6-526C-4438-B494-6FDAB887B07D}" name="Column15310"/>
    <tableColumn id="15324" xr3:uid="{BB28F784-B264-4F2B-BE60-7C840051EA07}" name="Column15311"/>
    <tableColumn id="15325" xr3:uid="{1DBEBC1A-65B5-40E3-907B-7CB0D4235BBA}" name="Column15312"/>
    <tableColumn id="15326" xr3:uid="{81A7F246-F339-4E8A-9278-0CE6EB2F319D}" name="Column15313"/>
    <tableColumn id="15327" xr3:uid="{42D504E7-ACC8-4D69-ABD9-678E3E42DD84}" name="Column15314"/>
    <tableColumn id="15328" xr3:uid="{06ADF4CE-63BB-4E93-A9AB-D371FADB1103}" name="Column15315"/>
    <tableColumn id="15329" xr3:uid="{97DB3FFA-36E9-4230-BA4D-A72D04F39858}" name="Column15316"/>
    <tableColumn id="15330" xr3:uid="{AD27B3BE-20D0-4D26-835C-F56193BFF2A6}" name="Column15317"/>
    <tableColumn id="15331" xr3:uid="{C8140E9A-374D-4D0C-A708-871A83D7B085}" name="Column15318"/>
    <tableColumn id="15332" xr3:uid="{5DF825BC-9293-44E7-A2AC-E4F38FF85F84}" name="Column15319"/>
    <tableColumn id="15333" xr3:uid="{B3555575-DE60-4070-B607-1C5C7C98D9B8}" name="Column15320"/>
    <tableColumn id="15334" xr3:uid="{AF74D33A-3728-4F80-AFBB-3C1A5EC988B6}" name="Column15321"/>
    <tableColumn id="15335" xr3:uid="{51C6991C-CC24-449E-A1B1-3BF8370EEFC0}" name="Column15322"/>
    <tableColumn id="15336" xr3:uid="{D776C17B-D72E-44AA-B2FD-2F5606AF9554}" name="Column15323"/>
    <tableColumn id="15337" xr3:uid="{70F4D95C-B98C-4CB6-A7DD-43CB8DB53ADC}" name="Column15324"/>
    <tableColumn id="15338" xr3:uid="{621B4319-E684-4BC5-B8AF-89AAE15F3FE6}" name="Column15325"/>
    <tableColumn id="15339" xr3:uid="{11996AB4-87E1-42EC-ABCB-342A3FC79E02}" name="Column15326"/>
    <tableColumn id="15340" xr3:uid="{ACDE5366-F221-44C8-A47E-4A2249A4AF7F}" name="Column15327"/>
    <tableColumn id="15341" xr3:uid="{444D4BF1-E9BF-41B7-A4E5-6239CC0B2601}" name="Column15328"/>
    <tableColumn id="15342" xr3:uid="{07979692-A6D7-460C-B875-C88EB6553DD5}" name="Column15329"/>
    <tableColumn id="15343" xr3:uid="{C3CD3AC6-3DF0-481E-97C6-6EFAFAC93DAE}" name="Column15330"/>
    <tableColumn id="15344" xr3:uid="{B156CDB3-26F2-4741-A6E7-499A3E98DC3A}" name="Column15331"/>
    <tableColumn id="15345" xr3:uid="{30920B6A-A113-4B3B-AB9C-B1C8C29ED856}" name="Column15332"/>
    <tableColumn id="15346" xr3:uid="{80CA35FE-AC3C-4423-80F9-C692A29EDF6D}" name="Column15333"/>
    <tableColumn id="15347" xr3:uid="{FB9D27F3-61D8-4439-9C09-669B21044D30}" name="Column15334"/>
    <tableColumn id="15348" xr3:uid="{EDA08C5E-EFAA-467E-B684-52050C531AC3}" name="Column15335"/>
    <tableColumn id="15349" xr3:uid="{81777433-246D-4846-A790-CCFEF1CF337D}" name="Column15336"/>
    <tableColumn id="15350" xr3:uid="{F1546FA6-B6D4-4509-B30E-B757F1619A14}" name="Column15337"/>
    <tableColumn id="15351" xr3:uid="{C63871C6-D8F5-464B-A1E3-6F4611CD66DB}" name="Column15338"/>
    <tableColumn id="15352" xr3:uid="{F82542BF-8ACB-4F62-8716-9BD965624EF6}" name="Column15339"/>
    <tableColumn id="15353" xr3:uid="{C77012DA-9E75-4E4A-A3C6-8D0B9F54076F}" name="Column15340"/>
    <tableColumn id="15354" xr3:uid="{AC04AD69-6393-408B-AF17-5F08BD27D9EB}" name="Column15341"/>
    <tableColumn id="15355" xr3:uid="{1FA0E4A2-87CE-4B46-AED5-7DE7248B065B}" name="Column15342"/>
    <tableColumn id="15356" xr3:uid="{7BDE639F-02C2-4F68-AC4A-713CDBC14835}" name="Column15343"/>
    <tableColumn id="15357" xr3:uid="{CAC06B1F-8E8B-4C11-9C40-FF53E1308F89}" name="Column15344"/>
    <tableColumn id="15358" xr3:uid="{2292EE3B-6CA2-4B6F-9007-AA81D560DF9F}" name="Column15345"/>
    <tableColumn id="15359" xr3:uid="{B5FB30AE-7BDC-414F-8D85-D1C5DE71F3F0}" name="Column15346"/>
    <tableColumn id="15360" xr3:uid="{4CDDD7C0-C2B7-4706-AEE6-0AF1D4BB53B5}" name="Column15347"/>
    <tableColumn id="15361" xr3:uid="{54819F61-3CE7-49BF-A2CE-997A0C1CF2A2}" name="Column15348"/>
    <tableColumn id="15362" xr3:uid="{BB048AB9-E105-489C-AEC8-B2C67FA5CAB0}" name="Column15349"/>
    <tableColumn id="15363" xr3:uid="{97FC0036-10F5-46E9-BFD1-AF281F9B6B6F}" name="Column15350"/>
    <tableColumn id="15364" xr3:uid="{BB384B8E-6ABE-4D8B-B136-34CD102F15B5}" name="Column15351"/>
    <tableColumn id="15365" xr3:uid="{44324649-F82D-4190-9C1D-0F2074BA515C}" name="Column15352"/>
    <tableColumn id="15366" xr3:uid="{1C29C3D6-A674-43D0-865E-E2B06C0CF7B8}" name="Column15353"/>
    <tableColumn id="15367" xr3:uid="{8AD54D9F-3FBF-406F-87B0-EB326A0EF5A4}" name="Column15354"/>
    <tableColumn id="15368" xr3:uid="{2780518C-AD06-4F8E-B14C-4AB6C94DF7C5}" name="Column15355"/>
    <tableColumn id="15369" xr3:uid="{8EDD566C-13C6-410C-A49E-69A7E5D547F7}" name="Column15356"/>
    <tableColumn id="15370" xr3:uid="{08A529A8-5D8D-4715-BFA5-B94D7BBCA7B6}" name="Column15357"/>
    <tableColumn id="15371" xr3:uid="{D20F343D-86A9-4D9D-A251-06D226679C3D}" name="Column15358"/>
    <tableColumn id="15372" xr3:uid="{C3B07D84-8ED2-4F1F-A5D1-49BC73E372D8}" name="Column15359"/>
    <tableColumn id="15373" xr3:uid="{29DF29FC-F496-4C56-8EF1-AF2CA995695C}" name="Column15360"/>
    <tableColumn id="15374" xr3:uid="{463094E7-289D-4107-8C01-16BF818DA3D9}" name="Column15361"/>
    <tableColumn id="15375" xr3:uid="{12BE5128-2FC2-4AE4-A29F-928D13B4FCC9}" name="Column15362"/>
    <tableColumn id="15376" xr3:uid="{091B00D9-FAE7-457A-B8DF-97C17A102C2F}" name="Column15363"/>
    <tableColumn id="15377" xr3:uid="{28C48B41-A898-43C5-B1BE-ECBDC3A0657B}" name="Column15364"/>
    <tableColumn id="15378" xr3:uid="{DF6C8C28-3D2A-413D-9408-53A5C385F4FF}" name="Column15365"/>
    <tableColumn id="15379" xr3:uid="{097491D0-1FBC-40B9-9983-43DE1594E070}" name="Column15366"/>
    <tableColumn id="15380" xr3:uid="{A93B990C-EE7D-4248-8106-0E10FB30F0B5}" name="Column15367"/>
    <tableColumn id="15381" xr3:uid="{51B21406-0765-48B7-8F12-0BCF833A816A}" name="Column15368"/>
    <tableColumn id="15382" xr3:uid="{CC3A5A11-200A-4A41-B62E-74103263045D}" name="Column15369"/>
    <tableColumn id="15383" xr3:uid="{27B0BF3B-3688-4002-8B3B-BC722D241519}" name="Column15370"/>
    <tableColumn id="15384" xr3:uid="{DFAF3016-3757-48B7-9619-5DFCBA3C5A3A}" name="Column15371"/>
    <tableColumn id="15385" xr3:uid="{1A8DFD81-DAAF-4AC5-AAC4-77D8C6E556DC}" name="Column15372"/>
    <tableColumn id="15386" xr3:uid="{DEE015C8-F0E5-4009-9B26-6D0C8594A28A}" name="Column15373"/>
    <tableColumn id="15387" xr3:uid="{2E18B5DB-6FEE-4C4A-9985-8A87E6FFD0B0}" name="Column15374"/>
    <tableColumn id="15388" xr3:uid="{4367864E-07C1-426F-B877-CFFAA8E99CB6}" name="Column15375"/>
    <tableColumn id="15389" xr3:uid="{738B6A8D-DE6D-4802-A7F5-9D01176AC366}" name="Column15376"/>
    <tableColumn id="15390" xr3:uid="{13E300B1-FB70-465E-83D3-5EACC89DD486}" name="Column15377"/>
    <tableColumn id="15391" xr3:uid="{AE96EDC1-7DD4-4D02-B23F-03FF938EBF9A}" name="Column15378"/>
    <tableColumn id="15392" xr3:uid="{778E8E66-0500-430E-8A2C-BF155BD5780E}" name="Column15379"/>
    <tableColumn id="15393" xr3:uid="{8CB6687C-A41D-432E-BAC7-0C12DA7D3CC7}" name="Column15380"/>
    <tableColumn id="15394" xr3:uid="{2F1F9EB7-7114-4D5D-87D4-9E24D5ED4CED}" name="Column15381"/>
    <tableColumn id="15395" xr3:uid="{2048EDD6-D029-4C28-851F-BCA39A2D24D2}" name="Column15382"/>
    <tableColumn id="15396" xr3:uid="{B35B391F-6CF1-4FB1-8E29-997D3989B91F}" name="Column15383"/>
    <tableColumn id="15397" xr3:uid="{5021796E-BEE4-448C-88BA-F5E18E2D25A9}" name="Column15384"/>
    <tableColumn id="15398" xr3:uid="{1413F80D-2D65-413E-9381-5286D2A366E1}" name="Column15385"/>
    <tableColumn id="15399" xr3:uid="{A40B394B-EFD6-4C7B-B0CE-ADB8CDB0D179}" name="Column15386"/>
    <tableColumn id="15400" xr3:uid="{9AAC74EE-3164-419F-BF40-ECCB86D0D642}" name="Column15387"/>
    <tableColumn id="15401" xr3:uid="{A4531F90-FE2E-4C06-A7EE-97465C7B723C}" name="Column15388"/>
    <tableColumn id="15402" xr3:uid="{3F26B437-F684-48DA-A774-0611CA66D798}" name="Column15389"/>
    <tableColumn id="15403" xr3:uid="{926C5301-5BF8-4E8C-9C95-816F2635541A}" name="Column15390"/>
    <tableColumn id="15404" xr3:uid="{BD031E0D-330D-4A8F-9C41-C9CFF227B9F7}" name="Column15391"/>
    <tableColumn id="15405" xr3:uid="{6E778C87-02E8-4766-83E0-A3F0AB135D7E}" name="Column15392"/>
    <tableColumn id="15406" xr3:uid="{5BAFEF21-26DB-42AA-91D8-27AF7CD27EEC}" name="Column15393"/>
    <tableColumn id="15407" xr3:uid="{94FD1FFC-D44C-4861-980F-6C76F5BFA444}" name="Column15394"/>
    <tableColumn id="15408" xr3:uid="{CF2AF636-4358-4D6C-9218-850EBE2C3493}" name="Column15395"/>
    <tableColumn id="15409" xr3:uid="{797DD5A7-8B5F-4171-9D3F-4421062357F4}" name="Column15396"/>
    <tableColumn id="15410" xr3:uid="{3C47DFF8-9642-4B99-9ECE-A44620857C21}" name="Column15397"/>
    <tableColumn id="15411" xr3:uid="{71510B3D-76F5-4827-A285-452B65949116}" name="Column15398"/>
    <tableColumn id="15412" xr3:uid="{5429A0B7-E0C0-4C38-A0B8-5653BF12EDA6}" name="Column15399"/>
    <tableColumn id="15413" xr3:uid="{35618AED-F7AC-42CF-B2C9-305CF45155F8}" name="Column15400"/>
    <tableColumn id="15414" xr3:uid="{E91F10FD-095F-4B78-A087-0E6113989735}" name="Column15401"/>
    <tableColumn id="15415" xr3:uid="{02E3D192-5DE6-4B3D-B253-3761D7921BE6}" name="Column15402"/>
    <tableColumn id="15416" xr3:uid="{3F970583-E358-4BE7-A5B4-E5B6D033155B}" name="Column15403"/>
    <tableColumn id="15417" xr3:uid="{C9A80B3C-5C31-4E67-914F-B48B138D0E08}" name="Column15404"/>
    <tableColumn id="15418" xr3:uid="{5A2BD7AB-8120-46BA-8ED4-D54A207AAD25}" name="Column15405"/>
    <tableColumn id="15419" xr3:uid="{43DA5AD3-409A-4150-A9A2-ACF1E772151E}" name="Column15406"/>
    <tableColumn id="15420" xr3:uid="{8BD2EFDB-9875-4192-B70B-42EE1D6694AD}" name="Column15407"/>
    <tableColumn id="15421" xr3:uid="{C8EB8699-9B08-4245-8B80-F4D0FEEDAD3D}" name="Column15408"/>
    <tableColumn id="15422" xr3:uid="{7AAD6773-EEBA-4BFA-92B5-C7D2B0811CAD}" name="Column15409"/>
    <tableColumn id="15423" xr3:uid="{972EB257-5828-4752-89A9-CB4DE61120C5}" name="Column15410"/>
    <tableColumn id="15424" xr3:uid="{56CCEC23-FD82-49C8-8710-D16D5B91F57B}" name="Column15411"/>
    <tableColumn id="15425" xr3:uid="{ED481131-C863-4792-9167-7FDC8EF1A9C3}" name="Column15412"/>
    <tableColumn id="15426" xr3:uid="{DFA17DAD-3DA5-4084-A055-51A3A26555D9}" name="Column15413"/>
    <tableColumn id="15427" xr3:uid="{96EFDE64-7F04-47F7-B0C4-7B5A02B6FFF5}" name="Column15414"/>
    <tableColumn id="15428" xr3:uid="{274CA2DD-177A-4F9C-B1C1-6BB35A89A68B}" name="Column15415"/>
    <tableColumn id="15429" xr3:uid="{8B85231E-5689-4B83-9BBE-684AE2A40F4A}" name="Column15416"/>
    <tableColumn id="15430" xr3:uid="{95A75CA8-F823-4E6F-91E0-55DF788607DD}" name="Column15417"/>
    <tableColumn id="15431" xr3:uid="{67253194-2933-491A-B7E2-8469143DE4D2}" name="Column15418"/>
    <tableColumn id="15432" xr3:uid="{25E96BEF-E220-4DC7-8839-EBDB9C45F3BB}" name="Column15419"/>
    <tableColumn id="15433" xr3:uid="{0E116DC1-2B61-40FA-B0C7-E32705B0C70E}" name="Column15420"/>
    <tableColumn id="15434" xr3:uid="{5C731EAA-1A9E-482C-83EF-F06C532261A2}" name="Column15421"/>
    <tableColumn id="15435" xr3:uid="{5881A4BB-30FF-493A-9FAF-2AE6401B41DE}" name="Column15422"/>
    <tableColumn id="15436" xr3:uid="{D14CEA55-7577-4748-8DB4-329C48A9C91C}" name="Column15423"/>
    <tableColumn id="15437" xr3:uid="{A75F216C-1917-4647-8C20-30C4EABF3011}" name="Column15424"/>
    <tableColumn id="15438" xr3:uid="{A79472E8-3DF2-452E-AF28-6AA48A2DDA6B}" name="Column15425"/>
    <tableColumn id="15439" xr3:uid="{9A9293DE-BCE4-4226-A5A5-ACA412A752B8}" name="Column15426"/>
    <tableColumn id="15440" xr3:uid="{33EDE1FD-CC7A-47E1-A458-26613FBCF777}" name="Column15427"/>
    <tableColumn id="15441" xr3:uid="{D0488976-B640-46C5-9355-3A7F00EE774D}" name="Column15428"/>
    <tableColumn id="15442" xr3:uid="{D0AC1063-A42E-4350-B4DD-84ED4B6A7DCB}" name="Column15429"/>
    <tableColumn id="15443" xr3:uid="{BC421842-AFD7-42CE-95D7-D6D5A0F8C2A7}" name="Column15430"/>
    <tableColumn id="15444" xr3:uid="{D8FF05AC-8B1D-462B-84E7-1948AEFD5181}" name="Column15431"/>
    <tableColumn id="15445" xr3:uid="{8388CD4B-D962-4C1A-A030-FABCE535DCE2}" name="Column15432"/>
    <tableColumn id="15446" xr3:uid="{10897CFF-87E8-40D3-B885-625AC46DF90E}" name="Column15433"/>
    <tableColumn id="15447" xr3:uid="{0E816C75-51D5-4A36-8797-9777969F4259}" name="Column15434"/>
    <tableColumn id="15448" xr3:uid="{A7635F6E-B31F-48D7-A224-CF79EC37FEED}" name="Column15435"/>
    <tableColumn id="15449" xr3:uid="{12019821-240B-45D2-8E3C-5193F5914D9D}" name="Column15436"/>
    <tableColumn id="15450" xr3:uid="{8EA6F1A5-B234-4759-AECC-3FE81E2B27C1}" name="Column15437"/>
    <tableColumn id="15451" xr3:uid="{A9F65114-868A-4AB5-9F74-AF87260C88C1}" name="Column15438"/>
    <tableColumn id="15452" xr3:uid="{C7576A83-1AEA-47F9-8FB2-B94DBD4BF4BF}" name="Column15439"/>
    <tableColumn id="15453" xr3:uid="{29D6D820-6700-486C-9F26-217A801E27D6}" name="Column15440"/>
    <tableColumn id="15454" xr3:uid="{FE34ED07-1EC0-4E8F-87B0-EF5E6127802B}" name="Column15441"/>
    <tableColumn id="15455" xr3:uid="{ECC4C925-F548-4D03-A5C1-AF9B02FF1248}" name="Column15442"/>
    <tableColumn id="15456" xr3:uid="{03B8C806-C5BF-4153-B153-86C5FFA77036}" name="Column15443"/>
    <tableColumn id="15457" xr3:uid="{BF2DF614-6932-4D5F-B52F-DB707F17C75E}" name="Column15444"/>
    <tableColumn id="15458" xr3:uid="{EB93766A-331B-42B5-A1A9-C7CC25EA63FF}" name="Column15445"/>
    <tableColumn id="15459" xr3:uid="{2378B0C5-8292-434A-8DCF-F1C813E243FB}" name="Column15446"/>
    <tableColumn id="15460" xr3:uid="{86469979-0E4C-45C9-AEA1-FD176DD50EE4}" name="Column15447"/>
    <tableColumn id="15461" xr3:uid="{F7F15299-D8E3-4EAB-B93C-B8F325E3B3A8}" name="Column15448"/>
    <tableColumn id="15462" xr3:uid="{BB7789CC-405B-41BC-A9B6-C5750ECD296C}" name="Column15449"/>
    <tableColumn id="15463" xr3:uid="{F3548ECD-07A4-4766-82D8-533530451061}" name="Column15450"/>
    <tableColumn id="15464" xr3:uid="{0008A4A3-20B9-4EBF-8DDD-4DA6E9891257}" name="Column15451"/>
    <tableColumn id="15465" xr3:uid="{FCA26567-67ED-4020-8CA2-450753263C11}" name="Column15452"/>
    <tableColumn id="15466" xr3:uid="{12431F78-89EC-4125-9B29-1AD49DA7CB19}" name="Column15453"/>
    <tableColumn id="15467" xr3:uid="{56BA8882-FF29-4CFC-8C95-68C82CA8491C}" name="Column15454"/>
    <tableColumn id="15468" xr3:uid="{3A46B1A5-7D93-472F-8F56-0533E9E07444}" name="Column15455"/>
    <tableColumn id="15469" xr3:uid="{39486676-856F-4EE9-A7C3-54F4880653CC}" name="Column15456"/>
    <tableColumn id="15470" xr3:uid="{26578513-4BDD-4EE9-BE70-1DE6823C8391}" name="Column15457"/>
    <tableColumn id="15471" xr3:uid="{42EC2841-F083-4CFB-A807-2ED1E7DEA007}" name="Column15458"/>
    <tableColumn id="15472" xr3:uid="{4E9449F3-E2B9-4D03-8250-0884DC4010DB}" name="Column15459"/>
    <tableColumn id="15473" xr3:uid="{5B506DE0-718D-48CA-A994-2FAEEC730076}" name="Column15460"/>
    <tableColumn id="15474" xr3:uid="{3A498141-BF28-4D5A-AD17-F0DD473AD374}" name="Column15461"/>
    <tableColumn id="15475" xr3:uid="{0F0522E4-D686-4B07-A23F-2D32CF2BF81D}" name="Column15462"/>
    <tableColumn id="15476" xr3:uid="{46020D7D-D506-4230-9005-3D9870E41AE0}" name="Column15463"/>
    <tableColumn id="15477" xr3:uid="{A1337C7B-361E-4E4D-9318-5DAA212CFEA6}" name="Column15464"/>
    <tableColumn id="15478" xr3:uid="{0C944D0C-8581-4A73-806B-F11EBD7E19FF}" name="Column15465"/>
    <tableColumn id="15479" xr3:uid="{5EEF69EF-D265-4404-AE9C-BB8DC4AC5C4A}" name="Column15466"/>
    <tableColumn id="15480" xr3:uid="{CA06F317-70CB-49EB-9B87-012EF72A06A4}" name="Column15467"/>
    <tableColumn id="15481" xr3:uid="{703B4670-4E0C-47FC-85C0-BF10E33B6120}" name="Column15468"/>
    <tableColumn id="15482" xr3:uid="{86AA7352-ACEB-4AC6-B639-CFB738FDB161}" name="Column15469"/>
    <tableColumn id="15483" xr3:uid="{B9E6AC2D-CCEA-4597-811C-285E6E744867}" name="Column15470"/>
    <tableColumn id="15484" xr3:uid="{010AC978-F295-4663-BF9D-0E9A8AB1E902}" name="Column15471"/>
    <tableColumn id="15485" xr3:uid="{D8586569-0DD1-4E8E-8986-819F8CCD230A}" name="Column15472"/>
    <tableColumn id="15486" xr3:uid="{587CA81F-1C5C-4427-A289-BF2367F96A15}" name="Column15473"/>
    <tableColumn id="15487" xr3:uid="{117FB2F2-871D-491C-8E60-8BCAC0D48442}" name="Column15474"/>
    <tableColumn id="15488" xr3:uid="{AF7D9E54-5A54-46EA-B5C2-8D899A4FF48A}" name="Column15475"/>
    <tableColumn id="15489" xr3:uid="{CF983FB6-03FD-4E18-84A3-AE3B84911F44}" name="Column15476"/>
    <tableColumn id="15490" xr3:uid="{6C33D5C0-A6A8-4A95-94F1-9F1C3442FBBC}" name="Column15477"/>
    <tableColumn id="15491" xr3:uid="{1D1BBB0F-94E8-4136-A992-0B67164A616B}" name="Column15478"/>
    <tableColumn id="15492" xr3:uid="{86C81B6D-9CB1-4EDE-9AFC-040A178CEB19}" name="Column15479"/>
    <tableColumn id="15493" xr3:uid="{CD74C0C4-E360-483D-B3C4-305BA55D58F9}" name="Column15480"/>
    <tableColumn id="15494" xr3:uid="{53750C55-C953-499E-8AC9-C31FF1C3F600}" name="Column15481"/>
    <tableColumn id="15495" xr3:uid="{6521ABFD-938D-4CDC-BF3A-B44BC60B51EF}" name="Column15482"/>
    <tableColumn id="15496" xr3:uid="{92F47547-EFEB-45F0-A2C9-25C708109BA7}" name="Column15483"/>
    <tableColumn id="15497" xr3:uid="{99BD324C-F7EF-4CBC-80E6-0FEFBD367D1D}" name="Column15484"/>
    <tableColumn id="15498" xr3:uid="{08490AA4-9AB4-470D-8A73-4AF801D452E3}" name="Column15485"/>
    <tableColumn id="15499" xr3:uid="{3956A848-3C07-46D0-8D04-E36B408C341B}" name="Column15486"/>
    <tableColumn id="15500" xr3:uid="{3C31221B-945E-40E0-B6FB-B564ECA0C46A}" name="Column15487"/>
    <tableColumn id="15501" xr3:uid="{6AFBD41C-3E2E-4215-AFC4-0E9CBCC95373}" name="Column15488"/>
    <tableColumn id="15502" xr3:uid="{59A8F798-7808-4E5F-A037-93E1B29B523E}" name="Column15489"/>
    <tableColumn id="15503" xr3:uid="{6AA1BCA4-0834-45B4-9FD2-384B23841B08}" name="Column15490"/>
    <tableColumn id="15504" xr3:uid="{09AA9E84-FA8D-43FD-9800-F8920B56C108}" name="Column15491"/>
    <tableColumn id="15505" xr3:uid="{D699DFEC-4433-43C8-909D-48CFF1821E8D}" name="Column15492"/>
    <tableColumn id="15506" xr3:uid="{9BF35C83-BE8D-427B-B925-8881633CA79C}" name="Column15493"/>
    <tableColumn id="15507" xr3:uid="{C3469224-D5B0-48F2-997A-3C13865F043B}" name="Column15494"/>
    <tableColumn id="15508" xr3:uid="{900BF464-0539-441B-824B-222300D9EDF7}" name="Column15495"/>
    <tableColumn id="15509" xr3:uid="{4C00FC05-9AD4-4943-8E5E-F1C058498150}" name="Column15496"/>
    <tableColumn id="15510" xr3:uid="{741E5985-30B1-4119-B90E-84CD13C3DFCF}" name="Column15497"/>
    <tableColumn id="15511" xr3:uid="{DE299595-067D-44CF-8579-6615A2B533B0}" name="Column15498"/>
    <tableColumn id="15512" xr3:uid="{97F59A00-C27A-402D-85AE-488E892767A0}" name="Column15499"/>
    <tableColumn id="15513" xr3:uid="{482938E3-FD4E-4ADF-8DFE-99EE9B1CD580}" name="Column15500"/>
    <tableColumn id="15514" xr3:uid="{0F3593E9-800C-4B28-AB58-ED3D7FAE43D8}" name="Column15501"/>
    <tableColumn id="15515" xr3:uid="{4102EA45-11B7-4228-80FD-B8989B7E7379}" name="Column15502"/>
    <tableColumn id="15516" xr3:uid="{AA66C056-507D-47B4-8470-86AA15C5660B}" name="Column15503"/>
    <tableColumn id="15517" xr3:uid="{B2C9966B-D04F-4B07-9A96-A03794EDEB32}" name="Column15504"/>
    <tableColumn id="15518" xr3:uid="{A9E963FC-D83E-46B5-91ED-EC22D5AF4E44}" name="Column15505"/>
    <tableColumn id="15519" xr3:uid="{6989FD05-BBB1-414F-A33E-D3C673F64F81}" name="Column15506"/>
    <tableColumn id="15520" xr3:uid="{D727BE15-E55D-4F06-82A6-E4F28ED81EAF}" name="Column15507"/>
    <tableColumn id="15521" xr3:uid="{957F520D-7691-4E74-8D71-549F4CC7843A}" name="Column15508"/>
    <tableColumn id="15522" xr3:uid="{0FB909E6-2C0A-4F20-9463-ACE187ED9EC0}" name="Column15509"/>
    <tableColumn id="15523" xr3:uid="{9DA89971-60F3-4BC4-A3E7-630C28949D11}" name="Column15510"/>
    <tableColumn id="15524" xr3:uid="{EB1F3422-A3A0-461E-939A-529F160A7EC2}" name="Column15511"/>
    <tableColumn id="15525" xr3:uid="{786D938A-CF2A-406C-A97A-D305D51E2FF9}" name="Column15512"/>
    <tableColumn id="15526" xr3:uid="{A88DE048-73E8-4E41-8271-93514D35877B}" name="Column15513"/>
    <tableColumn id="15527" xr3:uid="{0024E47C-9151-4905-A5A7-C7D40D4EF441}" name="Column15514"/>
    <tableColumn id="15528" xr3:uid="{FD1994BA-7203-430E-B4DB-80C2E8B6C9EC}" name="Column15515"/>
    <tableColumn id="15529" xr3:uid="{EC69F067-0967-4A19-A6F6-3E3207FB2D48}" name="Column15516"/>
    <tableColumn id="15530" xr3:uid="{9E676466-EE2F-48C8-A304-C4FC2C1E28A6}" name="Column15517"/>
    <tableColumn id="15531" xr3:uid="{19CA1BF4-021D-4F66-AAC5-2ECBBC357181}" name="Column15518"/>
    <tableColumn id="15532" xr3:uid="{B4661F7F-4AFF-4152-8F29-AF2CE8109EEF}" name="Column15519"/>
    <tableColumn id="15533" xr3:uid="{8B9F9C96-4D2C-4B97-AE79-AC5CE0C5616F}" name="Column15520"/>
    <tableColumn id="15534" xr3:uid="{0487B494-7277-4EC5-90E4-43A9EB1A996C}" name="Column15521"/>
    <tableColumn id="15535" xr3:uid="{CB34DD4F-2064-40AA-8C9B-503720D735A5}" name="Column15522"/>
    <tableColumn id="15536" xr3:uid="{6F465BA7-97FF-495B-B3D3-D728D3948363}" name="Column15523"/>
    <tableColumn id="15537" xr3:uid="{099C3403-5A06-43CB-A459-D027D7341620}" name="Column15524"/>
    <tableColumn id="15538" xr3:uid="{D0981EEC-2671-4FB2-86EF-A4CE06FAFBC8}" name="Column15525"/>
    <tableColumn id="15539" xr3:uid="{4C06D43E-7A87-496A-B63B-9A74CBD798B9}" name="Column15526"/>
    <tableColumn id="15540" xr3:uid="{0951570E-7716-475E-8B1F-E9BC93752C6F}" name="Column15527"/>
    <tableColumn id="15541" xr3:uid="{2D2BE61E-2692-4096-A3F3-FA24AAC25363}" name="Column15528"/>
    <tableColumn id="15542" xr3:uid="{70234E6C-AD72-4502-97C9-ED693F0B72F3}" name="Column15529"/>
    <tableColumn id="15543" xr3:uid="{58C9956E-D7A9-407F-B861-81BFDA6A7311}" name="Column15530"/>
    <tableColumn id="15544" xr3:uid="{A85CF0C7-3FBD-4023-828E-9CC85128AA96}" name="Column15531"/>
    <tableColumn id="15545" xr3:uid="{08DDE392-9C55-47CE-8A0C-34D8CB0953DF}" name="Column15532"/>
    <tableColumn id="15546" xr3:uid="{2E0B5FBE-59F4-4D8F-8086-EEA077D373B7}" name="Column15533"/>
    <tableColumn id="15547" xr3:uid="{11CBF57B-3EF9-443F-B927-26E800F04E4D}" name="Column15534"/>
    <tableColumn id="15548" xr3:uid="{7D9E7EE5-4B44-4735-8D1A-3C0116B66357}" name="Column15535"/>
    <tableColumn id="15549" xr3:uid="{72D4CAD3-9FAA-4719-A4A6-9A0C2B51757F}" name="Column15536"/>
    <tableColumn id="15550" xr3:uid="{D159D1CF-4D54-4650-BDB7-2171772AA5F4}" name="Column15537"/>
    <tableColumn id="15551" xr3:uid="{E31A0777-00E4-428B-A408-7A721AE2373D}" name="Column15538"/>
    <tableColumn id="15552" xr3:uid="{381AA9B0-C673-45DD-BD5B-41432E7F63AF}" name="Column15539"/>
    <tableColumn id="15553" xr3:uid="{77ABB648-B6BC-48D3-8741-18B9890352BD}" name="Column15540"/>
    <tableColumn id="15554" xr3:uid="{D5CF7E91-1D5F-4C07-8E49-5601D1A6AD31}" name="Column15541"/>
    <tableColumn id="15555" xr3:uid="{4195AF36-283E-461E-A5AA-79146B5D8290}" name="Column15542"/>
    <tableColumn id="15556" xr3:uid="{656E6095-FAA2-4F00-925A-088315659776}" name="Column15543"/>
    <tableColumn id="15557" xr3:uid="{9786E2A6-9A98-4555-B8B8-A4E99A273D57}" name="Column15544"/>
    <tableColumn id="15558" xr3:uid="{3BA97471-5A03-4720-9126-72CB2174023A}" name="Column15545"/>
    <tableColumn id="15559" xr3:uid="{EA427BE9-A521-48C1-80E0-2C83149A0370}" name="Column15546"/>
    <tableColumn id="15560" xr3:uid="{9ED483A4-BBB6-4E4D-8694-2245ED95F177}" name="Column15547"/>
    <tableColumn id="15561" xr3:uid="{BCF7651B-68FB-4222-9F9B-AA29E17E1FF5}" name="Column15548"/>
    <tableColumn id="15562" xr3:uid="{807D78F7-07CA-460C-A867-24113B609625}" name="Column15549"/>
    <tableColumn id="15563" xr3:uid="{2AB0B6FE-41FD-4B7C-8421-EB51FB6AC9E3}" name="Column15550"/>
    <tableColumn id="15564" xr3:uid="{143E4C9A-8A13-4611-A1A9-F77830E964E2}" name="Column15551"/>
    <tableColumn id="15565" xr3:uid="{27815330-0EEB-4A58-BF4A-071D8AE219D1}" name="Column15552"/>
    <tableColumn id="15566" xr3:uid="{00D830CA-CD4F-4600-9997-EA5AE6B85011}" name="Column15553"/>
    <tableColumn id="15567" xr3:uid="{5F02A975-AE65-4253-B796-94981D18AEDB}" name="Column15554"/>
    <tableColumn id="15568" xr3:uid="{504E373A-FF09-4F3E-8CC4-CEA48CDA7890}" name="Column15555"/>
    <tableColumn id="15569" xr3:uid="{D8DABE87-BDC1-4634-BB70-E109B34DFDAF}" name="Column15556"/>
    <tableColumn id="15570" xr3:uid="{F15B3E1D-07F6-49BE-B86A-F3C7707435FE}" name="Column15557"/>
    <tableColumn id="15571" xr3:uid="{21A233FA-BFD6-435A-902F-B085BFB966C5}" name="Column15558"/>
    <tableColumn id="15572" xr3:uid="{30B49C38-6A83-48BD-8CC8-FB9DB84F06AB}" name="Column15559"/>
    <tableColumn id="15573" xr3:uid="{27FDA734-9257-4C80-AA07-4394927D5F0C}" name="Column15560"/>
    <tableColumn id="15574" xr3:uid="{F9742AB5-834A-4F65-A768-8E81EFEEF80B}" name="Column15561"/>
    <tableColumn id="15575" xr3:uid="{3D5ABD55-DFB2-4FA8-896B-08317C1633D3}" name="Column15562"/>
    <tableColumn id="15576" xr3:uid="{C0D087CB-8495-49D7-9305-04E645891E0B}" name="Column15563"/>
    <tableColumn id="15577" xr3:uid="{6DE898C5-F5F6-4165-AC99-0742ADA4CB2B}" name="Column15564"/>
    <tableColumn id="15578" xr3:uid="{1C1BE533-5ECC-4408-A08B-8083E0031385}" name="Column15565"/>
    <tableColumn id="15579" xr3:uid="{561AF3D3-7D51-4F7D-B4C8-7BF74C4C28AF}" name="Column15566"/>
    <tableColumn id="15580" xr3:uid="{58A50307-2A1A-487D-B67E-F30A93A4FB52}" name="Column15567"/>
    <tableColumn id="15581" xr3:uid="{82427425-82B5-4972-84A2-0CA308D8AC2B}" name="Column15568"/>
    <tableColumn id="15582" xr3:uid="{E03786D0-4251-4F05-8F3D-EB0D1191F04D}" name="Column15569"/>
    <tableColumn id="15583" xr3:uid="{CC981C59-09F3-4EA1-BAB3-BA70C2D5B5F8}" name="Column15570"/>
    <tableColumn id="15584" xr3:uid="{330233DC-C7B9-4506-A934-7AD39555CC91}" name="Column15571"/>
    <tableColumn id="15585" xr3:uid="{F20FD4F6-6319-4CF6-A99E-C0371254D46B}" name="Column15572"/>
    <tableColumn id="15586" xr3:uid="{258968BF-5A7A-48B9-BCA5-74BD05C3F5E1}" name="Column15573"/>
    <tableColumn id="15587" xr3:uid="{529272AA-A6C4-4281-802B-F59C6495ADBC}" name="Column15574"/>
    <tableColumn id="15588" xr3:uid="{ABEF835C-9750-4296-BD6C-446948CAE0CD}" name="Column15575"/>
    <tableColumn id="15589" xr3:uid="{CC2DAC10-CDED-4139-A6EC-A9B8B8A57198}" name="Column15576"/>
    <tableColumn id="15590" xr3:uid="{82C5B2DC-04BA-4325-9994-99125CC60177}" name="Column15577"/>
    <tableColumn id="15591" xr3:uid="{48D0211E-AD24-40BC-B787-0FF023E22D27}" name="Column15578"/>
    <tableColumn id="15592" xr3:uid="{A0F1E861-FEE8-44B9-99FF-17A4C6369A58}" name="Column15579"/>
    <tableColumn id="15593" xr3:uid="{29990827-995F-4615-9709-CE3B93AFB9B4}" name="Column15580"/>
    <tableColumn id="15594" xr3:uid="{53658917-1343-4409-BD23-3CB05D45315C}" name="Column15581"/>
    <tableColumn id="15595" xr3:uid="{CF60BEED-5B2C-41E3-AF6A-464F87781A6E}" name="Column15582"/>
    <tableColumn id="15596" xr3:uid="{7275AACF-8C4E-465B-9B86-39CCDC7EA1E8}" name="Column15583"/>
    <tableColumn id="15597" xr3:uid="{07ED31FB-B1AC-4EFA-AB48-44F2DCB79003}" name="Column15584"/>
    <tableColumn id="15598" xr3:uid="{939122E2-0EE6-47F2-8D0E-225CAD7730A8}" name="Column15585"/>
    <tableColumn id="15599" xr3:uid="{8469CEB1-9973-47B7-BEC1-AD5859084447}" name="Column15586"/>
    <tableColumn id="15600" xr3:uid="{0329F183-E608-47F6-B125-7DF095399089}" name="Column15587"/>
    <tableColumn id="15601" xr3:uid="{D40385FB-3127-4C5D-BAEE-440E0DBEE2AA}" name="Column15588"/>
    <tableColumn id="15602" xr3:uid="{DAE056DC-2FFD-491F-B55B-27668C0EB5E6}" name="Column15589"/>
    <tableColumn id="15603" xr3:uid="{AFB3C0A9-90BA-4433-AFEA-5B007F7EEE4B}" name="Column15590"/>
    <tableColumn id="15604" xr3:uid="{121CF143-7718-4016-8B1D-24B9867A9C29}" name="Column15591"/>
    <tableColumn id="15605" xr3:uid="{405C2C7A-F96A-484F-986D-BB77F404BA69}" name="Column15592"/>
    <tableColumn id="15606" xr3:uid="{061090BE-004E-457F-BA03-CD28CCEB5DB8}" name="Column15593"/>
    <tableColumn id="15607" xr3:uid="{33D3B278-CE7D-4C87-B072-EEC8CA1F222B}" name="Column15594"/>
    <tableColumn id="15608" xr3:uid="{CCFBF923-957B-45DC-A734-87F13823DD68}" name="Column15595"/>
    <tableColumn id="15609" xr3:uid="{16D878B9-0F52-483C-AE8C-C0FC9CF7B743}" name="Column15596"/>
    <tableColumn id="15610" xr3:uid="{506DCCF1-C263-4EF3-A234-F56BB9A9AB26}" name="Column15597"/>
    <tableColumn id="15611" xr3:uid="{C2382530-DC81-43B4-A241-1E06C8EFCB8F}" name="Column15598"/>
    <tableColumn id="15612" xr3:uid="{4727A80A-EA47-4745-8FED-92313EA5D89A}" name="Column15599"/>
    <tableColumn id="15613" xr3:uid="{EDC6A187-CF3D-4AD6-9405-99A9AEBA6714}" name="Column15600"/>
    <tableColumn id="15614" xr3:uid="{A7C960DD-4C85-4D11-9780-5B3BFE7063B6}" name="Column15601"/>
    <tableColumn id="15615" xr3:uid="{2EB2BFD8-BE7D-42D8-BFE6-C7D4082BF505}" name="Column15602"/>
    <tableColumn id="15616" xr3:uid="{5B65DA03-2E71-413E-9D73-D2153B39A90C}" name="Column15603"/>
    <tableColumn id="15617" xr3:uid="{C6D36A26-BDCE-4082-9D08-27920AF5B3A1}" name="Column15604"/>
    <tableColumn id="15618" xr3:uid="{4046B0AF-EDAC-48C4-B0E0-DC61F55F4BC4}" name="Column15605"/>
    <tableColumn id="15619" xr3:uid="{4B4E391B-9C22-40F2-8E75-7D71E033D97A}" name="Column15606"/>
    <tableColumn id="15620" xr3:uid="{AFF0576C-3599-4794-A995-BF2F80FBDAFC}" name="Column15607"/>
    <tableColumn id="15621" xr3:uid="{53F8EEF4-E572-47A4-8CB8-E8BA51A90E03}" name="Column15608"/>
    <tableColumn id="15622" xr3:uid="{2098099D-F5A1-4A19-A014-92A23F6AB652}" name="Column15609"/>
    <tableColumn id="15623" xr3:uid="{099675F6-1705-4AA7-BADF-7025ECB1A6C9}" name="Column15610"/>
    <tableColumn id="15624" xr3:uid="{0B56DF79-9F11-4B57-9148-5766984584C6}" name="Column15611"/>
    <tableColumn id="15625" xr3:uid="{B129B16B-BC61-49DE-806C-7CEC8E0D3313}" name="Column15612"/>
    <tableColumn id="15626" xr3:uid="{EF344DBC-63AE-41CD-8A9F-4A7CB4651B56}" name="Column15613"/>
    <tableColumn id="15627" xr3:uid="{A772E565-FD75-43B6-A5FE-AD587D85B344}" name="Column15614"/>
    <tableColumn id="15628" xr3:uid="{00C4EB60-5F2D-4C51-B1ED-04D2BD29E39F}" name="Column15615"/>
    <tableColumn id="15629" xr3:uid="{7D1ECA5E-C2E7-460D-B652-FA6CB0B1F8F6}" name="Column15616"/>
    <tableColumn id="15630" xr3:uid="{A4F8AA68-75E7-4D0E-BA5B-8BF4C24F846B}" name="Column15617"/>
    <tableColumn id="15631" xr3:uid="{1C9172AF-7DA2-486C-AB92-E8A679815D1D}" name="Column15618"/>
    <tableColumn id="15632" xr3:uid="{C39D8DC3-EF82-482C-9138-8633C998635F}" name="Column15619"/>
    <tableColumn id="15633" xr3:uid="{CBDF1726-CC10-4FFB-8954-49845A3D97FE}" name="Column15620"/>
    <tableColumn id="15634" xr3:uid="{74EC0E60-CFDD-4E56-B12F-FD12E819BF6E}" name="Column15621"/>
    <tableColumn id="15635" xr3:uid="{FDF1E8A2-F878-41CF-932A-9C7A4274612E}" name="Column15622"/>
    <tableColumn id="15636" xr3:uid="{4129044A-9C92-41BC-A797-E03369CFE9D3}" name="Column15623"/>
    <tableColumn id="15637" xr3:uid="{B7141457-2C93-470A-87EC-3B0548BDB42A}" name="Column15624"/>
    <tableColumn id="15638" xr3:uid="{7C8CBCF1-4777-440A-B847-275F69A90940}" name="Column15625"/>
    <tableColumn id="15639" xr3:uid="{A758448A-CFFA-4F29-AC07-4DA9FD35D1EE}" name="Column15626"/>
    <tableColumn id="15640" xr3:uid="{58AE48D5-F230-4849-B8D5-AD882918F5F7}" name="Column15627"/>
    <tableColumn id="15641" xr3:uid="{79FD5E40-4507-4747-975E-302D9DE045F0}" name="Column15628"/>
    <tableColumn id="15642" xr3:uid="{062AD0B7-5429-463C-B257-00EEC20680B4}" name="Column15629"/>
    <tableColumn id="15643" xr3:uid="{F3796CCE-CB3C-498E-BC45-4C2D520AB910}" name="Column15630"/>
    <tableColumn id="15644" xr3:uid="{9F5B1232-6651-4F06-8BC9-151D57DFC702}" name="Column15631"/>
    <tableColumn id="15645" xr3:uid="{4882A78C-0653-4A34-BC75-3967F0E8C39B}" name="Column15632"/>
    <tableColumn id="15646" xr3:uid="{5B6D0F59-44FE-4634-897C-B7060D916E35}" name="Column15633"/>
    <tableColumn id="15647" xr3:uid="{12718388-7F1C-4B63-BA14-2B4D43125337}" name="Column15634"/>
    <tableColumn id="15648" xr3:uid="{2BC7ED20-60C1-4FAB-B13C-183FF330BF0A}" name="Column15635"/>
    <tableColumn id="15649" xr3:uid="{CFF093F2-345C-437E-B1B1-DE5A42AAD76C}" name="Column15636"/>
    <tableColumn id="15650" xr3:uid="{1CFC11AA-4A8D-419B-A116-C9D90B9AC66D}" name="Column15637"/>
    <tableColumn id="15651" xr3:uid="{AE6BBDFB-9EA1-414E-B5DD-80CD3EE2A0EB}" name="Column15638"/>
    <tableColumn id="15652" xr3:uid="{8C11FC77-7F84-49D0-8304-3CFAB6C54668}" name="Column15639"/>
    <tableColumn id="15653" xr3:uid="{423B69BB-EFDF-4B3A-88E8-7A4E962BC921}" name="Column15640"/>
    <tableColumn id="15654" xr3:uid="{21B3C9AE-590A-4FDC-8248-C4B38660E271}" name="Column15641"/>
    <tableColumn id="15655" xr3:uid="{261D9B2E-5918-4ABC-9D88-5CC0A64A1C09}" name="Column15642"/>
    <tableColumn id="15656" xr3:uid="{94ED5CE0-61C5-4DE1-B6B6-9E1BE56ACAD1}" name="Column15643"/>
    <tableColumn id="15657" xr3:uid="{E584A18A-EE2F-4A2A-81A5-0AF53D340844}" name="Column15644"/>
    <tableColumn id="15658" xr3:uid="{A3F017FA-ACFA-4846-8E4A-55310F34B1EB}" name="Column15645"/>
    <tableColumn id="15659" xr3:uid="{9AE1EBD7-5035-41CC-9923-C588208D765F}" name="Column15646"/>
    <tableColumn id="15660" xr3:uid="{DD98C708-71ED-4314-B8B1-592BB8CF441E}" name="Column15647"/>
    <tableColumn id="15661" xr3:uid="{D4911188-71EC-44E8-828E-4BDA19E018EE}" name="Column15648"/>
    <tableColumn id="15662" xr3:uid="{EDE8F8C2-D801-41A1-9E4F-66F35CEF5ED9}" name="Column15649"/>
    <tableColumn id="15663" xr3:uid="{42DBEABC-07E2-4CA0-BD78-17B2C27FCDFA}" name="Column15650"/>
    <tableColumn id="15664" xr3:uid="{AF8D799F-5183-454A-96A2-8B3C68D4CFD4}" name="Column15651"/>
    <tableColumn id="15665" xr3:uid="{C1AE24D1-FB05-4133-BDAB-FB74644CAFE1}" name="Column15652"/>
    <tableColumn id="15666" xr3:uid="{65156FF2-AB67-4776-9951-549CD302AD32}" name="Column15653"/>
    <tableColumn id="15667" xr3:uid="{9BD9271A-8A71-4761-A5AC-69C7055BB84F}" name="Column15654"/>
    <tableColumn id="15668" xr3:uid="{123906F7-B575-4D4C-AA08-A1E8D6F02A83}" name="Column15655"/>
    <tableColumn id="15669" xr3:uid="{399CD196-77E1-4C82-A69C-06A61BF77FC8}" name="Column15656"/>
    <tableColumn id="15670" xr3:uid="{D965A88A-505D-45B0-B50C-807AE1B6F436}" name="Column15657"/>
    <tableColumn id="15671" xr3:uid="{3234B09E-DBB6-45BC-9A71-A99C945A6FF0}" name="Column15658"/>
    <tableColumn id="15672" xr3:uid="{CAF699C8-18B2-4FE7-BC31-63B3CF5FB9C2}" name="Column15659"/>
    <tableColumn id="15673" xr3:uid="{D6CB29B3-B15D-43F8-8D96-C88124A1C11F}" name="Column15660"/>
    <tableColumn id="15674" xr3:uid="{1C16BC6D-CA5C-4DC3-9E59-12B8C1EE6CD3}" name="Column15661"/>
    <tableColumn id="15675" xr3:uid="{3E3E80D8-986B-4EA1-B053-D7B3456C867D}" name="Column15662"/>
    <tableColumn id="15676" xr3:uid="{B5EF6F95-1D95-41AA-9A44-796DFF20661D}" name="Column15663"/>
    <tableColumn id="15677" xr3:uid="{3B9CE882-8E11-42CC-B904-F51142FA758D}" name="Column15664"/>
    <tableColumn id="15678" xr3:uid="{EEFEDCD3-87B0-41D0-B7E0-D8FBE84B876C}" name="Column15665"/>
    <tableColumn id="15679" xr3:uid="{E8879158-D132-4B80-8D0A-1355EE00D1E0}" name="Column15666"/>
    <tableColumn id="15680" xr3:uid="{91CF246D-C806-4B32-8311-6D0A325C042D}" name="Column15667"/>
    <tableColumn id="15681" xr3:uid="{312661A3-D3AC-4DCF-9833-FA2A02785609}" name="Column15668"/>
    <tableColumn id="15682" xr3:uid="{E4F45945-C6DA-4241-883C-A7155F7839A7}" name="Column15669"/>
    <tableColumn id="15683" xr3:uid="{D4365F10-1590-4FDE-9A35-D71469C68571}" name="Column15670"/>
    <tableColumn id="15684" xr3:uid="{55B60DB1-164C-4BAE-BABA-50EF7E0B52F6}" name="Column15671"/>
    <tableColumn id="15685" xr3:uid="{C43A4307-478A-4C73-93F1-C6A6EAC76A96}" name="Column15672"/>
    <tableColumn id="15686" xr3:uid="{926D79BB-2935-4460-B937-2368350760E0}" name="Column15673"/>
    <tableColumn id="15687" xr3:uid="{C9A4271C-DA77-4A6B-ADA7-28712AF9E863}" name="Column15674"/>
    <tableColumn id="15688" xr3:uid="{D1FFD512-5228-4EF3-B768-31CB90F08A25}" name="Column15675"/>
    <tableColumn id="15689" xr3:uid="{8C82A711-255C-487F-BD25-47E8A0B9D119}" name="Column15676"/>
    <tableColumn id="15690" xr3:uid="{88A8823C-C2CD-4478-889B-04816F8129F2}" name="Column15677"/>
    <tableColumn id="15691" xr3:uid="{4C5C156B-E343-4438-BC8E-FAE1DB13B624}" name="Column15678"/>
    <tableColumn id="15692" xr3:uid="{B33ABFAB-2809-4109-9A98-CCD94D8BDBAB}" name="Column15679"/>
    <tableColumn id="15693" xr3:uid="{A2539104-C921-40F7-94BE-82E6DC5EC234}" name="Column15680"/>
    <tableColumn id="15694" xr3:uid="{58AA05F0-6D2D-4A16-B231-988B72B6DB24}" name="Column15681"/>
    <tableColumn id="15695" xr3:uid="{CBDE0226-AA83-43F7-8A98-73C55BF3B292}" name="Column15682"/>
    <tableColumn id="15696" xr3:uid="{16750D33-B8FF-4ED4-A597-58A32543E59F}" name="Column15683"/>
    <tableColumn id="15697" xr3:uid="{AA0873DC-DAF9-412D-838C-FAEDC9CBC007}" name="Column15684"/>
    <tableColumn id="15698" xr3:uid="{F3532356-47FE-42B6-B0AE-06E62E479AC8}" name="Column15685"/>
    <tableColumn id="15699" xr3:uid="{B19BF5A8-083F-41DA-8B3C-B318A9070B46}" name="Column15686"/>
    <tableColumn id="15700" xr3:uid="{8F7B94EE-1C4C-4E54-8302-A9C30EED9C8D}" name="Column15687"/>
    <tableColumn id="15701" xr3:uid="{F5D366BA-F4EE-4E6C-98B9-E853041A31BA}" name="Column15688"/>
    <tableColumn id="15702" xr3:uid="{7681710F-9B7F-4F10-BBB1-8FF027C2E91A}" name="Column15689"/>
    <tableColumn id="15703" xr3:uid="{20702697-E43A-4060-8D4F-5F8C8E93F099}" name="Column15690"/>
    <tableColumn id="15704" xr3:uid="{CA42B231-9438-4CA8-ABFA-7F4376D8270C}" name="Column15691"/>
    <tableColumn id="15705" xr3:uid="{067482E1-8592-4B8F-B650-1BB63AEC51C6}" name="Column15692"/>
    <tableColumn id="15706" xr3:uid="{0013407E-037F-45D8-9457-E56BD05018B7}" name="Column15693"/>
    <tableColumn id="15707" xr3:uid="{81CD49B8-7040-4706-A46B-7C331D2E992C}" name="Column15694"/>
    <tableColumn id="15708" xr3:uid="{4CD99A7C-6AD0-4A78-89D4-AB799A51D1CA}" name="Column15695"/>
    <tableColumn id="15709" xr3:uid="{4B2241A4-D3A2-4322-8F80-DE3E94588F4F}" name="Column15696"/>
    <tableColumn id="15710" xr3:uid="{96A9EFCD-E78E-41B4-91EB-1A8A1990EC31}" name="Column15697"/>
    <tableColumn id="15711" xr3:uid="{4297972F-CAE0-43E7-B892-1DB638DACF19}" name="Column15698"/>
    <tableColumn id="15712" xr3:uid="{DF73A9D9-6C02-4048-8C8F-5E88F359A130}" name="Column15699"/>
    <tableColumn id="15713" xr3:uid="{BD1B3257-3B59-4B26-8A16-010E102BC1F1}" name="Column15700"/>
    <tableColumn id="15714" xr3:uid="{613C9A67-7E5A-4476-B0F4-6F686D0FCF8F}" name="Column15701"/>
    <tableColumn id="15715" xr3:uid="{CA02F6D7-B7B0-42D4-BA40-9D58E1D21CA1}" name="Column15702"/>
    <tableColumn id="15716" xr3:uid="{A53719A3-50EB-4239-81B3-225774F0D57F}" name="Column15703"/>
    <tableColumn id="15717" xr3:uid="{92A218C2-81F4-4382-BB53-9B5279016F5D}" name="Column15704"/>
    <tableColumn id="15718" xr3:uid="{FBBAE82C-F136-47AB-A2AD-28CA2CAAACA7}" name="Column15705"/>
    <tableColumn id="15719" xr3:uid="{6DF98DCD-35DB-4AE6-ACF9-CA683F7A9E6F}" name="Column15706"/>
    <tableColumn id="15720" xr3:uid="{960E1891-74C8-469E-8C51-390CBD0948AB}" name="Column15707"/>
    <tableColumn id="15721" xr3:uid="{B3BB25EA-955C-473F-B331-DC3819923E87}" name="Column15708"/>
    <tableColumn id="15722" xr3:uid="{917E8E5F-929C-49D0-818A-F62C79FCB127}" name="Column15709"/>
    <tableColumn id="15723" xr3:uid="{062AC037-FA45-457A-BFA9-818BF759B5BF}" name="Column15710"/>
    <tableColumn id="15724" xr3:uid="{D8ADABFA-C5DD-4196-A041-7636EFC0608C}" name="Column15711"/>
    <tableColumn id="15725" xr3:uid="{3752E904-2BD9-4D54-95DA-C958BC45847B}" name="Column15712"/>
    <tableColumn id="15726" xr3:uid="{F4C79B5D-5DB7-4138-9C43-107A879BE33C}" name="Column15713"/>
    <tableColumn id="15727" xr3:uid="{DBD9E27B-2D67-4D4F-9CC6-85384F758A58}" name="Column15714"/>
    <tableColumn id="15728" xr3:uid="{838B8C22-551B-402B-8FFD-72C77339EE59}" name="Column15715"/>
    <tableColumn id="15729" xr3:uid="{8C5C4CEB-33D3-4240-9632-23A427962A75}" name="Column15716"/>
    <tableColumn id="15730" xr3:uid="{F6FE0E38-681E-438C-822A-E9D68D97F4F1}" name="Column15717"/>
    <tableColumn id="15731" xr3:uid="{A7683F1E-1895-4D83-A9DE-F8E6B24F91AB}" name="Column15718"/>
    <tableColumn id="15732" xr3:uid="{F03D52CE-5C89-48A8-81D6-7AB15E2DF60D}" name="Column15719"/>
    <tableColumn id="15733" xr3:uid="{F528C978-4FBE-4331-8C02-A0920AECDA6B}" name="Column15720"/>
    <tableColumn id="15734" xr3:uid="{67D9A622-1AFE-4523-9271-24155F39CA25}" name="Column15721"/>
    <tableColumn id="15735" xr3:uid="{8E4D978A-B63F-4A9E-9AA9-097647456395}" name="Column15722"/>
    <tableColumn id="15736" xr3:uid="{95D12E9F-89E4-41EF-9BC1-243A4CD5DE44}" name="Column15723"/>
    <tableColumn id="15737" xr3:uid="{CD6790DC-3043-4818-A2D3-600223E85B5D}" name="Column15724"/>
    <tableColumn id="15738" xr3:uid="{101504C0-1352-46CE-B944-467978451BC5}" name="Column15725"/>
    <tableColumn id="15739" xr3:uid="{69DAA809-4C85-4FCB-ABAD-CC72A7430E42}" name="Column15726"/>
    <tableColumn id="15740" xr3:uid="{849FCC57-0D9A-4451-8759-07101D1A3291}" name="Column15727"/>
    <tableColumn id="15741" xr3:uid="{C9C7D2E5-C5FF-40CF-B1C0-38B58CCD90A7}" name="Column15728"/>
    <tableColumn id="15742" xr3:uid="{A2BE590D-405F-4EFC-A2F9-500FAB4F67CA}" name="Column15729"/>
    <tableColumn id="15743" xr3:uid="{4015416E-E1D2-46CB-B242-92B31F5891BE}" name="Column15730"/>
    <tableColumn id="15744" xr3:uid="{5AF4227C-DAA0-4E8F-A5FE-531418579C14}" name="Column15731"/>
    <tableColumn id="15745" xr3:uid="{91C844CC-A5F7-4AF3-87F8-7F8055FC2016}" name="Column15732"/>
    <tableColumn id="15746" xr3:uid="{E913E3B6-64C5-4FFC-9F25-102E47734D19}" name="Column15733"/>
    <tableColumn id="15747" xr3:uid="{F05469BD-AF3E-49CB-8D3E-0312E75F9781}" name="Column15734"/>
    <tableColumn id="15748" xr3:uid="{C8F4C22F-BA5D-44DC-AD16-4C9CFA16FC46}" name="Column15735"/>
    <tableColumn id="15749" xr3:uid="{0AE5940E-3E35-4A6E-B7C6-290DAB281AAF}" name="Column15736"/>
    <tableColumn id="15750" xr3:uid="{B4D39961-4E05-4618-A4F6-26FDF9115A9A}" name="Column15737"/>
    <tableColumn id="15751" xr3:uid="{9AF3D2BB-AAFE-4AAD-A34F-7BFEBD78A65C}" name="Column15738"/>
    <tableColumn id="15752" xr3:uid="{C960993D-89D1-4593-B11E-C8CB3D2DE935}" name="Column15739"/>
    <tableColumn id="15753" xr3:uid="{1AB6E162-2354-48D0-94C0-7B567CADF64A}" name="Column15740"/>
    <tableColumn id="15754" xr3:uid="{6EE581E1-AB01-48CC-8A27-57BBB0E5A44F}" name="Column15741"/>
    <tableColumn id="15755" xr3:uid="{D3460F66-31E2-49E0-AEF9-476436C03131}" name="Column15742"/>
    <tableColumn id="15756" xr3:uid="{ED2B437D-E44D-42C2-B033-B3122605DC4F}" name="Column15743"/>
    <tableColumn id="15757" xr3:uid="{A200E531-D837-4436-89BC-11E17C81FE43}" name="Column15744"/>
    <tableColumn id="15758" xr3:uid="{64A0F619-77CC-447C-B087-729513FE0A7B}" name="Column15745"/>
    <tableColumn id="15759" xr3:uid="{4656CA97-13E9-43F0-90ED-9043B795F08E}" name="Column15746"/>
    <tableColumn id="15760" xr3:uid="{8B244E1C-A380-4012-BFBF-C98634F00F14}" name="Column15747"/>
    <tableColumn id="15761" xr3:uid="{D1971C07-1E44-4AB9-B440-AE87146386FD}" name="Column15748"/>
    <tableColumn id="15762" xr3:uid="{DCECA54C-D13B-453A-B604-D9E7CA917400}" name="Column15749"/>
    <tableColumn id="15763" xr3:uid="{4CEE7D81-7AFB-4548-B2B9-E89B56AC8089}" name="Column15750"/>
    <tableColumn id="15764" xr3:uid="{2F140A48-005C-413D-B257-97790E260B87}" name="Column15751"/>
    <tableColumn id="15765" xr3:uid="{4EC785EE-A165-4D2C-AA84-343719E6E615}" name="Column15752"/>
    <tableColumn id="15766" xr3:uid="{674D3302-0CF4-4E70-816A-801BA87DC144}" name="Column15753"/>
    <tableColumn id="15767" xr3:uid="{9FD0E72B-3908-4504-A5EB-E66DA52DC139}" name="Column15754"/>
    <tableColumn id="15768" xr3:uid="{CAE77C3C-239F-4D00-BFE0-2FB4049D91A0}" name="Column15755"/>
    <tableColumn id="15769" xr3:uid="{69BD96E7-498A-415E-B7B7-E713A037980D}" name="Column15756"/>
    <tableColumn id="15770" xr3:uid="{A8C298DD-EEF8-4A5E-A3F1-146335F84744}" name="Column15757"/>
    <tableColumn id="15771" xr3:uid="{2D71009D-0855-4C6D-AAA0-A68AF00B46AB}" name="Column15758"/>
    <tableColumn id="15772" xr3:uid="{289225F7-F9B3-4DF1-9B81-7DB725B9E9F6}" name="Column15759"/>
    <tableColumn id="15773" xr3:uid="{F62697AA-918E-4D4F-AEAD-7F2A77C85443}" name="Column15760"/>
    <tableColumn id="15774" xr3:uid="{84EDD42B-8C8B-457C-8A73-875DD3F4766D}" name="Column15761"/>
    <tableColumn id="15775" xr3:uid="{FCFBE2A5-84AD-4753-82A9-524866161AB7}" name="Column15762"/>
    <tableColumn id="15776" xr3:uid="{3BE6DD48-2FD4-4044-906A-A615CFA78D2C}" name="Column15763"/>
    <tableColumn id="15777" xr3:uid="{3AA06F83-8939-4151-BE49-5CC7DB2BBE6D}" name="Column15764"/>
    <tableColumn id="15778" xr3:uid="{CBCFE5E1-891D-4F20-BAC9-F3FA30133073}" name="Column15765"/>
    <tableColumn id="15779" xr3:uid="{C7DA3536-ABD2-4646-BDCF-836A745058B8}" name="Column15766"/>
    <tableColumn id="15780" xr3:uid="{DD85DCC5-C8C0-4C6C-8DA7-880AF14E6831}" name="Column15767"/>
    <tableColumn id="15781" xr3:uid="{69507D6D-F60A-47B2-9232-EA4C791A9842}" name="Column15768"/>
    <tableColumn id="15782" xr3:uid="{CC21EECC-18A6-4D46-8827-04B3F9499DF1}" name="Column15769"/>
    <tableColumn id="15783" xr3:uid="{D2E2C3D8-8F4A-41A4-A791-AA55A7B31F9B}" name="Column15770"/>
    <tableColumn id="15784" xr3:uid="{6F6C6F4B-212A-42CC-B950-6DCC704D2AAA}" name="Column15771"/>
    <tableColumn id="15785" xr3:uid="{1D6208F3-13CF-4C4F-A060-69EEF795BECB}" name="Column15772"/>
    <tableColumn id="15786" xr3:uid="{FF215D9A-2EAF-4E28-BCB3-11EADC4DC1C1}" name="Column15773"/>
    <tableColumn id="15787" xr3:uid="{0FFCEDF5-CA48-47A3-9D11-BD0FEC3568A9}" name="Column15774"/>
    <tableColumn id="15788" xr3:uid="{801DBB6A-7DA8-4F75-8655-2BEA29C1E23F}" name="Column15775"/>
    <tableColumn id="15789" xr3:uid="{A64686A1-72F4-4FB0-8735-5BE1ACBFDCDC}" name="Column15776"/>
    <tableColumn id="15790" xr3:uid="{AD757003-12EA-49EB-B556-7BE8826B931C}" name="Column15777"/>
    <tableColumn id="15791" xr3:uid="{8ECD063A-F6DF-4B88-87BA-527BAFFF92C3}" name="Column15778"/>
    <tableColumn id="15792" xr3:uid="{B963C3CF-017E-4E04-B2EC-C8F88443CF0C}" name="Column15779"/>
    <tableColumn id="15793" xr3:uid="{5C6E02A3-5718-49AC-A2CD-CAD085E06502}" name="Column15780"/>
    <tableColumn id="15794" xr3:uid="{F633C5A3-4270-4872-B99E-6B0FBD674D69}" name="Column15781"/>
    <tableColumn id="15795" xr3:uid="{CB50BE1F-3618-4D2C-8C7C-ECB0449D6F33}" name="Column15782"/>
    <tableColumn id="15796" xr3:uid="{20647AED-DC65-414C-B3AD-413C7ABABB16}" name="Column15783"/>
    <tableColumn id="15797" xr3:uid="{7A620C8B-1895-493F-BA0B-49492CD5C56F}" name="Column15784"/>
    <tableColumn id="15798" xr3:uid="{87CD232C-E33A-4AC2-8447-454BC43CD8D8}" name="Column15785"/>
    <tableColumn id="15799" xr3:uid="{6AF08AE5-A273-4C71-B0F7-7A3D5291AF17}" name="Column15786"/>
    <tableColumn id="15800" xr3:uid="{90370786-4051-4AD7-BD8D-95DD452C3D15}" name="Column15787"/>
    <tableColumn id="15801" xr3:uid="{4F6FB6E9-95B1-49B6-A4B6-507FF319B2AC}" name="Column15788"/>
    <tableColumn id="15802" xr3:uid="{86631BA2-E786-429F-BDCA-4A46CA9F2261}" name="Column15789"/>
    <tableColumn id="15803" xr3:uid="{EC2ED2EC-007D-4329-BD35-76BDE2B4FA8E}" name="Column15790"/>
    <tableColumn id="15804" xr3:uid="{0AA4FA93-C44A-4FF8-813E-FC2431AD46C8}" name="Column15791"/>
    <tableColumn id="15805" xr3:uid="{354CBE32-D624-4F5B-B687-0C5257F5243F}" name="Column15792"/>
    <tableColumn id="15806" xr3:uid="{1ADD405C-4C18-4FBB-B971-F1131276B04D}" name="Column15793"/>
    <tableColumn id="15807" xr3:uid="{C2664F94-56C2-4117-AF26-F692EA77E7FB}" name="Column15794"/>
    <tableColumn id="15808" xr3:uid="{3882F2F5-3DA9-48BC-898D-5F6001EA4BE3}" name="Column15795"/>
    <tableColumn id="15809" xr3:uid="{9A9A450F-7E1C-4B43-95E1-414F2F3AB8C8}" name="Column15796"/>
    <tableColumn id="15810" xr3:uid="{BF0E15F0-4367-405A-AEB2-25351DD9E477}" name="Column15797"/>
    <tableColumn id="15811" xr3:uid="{7757A609-EC10-43DF-8F9F-C4B7FD97B2FE}" name="Column15798"/>
    <tableColumn id="15812" xr3:uid="{49124BE8-8B67-49FC-846C-2BE7348377A6}" name="Column15799"/>
    <tableColumn id="15813" xr3:uid="{0D37DBE3-F7EA-4D7C-9765-819DBA7113DD}" name="Column15800"/>
    <tableColumn id="15814" xr3:uid="{CF62ABCB-70AD-4C34-8445-879B14B36BDE}" name="Column15801"/>
    <tableColumn id="15815" xr3:uid="{FBAF5A96-1CA6-45AD-A876-64FBCAB0C0A5}" name="Column15802"/>
    <tableColumn id="15816" xr3:uid="{93052C10-DBC8-437D-A021-A5975F366AEE}" name="Column15803"/>
    <tableColumn id="15817" xr3:uid="{894B816A-173E-4358-B8EE-87E0C93D8D29}" name="Column15804"/>
    <tableColumn id="15818" xr3:uid="{BE55D8C9-10F3-418E-B534-114571F555D6}" name="Column15805"/>
    <tableColumn id="15819" xr3:uid="{98988492-7411-4766-94D3-35F2ABA8C56F}" name="Column15806"/>
    <tableColumn id="15820" xr3:uid="{C3643F9F-3F98-4F82-BA4D-6A52D20562CE}" name="Column15807"/>
    <tableColumn id="15821" xr3:uid="{10722232-65C1-421F-B70C-868333CFEFFA}" name="Column15808"/>
    <tableColumn id="15822" xr3:uid="{FE3B2250-C586-453C-9778-F114B3D8FF8D}" name="Column15809"/>
    <tableColumn id="15823" xr3:uid="{3071268F-4584-45DF-A920-006DD12D2C60}" name="Column15810"/>
    <tableColumn id="15824" xr3:uid="{E8F410CB-365E-4EB7-A2E2-B500B43A1DCB}" name="Column15811"/>
    <tableColumn id="15825" xr3:uid="{9732D584-7022-4D48-A537-7DDE3D769FB3}" name="Column15812"/>
    <tableColumn id="15826" xr3:uid="{F788BA9A-5212-446D-96C2-A6A9B000671D}" name="Column15813"/>
    <tableColumn id="15827" xr3:uid="{067012FE-6B36-4FFE-B567-0DBB4EE91410}" name="Column15814"/>
    <tableColumn id="15828" xr3:uid="{6F7081AD-8574-430A-8ECE-221633F8812F}" name="Column15815"/>
    <tableColumn id="15829" xr3:uid="{B4F223DF-FBBC-46D5-A14C-0758EA910854}" name="Column15816"/>
    <tableColumn id="15830" xr3:uid="{19B9ECE9-04B9-4C92-925B-729BB156D284}" name="Column15817"/>
    <tableColumn id="15831" xr3:uid="{A592C6FE-E253-4356-AC60-0125AFBD44A1}" name="Column15818"/>
    <tableColumn id="15832" xr3:uid="{8389D1B5-B6C0-4012-9572-58B4B64FE8DC}" name="Column15819"/>
    <tableColumn id="15833" xr3:uid="{84336474-1375-4750-A3EA-5BAB3CF6E221}" name="Column15820"/>
    <tableColumn id="15834" xr3:uid="{F1A212A6-2F50-410F-A053-1012178B804F}" name="Column15821"/>
    <tableColumn id="15835" xr3:uid="{88DBF8F4-F6F6-41C2-8468-96410B282A47}" name="Column15822"/>
    <tableColumn id="15836" xr3:uid="{C272C126-5577-49FC-AC88-A475AC100B77}" name="Column15823"/>
    <tableColumn id="15837" xr3:uid="{3FCC0108-44EB-4177-87BC-EACF089DFEFC}" name="Column15824"/>
    <tableColumn id="15838" xr3:uid="{6748F025-BF3B-4DBB-97BE-C16E828C9F60}" name="Column15825"/>
    <tableColumn id="15839" xr3:uid="{508F0164-163E-42F1-ADF0-700C0BD23F45}" name="Column15826"/>
    <tableColumn id="15840" xr3:uid="{1DA94061-FBB1-470A-97EC-E75691DC1DF6}" name="Column15827"/>
    <tableColumn id="15841" xr3:uid="{6481F743-E2CD-433C-B46A-45B36523FCC7}" name="Column15828"/>
    <tableColumn id="15842" xr3:uid="{2B65D19D-BC81-46C6-B0D8-E32DAE0A16D4}" name="Column15829"/>
    <tableColumn id="15843" xr3:uid="{7937976D-9786-4FB0-87E1-63AE2A8D2893}" name="Column15830"/>
    <tableColumn id="15844" xr3:uid="{0CB2B19A-D47B-4B45-A9A5-CD3388AA12F6}" name="Column15831"/>
    <tableColumn id="15845" xr3:uid="{BBEEE1B2-19FB-4D3D-89C8-1530BE9622FE}" name="Column15832"/>
    <tableColumn id="15846" xr3:uid="{E4034141-02D6-46C7-9933-CA598A7C8CCE}" name="Column15833"/>
    <tableColumn id="15847" xr3:uid="{6FD60057-1AED-4629-9720-01C650592284}" name="Column15834"/>
    <tableColumn id="15848" xr3:uid="{CC1EC66A-FB54-466A-90D2-8B9FA83B4CCF}" name="Column15835"/>
    <tableColumn id="15849" xr3:uid="{48982281-D582-4E8D-8690-923F333227F1}" name="Column15836"/>
    <tableColumn id="15850" xr3:uid="{E4227ED4-9C97-474F-9BCF-6C5B48018C22}" name="Column15837"/>
    <tableColumn id="15851" xr3:uid="{975B8ECE-5968-4A31-81E4-7683103F1833}" name="Column15838"/>
    <tableColumn id="15852" xr3:uid="{BD2AE556-F905-442C-B9DE-88C238968EF1}" name="Column15839"/>
    <tableColumn id="15853" xr3:uid="{DB4D0F8F-4D5F-437D-A928-2F8451B19F4B}" name="Column15840"/>
    <tableColumn id="15854" xr3:uid="{DF146684-FDBA-47AB-9D6C-843EDB6B45BE}" name="Column15841"/>
    <tableColumn id="15855" xr3:uid="{DC30D501-F922-4326-AEE0-E037474F5FCF}" name="Column15842"/>
    <tableColumn id="15856" xr3:uid="{4FB59D30-0D56-4761-BC16-956A020D9AAA}" name="Column15843"/>
    <tableColumn id="15857" xr3:uid="{F896D2E1-500F-48D9-B41E-A519121D706D}" name="Column15844"/>
    <tableColumn id="15858" xr3:uid="{451F0000-D45C-497D-BD80-8459C75838AD}" name="Column15845"/>
    <tableColumn id="15859" xr3:uid="{2BA7F1CC-398A-4E68-9FDA-01972D31D85A}" name="Column15846"/>
    <tableColumn id="15860" xr3:uid="{0DDA3E13-2DEE-4DCE-95F5-DB76887992B3}" name="Column15847"/>
    <tableColumn id="15861" xr3:uid="{A1287A0B-01FF-411E-AA47-B0DEF3937C2E}" name="Column15848"/>
    <tableColumn id="15862" xr3:uid="{456B81DB-821F-4FCC-ABC7-FBEDD005FAD9}" name="Column15849"/>
    <tableColumn id="15863" xr3:uid="{9D3BF828-68AC-4E33-9B97-91B3E90060C2}" name="Column15850"/>
    <tableColumn id="15864" xr3:uid="{731012F5-5050-4C1D-A1D5-331208F52BB7}" name="Column15851"/>
    <tableColumn id="15865" xr3:uid="{057CB1A2-8CC1-4012-8CFE-403F14212711}" name="Column15852"/>
    <tableColumn id="15866" xr3:uid="{C1BE8095-E190-4571-947B-BB9248B3417C}" name="Column15853"/>
    <tableColumn id="15867" xr3:uid="{B8DB680C-D2D0-42F2-8EB1-D205E8D81FA0}" name="Column15854"/>
    <tableColumn id="15868" xr3:uid="{71427691-8514-4F4D-9281-D59FFB3DAFD2}" name="Column15855"/>
    <tableColumn id="15869" xr3:uid="{7ED713C8-CB61-4103-B709-651135D5AC2A}" name="Column15856"/>
    <tableColumn id="15870" xr3:uid="{CE00B931-BA00-4577-8133-2A681E5FBF1D}" name="Column15857"/>
    <tableColumn id="15871" xr3:uid="{E933838B-0F23-4E41-953B-0F59A750CD0F}" name="Column15858"/>
    <tableColumn id="15872" xr3:uid="{A9044913-CE76-4B30-95C2-8E399EC8ECD4}" name="Column15859"/>
    <tableColumn id="15873" xr3:uid="{CFCBEA53-7245-45A6-A1DB-059781BA70FE}" name="Column15860"/>
    <tableColumn id="15874" xr3:uid="{C1842CA4-F61E-4D68-8133-CAAEC3632203}" name="Column15861"/>
    <tableColumn id="15875" xr3:uid="{B2218160-1FA9-4F0B-9002-3F2A974C95EB}" name="Column15862"/>
    <tableColumn id="15876" xr3:uid="{12E06F09-6081-4641-840A-6BCEDA75D96F}" name="Column15863"/>
    <tableColumn id="15877" xr3:uid="{93B7261E-A57A-4168-BB8B-530C79AFA397}" name="Column15864"/>
    <tableColumn id="15878" xr3:uid="{2646F473-60D0-4124-87B8-0816B3B670DE}" name="Column15865"/>
    <tableColumn id="15879" xr3:uid="{CAF52E23-2AE7-415B-9ADB-61E59671F0C2}" name="Column15866"/>
    <tableColumn id="15880" xr3:uid="{F4BA92D3-435F-462D-B8A1-80E33B1E6AF5}" name="Column15867"/>
    <tableColumn id="15881" xr3:uid="{DD6A9E9C-539F-46D6-8448-625276DE00D8}" name="Column15868"/>
    <tableColumn id="15882" xr3:uid="{3F560065-50A7-4D7E-A562-2E561DCC5CA9}" name="Column15869"/>
    <tableColumn id="15883" xr3:uid="{17EB47BE-38A6-4751-924E-BE921845F933}" name="Column15870"/>
    <tableColumn id="15884" xr3:uid="{12B63010-FF57-4038-84BD-73DD11370529}" name="Column15871"/>
    <tableColumn id="15885" xr3:uid="{B8F684A0-F642-4D29-9231-4076E1935875}" name="Column15872"/>
    <tableColumn id="15886" xr3:uid="{A2641D4A-892F-4148-B21A-29C9D4AF79BC}" name="Column15873"/>
    <tableColumn id="15887" xr3:uid="{EA760E42-37B0-40AD-BD50-C33716398AD3}" name="Column15874"/>
    <tableColumn id="15888" xr3:uid="{00BB680D-D14A-4FC2-A7ED-25F62884AF33}" name="Column15875"/>
    <tableColumn id="15889" xr3:uid="{F8F6EFBE-D673-432C-A9D4-B6C803812524}" name="Column15876"/>
    <tableColumn id="15890" xr3:uid="{BF6F3719-2AE3-43D5-928B-7D9D75104618}" name="Column15877"/>
    <tableColumn id="15891" xr3:uid="{95BE8604-8F90-41BD-8C52-541AE6DF6B01}" name="Column15878"/>
    <tableColumn id="15892" xr3:uid="{865A5B04-EB5C-4CFD-8806-FCCF149492CF}" name="Column15879"/>
    <tableColumn id="15893" xr3:uid="{C96B6A37-CC1A-4A98-99CF-1C244F9B4ADD}" name="Column15880"/>
    <tableColumn id="15894" xr3:uid="{A04D51AB-CD90-4D04-8638-CE6DBA700AE1}" name="Column15881"/>
    <tableColumn id="15895" xr3:uid="{FA4C13FE-3B82-45BC-8D11-4B9166464D81}" name="Column15882"/>
    <tableColumn id="15896" xr3:uid="{8C6B04A2-7864-4D25-9B48-3580FEB45969}" name="Column15883"/>
    <tableColumn id="15897" xr3:uid="{CF25B171-4F9C-43C9-AB10-1FB4B5A9CAD4}" name="Column15884"/>
    <tableColumn id="15898" xr3:uid="{E19BBA83-E732-44C3-A5A6-A1034D7D579B}" name="Column15885"/>
    <tableColumn id="15899" xr3:uid="{C7FBDD1C-E93B-42BD-BE22-558747811F34}" name="Column15886"/>
    <tableColumn id="15900" xr3:uid="{7D920E5D-B945-414F-8DE6-81681A55D7D9}" name="Column15887"/>
    <tableColumn id="15901" xr3:uid="{F4F63D49-1999-43F8-9FAD-384676F53AC4}" name="Column15888"/>
    <tableColumn id="15902" xr3:uid="{4C62470B-F78C-4A8A-9A69-490C38695028}" name="Column15889"/>
    <tableColumn id="15903" xr3:uid="{92792D37-5DCF-4DB7-92FF-A366AE35DC5A}" name="Column15890"/>
    <tableColumn id="15904" xr3:uid="{C25F879F-E152-4FCB-B059-84CF7A2C7321}" name="Column15891"/>
    <tableColumn id="15905" xr3:uid="{C848159D-0840-4A9C-90F1-F68AFA5D3884}" name="Column15892"/>
    <tableColumn id="15906" xr3:uid="{5BB64998-21EB-4CA3-BAAA-8024683B038B}" name="Column15893"/>
    <tableColumn id="15907" xr3:uid="{E340CD36-9027-413D-A999-5359E5E4B2DC}" name="Column15894"/>
    <tableColumn id="15908" xr3:uid="{3704BE33-4F5E-46BD-8E9E-18306DB7DAF2}" name="Column15895"/>
    <tableColumn id="15909" xr3:uid="{9877F691-41FE-4F48-B73B-1EF8BFC398B3}" name="Column15896"/>
    <tableColumn id="15910" xr3:uid="{9785A3FD-F73E-44B3-87C4-359D7D119AE8}" name="Column15897"/>
    <tableColumn id="15911" xr3:uid="{6840FDCA-5562-4511-AC6A-97B283099622}" name="Column15898"/>
    <tableColumn id="15912" xr3:uid="{181AC48C-7693-4279-8773-2ADED8B84F5A}" name="Column15899"/>
    <tableColumn id="15913" xr3:uid="{4DB78F34-EE82-46C7-8AC5-C84CEB0B3B32}" name="Column15900"/>
    <tableColumn id="15914" xr3:uid="{331A26B9-6107-418C-8B90-538C82624698}" name="Column15901"/>
    <tableColumn id="15915" xr3:uid="{C724171C-DCEA-452F-ABB8-8B9B9F481585}" name="Column15902"/>
    <tableColumn id="15916" xr3:uid="{DF3B53B5-47C2-4B4A-B275-A77E6B5F1DB1}" name="Column15903"/>
    <tableColumn id="15917" xr3:uid="{637B140B-AC67-40CD-9B39-B0B4708445B0}" name="Column15904"/>
    <tableColumn id="15918" xr3:uid="{83EA7C96-4E2E-481D-AAC5-1F6EAADE8B0A}" name="Column15905"/>
    <tableColumn id="15919" xr3:uid="{00E10369-4710-4BFA-BDA5-EBB7CB1CF5D0}" name="Column15906"/>
    <tableColumn id="15920" xr3:uid="{FA8120D6-51D9-4C59-B87F-C7A1C1395098}" name="Column15907"/>
    <tableColumn id="15921" xr3:uid="{D166AF50-5862-42DF-9047-51F5473CFD2F}" name="Column15908"/>
    <tableColumn id="15922" xr3:uid="{78EDFDAB-9B04-4F6F-914C-83C41357D3AE}" name="Column15909"/>
    <tableColumn id="15923" xr3:uid="{6D65E5DD-CCA6-4F4E-BBD6-67FE8FC7996B}" name="Column15910"/>
    <tableColumn id="15924" xr3:uid="{0CE47FE2-9F37-4F97-8795-0F6C1D2BF6BB}" name="Column15911"/>
    <tableColumn id="15925" xr3:uid="{B69785B9-773C-4634-B485-27966A318277}" name="Column15912"/>
    <tableColumn id="15926" xr3:uid="{505CEF91-FEE7-494B-AC8C-B619EB37E8C8}" name="Column15913"/>
    <tableColumn id="15927" xr3:uid="{A4AE3984-91CE-42A3-A339-66F0384D7782}" name="Column15914"/>
    <tableColumn id="15928" xr3:uid="{30E5F24F-215A-428E-A1F0-2DF4A151C9B9}" name="Column15915"/>
    <tableColumn id="15929" xr3:uid="{976AB5DF-56CC-4437-9516-D293E6EF5F29}" name="Column15916"/>
    <tableColumn id="15930" xr3:uid="{9DA79D6C-3129-4498-8FBD-296070C67943}" name="Column15917"/>
    <tableColumn id="15931" xr3:uid="{D44B1705-D4B5-4620-B3A7-DB223D93AE20}" name="Column15918"/>
    <tableColumn id="15932" xr3:uid="{87BEDBB3-9ABA-4C2F-AE11-D41C9A15A6E4}" name="Column15919"/>
    <tableColumn id="15933" xr3:uid="{284BB33E-278F-4CA3-8088-BDE26542CF8A}" name="Column15920"/>
    <tableColumn id="15934" xr3:uid="{E38A01F6-ED02-4BE5-80D9-0BBBBDA85958}" name="Column15921"/>
    <tableColumn id="15935" xr3:uid="{8D840BA4-6035-4C75-988E-02C4D023C0A6}" name="Column15922"/>
    <tableColumn id="15936" xr3:uid="{F368BC7C-4938-4D78-B2BA-04B9DBBEB36C}" name="Column15923"/>
    <tableColumn id="15937" xr3:uid="{98A9BD56-0CEB-4E2B-95DF-8BFE57A86E4D}" name="Column15924"/>
    <tableColumn id="15938" xr3:uid="{38DC9907-8F5D-4E9E-99CF-90805BCB741E}" name="Column15925"/>
    <tableColumn id="15939" xr3:uid="{9EC2CDAA-D98A-4BB0-A6B3-5056192CFF7A}" name="Column15926"/>
    <tableColumn id="15940" xr3:uid="{00394B96-6C16-4B1A-ACA7-1F224A89AA4F}" name="Column15927"/>
    <tableColumn id="15941" xr3:uid="{9BF9BD01-5679-4C2B-8F9E-6D9D123E3B57}" name="Column15928"/>
    <tableColumn id="15942" xr3:uid="{82721145-981D-4DD5-A11E-EA484E27EDCD}" name="Column15929"/>
    <tableColumn id="15943" xr3:uid="{7B0456E4-B841-4B81-98ED-BCC61FA8B298}" name="Column15930"/>
    <tableColumn id="15944" xr3:uid="{75534163-90A6-4A14-84B2-564D891206D7}" name="Column15931"/>
    <tableColumn id="15945" xr3:uid="{98407840-A5AF-4639-BDB9-AAC7E8A17FFA}" name="Column15932"/>
    <tableColumn id="15946" xr3:uid="{71608D80-F393-473D-B892-2181D605DEBB}" name="Column15933"/>
    <tableColumn id="15947" xr3:uid="{4E27ACEB-2D47-47CF-ACBC-73D46681769B}" name="Column15934"/>
    <tableColumn id="15948" xr3:uid="{CD7C6B45-89B8-442D-AC3E-D35A41FA5176}" name="Column15935"/>
    <tableColumn id="15949" xr3:uid="{CB10CAE9-39B4-43DA-9384-B767340501F4}" name="Column15936"/>
    <tableColumn id="15950" xr3:uid="{2C7DC577-7D77-48BD-AF9B-55604969AC70}" name="Column15937"/>
    <tableColumn id="15951" xr3:uid="{C21B5D38-20BB-4FDB-837E-DEA7D88ED831}" name="Column15938"/>
    <tableColumn id="15952" xr3:uid="{305008DE-149E-4879-9BCE-DE4B866D4444}" name="Column15939"/>
    <tableColumn id="15953" xr3:uid="{8C91C8A5-5EF6-4AFA-9F05-6DEF284CDD86}" name="Column15940"/>
    <tableColumn id="15954" xr3:uid="{7B69FB1F-7676-45C4-BCAB-3DE0620A6847}" name="Column15941"/>
    <tableColumn id="15955" xr3:uid="{9C340409-AC3B-48AB-B394-45AB8B00F633}" name="Column15942"/>
    <tableColumn id="15956" xr3:uid="{C162FE9B-9A73-4DFD-BD9C-97B5DBBE7830}" name="Column15943"/>
    <tableColumn id="15957" xr3:uid="{267B6D32-C1C0-4627-9FC0-F80670E60F01}" name="Column15944"/>
    <tableColumn id="15958" xr3:uid="{F1676643-F046-4225-9329-589CF9D220BF}" name="Column15945"/>
    <tableColumn id="15959" xr3:uid="{E45F1EE6-DB4C-403F-9067-26671007B0E1}" name="Column15946"/>
    <tableColumn id="15960" xr3:uid="{E7B6D0F7-7FD2-40AA-AE31-3230B0307397}" name="Column15947"/>
    <tableColumn id="15961" xr3:uid="{3F5D094B-653B-41BA-86D3-16A2D9459BC5}" name="Column15948"/>
    <tableColumn id="15962" xr3:uid="{D23C6261-397F-4C18-8B4D-CC711D4CE7F6}" name="Column15949"/>
    <tableColumn id="15963" xr3:uid="{642A2021-CCDC-42B4-9FA3-4AC7F0EC0466}" name="Column15950"/>
    <tableColumn id="15964" xr3:uid="{7DEAB756-9262-4897-BA16-B901445C0292}" name="Column15951"/>
    <tableColumn id="15965" xr3:uid="{87A633D6-FEF5-453C-A7D8-5EB0EF00144F}" name="Column15952"/>
    <tableColumn id="15966" xr3:uid="{5FE4BE8F-4ECC-451A-A600-06C2DE18F256}" name="Column15953"/>
    <tableColumn id="15967" xr3:uid="{5E14E99C-0619-4474-9053-0AFA4023831F}" name="Column15954"/>
    <tableColumn id="15968" xr3:uid="{2EA2FA92-1FB6-4D69-97A6-3C4AFBBD31CC}" name="Column15955"/>
    <tableColumn id="15969" xr3:uid="{2FB16BF6-4061-4D47-9087-92463A2E745F}" name="Column15956"/>
    <tableColumn id="15970" xr3:uid="{4D98B425-03B3-45C3-B703-9249D1EDFBF8}" name="Column15957"/>
    <tableColumn id="15971" xr3:uid="{D7F28112-F0B3-4F7E-A971-1563CA9056E2}" name="Column15958"/>
    <tableColumn id="15972" xr3:uid="{9B1E38CF-3D37-4475-8C15-B47AF3AC1193}" name="Column15959"/>
    <tableColumn id="15973" xr3:uid="{C161AB1B-AC53-46EF-9DAA-0DAA8440DC7C}" name="Column15960"/>
    <tableColumn id="15974" xr3:uid="{440C0166-3DF5-448C-9408-61ACA123A6A9}" name="Column15961"/>
    <tableColumn id="15975" xr3:uid="{F07273F9-BB5C-49EC-B9B7-5DF34E4B07BC}" name="Column15962"/>
    <tableColumn id="15976" xr3:uid="{16AF1B1E-5D75-49E7-8891-C7D472507FB3}" name="Column15963"/>
    <tableColumn id="15977" xr3:uid="{4B54566C-77A8-4F43-8674-F54CE7FA66F3}" name="Column15964"/>
    <tableColumn id="15978" xr3:uid="{8AB99BD9-A40A-44EE-9E65-D7D173281869}" name="Column15965"/>
    <tableColumn id="15979" xr3:uid="{3FFBF3C1-E1AF-4C54-9F93-2226C8632E39}" name="Column15966"/>
    <tableColumn id="15980" xr3:uid="{AC4D49CD-E2E4-4FD4-95CF-026CC8E703B3}" name="Column15967"/>
    <tableColumn id="15981" xr3:uid="{D646BDF6-8B08-45C2-A897-C51B1B085E18}" name="Column15968"/>
    <tableColumn id="15982" xr3:uid="{FBE7C2EC-EE46-463C-AF0A-CAA015FF0121}" name="Column15969"/>
    <tableColumn id="15983" xr3:uid="{D4EF95AD-993C-4717-AAB9-6DFF6E98B1D7}" name="Column15970"/>
    <tableColumn id="15984" xr3:uid="{2D39FBA7-9256-4172-9F76-EA0D0F0C2D38}" name="Column15971"/>
    <tableColumn id="15985" xr3:uid="{AD955CF4-CA91-4E66-AB6F-0E8B0163B6EA}" name="Column15972"/>
    <tableColumn id="15986" xr3:uid="{44B31900-D1E3-486F-BCA0-4EFD987F0A6B}" name="Column15973"/>
    <tableColumn id="15987" xr3:uid="{5A232F10-4C7C-41EE-934B-4F72FF78AAB1}" name="Column15974"/>
    <tableColumn id="15988" xr3:uid="{628CE04F-752F-4B2E-8938-ACA196CC203C}" name="Column15975"/>
    <tableColumn id="15989" xr3:uid="{25AE2655-DEDE-47AA-BEAA-77146C1ACA41}" name="Column15976"/>
    <tableColumn id="15990" xr3:uid="{81E54A99-27B6-4DC7-9D86-1E9308C751EC}" name="Column15977"/>
    <tableColumn id="15991" xr3:uid="{75A09C82-D7A6-4642-8249-03F2342FBBEB}" name="Column15978"/>
    <tableColumn id="15992" xr3:uid="{2C90FAF1-2CAE-453C-9EA8-DDCF167548C0}" name="Column15979"/>
    <tableColumn id="15993" xr3:uid="{80531A94-DBBE-47D5-8196-AB700234113A}" name="Column15980"/>
    <tableColumn id="15994" xr3:uid="{3C7DD374-D3EB-46EF-BC8E-8B154E85D933}" name="Column15981"/>
    <tableColumn id="15995" xr3:uid="{6529BC58-1776-433A-8471-AB9454B62CB9}" name="Column15982"/>
    <tableColumn id="15996" xr3:uid="{B07CDE32-76DC-40E3-94B7-F4A30A6863C7}" name="Column15983"/>
    <tableColumn id="15997" xr3:uid="{9CE7A30D-2722-4AFB-BDC5-2D00A7418102}" name="Column15984"/>
    <tableColumn id="15998" xr3:uid="{65D37DE8-CC02-44B2-BB00-739E74D859BF}" name="Column15985"/>
    <tableColumn id="15999" xr3:uid="{EEC3D7E4-4CFD-4436-BD7B-9FD1228CB36A}" name="Column15986"/>
    <tableColumn id="16000" xr3:uid="{18D692A1-957D-4282-971C-CDD33CE69AD9}" name="Column15987"/>
    <tableColumn id="16001" xr3:uid="{8E8194F1-D93D-41F2-BDC3-62F6CAD53430}" name="Column15988"/>
    <tableColumn id="16002" xr3:uid="{2B81FE0F-AFF6-4401-AF16-536B113B9BFE}" name="Column15989"/>
    <tableColumn id="16003" xr3:uid="{39517A6B-33BF-457E-A75D-C2749C3440A4}" name="Column15990"/>
    <tableColumn id="16004" xr3:uid="{6E9F7B05-AB3D-467F-A057-0C69847BB37B}" name="Column15991"/>
    <tableColumn id="16005" xr3:uid="{56B644A5-B917-4951-BE1C-FD10E7375A1E}" name="Column15992"/>
    <tableColumn id="16006" xr3:uid="{B1F60C67-90F0-4A32-A60F-9D708F66D98C}" name="Column15993"/>
    <tableColumn id="16007" xr3:uid="{72E21871-1E7E-4670-BDAB-61D063E4BCCA}" name="Column15994"/>
    <tableColumn id="16008" xr3:uid="{8EB90337-D158-42D9-923F-C7CD4655147C}" name="Column15995"/>
    <tableColumn id="16009" xr3:uid="{6E899C1C-F5C8-4564-B557-191B24051530}" name="Column15996"/>
    <tableColumn id="16010" xr3:uid="{1C914023-A438-43CD-A585-90AB7732375F}" name="Column15997"/>
    <tableColumn id="16011" xr3:uid="{E3BDBB1C-FBAE-4DF6-8D72-B6E984EB9236}" name="Column15998"/>
    <tableColumn id="16012" xr3:uid="{C045A718-9465-4AF7-B413-0DD6D4E71556}" name="Column15999"/>
    <tableColumn id="16013" xr3:uid="{98ADA028-E91F-41B3-975A-00B2E136DED9}" name="Column16000"/>
    <tableColumn id="16014" xr3:uid="{12093B73-7F69-4AFD-80DD-CADFEDB53674}" name="Column16001"/>
    <tableColumn id="16015" xr3:uid="{6FFFF760-5057-4D09-8E9B-C49ABB05E1CE}" name="Column16002"/>
    <tableColumn id="16016" xr3:uid="{47D2ACFD-C171-4FA8-A474-9E05EF4D371F}" name="Column16003"/>
    <tableColumn id="16017" xr3:uid="{A5166565-2EB8-4270-90A0-9ABCB8FD1DE0}" name="Column16004"/>
    <tableColumn id="16018" xr3:uid="{A90790CB-4624-4A01-BE70-4C6CA92F5672}" name="Column16005"/>
    <tableColumn id="16019" xr3:uid="{7A10E2DD-DE5E-4E63-B687-58C7283D3D40}" name="Column16006"/>
    <tableColumn id="16020" xr3:uid="{DF99C727-A326-4D38-8E84-B383698BC181}" name="Column16007"/>
    <tableColumn id="16021" xr3:uid="{0773CE89-627A-4B29-B4DB-E225C9A9DAB5}" name="Column16008"/>
    <tableColumn id="16022" xr3:uid="{D551D1AE-56FD-4628-A1DF-00832142A5D2}" name="Column16009"/>
    <tableColumn id="16023" xr3:uid="{1EE8FB70-D72C-4082-9E2B-D2DABF96EBC7}" name="Column16010"/>
    <tableColumn id="16024" xr3:uid="{42FA969E-3528-4631-A468-577307CECCAE}" name="Column16011"/>
    <tableColumn id="16025" xr3:uid="{15BD935E-5564-494B-B108-AAF201E87ED4}" name="Column16012"/>
    <tableColumn id="16026" xr3:uid="{C1A99818-1253-45E4-B903-FB8E040F8F97}" name="Column16013"/>
    <tableColumn id="16027" xr3:uid="{A0E596C1-B628-42A7-9939-D17FB05E80E7}" name="Column16014"/>
    <tableColumn id="16028" xr3:uid="{370B38D4-9525-45AC-8055-05356313E3D7}" name="Column16015"/>
    <tableColumn id="16029" xr3:uid="{C5653B27-91B0-4CFB-8A43-FC6160F2A8E4}" name="Column16016"/>
    <tableColumn id="16030" xr3:uid="{DE9F2EDA-928B-4101-9743-001B66580C95}" name="Column16017"/>
    <tableColumn id="16031" xr3:uid="{BFA2B5AD-24D5-4AFF-B530-B692CC0AD4DB}" name="Column16018"/>
    <tableColumn id="16032" xr3:uid="{C6172BBE-0DC9-435A-A634-BA54D39A4D46}" name="Column16019"/>
    <tableColumn id="16033" xr3:uid="{A7AE077F-72A2-4288-95AE-AF03D1E5EE8A}" name="Column16020"/>
    <tableColumn id="16034" xr3:uid="{8167143B-B968-4BF9-8A64-55D043E95AAB}" name="Column16021"/>
    <tableColumn id="16035" xr3:uid="{B2F524B7-3AE6-4DAF-B29F-49282F885E80}" name="Column16022"/>
    <tableColumn id="16036" xr3:uid="{5FC9384F-C3DE-4538-B122-1531DFA40912}" name="Column16023"/>
    <tableColumn id="16037" xr3:uid="{A775C921-CF81-4BD3-BFBE-43D66641EA25}" name="Column16024"/>
    <tableColumn id="16038" xr3:uid="{13F85212-38CF-4A28-9F7C-8269C0D1DE1D}" name="Column16025"/>
    <tableColumn id="16039" xr3:uid="{16A9372D-0267-4362-A9BB-0453D4A9A1B5}" name="Column16026"/>
    <tableColumn id="16040" xr3:uid="{AA1B4AFE-193B-4D92-B9FD-A365C3B2559E}" name="Column16027"/>
    <tableColumn id="16041" xr3:uid="{8BAD0B09-DFB1-499A-B662-8F39D4F65D8F}" name="Column16028"/>
    <tableColumn id="16042" xr3:uid="{A62D6554-20F6-4371-9B61-6AB5F0856EEB}" name="Column16029"/>
    <tableColumn id="16043" xr3:uid="{1D70311B-6457-4A40-9887-A81A7B422DC5}" name="Column16030"/>
    <tableColumn id="16044" xr3:uid="{B773DDF2-5740-4350-BF03-32763856857C}" name="Column16031"/>
    <tableColumn id="16045" xr3:uid="{708B96E0-35CF-41EE-85CC-6C4BFC9D8F3A}" name="Column16032"/>
    <tableColumn id="16046" xr3:uid="{5FA7967A-FA43-4C4E-AEAB-69B166CE5035}" name="Column16033"/>
    <tableColumn id="16047" xr3:uid="{688BB53B-C472-4D8B-BF8C-0EA601976E71}" name="Column16034"/>
    <tableColumn id="16048" xr3:uid="{49DFEF93-1F25-43BA-B315-6167D09913F5}" name="Column16035"/>
    <tableColumn id="16049" xr3:uid="{2D991154-6D85-464C-8A6A-C6028BDDE972}" name="Column16036"/>
    <tableColumn id="16050" xr3:uid="{1FAFB02A-D39E-4D2F-9558-D0D3FF3C0DBF}" name="Column16037"/>
    <tableColumn id="16051" xr3:uid="{B71D12B0-C41D-4DF9-908B-A9E6FAA80678}" name="Column16038"/>
    <tableColumn id="16052" xr3:uid="{58A92312-6F6A-41F5-B47F-C78506DABA95}" name="Column16039"/>
    <tableColumn id="16053" xr3:uid="{DDDE0F90-D8EF-41AC-93CA-0237A88840EA}" name="Column16040"/>
    <tableColumn id="16054" xr3:uid="{06B0AB0A-78D3-4033-B329-D0877353C5A5}" name="Column16041"/>
    <tableColumn id="16055" xr3:uid="{C0C09AD5-D950-4A2A-AF56-5BBE09727B17}" name="Column16042"/>
    <tableColumn id="16056" xr3:uid="{E0EAEBE3-37C0-44EE-BC5E-4C108F8A9E39}" name="Column16043"/>
    <tableColumn id="16057" xr3:uid="{8F8C4DAC-2E43-477F-9E41-ED09FE8F85DF}" name="Column16044"/>
    <tableColumn id="16058" xr3:uid="{753DB9A2-D686-4E4D-B80B-410E9C31D3A8}" name="Column16045"/>
    <tableColumn id="16059" xr3:uid="{81D74250-C1F6-4C73-94F2-F0B0B69EF3E4}" name="Column16046"/>
    <tableColumn id="16060" xr3:uid="{6E472C67-8CC5-4C6F-8F6D-4A2DC497D15C}" name="Column16047"/>
    <tableColumn id="16061" xr3:uid="{B2451235-7224-4843-B8C9-BD4FB6EDDF02}" name="Column16048"/>
    <tableColumn id="16062" xr3:uid="{7CBAE2A6-8FF6-46FC-9A64-4D2307DE524D}" name="Column16049"/>
    <tableColumn id="16063" xr3:uid="{CE78099E-8FD5-4CA9-A373-CC9B29258540}" name="Column16050"/>
    <tableColumn id="16064" xr3:uid="{251F9962-090A-4A29-92DA-26AAB1EBB3FB}" name="Column16051"/>
    <tableColumn id="16065" xr3:uid="{A8D8B20A-EFC3-498D-B07A-7E2792A2CA3B}" name="Column16052"/>
    <tableColumn id="16066" xr3:uid="{C5F06F69-F63F-4FF5-B471-5C10AF092764}" name="Column16053"/>
    <tableColumn id="16067" xr3:uid="{BBF15555-DFAE-4BB9-A476-98D86FF68DCC}" name="Column16054"/>
    <tableColumn id="16068" xr3:uid="{180D90EA-B575-4357-B55C-63357E5A84D8}" name="Column16055"/>
    <tableColumn id="16069" xr3:uid="{E67119D2-7ECF-450F-A543-65EFF38C4107}" name="Column16056"/>
    <tableColumn id="16070" xr3:uid="{0ED7BE5C-C7D0-4C90-AD41-BE32591C0679}" name="Column16057"/>
    <tableColumn id="16071" xr3:uid="{6A01D48D-E535-4475-A4E2-4A3AB393EC99}" name="Column16058"/>
    <tableColumn id="16072" xr3:uid="{CDFA59B4-28D9-47A2-9588-E1D8F4D8D29F}" name="Column16059"/>
    <tableColumn id="16073" xr3:uid="{CC70EF22-906D-4A97-845B-0CADAFC7809E}" name="Column16060"/>
    <tableColumn id="16074" xr3:uid="{3F0109A0-DFF2-4B25-AD88-21BE0B12B2F3}" name="Column16061"/>
    <tableColumn id="16075" xr3:uid="{AB23A0E8-6EC0-44CD-B617-E3125BEED69B}" name="Column16062"/>
    <tableColumn id="16076" xr3:uid="{A23A6D1B-4B1F-4EFD-A83A-21595893FA11}" name="Column16063"/>
    <tableColumn id="16077" xr3:uid="{F52F89C1-2A1A-4028-AD10-6C96EE2AAE57}" name="Column16064"/>
    <tableColumn id="16078" xr3:uid="{5E5D30A4-A37C-405C-B321-7D156B279F2A}" name="Column16065"/>
    <tableColumn id="16079" xr3:uid="{74F36545-6178-40AE-B30E-2DE6B8B8D957}" name="Column16066"/>
    <tableColumn id="16080" xr3:uid="{00F95CBF-434D-4945-90A9-45BE9484F076}" name="Column16067"/>
    <tableColumn id="16081" xr3:uid="{14D295EB-BB52-4AF1-964C-9CA75C5893DC}" name="Column16068"/>
    <tableColumn id="16082" xr3:uid="{F08E86EC-37D8-46E3-8059-FC189F1F6FD6}" name="Column16069"/>
    <tableColumn id="16083" xr3:uid="{615A7B89-598D-4057-8D24-2B0745F57941}" name="Column16070"/>
    <tableColumn id="16084" xr3:uid="{9C662E48-1C05-47AB-A5E7-1C8DFCE1F1C6}" name="Column16071"/>
    <tableColumn id="16085" xr3:uid="{2D06ED5B-55E2-4F4D-850E-900D579A5454}" name="Column16072"/>
    <tableColumn id="16086" xr3:uid="{066D356A-8682-40D9-A799-E3306864D238}" name="Column16073"/>
    <tableColumn id="16087" xr3:uid="{C6E429F5-FF79-476F-8BBA-7EA02D384949}" name="Column16074"/>
    <tableColumn id="16088" xr3:uid="{9CA62358-3BDC-4E74-943F-0DFF4BD6F743}" name="Column16075"/>
    <tableColumn id="16089" xr3:uid="{378F05A3-50B6-46C1-B8DE-C7446D0A66B8}" name="Column16076"/>
    <tableColumn id="16090" xr3:uid="{7F04F5A4-2B7E-4135-8E42-626D62D338F1}" name="Column16077"/>
    <tableColumn id="16091" xr3:uid="{1428ACA5-7427-40DA-A7E2-DBDD617D9D33}" name="Column16078"/>
    <tableColumn id="16092" xr3:uid="{24958FC1-3635-4ECF-B9FC-7515651CFCF5}" name="Column16079"/>
    <tableColumn id="16093" xr3:uid="{B9710FEC-5A5D-45F6-9829-CEB442EC304E}" name="Column16080"/>
    <tableColumn id="16094" xr3:uid="{87CDF5A3-0CD1-4C72-A14B-D2B7A9AA5C6C}" name="Column16081"/>
    <tableColumn id="16095" xr3:uid="{51D4A51F-A531-4A8A-9D64-A70A4FB9E29E}" name="Column16082"/>
    <tableColumn id="16096" xr3:uid="{43FD3E55-E110-4EB0-A12E-F1098F2993D5}" name="Column16083"/>
    <tableColumn id="16097" xr3:uid="{A743AF37-062A-4DCC-853C-7B1C1F52D36F}" name="Column16084"/>
    <tableColumn id="16098" xr3:uid="{A5CDF333-AD41-4F50-83BB-AB25F6177B06}" name="Column16085"/>
    <tableColumn id="16099" xr3:uid="{D9E1AD11-E1BA-4539-9CE6-5FD8334D757C}" name="Column16086"/>
    <tableColumn id="16100" xr3:uid="{FF8ACD41-E207-4D16-9D51-EC57C448AE6E}" name="Column16087"/>
    <tableColumn id="16101" xr3:uid="{5EC895C2-FCF5-4A64-ACD7-6FC9FB8B0EE6}" name="Column16088"/>
    <tableColumn id="16102" xr3:uid="{2CE47AFC-F6D5-4867-AB17-6E6A631BF404}" name="Column16089"/>
    <tableColumn id="16103" xr3:uid="{369F0C91-8FE4-45F9-9A4F-A907A113359D}" name="Column16090"/>
    <tableColumn id="16104" xr3:uid="{F5F5FEAC-E082-4E5F-B39F-4AF6B685ED07}" name="Column16091"/>
    <tableColumn id="16105" xr3:uid="{71882F7E-92F7-4235-9AC5-A7CA98CDC24B}" name="Column16092"/>
    <tableColumn id="16106" xr3:uid="{52C02971-2BC8-4CDC-B9A3-4525456F683F}" name="Column16093"/>
    <tableColumn id="16107" xr3:uid="{883CE4F9-27AD-4F64-A365-C0219083A757}" name="Column16094"/>
    <tableColumn id="16108" xr3:uid="{DE89D709-721D-437A-BDE9-F24CBA31FE10}" name="Column16095"/>
    <tableColumn id="16109" xr3:uid="{02E5BEBA-DAE5-4F04-8ABB-AFD2435B3A7B}" name="Column16096"/>
    <tableColumn id="16110" xr3:uid="{9647E576-2520-4A28-BA4F-400FB2DAEBB2}" name="Column16097"/>
    <tableColumn id="16111" xr3:uid="{72651B8D-58D2-42AE-A7F1-7EEB122112B1}" name="Column16098"/>
    <tableColumn id="16112" xr3:uid="{0546BE64-F855-4C0C-9EDF-2E0C4E1E517D}" name="Column16099"/>
    <tableColumn id="16113" xr3:uid="{F26A32A8-F997-4698-A304-2D3D127CD107}" name="Column16100"/>
    <tableColumn id="16114" xr3:uid="{8A4CB9DF-6A77-4960-94EA-6EBDCB93E500}" name="Column16101"/>
    <tableColumn id="16115" xr3:uid="{97052F26-05A0-485B-A6FE-117EBB1F188A}" name="Column16102"/>
    <tableColumn id="16116" xr3:uid="{7D1EB059-76F8-49D1-A430-953A7AE0E19B}" name="Column16103"/>
    <tableColumn id="16117" xr3:uid="{92EF97F2-D672-4767-8A44-E4F81CA62457}" name="Column16104"/>
    <tableColumn id="16118" xr3:uid="{165A5DBB-4322-4BE9-9F82-2C314132B6BD}" name="Column16105"/>
    <tableColumn id="16119" xr3:uid="{D703FA1B-5EEC-4F73-A420-96477B4C46DC}" name="Column16106"/>
    <tableColumn id="16120" xr3:uid="{C44B110C-54A4-4FF5-9CCE-912D7EE54F32}" name="Column16107"/>
    <tableColumn id="16121" xr3:uid="{7AED588F-B5E9-4533-A0ED-B9459967A7E1}" name="Column16108"/>
    <tableColumn id="16122" xr3:uid="{EED4F9CA-052D-4DA5-BC39-D2BA6407C8BF}" name="Column16109"/>
    <tableColumn id="16123" xr3:uid="{98A0F0E7-B086-4A52-A5C9-7651E240164E}" name="Column16110"/>
    <tableColumn id="16124" xr3:uid="{13F94208-14B1-404D-8B22-D97EE569F2C7}" name="Column16111"/>
    <tableColumn id="16125" xr3:uid="{7180FCED-747B-4BBC-ABBB-860FA140CAF2}" name="Column16112"/>
    <tableColumn id="16126" xr3:uid="{8931DD04-1D33-48AC-A22B-0BE04C24814A}" name="Column16113"/>
    <tableColumn id="16127" xr3:uid="{6858828B-4AB0-4B1B-8B3F-B4F87C39EC9A}" name="Column16114"/>
    <tableColumn id="16128" xr3:uid="{B0A0FB97-8C35-4D26-82C5-FE21E4890109}" name="Column16115"/>
    <tableColumn id="16129" xr3:uid="{9DB54593-448B-4517-9EAB-222A81077A81}" name="Column16116"/>
    <tableColumn id="16130" xr3:uid="{821345CB-FED8-47AF-80EA-595521D5D218}" name="Column16117"/>
    <tableColumn id="16131" xr3:uid="{5A562A7D-130D-48B0-AA8A-6026183B98C0}" name="Column16118"/>
    <tableColumn id="16132" xr3:uid="{E2FC940A-A9A1-4531-924B-E834194A3603}" name="Column16119"/>
    <tableColumn id="16133" xr3:uid="{B047B0E8-DB4D-4431-91FB-FCE981663140}" name="Column16120"/>
    <tableColumn id="16134" xr3:uid="{172B2225-FDE9-4D53-BE31-A2B58BAEA9E7}" name="Column16121"/>
    <tableColumn id="16135" xr3:uid="{DA25090E-A561-47BC-B832-8410108D4C56}" name="Column16122"/>
    <tableColumn id="16136" xr3:uid="{98139357-CD0A-4130-AE3C-1487EB9597A0}" name="Column16123"/>
    <tableColumn id="16137" xr3:uid="{98198C3B-B4D1-4654-BA9E-B489B4CB1ADE}" name="Column16124"/>
    <tableColumn id="16138" xr3:uid="{58540686-796E-4102-956C-12C610FB59C6}" name="Column16125"/>
    <tableColumn id="16139" xr3:uid="{72DC19CF-9526-4546-BD3A-3B33A9643715}" name="Column16126"/>
    <tableColumn id="16140" xr3:uid="{2382003C-95F2-4172-98F3-95DC654FE55B}" name="Column16127"/>
    <tableColumn id="16141" xr3:uid="{28F073F6-FD23-4B9B-AEDB-59779B13E440}" name="Column16128"/>
    <tableColumn id="16142" xr3:uid="{1A74F119-11E4-46F6-B2AD-6D7C6DFBFFDE}" name="Column16129"/>
    <tableColumn id="16143" xr3:uid="{0B75EE5D-8BE5-4995-8510-4B5A49299FD1}" name="Column16130"/>
    <tableColumn id="16144" xr3:uid="{40FEE2BE-B84E-4F02-A681-28B0E74668E7}" name="Column16131"/>
    <tableColumn id="16145" xr3:uid="{90ED551E-C6DC-4FB1-B8F2-120D17CE5B12}" name="Column16132"/>
    <tableColumn id="16146" xr3:uid="{A55B376D-3FA9-4EB5-BB6D-8830E9E65AE5}" name="Column16133"/>
    <tableColumn id="16147" xr3:uid="{EC6EE1B7-373C-46FF-82A6-7D4CA145FFE9}" name="Column16134"/>
    <tableColumn id="16148" xr3:uid="{F6D71863-A647-4C71-AC95-9D0BF6E4EC13}" name="Column16135"/>
    <tableColumn id="16149" xr3:uid="{F56D2B09-34F7-44C9-8927-6AD9E4783620}" name="Column16136"/>
    <tableColumn id="16150" xr3:uid="{E72B4555-C3AD-4667-82DC-428A4634CBED}" name="Column16137"/>
    <tableColumn id="16151" xr3:uid="{CF377075-10F7-49BA-B268-6A285DB151EC}" name="Column16138"/>
    <tableColumn id="16152" xr3:uid="{1B552965-A148-425D-90E2-E8CD1FC6167E}" name="Column16139"/>
    <tableColumn id="16153" xr3:uid="{EBFA5481-BC88-40A4-AF0A-96BD4AFDA87C}" name="Column16140"/>
    <tableColumn id="16154" xr3:uid="{1DA2AB34-95B1-49FE-BA6D-9C03C6CBB62D}" name="Column16141"/>
    <tableColumn id="16155" xr3:uid="{F139E18F-FD98-4EBA-B87C-31B4373EB8F7}" name="Column16142"/>
    <tableColumn id="16156" xr3:uid="{1A940473-63E3-47F9-B3BC-35314FAFBDF7}" name="Column16143"/>
    <tableColumn id="16157" xr3:uid="{3706D94F-5E04-449D-82CB-FE49E63B58D5}" name="Column16144"/>
    <tableColumn id="16158" xr3:uid="{04CF5860-74D3-45F6-B198-B598A1A5FF78}" name="Column16145"/>
    <tableColumn id="16159" xr3:uid="{AC7CF656-C441-45F9-96E7-EBF506CDBD4B}" name="Column16146"/>
    <tableColumn id="16160" xr3:uid="{C82C3933-A786-475F-85E8-562BF567CF22}" name="Column16147"/>
    <tableColumn id="16161" xr3:uid="{415B0B07-39E5-408B-A403-9865BD175D33}" name="Column16148"/>
    <tableColumn id="16162" xr3:uid="{9573EB93-5060-4715-881E-1B1E152142B6}" name="Column16149"/>
    <tableColumn id="16163" xr3:uid="{F25897C9-9C57-4627-AA31-F8B1E44080FC}" name="Column16150"/>
    <tableColumn id="16164" xr3:uid="{25474AF8-D4C0-4438-B6C7-0F8BCF378874}" name="Column16151"/>
    <tableColumn id="16165" xr3:uid="{B75A7469-0E4C-4D42-8E7D-9F29C5CC7F77}" name="Column16152"/>
    <tableColumn id="16166" xr3:uid="{1BA993DA-6429-4456-861F-A0AEE7D8E570}" name="Column16153"/>
    <tableColumn id="16167" xr3:uid="{842452C4-9835-4DF7-A8ED-CF5628256C11}" name="Column16154"/>
    <tableColumn id="16168" xr3:uid="{4010024C-9066-417C-B434-234079675D00}" name="Column16155"/>
    <tableColumn id="16169" xr3:uid="{BF51841D-8FD2-4B6E-A886-1C52BE9E920B}" name="Column16156"/>
    <tableColumn id="16170" xr3:uid="{9A7E1581-64CD-41E6-94EA-1007D0D39AF2}" name="Column16157"/>
    <tableColumn id="16171" xr3:uid="{DD123644-DB4A-4DBF-B49A-C0EDD0376C5C}" name="Column16158"/>
    <tableColumn id="16172" xr3:uid="{06FF39F2-35A2-4BF8-BFF7-E015958C7BE6}" name="Column16159"/>
    <tableColumn id="16173" xr3:uid="{4996FB2F-C6F0-4E2C-A748-D98EBBD87179}" name="Column16160"/>
    <tableColumn id="16174" xr3:uid="{E9E8BFD7-04FF-4291-8545-83170AD6E217}" name="Column16161"/>
    <tableColumn id="16175" xr3:uid="{345A4325-B6D3-4B63-A815-1D07B8320974}" name="Column16162"/>
    <tableColumn id="16176" xr3:uid="{5B59C512-0182-4228-A44C-99614862E051}" name="Column16163"/>
    <tableColumn id="16177" xr3:uid="{0F2B9D60-7AE5-4361-9EB3-114F6CE11466}" name="Column16164"/>
    <tableColumn id="16178" xr3:uid="{E7B7010E-E7BD-4B21-9D6D-BEAAF20631D4}" name="Column16165"/>
    <tableColumn id="16179" xr3:uid="{E9A42EE0-4D76-49B4-A9E0-1081A8E6DF74}" name="Column16166"/>
    <tableColumn id="16180" xr3:uid="{C8F5AC71-60AA-48C1-B90D-C31FDEEF84EA}" name="Column16167"/>
    <tableColumn id="16181" xr3:uid="{DC799012-5E55-4AD2-B8B5-0DC7E44AC805}" name="Column16168"/>
    <tableColumn id="16182" xr3:uid="{C521598A-CD6F-4FF4-87C4-BD99D67FADF2}" name="Column16169"/>
    <tableColumn id="16183" xr3:uid="{567AECF0-D092-4252-84BD-7508E8A2B058}" name="Column16170"/>
    <tableColumn id="16184" xr3:uid="{53DD95DE-EFF6-4352-85DB-25DF7AA09A64}" name="Column16171"/>
    <tableColumn id="16185" xr3:uid="{C7511EC3-DB29-42E0-84A7-2A9A1A2F10E5}" name="Column16172"/>
    <tableColumn id="16186" xr3:uid="{0D346ADC-A20C-492F-B76D-61655AC41938}" name="Column16173"/>
    <tableColumn id="16187" xr3:uid="{FD0F627D-8D1F-413B-9C9D-14EE9E354A5C}" name="Column16174"/>
    <tableColumn id="16188" xr3:uid="{13F26344-3581-4A53-8365-83A556FC347A}" name="Column16175"/>
    <tableColumn id="16189" xr3:uid="{98127E59-8A89-463E-91E7-5CDA1D8D683C}" name="Column16176"/>
    <tableColumn id="16190" xr3:uid="{15D6EF62-6A4A-4705-BBD9-75023DA8AF3B}" name="Column16177"/>
    <tableColumn id="16191" xr3:uid="{0D868ED0-24EA-44F9-9241-6476BECAC2F1}" name="Column16178"/>
    <tableColumn id="16192" xr3:uid="{63023BE6-2945-405C-A60C-ED5956DE5081}" name="Column16179"/>
    <tableColumn id="16193" xr3:uid="{72EC3CCD-6AE1-46FF-9ED9-46FDF0B80AFE}" name="Column16180"/>
    <tableColumn id="16194" xr3:uid="{731EB858-5872-4EB5-A66D-A6BC39EB6A3E}" name="Column16181"/>
    <tableColumn id="16195" xr3:uid="{28735F73-56E9-4FB8-BDF9-5F4A210511B9}" name="Column16182"/>
    <tableColumn id="16196" xr3:uid="{ED0F984B-BC81-4448-A85B-576354694162}" name="Column16183"/>
    <tableColumn id="16197" xr3:uid="{85E4A6F4-A586-433B-B78A-CD88D370FA31}" name="Column16184"/>
    <tableColumn id="16198" xr3:uid="{2933A0DB-E038-41BF-B779-F5D36BB7F342}" name="Column16185"/>
    <tableColumn id="16199" xr3:uid="{94E4D2DE-C0B4-419B-BE19-9285D83649D9}" name="Column16186"/>
    <tableColumn id="16200" xr3:uid="{4801C0DF-E674-44B0-BC16-F63438FBDBD4}" name="Column16187"/>
    <tableColumn id="16201" xr3:uid="{DB1C6348-9548-4C8A-98BE-4D8C8384DE13}" name="Column16188"/>
    <tableColumn id="16202" xr3:uid="{2041429E-FF0D-4D2A-9092-0A42476F9F8E}" name="Column16189"/>
    <tableColumn id="16203" xr3:uid="{71710A4A-D638-4362-86FA-EE986DFCF06C}" name="Column16190"/>
    <tableColumn id="16204" xr3:uid="{58DA6C61-A939-42E6-9480-41202D7505E7}" name="Column16191"/>
    <tableColumn id="16205" xr3:uid="{69A0E9DE-56E3-47C1-9775-46FA31B615A7}" name="Column16192"/>
    <tableColumn id="16206" xr3:uid="{B2AB3943-341B-4798-8E07-2067F25CA2A6}" name="Column16193"/>
    <tableColumn id="16207" xr3:uid="{5565DADD-6ED9-4953-BFCD-916F6E36B06A}" name="Column16194"/>
    <tableColumn id="16208" xr3:uid="{E5C70AF1-BF58-4166-92DB-AB83FD7370FC}" name="Column16195"/>
    <tableColumn id="16209" xr3:uid="{2BCB6A9D-E0E9-4F05-BF94-E785141DD9AF}" name="Column16196"/>
    <tableColumn id="16210" xr3:uid="{199F96FD-1DD7-4E0E-9097-EEE4AC2378C0}" name="Column16197"/>
    <tableColumn id="16211" xr3:uid="{67640ED6-0E79-4642-9F1A-FEFFCFB563D7}" name="Column16198"/>
    <tableColumn id="16212" xr3:uid="{CE97011C-547B-4A67-B855-172BD3F1999F}" name="Column16199"/>
    <tableColumn id="16213" xr3:uid="{41488B16-4483-4D88-99CB-BDDB625F4E98}" name="Column16200"/>
    <tableColumn id="16214" xr3:uid="{4C292CDE-B4FD-49E9-B466-E040DE2F4390}" name="Column16201"/>
    <tableColumn id="16215" xr3:uid="{B2F59CF2-7F15-4BB1-AA6D-46F48B16B477}" name="Column16202"/>
    <tableColumn id="16216" xr3:uid="{6AF00720-E0EC-481B-870E-13B96175565A}" name="Column16203"/>
    <tableColumn id="16217" xr3:uid="{756D0313-B6B4-4B92-BA48-7DC9DEAAFE10}" name="Column16204"/>
    <tableColumn id="16218" xr3:uid="{52DFE73E-EAD2-4E23-BF2D-769DC0A9FC56}" name="Column16205"/>
    <tableColumn id="16219" xr3:uid="{42003DC1-5CEF-4E98-BA73-B9148D12815B}" name="Column16206"/>
    <tableColumn id="16220" xr3:uid="{2525BBDF-5C78-4231-8495-DA333910111C}" name="Column16207"/>
    <tableColumn id="16221" xr3:uid="{449D823C-E3C8-4E0C-8E49-C4079E85739E}" name="Column16208"/>
    <tableColumn id="16222" xr3:uid="{AFB6D1D6-29C5-46B9-90A1-2E4B79394AF5}" name="Column16209"/>
    <tableColumn id="16223" xr3:uid="{93044D44-1428-495A-9201-1850630469D8}" name="Column16210"/>
    <tableColumn id="16224" xr3:uid="{7C15BAD5-C62E-4855-BBD8-4789E34DDA28}" name="Column16211"/>
    <tableColumn id="16225" xr3:uid="{C4AC88D8-AC65-4282-87D0-3A3EA1AEE331}" name="Column16212"/>
    <tableColumn id="16226" xr3:uid="{F991FF04-5282-4075-995D-F1A86D21559F}" name="Column16213"/>
    <tableColumn id="16227" xr3:uid="{C45DF237-7856-469B-8A6F-2EC8318EDBA7}" name="Column16214"/>
    <tableColumn id="16228" xr3:uid="{9EB87DEE-015A-4E6D-88CC-65AE0119CD14}" name="Column16215"/>
    <tableColumn id="16229" xr3:uid="{5BE5926A-70EB-4960-BC85-F7EE9EA50876}" name="Column16216"/>
    <tableColumn id="16230" xr3:uid="{6B33398E-8B63-4742-9A9C-52BE3B116EB8}" name="Column16217"/>
    <tableColumn id="16231" xr3:uid="{297966A5-BB3A-4D12-98F2-04C84A98A97B}" name="Column16218"/>
    <tableColumn id="16232" xr3:uid="{C28BF1F1-7DF0-4681-845B-20BEEC9356F0}" name="Column16219"/>
    <tableColumn id="16233" xr3:uid="{44C38925-C060-424B-9B17-4B7073AFB3C1}" name="Column16220"/>
    <tableColumn id="16234" xr3:uid="{F368F2D2-84B8-4ABC-A7C4-F37FF66D859D}" name="Column16221"/>
    <tableColumn id="16235" xr3:uid="{17F42347-FC03-413B-9774-9E5530694139}" name="Column16222"/>
    <tableColumn id="16236" xr3:uid="{448F9196-6489-4C1C-B548-7E844C6B5B22}" name="Column16223"/>
    <tableColumn id="16237" xr3:uid="{363F7A1F-22C6-4D90-A366-06A193D38C97}" name="Column16224"/>
    <tableColumn id="16238" xr3:uid="{A659ABA6-B352-4BD0-9380-8771C84A8700}" name="Column16225"/>
    <tableColumn id="16239" xr3:uid="{FB5F25AD-38C7-420B-9599-64A23290868F}" name="Column16226"/>
    <tableColumn id="16240" xr3:uid="{CC3884BC-4327-4095-BBE3-4CAB31245D0B}" name="Column16227"/>
    <tableColumn id="16241" xr3:uid="{007E7273-F064-4051-866E-9FAC2CB00EBF}" name="Column16228"/>
    <tableColumn id="16242" xr3:uid="{A1F6B79F-D454-4A1A-BE4F-5CF54925B518}" name="Column16229"/>
    <tableColumn id="16243" xr3:uid="{8BE9A790-5994-4760-9CEA-C05338C1AA00}" name="Column16230"/>
    <tableColumn id="16244" xr3:uid="{B1DD2194-5525-47BE-8FC5-11CCBE140D29}" name="Column16231"/>
    <tableColumn id="16245" xr3:uid="{96ABD338-16A3-4CAD-8AE8-C6B81761A134}" name="Column16232"/>
    <tableColumn id="16246" xr3:uid="{7F607FD0-06F8-49AC-8584-B831DACE6727}" name="Column16233"/>
    <tableColumn id="16247" xr3:uid="{AEAF67F4-6AF6-4518-B1A9-F04403E95F6F}" name="Column16234"/>
    <tableColumn id="16248" xr3:uid="{D6E62E46-C1F1-4CCF-9F84-17EEF941A6E9}" name="Column16235"/>
    <tableColumn id="16249" xr3:uid="{47F4EFCC-74D6-425C-8F25-D0E2FE767D74}" name="Column16236"/>
    <tableColumn id="16250" xr3:uid="{DCC7FD39-E47E-422D-9EC5-183C7F721ADD}" name="Column16237"/>
    <tableColumn id="16251" xr3:uid="{42CDDD5B-02C9-4EBA-9547-2B453CBE7BFD}" name="Column16238"/>
    <tableColumn id="16252" xr3:uid="{523F594D-3F9C-42FF-88AD-5372A49BA5E4}" name="Column16239"/>
    <tableColumn id="16253" xr3:uid="{AEF043BB-9054-4639-8F23-0B1A70965F71}" name="Column16240"/>
    <tableColumn id="16254" xr3:uid="{B6FBAFE7-F997-496C-A916-BC135D72D1F9}" name="Column16241"/>
    <tableColumn id="16255" xr3:uid="{7412D01C-B84A-4836-9C80-58794CCB640F}" name="Column16242"/>
    <tableColumn id="16256" xr3:uid="{290C1530-E77C-4501-8AC4-B7451346B6A1}" name="Column16243"/>
    <tableColumn id="16257" xr3:uid="{DCB64C67-55BA-465F-9874-97678472D30C}" name="Column16244"/>
    <tableColumn id="16258" xr3:uid="{5575A2A0-6F54-49BA-A3FD-8A31092E678C}" name="Column16245"/>
    <tableColumn id="16259" xr3:uid="{627525CF-1494-498B-899E-6A229F257C11}" name="Column16246"/>
    <tableColumn id="16260" xr3:uid="{081BCE25-E9FF-4F5B-8A98-FAC347665DAF}" name="Column16247"/>
    <tableColumn id="16261" xr3:uid="{5C372A1C-C58C-437A-BC2C-0FA5BD6DD6E0}" name="Column16248"/>
    <tableColumn id="16262" xr3:uid="{EB0AB25C-0782-44A6-993A-4DF7F8D13DB5}" name="Column16249"/>
    <tableColumn id="16263" xr3:uid="{6878209D-A08D-49C5-8CA0-5041874C6D8C}" name="Column16250"/>
    <tableColumn id="16264" xr3:uid="{EEF1C5CE-422C-4231-B0EE-6DDF3EFADEA6}" name="Column16251"/>
    <tableColumn id="16265" xr3:uid="{325BADA0-9894-4BBA-9E23-F47ECBB79DC4}" name="Column16252"/>
    <tableColumn id="16266" xr3:uid="{556FAE8B-4693-4B83-9593-BBD5A3F99559}" name="Column16253"/>
    <tableColumn id="16267" xr3:uid="{A5673702-368D-478F-9213-D441E964A8E3}" name="Column16254"/>
    <tableColumn id="16268" xr3:uid="{D754A2A0-F038-4A97-B422-F09B0492FA19}" name="Column16255"/>
    <tableColumn id="16269" xr3:uid="{A3317024-B498-4269-A172-3D51A0660BF9}" name="Column16256"/>
    <tableColumn id="16270" xr3:uid="{DAB88607-E99C-4FD3-8719-FA8FC80CE1B7}" name="Column16257"/>
    <tableColumn id="16271" xr3:uid="{82EB2A2C-E9D2-4CDE-9FB0-ED17124C9287}" name="Column16258"/>
    <tableColumn id="16272" xr3:uid="{14B50DBC-755B-4510-8419-D5C9BFA70C01}" name="Column16259"/>
    <tableColumn id="16273" xr3:uid="{55A6AC31-25AE-419A-95E4-5DE9472F2C71}" name="Column16260"/>
    <tableColumn id="16274" xr3:uid="{4CE74150-CAAB-4BE5-9FF3-FF018412F992}" name="Column16261"/>
    <tableColumn id="16275" xr3:uid="{E5A70027-8A34-4558-84FC-EC9CD5DB0006}" name="Column16262"/>
    <tableColumn id="16276" xr3:uid="{A2DF27C9-7A78-4075-A95C-54B65B038D51}" name="Column16263"/>
    <tableColumn id="16277" xr3:uid="{3DEDA878-2E03-45AE-B93D-9DEE2323864C}" name="Column16264"/>
    <tableColumn id="16278" xr3:uid="{0387F126-3948-4D41-B95B-04006D77B540}" name="Column16265"/>
    <tableColumn id="16279" xr3:uid="{9F1B32D8-EE97-4E14-AFA4-81B85BBF01A8}" name="Column16266"/>
    <tableColumn id="16280" xr3:uid="{1249ABFB-34F9-42DA-9189-FB545C11B5E2}" name="Column16267"/>
    <tableColumn id="16281" xr3:uid="{5AEA2D4B-09CB-4798-8BF7-42A7224935CB}" name="Column16268"/>
    <tableColumn id="16282" xr3:uid="{D3E7B146-D635-47A2-AF05-BC22EB3A4042}" name="Column16269"/>
    <tableColumn id="16283" xr3:uid="{A39BDA91-F493-4796-8E19-4B2972A86321}" name="Column16270"/>
    <tableColumn id="16284" xr3:uid="{E362D453-317D-4C96-ABD9-71C82ECE4092}" name="Column16271"/>
    <tableColumn id="16285" xr3:uid="{0013BD2E-F3EB-4A07-B154-60C9F265B458}" name="Column16272"/>
    <tableColumn id="16286" xr3:uid="{5AB60385-115F-4D9B-9FDD-6F937131D314}" name="Column16273"/>
    <tableColumn id="16287" xr3:uid="{028FA5B0-CE70-4169-B3F1-1E2370E9610E}" name="Column16274"/>
    <tableColumn id="16288" xr3:uid="{77D5C1B8-0DE2-4312-89E8-57B1AE072EA7}" name="Column16275"/>
    <tableColumn id="16289" xr3:uid="{DD2AE26B-F375-440D-9F95-5C7AE3319208}" name="Column16276"/>
    <tableColumn id="16290" xr3:uid="{55DC640E-C8FD-4B68-85BC-88F103354A62}" name="Column16277"/>
    <tableColumn id="16291" xr3:uid="{D5610808-CB7A-43E4-B825-A6E5B18DB4E2}" name="Column16278"/>
    <tableColumn id="16292" xr3:uid="{1E70AD18-BD03-40B4-A9FB-DB8330E85D04}" name="Column16279"/>
    <tableColumn id="16293" xr3:uid="{2FE7F497-19BE-4A4F-9C98-4301A7E2D49D}" name="Column16280"/>
    <tableColumn id="16294" xr3:uid="{B0D4EB45-030B-469A-B835-099194C7D836}" name="Column16281"/>
    <tableColumn id="16295" xr3:uid="{6B3ECAF6-3F0B-4975-B0D2-AD1EF1BCC0B4}" name="Column16282"/>
    <tableColumn id="16296" xr3:uid="{BF1F66B5-304B-42AB-BE4A-29DED02AB329}" name="Column16283"/>
    <tableColumn id="16297" xr3:uid="{0140DE9A-7B02-40BE-9203-30637580A71C}" name="Column16284"/>
    <tableColumn id="16298" xr3:uid="{760B2318-03EF-4F0C-A4B5-291DC13F4D7B}" name="Column16285"/>
    <tableColumn id="16299" xr3:uid="{0C2FC2E9-E2C1-4176-A148-62853355FAA6}" name="Column16286"/>
    <tableColumn id="16300" xr3:uid="{7ED8DD61-1C7E-406E-A0BC-09D2E263723A}" name="Column16287"/>
    <tableColumn id="16301" xr3:uid="{E2AD38A9-8A84-49DF-B3D2-B157093F4561}" name="Column16288"/>
    <tableColumn id="16302" xr3:uid="{A66FC816-57AF-438E-BED7-6D864B1DF532}" name="Column16289"/>
    <tableColumn id="16303" xr3:uid="{AE612F79-1F4B-4AC1-9C90-B3468ECB0B23}" name="Column16290"/>
    <tableColumn id="16304" xr3:uid="{31B4C72C-BEA4-4B91-995E-DEDD2DB96C67}" name="Column16291"/>
    <tableColumn id="16305" xr3:uid="{9227A69C-47DC-4C25-97A7-AF7009BEF562}" name="Column16292"/>
    <tableColumn id="16306" xr3:uid="{768054B8-2551-4FA2-8634-6BF9D4CF146E}" name="Column16293"/>
    <tableColumn id="16307" xr3:uid="{F5C9207D-A219-407A-9D3F-3EC4E2126C3F}" name="Column16294"/>
    <tableColumn id="16308" xr3:uid="{0FF72781-8712-4E81-9CE3-BF41D04766BE}" name="Column16295"/>
    <tableColumn id="16309" xr3:uid="{0B51EE94-C467-4C9E-8A86-C5016A1B3E87}" name="Column16296"/>
    <tableColumn id="16310" xr3:uid="{635E2719-DB53-4411-B71B-99D762702D4D}" name="Column16297"/>
    <tableColumn id="16311" xr3:uid="{DB57C2F3-67D3-40FF-86A8-2718B9CDBAA4}" name="Column16298"/>
    <tableColumn id="16312" xr3:uid="{60536BE0-B197-42BF-941C-385243BA0A5B}" name="Column16299"/>
    <tableColumn id="16313" xr3:uid="{771D9C6C-0ED1-49F3-A835-9B556AD6BC6D}" name="Column16300"/>
    <tableColumn id="16314" xr3:uid="{8B23F223-AA49-40BB-8DA1-7E4200A7EC6D}" name="Column16301"/>
    <tableColumn id="16315" xr3:uid="{1AB6C1E1-A615-4620-A577-A3AA1DF77156}" name="Column16302"/>
    <tableColumn id="16316" xr3:uid="{E25F45D2-520C-41FF-853F-583F5C1B8984}" name="Column16303"/>
    <tableColumn id="16317" xr3:uid="{D12C358F-C187-4CDB-998B-90195A68463C}" name="Column16304"/>
    <tableColumn id="16318" xr3:uid="{619772C7-5734-4E19-9CE3-493F3A5873FC}" name="Column16305"/>
    <tableColumn id="16319" xr3:uid="{A27FA31B-86E3-4C76-8AF6-D68FAC17B74A}" name="Column16306"/>
    <tableColumn id="16320" xr3:uid="{C3CA667B-97B9-4909-BC2C-B7BE7C5EC52E}" name="Column16307"/>
    <tableColumn id="16321" xr3:uid="{F788EE1E-044E-44B5-982A-29FC475A70FA}" name="Column16308"/>
    <tableColumn id="16322" xr3:uid="{AD3D1656-4BDD-4C06-91F6-B9C7213AE80F}" name="Column16309"/>
    <tableColumn id="16323" xr3:uid="{15BF6CFF-3EF9-4B94-9887-0ECF7338CAB5}" name="Column16310"/>
    <tableColumn id="16324" xr3:uid="{92DCDF65-59C4-4C2C-85EC-CC280CE0E443}" name="Column16311"/>
    <tableColumn id="16325" xr3:uid="{DC6584D4-BE18-430E-85C7-60876AB4E2C1}" name="Column16312"/>
    <tableColumn id="16326" xr3:uid="{AA86E6CF-DC4B-4F1B-B37F-BDB6E829B1F6}" name="Column16313"/>
    <tableColumn id="16327" xr3:uid="{4DDCA6CA-34A8-431E-8664-199227379454}" name="Column16314"/>
    <tableColumn id="16328" xr3:uid="{043E80B8-BB00-4907-9463-924473B1C27B}" name="Column16315"/>
    <tableColumn id="16329" xr3:uid="{8A09910A-2AB4-4BA7-8F16-38697C765B4A}" name="Column16316"/>
    <tableColumn id="16330" xr3:uid="{B18E0732-9458-4724-84AC-89D8D5438041}" name="Column16317"/>
    <tableColumn id="16331" xr3:uid="{34B75498-B0CB-4183-839A-1225A6528AFC}" name="Column16318"/>
    <tableColumn id="16332" xr3:uid="{EA003C6D-0230-4510-9657-F3D318566EF5}" name="Column16319"/>
    <tableColumn id="16333" xr3:uid="{7B806670-AC68-43E8-9D37-582C72A77681}" name="Column16320"/>
    <tableColumn id="16334" xr3:uid="{081BE312-57D2-4401-B012-8F51B26C4B97}" name="Column16321"/>
    <tableColumn id="16335" xr3:uid="{8E9EDEEF-D7DB-4ED3-B37A-6F15642AFE2E}" name="Column16322"/>
    <tableColumn id="16336" xr3:uid="{D4495119-E67D-42FE-B9A8-8E5145A05E98}" name="Column16323"/>
    <tableColumn id="16337" xr3:uid="{13BE8EEC-3139-4571-A102-1E32F4353F49}" name="Column16324"/>
    <tableColumn id="16338" xr3:uid="{99BB2FC0-7624-4B49-960D-66499381C790}" name="Column16325"/>
    <tableColumn id="16339" xr3:uid="{82258AF6-CB97-4BDE-BEBA-8E3F4D3DA567}" name="Column16326"/>
    <tableColumn id="16340" xr3:uid="{2661FC43-D110-48B6-ACB5-13B5873CC788}" name="Column16327"/>
    <tableColumn id="16341" xr3:uid="{CD186867-6D5B-4EC2-817F-C85B956C83A5}" name="Column16328"/>
    <tableColumn id="16342" xr3:uid="{ED95D363-AC13-461B-A30E-3266EC6DD8C0}" name="Column16329"/>
    <tableColumn id="16343" xr3:uid="{4C2CAAF3-B063-4F8E-B5B2-05F6E957FFE5}" name="Column16330"/>
    <tableColumn id="16344" xr3:uid="{92FA3A42-2B91-4420-A6E0-5978B4F4807C}" name="Column16331"/>
    <tableColumn id="16345" xr3:uid="{2A6163A2-BC89-4947-A0E1-CF4F842E8AA0}" name="Column16332"/>
    <tableColumn id="16346" xr3:uid="{157CD07B-2469-4527-B7CB-38E514A583BC}" name="Column16333"/>
    <tableColumn id="16347" xr3:uid="{E39D4630-CE7B-42F9-BE36-BDA119B0AF99}" name="Column16334"/>
    <tableColumn id="16348" xr3:uid="{F9CFA6FF-8D2B-4EB4-9D38-FE98F070492F}" name="Column16335"/>
    <tableColumn id="16349" xr3:uid="{86087823-DCAE-4E33-BB9A-2366F223F651}" name="Column16336"/>
    <tableColumn id="16350" xr3:uid="{3271100E-DC9E-4504-8901-58AC8B83547D}" name="Column16337"/>
    <tableColumn id="16351" xr3:uid="{51CF3063-2876-4877-86EE-DD47E35C707C}" name="Column16338"/>
    <tableColumn id="16352" xr3:uid="{F91CE1C7-6FF6-45F5-8356-FCA80CE49527}" name="Column16339"/>
    <tableColumn id="16353" xr3:uid="{2C74C00F-7003-44CC-A985-AD6641695006}" name="Column16340"/>
    <tableColumn id="16354" xr3:uid="{ADA9D4D9-E37A-4407-B33F-B1B6C4B306A5}" name="Column16341"/>
    <tableColumn id="16355" xr3:uid="{3FC0FA64-00BD-4FE1-B303-B19DA5E87CEE}" name="Column16342"/>
    <tableColumn id="16356" xr3:uid="{FE76775C-8030-4EA1-9719-BFB7F65F1501}" name="Column16343"/>
    <tableColumn id="16357" xr3:uid="{8E5DDFF4-04B1-4223-8E9F-713049032804}" name="Column16344"/>
    <tableColumn id="16358" xr3:uid="{E21EFE68-3A22-42E4-8E00-4C6245906F93}" name="Column16345"/>
    <tableColumn id="16359" xr3:uid="{BC20EFEC-41EC-4E8A-938B-13F230E8AA25}" name="Column16346"/>
    <tableColumn id="16360" xr3:uid="{DD779182-3300-4B08-8FF1-7D3D341847EC}" name="Column16347"/>
    <tableColumn id="16361" xr3:uid="{0005B6AC-CFD9-460C-BA5C-6AA003C6AD3A}" name="Column16348"/>
    <tableColumn id="16362" xr3:uid="{30D97B9F-469F-4C2C-B8D0-0B81F023F442}" name="Column16349"/>
    <tableColumn id="16363" xr3:uid="{407521B8-BF6A-4FBB-AF37-96AC05D9A24D}" name="Column16350"/>
    <tableColumn id="16364" xr3:uid="{88AC62EB-48A5-43AB-AAD4-0CFC914232A3}" name="Column16351"/>
    <tableColumn id="16365" xr3:uid="{2859D41A-A636-4864-93A6-E920C12D6D20}" name="Column16352"/>
    <tableColumn id="16366" xr3:uid="{A4253449-9E7C-42F0-9874-311F17DC7B16}" name="Column16353"/>
    <tableColumn id="16367" xr3:uid="{E84CE835-2250-4549-814D-97C71D90FD66}" name="Column16354"/>
    <tableColumn id="16368" xr3:uid="{889879BE-A3C6-4C81-8B23-62456B84ABE0}" name="Column16355"/>
    <tableColumn id="16369" xr3:uid="{E6EB1510-D118-4F5F-B32D-EEBC433A39DD}" name="Column16356"/>
    <tableColumn id="16370" xr3:uid="{55F5D33D-5991-4997-9C4C-7D7EBF2ECA2D}" name="Column16357"/>
    <tableColumn id="16371" xr3:uid="{BF3672D7-CC02-497E-85A6-BE3BC162B775}" name="Column16358"/>
    <tableColumn id="16372" xr3:uid="{BAC7A814-63DE-46BF-9FD9-620A7673D019}" name="Column16359"/>
    <tableColumn id="16373" xr3:uid="{7EF32277-8AED-499E-A8FE-463A185103E1}" name="Column16360"/>
    <tableColumn id="16374" xr3:uid="{B6D4D8AA-247C-40DB-ACF0-78A16E849132}" name="Column16361"/>
    <tableColumn id="16375" xr3:uid="{3178F47F-F95C-4921-BA0B-CF3D13C0A827}" name="Column16362"/>
    <tableColumn id="16376" xr3:uid="{83D5A80F-9AA2-420E-80FE-B43CDE4A126E}" name="Column16363"/>
    <tableColumn id="16377" xr3:uid="{BE5DC1CA-940F-4A89-9E68-A2474E81DEFE}" name="Column16364"/>
    <tableColumn id="16378" xr3:uid="{EC2F149C-5E69-4A94-A4B3-7E89A9DB93EF}" name="Column16365"/>
    <tableColumn id="16379" xr3:uid="{89F9909E-5546-4B29-B9EF-7B6070C1AE2B}" name="Column16366"/>
    <tableColumn id="16380" xr3:uid="{5D8A9ECF-4FDF-44EB-B612-85205129F1B8}" name="Column16367"/>
    <tableColumn id="16381" xr3:uid="{ED656931-088F-473C-90E8-2729AD3CB251}" name="Column16368"/>
    <tableColumn id="16382" xr3:uid="{0CA89BA1-B852-4D31-A314-ABCF1523BE87}" name="Column16369"/>
    <tableColumn id="16383" xr3:uid="{2AC98E34-907D-4E55-A181-2A734BF57454}" name="Column16370"/>
    <tableColumn id="16384" xr3:uid="{B58CFC37-E425-43A8-B2CC-53838B8D059C}" name="Column1637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ass.gov/doc/trd04/download" TargetMode="External"/><Relationship Id="rId2" Type="http://schemas.openxmlformats.org/officeDocument/2006/relationships/hyperlink" Target="https://www.mass.gov/doc/trd01/download" TargetMode="External"/><Relationship Id="rId1" Type="http://schemas.openxmlformats.org/officeDocument/2006/relationships/hyperlink" Target="https://www.mass.gov/doc/trd02/download" TargetMode="External"/><Relationship Id="rId6" Type="http://schemas.openxmlformats.org/officeDocument/2006/relationships/image" Target="../media/image1.jpeg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mass.gov/doc/trd03/download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R2461"/>
  <sheetViews>
    <sheetView zoomScale="90" zoomScaleNormal="90" workbookViewId="0">
      <selection activeCell="D2" sqref="D2"/>
    </sheetView>
  </sheetViews>
  <sheetFormatPr defaultRowHeight="14.5" x14ac:dyDescent="0.35"/>
  <cols>
    <col min="1" max="1" width="31.08984375" bestFit="1" customWidth="1"/>
    <col min="2" max="2" width="15.54296875" bestFit="1" customWidth="1"/>
    <col min="3" max="3" width="16.453125" bestFit="1" customWidth="1"/>
    <col min="4" max="4" width="30" bestFit="1" customWidth="1"/>
    <col min="5" max="5" width="12.08984375" bestFit="1" customWidth="1"/>
    <col min="6" max="6" width="12.36328125" bestFit="1" customWidth="1"/>
    <col min="7" max="7" width="11.453125" bestFit="1" customWidth="1"/>
    <col min="8" max="8" width="8.81640625" bestFit="1" customWidth="1"/>
    <col min="9" max="9" width="8.54296875" bestFit="1" customWidth="1"/>
    <col min="10" max="10" width="8" bestFit="1" customWidth="1"/>
    <col min="11" max="11" width="10.08984375" bestFit="1" customWidth="1"/>
    <col min="12" max="12" width="11.54296875" bestFit="1" customWidth="1"/>
    <col min="13" max="13" width="12.54296875" bestFit="1" customWidth="1"/>
    <col min="14" max="14" width="12.08984375" bestFit="1" customWidth="1"/>
    <col min="15" max="15" width="12.26953125" bestFit="1" customWidth="1"/>
    <col min="16" max="16" width="9.81640625" bestFit="1" customWidth="1"/>
    <col min="17" max="17" width="11.54296875" bestFit="1" customWidth="1"/>
    <col min="18" max="18" width="9.26953125" bestFit="1" customWidth="1"/>
    <col min="19" max="19" width="12.36328125" bestFit="1" customWidth="1"/>
    <col min="20" max="20" width="56.7265625" bestFit="1" customWidth="1"/>
    <col min="21" max="21" width="55.453125" bestFit="1" customWidth="1"/>
    <col min="22" max="22" width="53.7265625" bestFit="1" customWidth="1"/>
    <col min="23" max="23" width="29.7265625" bestFit="1" customWidth="1"/>
    <col min="24" max="24" width="30" bestFit="1" customWidth="1"/>
    <col min="25" max="25" width="39.36328125" bestFit="1" customWidth="1"/>
    <col min="26" max="26" width="30.26953125" bestFit="1" customWidth="1"/>
    <col min="27" max="30" width="13.7265625" bestFit="1" customWidth="1"/>
    <col min="31" max="31" width="25.90625" bestFit="1" customWidth="1"/>
    <col min="32" max="32" width="39.36328125" bestFit="1" customWidth="1"/>
    <col min="33" max="33" width="20.1796875" bestFit="1" customWidth="1"/>
    <col min="34" max="34" width="12.81640625" bestFit="1" customWidth="1"/>
    <col min="35" max="35" width="17.26953125" bestFit="1" customWidth="1"/>
    <col min="36" max="36" width="53.7265625" bestFit="1" customWidth="1"/>
    <col min="37" max="37" width="39.26953125" bestFit="1" customWidth="1"/>
    <col min="38" max="38" width="47.26953125" bestFit="1" customWidth="1"/>
    <col min="39" max="44" width="56.7265625" bestFit="1" customWidth="1"/>
    <col min="45" max="45" width="75.453125" bestFit="1" customWidth="1"/>
    <col min="46" max="52" width="80.54296875" bestFit="1" customWidth="1"/>
    <col min="53" max="53" width="75.453125" bestFit="1" customWidth="1"/>
    <col min="54" max="58" width="80.54296875" bestFit="1" customWidth="1"/>
    <col min="59" max="59" width="75.453125" bestFit="1" customWidth="1"/>
    <col min="60" max="64" width="80.54296875" bestFit="1" customWidth="1"/>
    <col min="65" max="65" width="75.453125" bestFit="1" customWidth="1"/>
    <col min="66" max="69" width="80.54296875" bestFit="1" customWidth="1"/>
    <col min="70" max="70" width="75.453125" bestFit="1" customWidth="1"/>
    <col min="71" max="75" width="80.54296875" bestFit="1" customWidth="1"/>
    <col min="76" max="76" width="75.453125" bestFit="1" customWidth="1"/>
    <col min="77" max="81" width="80.54296875" bestFit="1" customWidth="1"/>
    <col min="82" max="82" width="75.453125" bestFit="1" customWidth="1"/>
    <col min="83" max="87" width="80.54296875" bestFit="1" customWidth="1"/>
    <col min="88" max="88" width="75.453125" bestFit="1" customWidth="1"/>
    <col min="89" max="92" width="80.54296875" bestFit="1" customWidth="1"/>
    <col min="93" max="95" width="81.453125" customWidth="1"/>
    <col min="96" max="96" width="77.54296875" bestFit="1" customWidth="1"/>
    <col min="97" max="101" width="81.453125" customWidth="1"/>
    <col min="102" max="102" width="77.54296875" bestFit="1" customWidth="1"/>
    <col min="103" max="107" width="81.453125" customWidth="1"/>
    <col min="108" max="108" width="77.54296875" bestFit="1" customWidth="1"/>
    <col min="109" max="113" width="81.453125" customWidth="1"/>
    <col min="114" max="114" width="77.54296875" bestFit="1" customWidth="1"/>
    <col min="115" max="118" width="81.453125" customWidth="1"/>
    <col min="119" max="119" width="81.453125" bestFit="1" customWidth="1"/>
    <col min="120" max="120" width="77.54296875" bestFit="1" customWidth="1"/>
    <col min="121" max="124" width="81.453125" bestFit="1" customWidth="1"/>
  </cols>
  <sheetData>
    <row r="1" spans="1:44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s="11" t="s">
        <v>39</v>
      </c>
      <c r="AO1" s="11" t="s">
        <v>40</v>
      </c>
      <c r="AP1" s="11" t="s">
        <v>41</v>
      </c>
      <c r="AQ1" s="11" t="s">
        <v>42</v>
      </c>
      <c r="AR1" s="11" t="s">
        <v>43</v>
      </c>
    </row>
    <row r="2" spans="1:44" x14ac:dyDescent="0.35">
      <c r="A2" t="s">
        <v>44</v>
      </c>
      <c r="B2" t="s">
        <v>45</v>
      </c>
      <c r="C2" t="s">
        <v>46</v>
      </c>
      <c r="D2" t="s">
        <v>47</v>
      </c>
      <c r="E2" t="s">
        <v>48</v>
      </c>
      <c r="F2" t="s">
        <v>48</v>
      </c>
      <c r="G2" t="s">
        <v>48</v>
      </c>
      <c r="H2" t="s">
        <v>48</v>
      </c>
      <c r="I2" t="s">
        <v>48</v>
      </c>
      <c r="J2" t="s">
        <v>48</v>
      </c>
      <c r="K2" t="s">
        <v>48</v>
      </c>
      <c r="L2" t="s">
        <v>48</v>
      </c>
      <c r="M2" t="s">
        <v>48</v>
      </c>
      <c r="N2" t="s">
        <v>48</v>
      </c>
      <c r="O2" t="s">
        <v>48</v>
      </c>
      <c r="P2" t="s">
        <v>48</v>
      </c>
      <c r="Q2" t="s">
        <v>48</v>
      </c>
      <c r="R2" t="s">
        <v>48</v>
      </c>
      <c r="S2" t="s">
        <v>48</v>
      </c>
      <c r="T2" t="s">
        <v>49</v>
      </c>
      <c r="U2" t="s">
        <v>50</v>
      </c>
      <c r="V2" t="s">
        <v>51</v>
      </c>
      <c r="W2" t="s">
        <v>52</v>
      </c>
      <c r="X2" t="s">
        <v>53</v>
      </c>
      <c r="Y2" t="s">
        <v>54</v>
      </c>
      <c r="Z2" t="s">
        <v>44</v>
      </c>
      <c r="AA2">
        <v>0.05</v>
      </c>
      <c r="AB2">
        <v>0.04</v>
      </c>
      <c r="AC2">
        <v>0.03</v>
      </c>
      <c r="AD2">
        <v>0.02</v>
      </c>
      <c r="AE2">
        <v>0.2</v>
      </c>
      <c r="AG2">
        <v>0.2</v>
      </c>
      <c r="AH2" t="s">
        <v>55</v>
      </c>
      <c r="AI2" s="26"/>
      <c r="AJ2" s="26" t="s">
        <v>56</v>
      </c>
      <c r="AK2" s="26" t="s">
        <v>57</v>
      </c>
      <c r="AL2" s="26" t="s">
        <v>58</v>
      </c>
      <c r="AM2" s="26" t="str" cm="1">
        <f t="array" ref="AM2">IF(AH2="Yes",T2&amp;" (Suspended as of: "&amp;TEXT(AI2,"m/dd/yyyy")&amp;")",T2)</f>
        <v>4 Seasons Property Management LLC (Suspended as of: 1/00/1900)</v>
      </c>
      <c r="AN2" t="str" cm="1">
        <f t="array" ref="AN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2" t="str" cm="1">
        <f t="array" ref="AO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20.00%
% or $ amount Markup Non Business/Emergency Hours: $0.00
% Markup Materials: 20.00%</v>
      </c>
      <c r="AP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Joseph F. Mahoney
Primary Addres: 17 Shore Garden Road Hull, MA 02045
Phone Number: 781-603-2170
Fax Number: 781-925-1811</v>
      </c>
      <c r="AQ2" t="str">
        <f>VLOOKUP(data[[#This Row],[Lead Name]],get_cat!$A$170:$B$172,2,0)</f>
        <v>Richard Levesque 
Address: One Ashburton Place Room 1608 Boston, MA 02108 
Phone: 617-359-7269 | Email: richard.levesque@mass.gov</v>
      </c>
      <c r="AR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Diane Mahoney
Emergency Contact Phone/After Hours: 781-242-9121
Emergency Contact Email: N/A</v>
      </c>
    </row>
    <row r="3" spans="1:44" x14ac:dyDescent="0.35">
      <c r="A3" t="s">
        <v>59</v>
      </c>
      <c r="B3" t="s">
        <v>45</v>
      </c>
      <c r="C3" t="s">
        <v>46</v>
      </c>
      <c r="D3" t="s">
        <v>60</v>
      </c>
      <c r="E3" t="s">
        <v>61</v>
      </c>
      <c r="F3" t="s">
        <v>61</v>
      </c>
      <c r="G3" t="s">
        <v>61</v>
      </c>
      <c r="H3" t="s">
        <v>61</v>
      </c>
      <c r="I3" t="s">
        <v>61</v>
      </c>
      <c r="J3" t="s">
        <v>61</v>
      </c>
      <c r="K3" t="s">
        <v>61</v>
      </c>
      <c r="L3" t="s">
        <v>61</v>
      </c>
      <c r="M3" t="s">
        <v>61</v>
      </c>
      <c r="N3" t="s">
        <v>61</v>
      </c>
      <c r="O3" t="s">
        <v>61</v>
      </c>
      <c r="P3" t="s">
        <v>61</v>
      </c>
      <c r="Q3" t="s">
        <v>61</v>
      </c>
      <c r="R3" t="s">
        <v>61</v>
      </c>
      <c r="S3" t="s">
        <v>61</v>
      </c>
      <c r="T3" t="s">
        <v>62</v>
      </c>
      <c r="U3" t="s">
        <v>63</v>
      </c>
      <c r="V3" t="s">
        <v>64</v>
      </c>
      <c r="W3" t="s">
        <v>65</v>
      </c>
      <c r="X3" t="s">
        <v>66</v>
      </c>
      <c r="Y3" t="s">
        <v>67</v>
      </c>
      <c r="Z3" t="s">
        <v>59</v>
      </c>
      <c r="AA3">
        <v>0.02</v>
      </c>
      <c r="AB3">
        <v>1.4999999999999999E-2</v>
      </c>
      <c r="AC3">
        <v>0.01</v>
      </c>
      <c r="AD3">
        <v>0</v>
      </c>
      <c r="AE3">
        <v>0.55000000000000004</v>
      </c>
      <c r="AF3">
        <v>225</v>
      </c>
      <c r="AG3">
        <v>0.2</v>
      </c>
      <c r="AH3" t="s">
        <v>68</v>
      </c>
      <c r="AI3" s="26">
        <v>0</v>
      </c>
      <c r="AJ3" s="26" t="s">
        <v>69</v>
      </c>
      <c r="AK3" s="26" t="s">
        <v>70</v>
      </c>
      <c r="AL3" s="26" t="s">
        <v>71</v>
      </c>
      <c r="AM3" s="26" t="str" cm="1">
        <f t="array" ref="AM3">IF(AH3="Yes",T3&amp;" (Suspended as of: "&amp;TEXT(AI3,"m/dd/yyyy")&amp;")",T3)</f>
        <v xml:space="preserve">Aalanco Service Corp. </v>
      </c>
      <c r="AN3" t="str" cm="1">
        <f t="array" ref="AN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0.00%</v>
      </c>
      <c r="AO3" t="str" cm="1">
        <f t="array" ref="AO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55.00%
% or $ amount Markup Non Business/Emergency Hours: $225.00
% Markup Materials: 20.00%</v>
      </c>
      <c r="AP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Daniel Mahr
Primary Addres: 80-B Turnpike Road, Westborough, MA 01581
Phone Number: 508-366-1449
Fax Number: 508-366-1196</v>
      </c>
      <c r="AQ3" t="str">
        <f>VLOOKUP(data[[#This Row],[Lead Name]],get_cat!$A$170:$B$172,2,0)</f>
        <v>Richard Levesque 
Address: One Ashburton Place Room 1608 Boston, MA 02108 
Phone: 617-359-7269 | Email: richard.levesque@mass.gov</v>
      </c>
      <c r="AR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Rena Falconi
Emergency Contact Phone/After Hours: 508-245-1657
Emergency Contact Email: rena@aalanco.com</v>
      </c>
    </row>
    <row r="4" spans="1:44" x14ac:dyDescent="0.35">
      <c r="A4" t="s">
        <v>72</v>
      </c>
      <c r="B4" t="s">
        <v>45</v>
      </c>
      <c r="C4" t="s">
        <v>46</v>
      </c>
      <c r="D4" t="s">
        <v>73</v>
      </c>
      <c r="E4" t="s">
        <v>61</v>
      </c>
      <c r="F4" t="s">
        <v>61</v>
      </c>
      <c r="G4" t="s">
        <v>61</v>
      </c>
      <c r="H4" t="s">
        <v>61</v>
      </c>
      <c r="I4" t="s">
        <v>61</v>
      </c>
      <c r="J4" t="s">
        <v>61</v>
      </c>
      <c r="K4" t="s">
        <v>61</v>
      </c>
      <c r="L4" t="s">
        <v>61</v>
      </c>
      <c r="M4" t="s">
        <v>61</v>
      </c>
      <c r="N4" t="s">
        <v>61</v>
      </c>
      <c r="O4" t="s">
        <v>61</v>
      </c>
      <c r="P4" t="s">
        <v>61</v>
      </c>
      <c r="Q4" t="s">
        <v>61</v>
      </c>
      <c r="R4" t="s">
        <v>61</v>
      </c>
      <c r="S4" t="s">
        <v>61</v>
      </c>
      <c r="T4" t="s">
        <v>62</v>
      </c>
      <c r="U4" t="s">
        <v>63</v>
      </c>
      <c r="V4" t="s">
        <v>64</v>
      </c>
      <c r="W4" t="s">
        <v>65</v>
      </c>
      <c r="X4" t="s">
        <v>66</v>
      </c>
      <c r="Y4" t="s">
        <v>67</v>
      </c>
      <c r="Z4" t="s">
        <v>72</v>
      </c>
      <c r="AA4">
        <v>0.02</v>
      </c>
      <c r="AB4">
        <v>1.4999999999999999E-2</v>
      </c>
      <c r="AC4">
        <v>0.01</v>
      </c>
      <c r="AD4">
        <v>0</v>
      </c>
      <c r="AE4">
        <v>0.55000000000000004</v>
      </c>
      <c r="AF4">
        <v>225</v>
      </c>
      <c r="AG4">
        <v>0.2</v>
      </c>
      <c r="AH4" t="s">
        <v>68</v>
      </c>
      <c r="AI4" s="26">
        <v>0</v>
      </c>
      <c r="AJ4" s="26" t="s">
        <v>69</v>
      </c>
      <c r="AK4" s="26" t="s">
        <v>70</v>
      </c>
      <c r="AL4" s="26" t="s">
        <v>71</v>
      </c>
      <c r="AM4" s="26" t="str" cm="1">
        <f t="array" ref="AM4">IF(AH4="Yes",T4&amp;" (Suspended as of: "&amp;TEXT(AI4,"m/dd/yyyy")&amp;")",T4)</f>
        <v xml:space="preserve">Aalanco Service Corp. </v>
      </c>
      <c r="AN4" t="str" cm="1">
        <f t="array" ref="AN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0.00%</v>
      </c>
      <c r="AO4" t="str" cm="1">
        <f t="array" ref="AO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55.00%
% or $ amount Markup Non Business/Emergency Hours: $225.00
% Markup Materials: 20.00%</v>
      </c>
      <c r="AP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Daniel Mahr
Primary Addres: 80-B Turnpike Road, Westborough, MA 01581
Phone Number: 508-366-1449
Fax Number: 508-366-1196</v>
      </c>
      <c r="AQ4" t="str">
        <f>VLOOKUP(data[[#This Row],[Lead Name]],get_cat!$A$170:$B$172,2,0)</f>
        <v>Richard Levesque 
Address: One Ashburton Place Room 1608 Boston, MA 02108 
Phone: 617-359-7269 | Email: richard.levesque@mass.gov</v>
      </c>
      <c r="AR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Rena Falconi
Emergency Contact Phone/After Hours: 508-245-1657
Emergency Contact Email: rena@aalanco.com</v>
      </c>
    </row>
    <row r="5" spans="1:44" x14ac:dyDescent="0.35">
      <c r="A5" t="s">
        <v>74</v>
      </c>
      <c r="B5" t="s">
        <v>45</v>
      </c>
      <c r="C5" t="s">
        <v>46</v>
      </c>
      <c r="D5" t="s">
        <v>75</v>
      </c>
      <c r="E5" t="s">
        <v>61</v>
      </c>
      <c r="F5" t="s">
        <v>61</v>
      </c>
      <c r="G5" t="s">
        <v>61</v>
      </c>
      <c r="H5" t="s">
        <v>61</v>
      </c>
      <c r="I5" t="s">
        <v>61</v>
      </c>
      <c r="J5" t="s">
        <v>61</v>
      </c>
      <c r="K5" t="s">
        <v>61</v>
      </c>
      <c r="L5" t="s">
        <v>61</v>
      </c>
      <c r="M5" t="s">
        <v>61</v>
      </c>
      <c r="N5" t="s">
        <v>61</v>
      </c>
      <c r="O5" t="s">
        <v>61</v>
      </c>
      <c r="P5" t="s">
        <v>61</v>
      </c>
      <c r="Q5" t="s">
        <v>61</v>
      </c>
      <c r="R5" t="s">
        <v>61</v>
      </c>
      <c r="S5" t="s">
        <v>61</v>
      </c>
      <c r="T5" t="s">
        <v>62</v>
      </c>
      <c r="U5" t="s">
        <v>63</v>
      </c>
      <c r="V5" t="s">
        <v>64</v>
      </c>
      <c r="W5" t="s">
        <v>65</v>
      </c>
      <c r="X5" t="s">
        <v>66</v>
      </c>
      <c r="Y5" t="s">
        <v>67</v>
      </c>
      <c r="Z5" t="s">
        <v>74</v>
      </c>
      <c r="AA5">
        <v>0.02</v>
      </c>
      <c r="AB5">
        <v>1.4999999999999999E-2</v>
      </c>
      <c r="AC5">
        <v>0.01</v>
      </c>
      <c r="AD5">
        <v>0</v>
      </c>
      <c r="AE5">
        <v>0.55000000000000004</v>
      </c>
      <c r="AF5">
        <v>225</v>
      </c>
      <c r="AG5">
        <v>0.2</v>
      </c>
      <c r="AH5" t="s">
        <v>68</v>
      </c>
      <c r="AI5" s="26">
        <v>0</v>
      </c>
      <c r="AJ5" s="26" t="s">
        <v>69</v>
      </c>
      <c r="AK5" s="26" t="s">
        <v>70</v>
      </c>
      <c r="AL5" s="26" t="s">
        <v>71</v>
      </c>
      <c r="AM5" s="26" t="str" cm="1">
        <f t="array" ref="AM5">IF(AH5="Yes",T5&amp;" (Suspended as of: "&amp;TEXT(AI5,"m/dd/yyyy")&amp;")",T5)</f>
        <v xml:space="preserve">Aalanco Service Corp. </v>
      </c>
      <c r="AN5" t="str" cm="1">
        <f t="array" ref="AN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0.00%</v>
      </c>
      <c r="AO5" t="str" cm="1">
        <f t="array" ref="AO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55.00%
% or $ amount Markup Non Business/Emergency Hours: $225.00
% Markup Materials: 20.00%</v>
      </c>
      <c r="AP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Daniel Mahr
Primary Addres: 80-B Turnpike Road, Westborough, MA 01581
Phone Number: 508-366-1449
Fax Number: 508-366-1196</v>
      </c>
      <c r="AQ5" t="str">
        <f>VLOOKUP(data[[#This Row],[Lead Name]],get_cat!$A$170:$B$172,2,0)</f>
        <v>Richard Levesque 
Address: One Ashburton Place Room 1608 Boston, MA 02108 
Phone: 617-359-7269 | Email: richard.levesque@mass.gov</v>
      </c>
      <c r="AR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Rena Falconi
Emergency Contact Phone/After Hours: 508-245-1657
Emergency Contact Email: rena@aalanco.com</v>
      </c>
    </row>
    <row r="6" spans="1:44" x14ac:dyDescent="0.35">
      <c r="A6" t="s">
        <v>76</v>
      </c>
      <c r="B6" t="s">
        <v>45</v>
      </c>
      <c r="C6" t="s">
        <v>46</v>
      </c>
      <c r="D6" t="s">
        <v>73</v>
      </c>
      <c r="E6" t="s">
        <v>48</v>
      </c>
      <c r="F6" t="s">
        <v>48</v>
      </c>
      <c r="G6" t="s">
        <v>48</v>
      </c>
      <c r="H6" t="s">
        <v>48</v>
      </c>
      <c r="I6" t="s">
        <v>48</v>
      </c>
      <c r="J6" t="s">
        <v>48</v>
      </c>
      <c r="K6" t="s">
        <v>48</v>
      </c>
      <c r="L6" t="s">
        <v>48</v>
      </c>
      <c r="M6" t="s">
        <v>48</v>
      </c>
      <c r="N6" t="s">
        <v>48</v>
      </c>
      <c r="O6" t="s">
        <v>48</v>
      </c>
      <c r="P6" t="s">
        <v>48</v>
      </c>
      <c r="Q6" t="s">
        <v>48</v>
      </c>
      <c r="R6" t="s">
        <v>48</v>
      </c>
      <c r="S6" t="s">
        <v>48</v>
      </c>
      <c r="T6" t="s">
        <v>77</v>
      </c>
      <c r="U6" t="s">
        <v>78</v>
      </c>
      <c r="V6" t="s">
        <v>79</v>
      </c>
      <c r="W6" t="s">
        <v>80</v>
      </c>
      <c r="X6" t="s">
        <v>81</v>
      </c>
      <c r="Y6" t="s">
        <v>82</v>
      </c>
      <c r="Z6" t="s">
        <v>76</v>
      </c>
      <c r="AA6">
        <v>0.03</v>
      </c>
      <c r="AB6">
        <v>0.02</v>
      </c>
      <c r="AC6">
        <v>1.4999999999999999E-2</v>
      </c>
      <c r="AD6">
        <v>0.01</v>
      </c>
      <c r="AE6">
        <v>0.8</v>
      </c>
      <c r="AF6">
        <v>185</v>
      </c>
      <c r="AG6">
        <v>0.25</v>
      </c>
      <c r="AH6" t="s">
        <v>55</v>
      </c>
      <c r="AI6" s="26"/>
      <c r="AJ6" s="26" t="s">
        <v>83</v>
      </c>
      <c r="AK6" s="26" t="s">
        <v>84</v>
      </c>
      <c r="AL6" s="26" t="s">
        <v>85</v>
      </c>
      <c r="AM6" s="26" t="str" cm="1">
        <f t="array" ref="AM6">IF(AH6="Yes",T6&amp;" (Suspended as of: "&amp;TEXT(AI6,"m/dd/yyyy")&amp;")",T6)</f>
        <v>Ace Tempature Control, Inc.  (Suspended as of: 1/00/1900)</v>
      </c>
      <c r="AN6" t="str" cm="1">
        <f t="array" ref="AN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1.50%
PPD 30 Days: 1.00%</v>
      </c>
      <c r="AO6" t="str" cm="1">
        <f t="array" ref="AO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80.00%
% or $ amount Markup Non Business/Emergency Hours: $185.00
% Markup Materials: 25.00%</v>
      </c>
      <c r="AP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Timothy W. Joslyn
Primary Addres: 30 Ward Street, Worcester, MA 01610
Phone Number: 508-754-9130
Fax Number: 508-757-5343</v>
      </c>
      <c r="AQ6" t="str">
        <f>VLOOKUP(data[[#This Row],[Lead Name]],get_cat!$A$170:$B$172,2,0)</f>
        <v>Richard Levesque 
Address: One Ashburton Place Room 1608 Boston, MA 02108 
Phone: 617-359-7269 | Email: richard.levesque@mass.gov</v>
      </c>
      <c r="AR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Donald J. Joslyn, Jr.
Emergency Contact Phone/After Hours: 508-754-9130; 508-962-0155
Emergency Contact Email: DonJr@acetemp.com</v>
      </c>
    </row>
    <row r="7" spans="1:44" x14ac:dyDescent="0.35">
      <c r="A7" t="s">
        <v>86</v>
      </c>
      <c r="B7" t="s">
        <v>45</v>
      </c>
      <c r="C7" t="s">
        <v>46</v>
      </c>
      <c r="D7" t="s">
        <v>73</v>
      </c>
      <c r="E7" t="s">
        <v>48</v>
      </c>
      <c r="F7" t="s">
        <v>61</v>
      </c>
      <c r="G7" t="s">
        <v>48</v>
      </c>
      <c r="H7" t="s">
        <v>61</v>
      </c>
      <c r="I7" t="s">
        <v>61</v>
      </c>
      <c r="J7" t="s">
        <v>48</v>
      </c>
      <c r="K7" t="s">
        <v>48</v>
      </c>
      <c r="L7" t="s">
        <v>48</v>
      </c>
      <c r="M7" t="s">
        <v>48</v>
      </c>
      <c r="N7" t="s">
        <v>48</v>
      </c>
      <c r="O7" t="s">
        <v>61</v>
      </c>
      <c r="P7" t="s">
        <v>61</v>
      </c>
      <c r="Q7" t="s">
        <v>61</v>
      </c>
      <c r="R7" t="s">
        <v>61</v>
      </c>
      <c r="S7" t="s">
        <v>48</v>
      </c>
      <c r="T7" t="s">
        <v>87</v>
      </c>
      <c r="U7" t="s">
        <v>88</v>
      </c>
      <c r="V7" t="s">
        <v>89</v>
      </c>
      <c r="W7" t="s">
        <v>90</v>
      </c>
      <c r="X7" t="s">
        <v>91</v>
      </c>
      <c r="Y7" t="s">
        <v>92</v>
      </c>
      <c r="Z7" t="s">
        <v>86</v>
      </c>
      <c r="AA7">
        <v>0.01</v>
      </c>
      <c r="AB7">
        <v>0</v>
      </c>
      <c r="AC7">
        <v>0</v>
      </c>
      <c r="AD7">
        <v>0</v>
      </c>
      <c r="AE7">
        <v>2</v>
      </c>
      <c r="AF7">
        <v>300</v>
      </c>
      <c r="AG7">
        <v>0.3</v>
      </c>
      <c r="AH7" t="s">
        <v>68</v>
      </c>
      <c r="AI7" s="26">
        <v>0</v>
      </c>
      <c r="AJ7" s="26" t="s">
        <v>89</v>
      </c>
      <c r="AK7" s="26" t="s">
        <v>90</v>
      </c>
      <c r="AL7" s="26" t="s">
        <v>92</v>
      </c>
      <c r="AM7" s="26" t="str" cm="1">
        <f t="array" ref="AM7">IF(AH7="Yes",T7&amp;" (Suspended as of: "&amp;TEXT(AI7,"m/dd/yyyy")&amp;")",T7)</f>
        <v>Advance Air &amp; Heat Co., Inc.</v>
      </c>
      <c r="AN7" t="str" cm="1">
        <f t="array" ref="AN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7" t="str" cm="1">
        <f t="array" ref="AO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200.00%
% or $ amount Markup Non Business/Emergency Hours: $300.00
% Markup Materials: 30.00%</v>
      </c>
      <c r="AP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Karen DeSousa
Primary Addres: 177 Bullock Road, East Freetown, MA 02717
Phone Number: 508-763-3738
Fax Number: 508-763-8541</v>
      </c>
      <c r="AQ7" t="str">
        <f>VLOOKUP(data[[#This Row],[Lead Name]],get_cat!$A$170:$B$172,2,0)</f>
        <v>Richard Levesque 
Address: One Ashburton Place Room 1608 Boston, MA 02108 
Phone: 617-359-7269 | Email: richard.levesque@mass.gov</v>
      </c>
      <c r="AR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Karen DeSousa
Emergency Contact Phone/After Hours: 508-763-3738
Emergency Contact Email: karen@advanceair.net</v>
      </c>
    </row>
    <row r="8" spans="1:44" x14ac:dyDescent="0.35">
      <c r="A8" t="s">
        <v>93</v>
      </c>
      <c r="B8" t="s">
        <v>45</v>
      </c>
      <c r="C8" t="s">
        <v>46</v>
      </c>
      <c r="D8" t="s">
        <v>94</v>
      </c>
      <c r="E8" t="s">
        <v>48</v>
      </c>
      <c r="F8" t="s">
        <v>48</v>
      </c>
      <c r="G8" t="s">
        <v>48</v>
      </c>
      <c r="H8" t="s">
        <v>48</v>
      </c>
      <c r="I8" t="s">
        <v>48</v>
      </c>
      <c r="J8" t="s">
        <v>48</v>
      </c>
      <c r="K8" t="s">
        <v>48</v>
      </c>
      <c r="L8" t="s">
        <v>48</v>
      </c>
      <c r="M8" t="s">
        <v>48</v>
      </c>
      <c r="N8" t="s">
        <v>61</v>
      </c>
      <c r="O8" t="s">
        <v>48</v>
      </c>
      <c r="P8" t="s">
        <v>48</v>
      </c>
      <c r="Q8" t="s">
        <v>61</v>
      </c>
      <c r="R8" t="s">
        <v>48</v>
      </c>
      <c r="S8" t="s">
        <v>61</v>
      </c>
      <c r="T8" t="s">
        <v>95</v>
      </c>
      <c r="U8" t="s">
        <v>96</v>
      </c>
      <c r="V8" t="s">
        <v>97</v>
      </c>
      <c r="W8" t="s">
        <v>98</v>
      </c>
      <c r="X8" t="s">
        <v>99</v>
      </c>
      <c r="Y8" t="s">
        <v>100</v>
      </c>
      <c r="Z8" t="s">
        <v>93</v>
      </c>
      <c r="AA8">
        <v>0.05</v>
      </c>
      <c r="AB8">
        <v>0.04</v>
      </c>
      <c r="AC8">
        <v>0.02</v>
      </c>
      <c r="AD8">
        <v>0.01</v>
      </c>
      <c r="AE8">
        <v>0.85</v>
      </c>
      <c r="AF8">
        <v>150</v>
      </c>
      <c r="AG8">
        <v>0.5</v>
      </c>
      <c r="AH8" t="s">
        <v>68</v>
      </c>
      <c r="AI8" s="26">
        <v>0</v>
      </c>
      <c r="AJ8" s="26" t="s">
        <v>101</v>
      </c>
      <c r="AK8" s="26" t="s">
        <v>98</v>
      </c>
      <c r="AL8" s="26" t="s">
        <v>102</v>
      </c>
      <c r="AM8" s="26" t="str" cm="1">
        <f t="array" ref="AM8">IF(AH8="Yes",T8&amp;" (Suspended as of: "&amp;TEXT(AI8,"m/dd/yyyy")&amp;")",T8)</f>
        <v>Advanced Glass and Mirror (LOA Enterprise Inc)</v>
      </c>
      <c r="AN8" t="str" cm="1">
        <f t="array" ref="AN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2.00%
PPD 30 Days: 1.00%</v>
      </c>
      <c r="AO8" t="str" cm="1">
        <f t="array" ref="AO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85.00%
% or $ amount Markup Non Business/Emergency Hours: $150.00
% Markup Materials: 50.00%</v>
      </c>
      <c r="AP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Christi Friedrichs
Primary Addres: 158 State Road East, Westminster, MA 01473
Phone Number: 978-874-1865
Fax Number: 978-874-5639</v>
      </c>
      <c r="AQ8" t="str">
        <f>VLOOKUP(data[[#This Row],[Lead Name]],get_cat!$A$170:$B$172,2,0)</f>
        <v>Richard Levesque 
Address: One Ashburton Place Room 1608 Boston, MA 02108 
Phone: 617-359-7269 | Email: richard.levesque@mass.gov</v>
      </c>
      <c r="AR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Jeff Bradford
Emergency Contact Phone/After Hours: 978-874-1865
Emergency Contact Email: advancedgm@gmail.com</v>
      </c>
    </row>
    <row r="9" spans="1:44" x14ac:dyDescent="0.35">
      <c r="A9" t="s">
        <v>103</v>
      </c>
      <c r="B9" t="s">
        <v>45</v>
      </c>
      <c r="C9" t="s">
        <v>46</v>
      </c>
      <c r="D9" t="s">
        <v>73</v>
      </c>
      <c r="E9" t="s">
        <v>48</v>
      </c>
      <c r="F9" t="s">
        <v>61</v>
      </c>
      <c r="G9" t="s">
        <v>48</v>
      </c>
      <c r="H9" t="s">
        <v>61</v>
      </c>
      <c r="I9" t="s">
        <v>61</v>
      </c>
      <c r="J9" t="s">
        <v>61</v>
      </c>
      <c r="K9" t="s">
        <v>61</v>
      </c>
      <c r="L9" t="s">
        <v>48</v>
      </c>
      <c r="M9" t="s">
        <v>48</v>
      </c>
      <c r="N9" t="s">
        <v>61</v>
      </c>
      <c r="O9" t="s">
        <v>61</v>
      </c>
      <c r="P9" t="s">
        <v>61</v>
      </c>
      <c r="Q9" t="s">
        <v>61</v>
      </c>
      <c r="R9" t="s">
        <v>61</v>
      </c>
      <c r="S9" t="s">
        <v>61</v>
      </c>
      <c r="T9" t="s">
        <v>104</v>
      </c>
      <c r="U9" t="s">
        <v>105</v>
      </c>
      <c r="V9" t="s">
        <v>106</v>
      </c>
      <c r="W9" t="s">
        <v>107</v>
      </c>
      <c r="X9" t="s">
        <v>108</v>
      </c>
      <c r="Y9" t="s">
        <v>109</v>
      </c>
      <c r="Z9" t="s">
        <v>103</v>
      </c>
      <c r="AA9">
        <v>0.02</v>
      </c>
      <c r="AB9">
        <v>0.01</v>
      </c>
      <c r="AC9">
        <v>0</v>
      </c>
      <c r="AD9">
        <v>0</v>
      </c>
      <c r="AE9">
        <v>0.5</v>
      </c>
      <c r="AF9">
        <v>220</v>
      </c>
      <c r="AG9">
        <v>0.2</v>
      </c>
      <c r="AH9" t="s">
        <v>68</v>
      </c>
      <c r="AI9" s="26">
        <v>0</v>
      </c>
      <c r="AJ9" s="26" t="s">
        <v>110</v>
      </c>
      <c r="AK9" s="26" t="s">
        <v>111</v>
      </c>
      <c r="AL9" s="26" t="s">
        <v>112</v>
      </c>
      <c r="AM9" s="26" t="str" cm="1">
        <f t="array" ref="AM9">IF(AH9="Yes",T9&amp;" (Suspended as of: "&amp;TEXT(AI9,"m/dd/yyyy")&amp;")",T9)</f>
        <v>Air &amp; Refrigeration Service, Inc.</v>
      </c>
      <c r="AN9" t="str" cm="1">
        <f t="array" ref="AN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0.00%
PPD 30 Days: 0.00%</v>
      </c>
      <c r="AO9" t="str" cm="1">
        <f t="array" ref="AO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$220.00
% Markup Materials: 20.00%</v>
      </c>
      <c r="AP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Gregory Sferruzza
Primary Addres: 1171 Washington Street, Weymouth, MA 02189
Phone Number: 781-340-2785
Fax Number: 781-340-2788</v>
      </c>
      <c r="AQ9" t="str">
        <f>VLOOKUP(data[[#This Row],[Lead Name]],get_cat!$A$170:$B$172,2,0)</f>
        <v>Richard Levesque 
Address: One Ashburton Place Room 1608 Boston, MA 02108 
Phone: 617-359-7269 | Email: richard.levesque@mass.gov</v>
      </c>
      <c r="AR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Andrew Sferruzza
Emergency Contact Phone/After Hours: 781-340-2785; 781-293-9567
Emergency Contact Email: Airrefrig1171@aol.com</v>
      </c>
    </row>
    <row r="10" spans="1:44" x14ac:dyDescent="0.35">
      <c r="A10" t="s">
        <v>113</v>
      </c>
      <c r="B10" t="s">
        <v>45</v>
      </c>
      <c r="C10" t="s">
        <v>46</v>
      </c>
      <c r="D10" t="s">
        <v>73</v>
      </c>
      <c r="E10" t="s">
        <v>48</v>
      </c>
      <c r="F10" t="s">
        <v>61</v>
      </c>
      <c r="G10" t="s">
        <v>48</v>
      </c>
      <c r="H10" t="s">
        <v>61</v>
      </c>
      <c r="I10" t="s">
        <v>61</v>
      </c>
      <c r="J10" t="s">
        <v>48</v>
      </c>
      <c r="K10" t="s">
        <v>61</v>
      </c>
      <c r="L10" t="s">
        <v>48</v>
      </c>
      <c r="M10" t="s">
        <v>48</v>
      </c>
      <c r="N10" t="s">
        <v>61</v>
      </c>
      <c r="O10" t="s">
        <v>61</v>
      </c>
      <c r="P10" t="s">
        <v>61</v>
      </c>
      <c r="Q10" t="s">
        <v>61</v>
      </c>
      <c r="R10" t="s">
        <v>61</v>
      </c>
      <c r="S10" t="s">
        <v>61</v>
      </c>
      <c r="T10" t="s">
        <v>114</v>
      </c>
      <c r="U10" t="s">
        <v>115</v>
      </c>
      <c r="V10" t="s">
        <v>116</v>
      </c>
      <c r="W10" t="s">
        <v>117</v>
      </c>
      <c r="X10" t="s">
        <v>58</v>
      </c>
      <c r="Y10" t="s">
        <v>118</v>
      </c>
      <c r="Z10" t="s">
        <v>113</v>
      </c>
      <c r="AA10">
        <v>0.02</v>
      </c>
      <c r="AB10">
        <v>0</v>
      </c>
      <c r="AC10">
        <v>0</v>
      </c>
      <c r="AD10">
        <v>0</v>
      </c>
      <c r="AE10">
        <v>2.5</v>
      </c>
      <c r="AF10">
        <v>179.25</v>
      </c>
      <c r="AG10">
        <v>1</v>
      </c>
      <c r="AH10" t="s">
        <v>68</v>
      </c>
      <c r="AI10" s="26">
        <v>0</v>
      </c>
      <c r="AJ10" s="26" t="s">
        <v>119</v>
      </c>
      <c r="AK10" s="26" t="s">
        <v>117</v>
      </c>
      <c r="AL10" s="26" t="s">
        <v>120</v>
      </c>
      <c r="AM10" s="26" t="str" cm="1">
        <f t="array" ref="AM10">IF(AH10="Yes",T10&amp;" (Suspended as of: "&amp;TEXT(AI10,"m/dd/yyyy")&amp;")",T10)</f>
        <v>Air Masters a division of The Rise Group</v>
      </c>
      <c r="AN10" t="str" cm="1">
        <f t="array" ref="AN1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10" t="str" cm="1">
        <f t="array" ref="AO1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250.00%
% or $ amount Markup Non Business/Emergency Hours: $179.25
% Markup Materials: 100.00%</v>
      </c>
      <c r="AP1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Joshua Medeiros
Primary Addres: 59 Turner Street, Fall River, MA  02720
Phone Number: 508-672-7993
Fax Number: N/A</v>
      </c>
      <c r="AQ10" t="str">
        <f>VLOOKUP(data[[#This Row],[Lead Name]],get_cat!$A$170:$B$172,2,0)</f>
        <v>Richard Levesque 
Address: One Ashburton Place Room 1608 Boston, MA 02108 
Phone: 617-359-7269 | Email: richard.levesque@mass.gov</v>
      </c>
      <c r="AR1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Michael Medeiros
Emergency Contact Phone/After Hours: 508-672-7993
Emergency Contact Email: mike@airmastershvac.net</v>
      </c>
    </row>
    <row r="11" spans="1:44" x14ac:dyDescent="0.35">
      <c r="A11" t="s">
        <v>121</v>
      </c>
      <c r="B11" t="s">
        <v>45</v>
      </c>
      <c r="C11" t="s">
        <v>46</v>
      </c>
      <c r="D11" t="s">
        <v>47</v>
      </c>
      <c r="E11" t="s">
        <v>48</v>
      </c>
      <c r="F11" t="s">
        <v>48</v>
      </c>
      <c r="G11" t="s">
        <v>48</v>
      </c>
      <c r="H11" t="s">
        <v>61</v>
      </c>
      <c r="I11" t="s">
        <v>48</v>
      </c>
      <c r="J11" t="s">
        <v>61</v>
      </c>
      <c r="K11" t="s">
        <v>61</v>
      </c>
      <c r="L11" t="s">
        <v>48</v>
      </c>
      <c r="M11" t="s">
        <v>48</v>
      </c>
      <c r="N11" t="s">
        <v>61</v>
      </c>
      <c r="O11" t="s">
        <v>48</v>
      </c>
      <c r="P11" t="s">
        <v>61</v>
      </c>
      <c r="Q11" t="s">
        <v>61</v>
      </c>
      <c r="R11" t="s">
        <v>61</v>
      </c>
      <c r="S11" t="s">
        <v>48</v>
      </c>
      <c r="T11" t="s">
        <v>122</v>
      </c>
      <c r="U11" t="s">
        <v>123</v>
      </c>
      <c r="V11" t="s">
        <v>124</v>
      </c>
      <c r="W11" t="s">
        <v>125</v>
      </c>
      <c r="X11" t="s">
        <v>58</v>
      </c>
      <c r="Y11" t="s">
        <v>126</v>
      </c>
      <c r="Z11" t="s">
        <v>121</v>
      </c>
      <c r="AA11">
        <v>0.02</v>
      </c>
      <c r="AB11">
        <v>0</v>
      </c>
      <c r="AC11">
        <v>0</v>
      </c>
      <c r="AD11">
        <v>0</v>
      </c>
      <c r="AE11">
        <v>0.4</v>
      </c>
      <c r="AF11">
        <v>0</v>
      </c>
      <c r="AG11">
        <v>0.4</v>
      </c>
      <c r="AH11" t="s">
        <v>68</v>
      </c>
      <c r="AI11" s="26">
        <v>0</v>
      </c>
      <c r="AJ11" s="26" t="s">
        <v>124</v>
      </c>
      <c r="AK11" s="26" t="s">
        <v>125</v>
      </c>
      <c r="AL11" s="26" t="s">
        <v>126</v>
      </c>
      <c r="AM11" s="26" t="str" cm="1">
        <f t="array" ref="AM11">IF(AH11="Yes",T11&amp;" (Suspended as of: "&amp;TEXT(AI11,"m/dd/yyyy")&amp;")",T11)</f>
        <v>All Pro Painters, Inc.</v>
      </c>
      <c r="AN11" t="str" cm="1">
        <f t="array" ref="AN1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11" t="str" cm="1">
        <f t="array" ref="AO1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40.00%
% or $ amount Markup Non Business/Emergency Hours: $0.00
% Markup Materials: 40.00%</v>
      </c>
      <c r="AP1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Brian Lavelle
Primary Addres: 10 Lewis Street, Needham, MA 02492
Phone Number: 617-413-7992
Fax Number: N/A</v>
      </c>
      <c r="AQ11" t="str">
        <f>VLOOKUP(data[[#This Row],[Lead Name]],get_cat!$A$170:$B$172,2,0)</f>
        <v>Richard Levesque 
Address: One Ashburton Place Room 1608 Boston, MA 02108 
Phone: 617-359-7269 | Email: richard.levesque@mass.gov</v>
      </c>
      <c r="AR1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Brian Lavelle
Emergency Contact Phone/After Hours: 617-413-7992
Emergency Contact Email: allpropainter@gmail.com</v>
      </c>
    </row>
    <row r="12" spans="1:44" x14ac:dyDescent="0.35">
      <c r="A12" t="s">
        <v>127</v>
      </c>
      <c r="B12" t="s">
        <v>45</v>
      </c>
      <c r="C12" t="s">
        <v>46</v>
      </c>
      <c r="D12" t="s">
        <v>128</v>
      </c>
      <c r="E12" t="s">
        <v>48</v>
      </c>
      <c r="F12" t="s">
        <v>61</v>
      </c>
      <c r="G12" t="s">
        <v>61</v>
      </c>
      <c r="H12" t="s">
        <v>61</v>
      </c>
      <c r="I12" t="s">
        <v>48</v>
      </c>
      <c r="J12" t="s">
        <v>61</v>
      </c>
      <c r="K12" t="s">
        <v>61</v>
      </c>
      <c r="L12" t="s">
        <v>61</v>
      </c>
      <c r="M12" t="s">
        <v>61</v>
      </c>
      <c r="N12" t="s">
        <v>61</v>
      </c>
      <c r="O12" t="s">
        <v>48</v>
      </c>
      <c r="P12" t="s">
        <v>61</v>
      </c>
      <c r="Q12" t="s">
        <v>61</v>
      </c>
      <c r="R12" t="s">
        <v>61</v>
      </c>
      <c r="S12" t="s">
        <v>61</v>
      </c>
      <c r="T12" t="s">
        <v>129</v>
      </c>
      <c r="U12" t="s">
        <v>130</v>
      </c>
      <c r="V12" t="s">
        <v>131</v>
      </c>
      <c r="W12" t="s">
        <v>132</v>
      </c>
      <c r="X12" t="s">
        <v>133</v>
      </c>
      <c r="Y12" t="s">
        <v>134</v>
      </c>
      <c r="Z12" t="s">
        <v>127</v>
      </c>
      <c r="AA12">
        <v>0</v>
      </c>
      <c r="AB12">
        <v>0</v>
      </c>
      <c r="AC12">
        <v>0</v>
      </c>
      <c r="AD12">
        <v>0</v>
      </c>
      <c r="AE12">
        <v>0.98</v>
      </c>
      <c r="AG12">
        <v>0.18</v>
      </c>
      <c r="AH12" t="s">
        <v>68</v>
      </c>
      <c r="AI12" s="26">
        <v>0</v>
      </c>
      <c r="AJ12" s="26" t="s">
        <v>135</v>
      </c>
      <c r="AK12" s="26" t="s">
        <v>136</v>
      </c>
      <c r="AL12" s="26" t="s">
        <v>137</v>
      </c>
      <c r="AM12" s="26" t="str" cm="1">
        <f t="array" ref="AM12">IF(AH12="Yes",T12&amp;" (Suspended as of: "&amp;TEXT(AI12,"m/dd/yyyy")&amp;")",T12)</f>
        <v xml:space="preserve">1Test Corporation </v>
      </c>
      <c r="AN12" t="str" cm="1">
        <f t="array" ref="AN1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" t="str" cm="1">
        <f t="array" ref="AO1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98.00%
% or $ amount Markup Non Business/Emergency Hours: $0.00
% Markup Materials: 18.00%</v>
      </c>
      <c r="AP1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Jim Dagle, President
Primary Addres: 68 Industrial Way, Wilmington, MA 01887
Phone Number: (800)-379-1459
Fax Number: 0</v>
      </c>
      <c r="AQ12" t="str">
        <f>VLOOKUP(data[[#This Row],[Lead Name]],get_cat!$A$170:$B$172,2,0)</f>
        <v>Richard Levesque 
Address: One Ashburton Place Room 1608 Boston, MA 02108 
Phone: 617-359-7269 | Email: richard.levesque@mass.gov</v>
      </c>
      <c r="AR1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Tucker Lehigh
Emergency Contact Phone/After Hours: (833) 441-8378
Emergency Contact Email: tlehigh@1test.com</v>
      </c>
    </row>
    <row r="13" spans="1:44" x14ac:dyDescent="0.35">
      <c r="A13" t="s">
        <v>138</v>
      </c>
      <c r="B13" t="s">
        <v>45</v>
      </c>
      <c r="C13" t="s">
        <v>46</v>
      </c>
      <c r="D13" t="s">
        <v>94</v>
      </c>
      <c r="E13" t="s">
        <v>61</v>
      </c>
      <c r="F13" t="s">
        <v>61</v>
      </c>
      <c r="G13" t="s">
        <v>61</v>
      </c>
      <c r="H13" t="s">
        <v>61</v>
      </c>
      <c r="I13" t="s">
        <v>61</v>
      </c>
      <c r="J13" t="s">
        <v>61</v>
      </c>
      <c r="K13" t="s">
        <v>61</v>
      </c>
      <c r="L13" t="s">
        <v>61</v>
      </c>
      <c r="M13" t="s">
        <v>61</v>
      </c>
      <c r="N13" t="s">
        <v>61</v>
      </c>
      <c r="O13" t="s">
        <v>61</v>
      </c>
      <c r="P13" t="s">
        <v>61</v>
      </c>
      <c r="Q13" t="s">
        <v>61</v>
      </c>
      <c r="R13" t="s">
        <v>61</v>
      </c>
      <c r="S13" t="s">
        <v>61</v>
      </c>
      <c r="T13" t="s">
        <v>139</v>
      </c>
      <c r="U13" t="s">
        <v>140</v>
      </c>
      <c r="V13" t="s">
        <v>141</v>
      </c>
      <c r="W13" t="s">
        <v>142</v>
      </c>
      <c r="X13" t="s">
        <v>143</v>
      </c>
      <c r="Y13" t="s">
        <v>144</v>
      </c>
      <c r="Z13" t="s">
        <v>138</v>
      </c>
      <c r="AA13">
        <v>0.01</v>
      </c>
      <c r="AB13">
        <v>0.01</v>
      </c>
      <c r="AC13">
        <v>0.01</v>
      </c>
      <c r="AD13">
        <v>0.01</v>
      </c>
      <c r="AE13">
        <v>0</v>
      </c>
      <c r="AF13">
        <v>0</v>
      </c>
      <c r="AG13">
        <v>0</v>
      </c>
      <c r="AH13" t="s">
        <v>68</v>
      </c>
      <c r="AI13" s="26">
        <v>0</v>
      </c>
      <c r="AJ13" s="26" t="s">
        <v>141</v>
      </c>
      <c r="AK13" s="26" t="s">
        <v>145</v>
      </c>
      <c r="AL13" s="26" t="s">
        <v>146</v>
      </c>
      <c r="AM13" s="26" t="str" cm="1">
        <f t="array" ref="AM13">IF(AH13="Yes",T13&amp;" (Suspended as of: "&amp;TEXT(AI13,"m/dd/yyyy")&amp;")",T13)</f>
        <v>Alliance Glass Corp.</v>
      </c>
      <c r="AN13" t="str" cm="1">
        <f t="array" ref="AN1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1.00%
PPD 30 Days: 1.00%</v>
      </c>
      <c r="AO13" t="str" cm="1">
        <f t="array" ref="AO1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Stephen Libman
Primary Addres: 902 Dorchester Avenue, Boston, MA 02125 
Phone Number: 617-265-4500
Fax Number: 617-265-4503</v>
      </c>
      <c r="AQ13" t="str">
        <f>VLOOKUP(data[[#This Row],[Lead Name]],get_cat!$A$170:$B$172,2,0)</f>
        <v>Richard Levesque 
Address: One Ashburton Place Room 1608 Boston, MA 02108 
Phone: 617-359-7269 | Email: richard.levesque@mass.gov</v>
      </c>
      <c r="AR1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Stephen Libman
Emergency Contact Phone/After Hours: 617-265-4500; 857-212-3379
Emergency Contact Email: steve@allianceglass.com</v>
      </c>
    </row>
    <row r="14" spans="1:44" x14ac:dyDescent="0.35">
      <c r="A14" t="s">
        <v>147</v>
      </c>
      <c r="B14" t="s">
        <v>45</v>
      </c>
      <c r="C14" t="s">
        <v>46</v>
      </c>
      <c r="D14" t="s">
        <v>73</v>
      </c>
      <c r="E14" t="s">
        <v>48</v>
      </c>
      <c r="F14" t="s">
        <v>48</v>
      </c>
      <c r="G14" t="s">
        <v>48</v>
      </c>
      <c r="H14" t="s">
        <v>48</v>
      </c>
      <c r="I14" t="s">
        <v>48</v>
      </c>
      <c r="J14" t="s">
        <v>61</v>
      </c>
      <c r="K14" t="s">
        <v>48</v>
      </c>
      <c r="L14" t="s">
        <v>48</v>
      </c>
      <c r="M14" t="s">
        <v>48</v>
      </c>
      <c r="N14" t="s">
        <v>61</v>
      </c>
      <c r="O14" t="s">
        <v>48</v>
      </c>
      <c r="P14" t="s">
        <v>48</v>
      </c>
      <c r="Q14" t="s">
        <v>61</v>
      </c>
      <c r="R14" t="s">
        <v>61</v>
      </c>
      <c r="S14" t="s">
        <v>61</v>
      </c>
      <c r="T14" t="s">
        <v>148</v>
      </c>
      <c r="U14" t="s">
        <v>149</v>
      </c>
      <c r="V14" t="s">
        <v>150</v>
      </c>
      <c r="W14" t="s">
        <v>151</v>
      </c>
      <c r="X14" t="s">
        <v>152</v>
      </c>
      <c r="Y14" t="s">
        <v>153</v>
      </c>
      <c r="Z14" t="s">
        <v>147</v>
      </c>
      <c r="AA14">
        <v>0.02</v>
      </c>
      <c r="AB14">
        <v>1.4999999999999999E-2</v>
      </c>
      <c r="AC14">
        <v>0.01</v>
      </c>
      <c r="AD14">
        <v>5.0000000000000001E-3</v>
      </c>
      <c r="AE14">
        <v>0.6</v>
      </c>
      <c r="AF14">
        <v>196</v>
      </c>
      <c r="AG14">
        <v>0.18</v>
      </c>
      <c r="AH14" t="s">
        <v>68</v>
      </c>
      <c r="AI14" s="26">
        <v>0</v>
      </c>
      <c r="AJ14" s="26" t="s">
        <v>154</v>
      </c>
      <c r="AK14" s="26" t="s">
        <v>151</v>
      </c>
      <c r="AL14" s="26" t="s">
        <v>155</v>
      </c>
      <c r="AM14" s="26" t="str" cm="1">
        <f t="array" ref="AM14">IF(AH14="Yes",T14&amp;" (Suspended as of: "&amp;TEXT(AI14,"m/dd/yyyy")&amp;")",T14)</f>
        <v>Ambient Temperature Corporation</v>
      </c>
      <c r="AN14" t="str" cm="1">
        <f t="array" ref="AN1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0.50%</v>
      </c>
      <c r="AO14" t="str" cm="1">
        <f t="array" ref="AO1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60.00%
% or $ amount Markup Non Business/Emergency Hours: $196.00
% Markup Materials: 18.00%</v>
      </c>
      <c r="AP1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Russell H. Stiles
Primary Addres: 14 Graf Road, Newburyport, MA 01950
Phone Number: 978-646-0660
Fax Number: 978-646-0661</v>
      </c>
      <c r="AQ14" t="str">
        <f>VLOOKUP(data[[#This Row],[Lead Name]],get_cat!$A$170:$B$172,2,0)</f>
        <v>Richard Levesque 
Address: One Ashburton Place Room 1608 Boston, MA 02108 
Phone: 617-359-7269 | Email: richard.levesque@mass.gov</v>
      </c>
      <c r="AR1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Brenda Clevesy
Emergency Contact Phone/After Hours: 978-646-0660
Emergency Contact Email: bclevesy@ambienttemperature.com</v>
      </c>
    </row>
    <row r="15" spans="1:44" x14ac:dyDescent="0.35">
      <c r="A15" t="s">
        <v>156</v>
      </c>
      <c r="B15" t="s">
        <v>45</v>
      </c>
      <c r="C15" t="s">
        <v>46</v>
      </c>
      <c r="D15" t="s">
        <v>60</v>
      </c>
      <c r="E15" t="s">
        <v>48</v>
      </c>
      <c r="F15" t="s">
        <v>48</v>
      </c>
      <c r="G15" t="s">
        <v>48</v>
      </c>
      <c r="H15" t="s">
        <v>61</v>
      </c>
      <c r="I15" t="s">
        <v>48</v>
      </c>
      <c r="J15" t="s">
        <v>61</v>
      </c>
      <c r="K15" t="s">
        <v>48</v>
      </c>
      <c r="L15" t="s">
        <v>48</v>
      </c>
      <c r="M15" t="s">
        <v>48</v>
      </c>
      <c r="N15" t="s">
        <v>61</v>
      </c>
      <c r="O15" t="s">
        <v>48</v>
      </c>
      <c r="P15" t="s">
        <v>61</v>
      </c>
      <c r="Q15" t="s">
        <v>61</v>
      </c>
      <c r="R15" t="s">
        <v>61</v>
      </c>
      <c r="S15" t="s">
        <v>48</v>
      </c>
      <c r="T15" t="s">
        <v>157</v>
      </c>
      <c r="U15" t="s">
        <v>158</v>
      </c>
      <c r="V15" t="s">
        <v>159</v>
      </c>
      <c r="W15" t="s">
        <v>160</v>
      </c>
      <c r="X15" t="s">
        <v>133</v>
      </c>
      <c r="Y15" t="s">
        <v>161</v>
      </c>
      <c r="Z15" t="s">
        <v>156</v>
      </c>
      <c r="AA15">
        <v>0.03</v>
      </c>
      <c r="AB15">
        <v>0.01</v>
      </c>
      <c r="AC15">
        <v>0</v>
      </c>
      <c r="AD15">
        <v>0</v>
      </c>
      <c r="AE15">
        <v>0.55000000000000004</v>
      </c>
      <c r="AF15">
        <v>0.93</v>
      </c>
      <c r="AG15">
        <v>0.25</v>
      </c>
      <c r="AH15" t="s">
        <v>68</v>
      </c>
      <c r="AI15" s="26">
        <v>0</v>
      </c>
      <c r="AJ15" s="26" t="s">
        <v>162</v>
      </c>
      <c r="AK15" s="26" t="s">
        <v>163</v>
      </c>
      <c r="AL15" s="26" t="s">
        <v>164</v>
      </c>
      <c r="AM15" s="26" t="str" cm="1">
        <f t="array" ref="AM15">IF(AH15="Yes",T15&amp;" (Suspended as of: "&amp;TEXT(AI15,"m/dd/yyyy")&amp;")",T15)</f>
        <v>American Refrigeration Co (ARC)</v>
      </c>
      <c r="AN15" t="str" cm="1">
        <f t="array" ref="AN1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1.00%
PPD 20 Days: 0.00%
PPD 30 Days: 0.00%</v>
      </c>
      <c r="AO15" t="str" cm="1">
        <f t="array" ref="AO1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55.00%
% or $ amount Markup Non Business/Emergency Hours: $0.93
% Markup Materials: 25.00%</v>
      </c>
      <c r="AP1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Lou Delafano
Primary Addres: 500 Research Dr, Wilmington, MA 01887
Phone Number: 978-474-4000
Fax Number: 0</v>
      </c>
      <c r="AQ15" t="str">
        <f>VLOOKUP(data[[#This Row],[Lead Name]],get_cat!$A$170:$B$172,2,0)</f>
        <v>Richard Levesque 
Address: One Ashburton Place Room 1608 Boston, MA 02108 
Phone: 617-359-7269 | Email: richard.levesque@mass.gov</v>
      </c>
      <c r="AR1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Dave MacEachern
Emergency Contact Phone/After Hours: 978-409-8459
Emergency Contact Email: dmaceachern@arc.cool</v>
      </c>
    </row>
    <row r="16" spans="1:44" x14ac:dyDescent="0.35">
      <c r="A16" t="s">
        <v>165</v>
      </c>
      <c r="B16" t="s">
        <v>45</v>
      </c>
      <c r="C16" t="s">
        <v>166</v>
      </c>
      <c r="D16" t="s">
        <v>73</v>
      </c>
      <c r="E16" t="s">
        <v>48</v>
      </c>
      <c r="F16" t="s">
        <v>48</v>
      </c>
      <c r="G16" t="s">
        <v>48</v>
      </c>
      <c r="H16" t="s">
        <v>61</v>
      </c>
      <c r="I16" t="s">
        <v>48</v>
      </c>
      <c r="J16" t="s">
        <v>61</v>
      </c>
      <c r="K16" t="s">
        <v>48</v>
      </c>
      <c r="L16" t="s">
        <v>48</v>
      </c>
      <c r="M16" t="s">
        <v>48</v>
      </c>
      <c r="N16" t="s">
        <v>61</v>
      </c>
      <c r="O16" t="s">
        <v>48</v>
      </c>
      <c r="P16" t="s">
        <v>61</v>
      </c>
      <c r="Q16" t="s">
        <v>61</v>
      </c>
      <c r="R16" t="s">
        <v>61</v>
      </c>
      <c r="S16" t="s">
        <v>48</v>
      </c>
      <c r="T16" t="s">
        <v>167</v>
      </c>
      <c r="U16" t="s">
        <v>158</v>
      </c>
      <c r="V16" t="s">
        <v>159</v>
      </c>
      <c r="W16" t="s">
        <v>160</v>
      </c>
      <c r="X16" t="s">
        <v>133</v>
      </c>
      <c r="Y16" t="s">
        <v>161</v>
      </c>
      <c r="Z16" t="s">
        <v>165</v>
      </c>
      <c r="AA16">
        <v>0.03</v>
      </c>
      <c r="AB16">
        <v>0.01</v>
      </c>
      <c r="AC16">
        <v>0</v>
      </c>
      <c r="AD16">
        <v>0</v>
      </c>
      <c r="AE16">
        <v>0.55000000000000004</v>
      </c>
      <c r="AF16">
        <v>0.04</v>
      </c>
      <c r="AG16">
        <v>0.25</v>
      </c>
      <c r="AH16" t="s">
        <v>68</v>
      </c>
      <c r="AI16" s="26">
        <v>0</v>
      </c>
      <c r="AJ16" s="26" t="s">
        <v>162</v>
      </c>
      <c r="AK16" s="26" t="s">
        <v>163</v>
      </c>
      <c r="AL16" s="26" t="s">
        <v>164</v>
      </c>
      <c r="AM16" s="26" t="str" cm="1">
        <f t="array" ref="AM16">IF(AH16="Yes",T16&amp;" (Suspended as of: "&amp;TEXT(AI16,"m/dd/yyyy")&amp;")",T16)</f>
        <v xml:space="preserve">American Refrigeration Co (ARC) </v>
      </c>
      <c r="AN16" t="str" cm="1">
        <f t="array" ref="AN1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1.00%
PPD 20 Days: 0.00%
PPD 30 Days: 0.00%</v>
      </c>
      <c r="AO16" t="str" cm="1">
        <f t="array" ref="AO1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55.00%
% or $ amount Markup Non Business/Emergency Hours: $0.04
% Markup Materials: 25.00%</v>
      </c>
      <c r="AP1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Lou Delafano
Primary Addres: 500 Research Dr, Wilmington, MA 01887
Phone Number: 978-474-4000
Fax Number: 0</v>
      </c>
      <c r="AQ16" t="str">
        <f>VLOOKUP(data[[#This Row],[Lead Name]],get_cat!$A$170:$B$172,2,0)</f>
        <v>Richard Levesque 
Address: One Ashburton Place Room 1608 Boston, MA 02108 
Phone: 617-359-7269 | Email: richard.levesque@mass.gov</v>
      </c>
      <c r="AR1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Dave MacEachern
Emergency Contact Phone/After Hours: 978-409-8459
Emergency Contact Email: dmaceachern@arc.cool</v>
      </c>
    </row>
    <row r="17" spans="1:44" x14ac:dyDescent="0.35">
      <c r="A17" t="s">
        <v>168</v>
      </c>
      <c r="B17" t="s">
        <v>45</v>
      </c>
      <c r="C17" t="s">
        <v>46</v>
      </c>
      <c r="D17" t="s">
        <v>128</v>
      </c>
      <c r="E17" t="s">
        <v>48</v>
      </c>
      <c r="F17" t="s">
        <v>61</v>
      </c>
      <c r="G17" t="s">
        <v>48</v>
      </c>
      <c r="H17" t="s">
        <v>61</v>
      </c>
      <c r="I17" t="s">
        <v>61</v>
      </c>
      <c r="J17" t="s">
        <v>61</v>
      </c>
      <c r="K17" t="s">
        <v>48</v>
      </c>
      <c r="L17" t="s">
        <v>48</v>
      </c>
      <c r="M17" t="s">
        <v>48</v>
      </c>
      <c r="N17" t="s">
        <v>61</v>
      </c>
      <c r="O17" t="s">
        <v>61</v>
      </c>
      <c r="P17" t="s">
        <v>61</v>
      </c>
      <c r="Q17" t="s">
        <v>61</v>
      </c>
      <c r="R17" t="s">
        <v>61</v>
      </c>
      <c r="S17" t="s">
        <v>48</v>
      </c>
      <c r="T17" t="s">
        <v>169</v>
      </c>
      <c r="U17" t="s">
        <v>170</v>
      </c>
      <c r="V17" t="s">
        <v>171</v>
      </c>
      <c r="W17" t="s">
        <v>172</v>
      </c>
      <c r="X17" t="s">
        <v>133</v>
      </c>
      <c r="Y17" t="s">
        <v>173</v>
      </c>
      <c r="Z17" t="s">
        <v>168</v>
      </c>
      <c r="AA17">
        <v>1.4999999999999999E-2</v>
      </c>
      <c r="AB17">
        <v>0.01</v>
      </c>
      <c r="AC17">
        <v>0</v>
      </c>
      <c r="AD17">
        <v>0</v>
      </c>
      <c r="AE17">
        <v>0.8</v>
      </c>
      <c r="AF17">
        <v>200</v>
      </c>
      <c r="AG17">
        <v>0.2</v>
      </c>
      <c r="AH17" t="s">
        <v>68</v>
      </c>
      <c r="AI17" s="26">
        <v>0</v>
      </c>
      <c r="AJ17" s="26" t="s">
        <v>171</v>
      </c>
      <c r="AK17" s="26" t="s">
        <v>172</v>
      </c>
      <c r="AL17" s="26" t="s">
        <v>173</v>
      </c>
      <c r="AM17" s="26" t="str" cm="1">
        <f t="array" ref="AM17">IF(AH17="Yes",T17&amp;" (Suspended as of: "&amp;TEXT(AI17,"m/dd/yyyy")&amp;")",T17)</f>
        <v xml:space="preserve">Abade Electric LLC </v>
      </c>
      <c r="AN17" t="str" cm="1">
        <f t="array" ref="AN1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1.50%
PPD 15 Days: 1.00%
PPD 20 Days: 0.00%
PPD 30 Days: 0.00%</v>
      </c>
      <c r="AO17" t="str" cm="1">
        <f t="array" ref="AO1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80.00%
% or $ amount Markup Non Business/Emergency Hours: $200.00
% Markup Materials: 20.00%</v>
      </c>
      <c r="AP1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Collin Abade
Primary Addres: 17 Harbeck Street, Acushnet, MA, 02743
Phone Number: 774-400-5500
Fax Number: 0</v>
      </c>
      <c r="AQ17" t="str">
        <f>VLOOKUP(data[[#This Row],[Lead Name]],get_cat!$A$170:$B$172,2,0)</f>
        <v>Richard Levesque 
Address: One Ashburton Place Room 1608 Boston, MA 02108 
Phone: 617-359-7269 | Email: richard.levesque@mass.gov</v>
      </c>
      <c r="AR1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Collin Abade
Emergency Contact Phone/After Hours: 774-400-5500
Emergency Contact Email: abadeelectric@gmail.com</v>
      </c>
    </row>
    <row r="18" spans="1:44" x14ac:dyDescent="0.35">
      <c r="A18" t="s">
        <v>174</v>
      </c>
      <c r="B18" t="s">
        <v>45</v>
      </c>
      <c r="C18" t="s">
        <v>46</v>
      </c>
      <c r="D18" t="s">
        <v>175</v>
      </c>
      <c r="E18" t="s">
        <v>48</v>
      </c>
      <c r="F18" t="s">
        <v>48</v>
      </c>
      <c r="G18" t="s">
        <v>48</v>
      </c>
      <c r="H18" t="s">
        <v>48</v>
      </c>
      <c r="I18" t="s">
        <v>48</v>
      </c>
      <c r="J18" t="s">
        <v>48</v>
      </c>
      <c r="K18" t="s">
        <v>48</v>
      </c>
      <c r="L18" t="s">
        <v>48</v>
      </c>
      <c r="M18" t="s">
        <v>48</v>
      </c>
      <c r="N18" t="s">
        <v>48</v>
      </c>
      <c r="O18" t="s">
        <v>48</v>
      </c>
      <c r="P18" t="s">
        <v>48</v>
      </c>
      <c r="Q18" t="s">
        <v>48</v>
      </c>
      <c r="R18" t="s">
        <v>48</v>
      </c>
      <c r="S18" t="s">
        <v>48</v>
      </c>
      <c r="T18" t="s">
        <v>176</v>
      </c>
      <c r="U18" t="s">
        <v>177</v>
      </c>
      <c r="V18" t="s">
        <v>178</v>
      </c>
      <c r="W18" t="s">
        <v>179</v>
      </c>
      <c r="X18" t="s">
        <v>58</v>
      </c>
      <c r="Y18" t="s">
        <v>180</v>
      </c>
      <c r="Z18" t="s">
        <v>174</v>
      </c>
      <c r="AA18">
        <v>0.01</v>
      </c>
      <c r="AB18">
        <v>0.01</v>
      </c>
      <c r="AC18">
        <v>0.01</v>
      </c>
      <c r="AD18">
        <v>0.01</v>
      </c>
      <c r="AE18">
        <v>0.2</v>
      </c>
      <c r="AF18">
        <v>120</v>
      </c>
      <c r="AG18">
        <v>0.2</v>
      </c>
      <c r="AH18" t="s">
        <v>55</v>
      </c>
      <c r="AI18" s="26"/>
      <c r="AJ18" s="26" t="s">
        <v>180</v>
      </c>
      <c r="AK18" s="26" t="s">
        <v>179</v>
      </c>
      <c r="AL18" s="26" t="s">
        <v>180</v>
      </c>
      <c r="AM18" s="26" t="str" cm="1">
        <f t="array" ref="AM18">IF(AH18="Yes",T18&amp;" (Suspended as of: "&amp;TEXT(AI18,"m/dd/yyyy")&amp;")",T18)</f>
        <v>Andersen &amp; Scolari, Inc. (Suspended as of: 1/00/1900)</v>
      </c>
      <c r="AN18" t="str" cm="1">
        <f t="array" ref="AN1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1.00%
PPD 30 Days: 1.00%</v>
      </c>
      <c r="AO18" t="str" cm="1">
        <f t="array" ref="AO1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20.00%
% or $ amount Markup Non Business/Emergency Hours: $120.00
% Markup Materials: 20.00%</v>
      </c>
      <c r="AP1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Robert Andersen
Primary Addres: 36 Amity Court, Springfield, MA 01108
Phone Number: 413-739-6114
Fax Number: N/A</v>
      </c>
      <c r="AQ18" t="str">
        <f>VLOOKUP(data[[#This Row],[Lead Name]],get_cat!$A$170:$B$172,2,0)</f>
        <v>Richard Levesque 
Address: One Ashburton Place Room 1608 Boston, MA 02108 
Phone: 617-359-7269 | Email: richard.levesque@mass.gov</v>
      </c>
      <c r="AR1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r.andersen50@yahoo.com
Emergency Contact Phone/After Hours: 413-739-6114
Emergency Contact Email: r.andersen50@yahoo.com</v>
      </c>
    </row>
    <row r="19" spans="1:44" x14ac:dyDescent="0.35">
      <c r="A19" t="s">
        <v>181</v>
      </c>
      <c r="B19" t="s">
        <v>45</v>
      </c>
      <c r="C19" t="s">
        <v>46</v>
      </c>
      <c r="D19" t="s">
        <v>128</v>
      </c>
      <c r="E19" t="s">
        <v>48</v>
      </c>
      <c r="F19" t="s">
        <v>48</v>
      </c>
      <c r="G19" t="s">
        <v>48</v>
      </c>
      <c r="H19" t="s">
        <v>48</v>
      </c>
      <c r="I19" t="s">
        <v>48</v>
      </c>
      <c r="J19" t="s">
        <v>48</v>
      </c>
      <c r="K19" t="s">
        <v>48</v>
      </c>
      <c r="L19" t="s">
        <v>48</v>
      </c>
      <c r="M19" t="s">
        <v>48</v>
      </c>
      <c r="N19" t="s">
        <v>48</v>
      </c>
      <c r="O19" t="s">
        <v>48</v>
      </c>
      <c r="P19" t="s">
        <v>48</v>
      </c>
      <c r="Q19" t="s">
        <v>48</v>
      </c>
      <c r="R19" t="s">
        <v>48</v>
      </c>
      <c r="S19" t="s">
        <v>48</v>
      </c>
      <c r="T19" t="s">
        <v>182</v>
      </c>
      <c r="U19" t="s">
        <v>133</v>
      </c>
      <c r="V19" t="s">
        <v>133</v>
      </c>
      <c r="W19" t="s">
        <v>133</v>
      </c>
      <c r="X19" t="s">
        <v>133</v>
      </c>
      <c r="Y19" t="s">
        <v>133</v>
      </c>
      <c r="Z19" t="s">
        <v>181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 t="s">
        <v>68</v>
      </c>
      <c r="AI19" s="26">
        <v>0</v>
      </c>
      <c r="AJ19" s="26" t="s">
        <v>183</v>
      </c>
      <c r="AK19" s="26" t="s">
        <v>183</v>
      </c>
      <c r="AL19" s="26" t="s">
        <v>183</v>
      </c>
      <c r="AM19" s="26" t="str" cm="1">
        <f t="array" ref="AM19">IF(AH19="Yes",T19&amp;" (Suspended as of: "&amp;TEXT(AI19,"m/dd/yyyy")&amp;")",T19)</f>
        <v xml:space="preserve">ABB, Inc. </v>
      </c>
      <c r="AN19" t="str" cm="1">
        <f t="array" ref="AN1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9" t="str" cm="1">
        <f t="array" ref="AO1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0
Primary Addres: 0
Phone Number: 0
Fax Number: 0</v>
      </c>
      <c r="AQ19" t="str">
        <f>VLOOKUP(data[[#This Row],[Lead Name]],get_cat!$A$170:$B$172,2,0)</f>
        <v>Richard Levesque 
Address: One Ashburton Place Room 1608 Boston, MA 02108 
Phone: 617-359-7269 | Email: richard.levesque@mass.gov</v>
      </c>
      <c r="AR1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20" spans="1:44" x14ac:dyDescent="0.35">
      <c r="A20" t="s">
        <v>184</v>
      </c>
      <c r="B20" t="s">
        <v>45</v>
      </c>
      <c r="C20" t="s">
        <v>46</v>
      </c>
      <c r="D20" t="s">
        <v>175</v>
      </c>
      <c r="E20" t="s">
        <v>48</v>
      </c>
      <c r="F20" t="s">
        <v>48</v>
      </c>
      <c r="G20" t="s">
        <v>48</v>
      </c>
      <c r="H20" t="s">
        <v>48</v>
      </c>
      <c r="I20" t="s">
        <v>48</v>
      </c>
      <c r="J20" t="s">
        <v>48</v>
      </c>
      <c r="K20" t="s">
        <v>48</v>
      </c>
      <c r="L20" t="s">
        <v>48</v>
      </c>
      <c r="M20" t="s">
        <v>48</v>
      </c>
      <c r="N20" t="s">
        <v>48</v>
      </c>
      <c r="O20" t="s">
        <v>48</v>
      </c>
      <c r="P20" t="s">
        <v>48</v>
      </c>
      <c r="Q20" t="s">
        <v>48</v>
      </c>
      <c r="R20" t="s">
        <v>48</v>
      </c>
      <c r="S20" t="s">
        <v>48</v>
      </c>
      <c r="T20" t="s">
        <v>185</v>
      </c>
      <c r="U20" t="s">
        <v>186</v>
      </c>
      <c r="V20" t="s">
        <v>187</v>
      </c>
      <c r="W20" t="s">
        <v>188</v>
      </c>
      <c r="X20" t="s">
        <v>189</v>
      </c>
      <c r="Y20" t="s">
        <v>190</v>
      </c>
      <c r="Z20" t="s">
        <v>184</v>
      </c>
      <c r="AA20">
        <v>0.05</v>
      </c>
      <c r="AB20">
        <v>0.04</v>
      </c>
      <c r="AC20">
        <v>0.03</v>
      </c>
      <c r="AD20">
        <v>0.02</v>
      </c>
      <c r="AE20">
        <v>0.2</v>
      </c>
      <c r="AF20">
        <v>150</v>
      </c>
      <c r="AG20">
        <v>0.15</v>
      </c>
      <c r="AH20" t="s">
        <v>55</v>
      </c>
      <c r="AI20" s="26"/>
      <c r="AJ20" s="26" t="s">
        <v>191</v>
      </c>
      <c r="AK20" s="26" t="s">
        <v>192</v>
      </c>
      <c r="AL20" s="26" t="s">
        <v>193</v>
      </c>
      <c r="AM20" s="26" t="str" cm="1">
        <f t="array" ref="AM20">IF(AH20="Yes",T20&amp;" (Suspended as of: "&amp;TEXT(AI20,"m/dd/yyyy")&amp;")",T20)</f>
        <v>Atlas Contracting Inc. (Suspended as of: 1/00/1900)</v>
      </c>
      <c r="AN20" t="str" cm="1">
        <f t="array" ref="AN2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20" t="str" cm="1">
        <f t="array" ref="AO2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20.00%
% or $ amount Markup Non Business/Emergency Hours: $150.00
% Markup Materials: 15.00%</v>
      </c>
      <c r="AP2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Ohan Ozcan
Primary Addres: 87B Beaver Street, Waltham, MA 02453
Phone Number: 781-703-5135
Fax Number: 781-703-5134</v>
      </c>
      <c r="AQ20" t="str">
        <f>VLOOKUP(data[[#This Row],[Lead Name]],get_cat!$A$170:$B$172,2,0)</f>
        <v>Richard Levesque 
Address: One Ashburton Place Room 1608 Boston, MA 02108 
Phone: 617-359-7269 | Email: richard.levesque@mass.gov</v>
      </c>
      <c r="AR2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James Loris
Emergency Contact Phone/After Hours: 781-703-5135; 617-529-6107
Emergency Contact Email: James@atlascontractingonline.com</v>
      </c>
    </row>
    <row r="21" spans="1:44" x14ac:dyDescent="0.35">
      <c r="A21" t="s">
        <v>194</v>
      </c>
      <c r="B21" t="s">
        <v>45</v>
      </c>
      <c r="C21" t="s">
        <v>46</v>
      </c>
      <c r="D21" t="s">
        <v>73</v>
      </c>
      <c r="E21" t="s">
        <v>48</v>
      </c>
      <c r="F21" t="s">
        <v>48</v>
      </c>
      <c r="G21" t="s">
        <v>48</v>
      </c>
      <c r="H21" t="s">
        <v>48</v>
      </c>
      <c r="I21" t="s">
        <v>48</v>
      </c>
      <c r="J21" t="s">
        <v>48</v>
      </c>
      <c r="K21" t="s">
        <v>48</v>
      </c>
      <c r="L21" t="s">
        <v>48</v>
      </c>
      <c r="M21" t="s">
        <v>48</v>
      </c>
      <c r="N21" t="s">
        <v>48</v>
      </c>
      <c r="O21" t="s">
        <v>48</v>
      </c>
      <c r="P21" t="s">
        <v>48</v>
      </c>
      <c r="Q21" t="s">
        <v>48</v>
      </c>
      <c r="R21" t="s">
        <v>48</v>
      </c>
      <c r="S21" t="s">
        <v>48</v>
      </c>
      <c r="T21" t="s">
        <v>195</v>
      </c>
      <c r="U21" t="s">
        <v>196</v>
      </c>
      <c r="V21" t="s">
        <v>197</v>
      </c>
      <c r="W21" t="s">
        <v>198</v>
      </c>
      <c r="X21" t="s">
        <v>199</v>
      </c>
      <c r="Y21" t="s">
        <v>200</v>
      </c>
      <c r="Z21" t="s">
        <v>194</v>
      </c>
      <c r="AA21">
        <v>0.01</v>
      </c>
      <c r="AB21">
        <v>0.01</v>
      </c>
      <c r="AC21">
        <v>0.01</v>
      </c>
      <c r="AD21">
        <v>0.01</v>
      </c>
      <c r="AE21">
        <v>0.68</v>
      </c>
      <c r="AF21">
        <v>185</v>
      </c>
      <c r="AG21">
        <v>0.75</v>
      </c>
      <c r="AH21" t="s">
        <v>55</v>
      </c>
      <c r="AI21" s="26"/>
      <c r="AJ21" s="26" t="s">
        <v>197</v>
      </c>
      <c r="AK21" s="26" t="s">
        <v>201</v>
      </c>
      <c r="AL21" s="26" t="s">
        <v>200</v>
      </c>
      <c r="AM21" s="26" t="str" cm="1">
        <f t="array" ref="AM21">IF(AH21="Yes",T21&amp;" (Suspended as of: "&amp;TEXT(AI21,"m/dd/yyyy")&amp;")",T21)</f>
        <v>Automatic Temperature Controls (Suspended as of: 1/00/1900)</v>
      </c>
      <c r="AN21" t="str" cm="1">
        <f t="array" ref="AN2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1.00%
PPD 30 Days: 1.00%</v>
      </c>
      <c r="AO21" t="str" cm="1">
        <f t="array" ref="AO2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68.00%
% or $ amount Markup Non Business/Emergency Hours: $185.00
% Markup Materials: 75.00%</v>
      </c>
      <c r="AP2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Gerard Hickey
Primary Addres: 86 Finnell Drive, Building 1, Weymouth, MA 02188
Phone Number: 781 340-1000
Fax Number: 781-340-1620</v>
      </c>
      <c r="AQ21" t="str">
        <f>VLOOKUP(data[[#This Row],[Lead Name]],get_cat!$A$170:$B$172,2,0)</f>
        <v>Richard Levesque 
Address: One Ashburton Place Room 1608 Boston, MA 02108 
Phone: 617-359-7269 | Email: richard.levesque@mass.gov</v>
      </c>
      <c r="AR2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Gerard Hickey
Emergency Contact Phone/After Hours: 781-340-1000; 617-694-5544
Emergency Contact Email: ghickey@autotempcontrol.com</v>
      </c>
    </row>
    <row r="22" spans="1:44" x14ac:dyDescent="0.35">
      <c r="A22" t="s">
        <v>202</v>
      </c>
      <c r="B22" t="s">
        <v>45</v>
      </c>
      <c r="C22" t="s">
        <v>46</v>
      </c>
      <c r="D22" t="s">
        <v>128</v>
      </c>
      <c r="E22" t="s">
        <v>48</v>
      </c>
      <c r="F22" t="s">
        <v>61</v>
      </c>
      <c r="G22" t="s">
        <v>48</v>
      </c>
      <c r="H22" t="s">
        <v>61</v>
      </c>
      <c r="I22" t="s">
        <v>48</v>
      </c>
      <c r="J22" t="s">
        <v>61</v>
      </c>
      <c r="K22" t="s">
        <v>48</v>
      </c>
      <c r="L22" t="s">
        <v>48</v>
      </c>
      <c r="M22" t="s">
        <v>48</v>
      </c>
      <c r="N22" t="s">
        <v>61</v>
      </c>
      <c r="O22" t="s">
        <v>48</v>
      </c>
      <c r="P22" t="s">
        <v>61</v>
      </c>
      <c r="Q22" t="s">
        <v>61</v>
      </c>
      <c r="R22" t="s">
        <v>61</v>
      </c>
      <c r="S22" t="s">
        <v>61</v>
      </c>
      <c r="T22" t="s">
        <v>203</v>
      </c>
      <c r="U22" t="s">
        <v>204</v>
      </c>
      <c r="V22" t="s">
        <v>205</v>
      </c>
      <c r="W22" t="s">
        <v>206</v>
      </c>
      <c r="X22" t="s">
        <v>133</v>
      </c>
      <c r="Y22" t="s">
        <v>207</v>
      </c>
      <c r="Z22" t="s">
        <v>202</v>
      </c>
      <c r="AA22">
        <v>0</v>
      </c>
      <c r="AB22">
        <v>0</v>
      </c>
      <c r="AC22">
        <v>0</v>
      </c>
      <c r="AD22">
        <v>0</v>
      </c>
      <c r="AE22">
        <v>0.25</v>
      </c>
      <c r="AF22">
        <v>124</v>
      </c>
      <c r="AG22">
        <v>0.2</v>
      </c>
      <c r="AH22" t="s">
        <v>68</v>
      </c>
      <c r="AI22" s="26">
        <v>0</v>
      </c>
      <c r="AJ22" s="26" t="s">
        <v>208</v>
      </c>
      <c r="AK22" s="26" t="s">
        <v>209</v>
      </c>
      <c r="AL22" s="26" t="s">
        <v>210</v>
      </c>
      <c r="AM22" s="26" t="str" cm="1">
        <f t="array" ref="AM22">IF(AH22="Yes",T22&amp;" (Suspended as of: "&amp;TEXT(AI22,"m/dd/yyyy")&amp;")",T22)</f>
        <v xml:space="preserve">Acer Electric llc </v>
      </c>
      <c r="AN22" t="str" cm="1">
        <f t="array" ref="AN2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2" t="str" cm="1">
        <f t="array" ref="AO2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25.00%
% or $ amount Markup Non Business/Emergency Hours: $124.00
% Markup Materials: 20.00%</v>
      </c>
      <c r="AP2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Heather Donegan
Primary Addres: 38 Ward st. Hingham Ma. 02043
Phone Number: 586-855-3876
Fax Number: 0</v>
      </c>
      <c r="AQ22" t="str">
        <f>VLOOKUP(data[[#This Row],[Lead Name]],get_cat!$A$170:$B$172,2,0)</f>
        <v>Richard Levesque 
Address: One Ashburton Place Room 1608 Boston, MA 02108 
Phone: 617-359-7269 | Email: richard.levesque@mass.gov</v>
      </c>
      <c r="AR2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Noel Donegan
Emergency Contact Phone/After Hours: 781-206-6469
Emergency Contact Email: service@acerelectricllc.com</v>
      </c>
    </row>
    <row r="23" spans="1:44" x14ac:dyDescent="0.35">
      <c r="A23" t="s">
        <v>211</v>
      </c>
      <c r="B23" t="s">
        <v>45</v>
      </c>
      <c r="C23" t="s">
        <v>46</v>
      </c>
      <c r="D23" t="s">
        <v>175</v>
      </c>
      <c r="E23" t="s">
        <v>61</v>
      </c>
      <c r="F23" t="s">
        <v>61</v>
      </c>
      <c r="G23" t="s">
        <v>61</v>
      </c>
      <c r="H23" t="s">
        <v>61</v>
      </c>
      <c r="I23" t="s">
        <v>61</v>
      </c>
      <c r="J23" t="s">
        <v>61</v>
      </c>
      <c r="K23" t="s">
        <v>61</v>
      </c>
      <c r="L23" t="s">
        <v>61</v>
      </c>
      <c r="M23" t="s">
        <v>61</v>
      </c>
      <c r="N23" t="s">
        <v>61</v>
      </c>
      <c r="O23" t="s">
        <v>61</v>
      </c>
      <c r="P23" t="s">
        <v>61</v>
      </c>
      <c r="Q23" t="s">
        <v>61</v>
      </c>
      <c r="R23" t="s">
        <v>61</v>
      </c>
      <c r="S23" t="s">
        <v>61</v>
      </c>
      <c r="T23" t="s">
        <v>212</v>
      </c>
      <c r="U23" t="s">
        <v>213</v>
      </c>
      <c r="V23" t="s">
        <v>214</v>
      </c>
      <c r="W23" t="s">
        <v>215</v>
      </c>
      <c r="X23" t="s">
        <v>216</v>
      </c>
      <c r="Y23" t="s">
        <v>217</v>
      </c>
      <c r="Z23" t="s">
        <v>211</v>
      </c>
      <c r="AA23">
        <v>0.03</v>
      </c>
      <c r="AB23">
        <v>0</v>
      </c>
      <c r="AC23">
        <v>0</v>
      </c>
      <c r="AD23">
        <v>0</v>
      </c>
      <c r="AE23">
        <v>0.15</v>
      </c>
      <c r="AF23">
        <v>101.48</v>
      </c>
      <c r="AG23">
        <v>0.15</v>
      </c>
      <c r="AH23" t="s">
        <v>68</v>
      </c>
      <c r="AI23" s="26">
        <v>0</v>
      </c>
      <c r="AJ23" s="26" t="s">
        <v>214</v>
      </c>
      <c r="AK23" s="26" t="s">
        <v>218</v>
      </c>
      <c r="AL23" s="26" t="s">
        <v>217</v>
      </c>
      <c r="AM23" s="26" t="str" cm="1">
        <f t="array" ref="AM23">IF(AH23="Yes",T23&amp;" (Suspended as of: "&amp;TEXT(AI23,"m/dd/yyyy")&amp;")",T23)</f>
        <v>Bay State Building Specialities Inc.</v>
      </c>
      <c r="AN23" t="str" cm="1">
        <f t="array" ref="AN2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0.00%
PPD 20 Days: 0.00%
PPD 30 Days: 0.00%</v>
      </c>
      <c r="AO23" t="str" cm="1">
        <f t="array" ref="AO2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15.00%
% or $ amount Markup Non Business/Emergency Hours: $101.48
% Markup Materials: 15.00%</v>
      </c>
      <c r="AP2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Gil Lentol
Primary Addres: 144 Lundquist Drive, Braintree, MA 02184
Phone Number: 781-794-9405
Fax Number: 781-794-3252</v>
      </c>
      <c r="AQ23" t="str">
        <f>VLOOKUP(data[[#This Row],[Lead Name]],get_cat!$A$170:$B$172,2,0)</f>
        <v>Richard Levesque 
Address: One Ashburton Place Room 1608 Boston, MA 02108 
Phone: 617-359-7269 | Email: richard.levesque@mass.gov</v>
      </c>
      <c r="AR2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Gil Lentol
Emergency Contact Phone/After Hours: 781-794-9405; 617-719-6772
Emergency Contact Email: gil@bsbsi.com</v>
      </c>
    </row>
    <row r="24" spans="1:44" x14ac:dyDescent="0.35">
      <c r="A24" t="s">
        <v>219</v>
      </c>
      <c r="B24" t="s">
        <v>45</v>
      </c>
      <c r="C24" t="s">
        <v>46</v>
      </c>
      <c r="D24" t="s">
        <v>128</v>
      </c>
      <c r="E24" t="s">
        <v>48</v>
      </c>
      <c r="F24" t="s">
        <v>48</v>
      </c>
      <c r="G24" t="s">
        <v>48</v>
      </c>
      <c r="H24" t="s">
        <v>48</v>
      </c>
      <c r="I24" t="s">
        <v>48</v>
      </c>
      <c r="J24" t="s">
        <v>48</v>
      </c>
      <c r="K24" t="s">
        <v>48</v>
      </c>
      <c r="L24" t="s">
        <v>48</v>
      </c>
      <c r="M24" t="s">
        <v>48</v>
      </c>
      <c r="N24" t="s">
        <v>48</v>
      </c>
      <c r="O24" t="s">
        <v>48</v>
      </c>
      <c r="P24" t="s">
        <v>48</v>
      </c>
      <c r="Q24" t="s">
        <v>48</v>
      </c>
      <c r="R24" t="s">
        <v>48</v>
      </c>
      <c r="S24" t="s">
        <v>48</v>
      </c>
      <c r="T24" t="s">
        <v>220</v>
      </c>
      <c r="U24" t="s">
        <v>133</v>
      </c>
      <c r="V24" t="s">
        <v>133</v>
      </c>
      <c r="W24" t="s">
        <v>133</v>
      </c>
      <c r="X24" t="s">
        <v>133</v>
      </c>
      <c r="Y24" t="s">
        <v>133</v>
      </c>
      <c r="Z24" t="s">
        <v>219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 t="s">
        <v>68</v>
      </c>
      <c r="AI24" s="26">
        <v>0</v>
      </c>
      <c r="AJ24" s="26" t="s">
        <v>183</v>
      </c>
      <c r="AK24" s="26" t="s">
        <v>183</v>
      </c>
      <c r="AL24" s="26" t="s">
        <v>183</v>
      </c>
      <c r="AM24" s="26" t="str" cm="1">
        <f t="array" ref="AM24">IF(AH24="Yes",T24&amp;" (Suspended as of: "&amp;TEXT(AI24,"m/dd/yyyy")&amp;")",T24)</f>
        <v xml:space="preserve">Aetna Fire Alarm Service Co., Inc. </v>
      </c>
      <c r="AN24" t="str" cm="1">
        <f t="array" ref="AN2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4" t="str" cm="1">
        <f t="array" ref="AO2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0
Primary Addres: 0
Phone Number: 0
Fax Number: 0</v>
      </c>
      <c r="AQ24" t="str">
        <f>VLOOKUP(data[[#This Row],[Lead Name]],get_cat!$A$170:$B$172,2,0)</f>
        <v>Richard Levesque 
Address: One Ashburton Place Room 1608 Boston, MA 02108 
Phone: 617-359-7269 | Email: richard.levesque@mass.gov</v>
      </c>
      <c r="AR2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25" spans="1:44" x14ac:dyDescent="0.35">
      <c r="A25" t="s">
        <v>221</v>
      </c>
      <c r="B25" t="s">
        <v>45</v>
      </c>
      <c r="C25" t="s">
        <v>46</v>
      </c>
      <c r="D25" t="s">
        <v>222</v>
      </c>
      <c r="E25" t="s">
        <v>48</v>
      </c>
      <c r="F25" t="s">
        <v>61</v>
      </c>
      <c r="G25" t="s">
        <v>61</v>
      </c>
      <c r="H25" t="s">
        <v>48</v>
      </c>
      <c r="I25" t="s">
        <v>48</v>
      </c>
      <c r="J25" t="s">
        <v>48</v>
      </c>
      <c r="K25" t="s">
        <v>61</v>
      </c>
      <c r="L25" t="s">
        <v>61</v>
      </c>
      <c r="M25" t="s">
        <v>61</v>
      </c>
      <c r="N25" t="s">
        <v>61</v>
      </c>
      <c r="O25" t="s">
        <v>48</v>
      </c>
      <c r="P25" t="s">
        <v>48</v>
      </c>
      <c r="Q25" t="s">
        <v>48</v>
      </c>
      <c r="R25" t="s">
        <v>48</v>
      </c>
      <c r="S25" t="s">
        <v>61</v>
      </c>
      <c r="T25" t="s">
        <v>223</v>
      </c>
      <c r="U25" t="s">
        <v>224</v>
      </c>
      <c r="V25" t="s">
        <v>225</v>
      </c>
      <c r="W25" t="s">
        <v>226</v>
      </c>
      <c r="X25" t="s">
        <v>227</v>
      </c>
      <c r="Y25" t="s">
        <v>228</v>
      </c>
      <c r="Z25" t="s">
        <v>221</v>
      </c>
      <c r="AA25">
        <v>0.03</v>
      </c>
      <c r="AB25">
        <v>0.02</v>
      </c>
      <c r="AC25">
        <v>0.01</v>
      </c>
      <c r="AD25">
        <v>0</v>
      </c>
      <c r="AE25">
        <v>1</v>
      </c>
      <c r="AG25">
        <v>0.15</v>
      </c>
      <c r="AH25" t="s">
        <v>68</v>
      </c>
      <c r="AI25" s="26">
        <v>0</v>
      </c>
      <c r="AJ25" s="26" t="s">
        <v>225</v>
      </c>
      <c r="AK25" s="26" t="s">
        <v>226</v>
      </c>
      <c r="AL25" s="26" t="s">
        <v>228</v>
      </c>
      <c r="AM25" s="26" t="str" cm="1">
        <f t="array" ref="AM25">IF(AH25="Yes",T25&amp;" (Suspended as of: "&amp;TEXT(AI25,"m/dd/yyyy")&amp;")",T25)</f>
        <v>BEC Brown Electric Corp/ Brown Elec Co</v>
      </c>
      <c r="AN25" t="str" cm="1">
        <f t="array" ref="AN2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25" t="str" cm="1">
        <f t="array" ref="AO2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100.00%
% or $ amount Markup Non Business/Emergency Hours: $0.00
% Markup Materials: 15.00%</v>
      </c>
      <c r="AP2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Troy R. Brown
Primary Addres: 215 North Main Street, PO Box 215, North Brookfield, MA 01535
Phone Number: 508-769-3276
Fax Number: 508-867-4166</v>
      </c>
      <c r="AQ25" t="str">
        <f>VLOOKUP(data[[#This Row],[Lead Name]],get_cat!$A$170:$B$172,2,0)</f>
        <v>Richard Levesque 
Address: One Ashburton Place Room 1608 Boston, MA 02108 
Phone: 617-359-7269 | Email: richard.levesque@mass.gov</v>
      </c>
      <c r="AR2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Troy R. Brown
Emergency Contact Phone/After Hours: 508-769-3276
Emergency Contact Email: brownelectricc@gmail.com</v>
      </c>
    </row>
    <row r="26" spans="1:44" x14ac:dyDescent="0.35">
      <c r="A26" t="s">
        <v>229</v>
      </c>
      <c r="B26" t="s">
        <v>45</v>
      </c>
      <c r="C26" t="s">
        <v>46</v>
      </c>
      <c r="D26" t="s">
        <v>47</v>
      </c>
      <c r="E26" t="s">
        <v>48</v>
      </c>
      <c r="F26" t="s">
        <v>48</v>
      </c>
      <c r="G26" t="s">
        <v>48</v>
      </c>
      <c r="H26" t="s">
        <v>48</v>
      </c>
      <c r="I26" t="s">
        <v>48</v>
      </c>
      <c r="J26" t="s">
        <v>48</v>
      </c>
      <c r="K26" t="s">
        <v>48</v>
      </c>
      <c r="L26" t="s">
        <v>48</v>
      </c>
      <c r="M26" t="s">
        <v>48</v>
      </c>
      <c r="N26" t="s">
        <v>48</v>
      </c>
      <c r="O26" t="s">
        <v>61</v>
      </c>
      <c r="P26" t="s">
        <v>61</v>
      </c>
      <c r="Q26" t="s">
        <v>61</v>
      </c>
      <c r="R26" t="s">
        <v>61</v>
      </c>
      <c r="S26" t="s">
        <v>61</v>
      </c>
      <c r="T26" t="s">
        <v>230</v>
      </c>
      <c r="U26" t="s">
        <v>231</v>
      </c>
      <c r="V26" t="s">
        <v>232</v>
      </c>
      <c r="W26" t="s">
        <v>233</v>
      </c>
      <c r="X26" t="s">
        <v>234</v>
      </c>
      <c r="Y26" t="s">
        <v>235</v>
      </c>
      <c r="Z26" t="s">
        <v>229</v>
      </c>
      <c r="AA26">
        <v>0</v>
      </c>
      <c r="AB26">
        <v>0</v>
      </c>
      <c r="AC26">
        <v>0</v>
      </c>
      <c r="AD26">
        <v>0.02</v>
      </c>
      <c r="AE26">
        <v>0.3</v>
      </c>
      <c r="AF26">
        <v>0</v>
      </c>
      <c r="AG26">
        <v>0.1</v>
      </c>
      <c r="AH26" t="s">
        <v>68</v>
      </c>
      <c r="AI26" s="26">
        <v>0</v>
      </c>
      <c r="AJ26" s="26" t="s">
        <v>232</v>
      </c>
      <c r="AK26" s="26" t="s">
        <v>236</v>
      </c>
      <c r="AL26" s="26" t="s">
        <v>237</v>
      </c>
      <c r="AM26" s="26" t="str" cm="1">
        <f t="array" ref="AM26">IF(AH26="Yes",T26&amp;" (Suspended as of: "&amp;TEXT(AI26,"m/dd/yyyy")&amp;")",T26)</f>
        <v>Bello Painting Co Inc</v>
      </c>
      <c r="AN26" t="str" cm="1">
        <f t="array" ref="AN2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2.00%</v>
      </c>
      <c r="AO26" t="str" cm="1">
        <f t="array" ref="AO2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30.00%
% or $ amount Markup Non Business/Emergency Hours: $0.00
% Markup Materials: 10.00%</v>
      </c>
      <c r="AP2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Dominic Bello, Jr.
Primary Addres: 585 East Street, Weymouth, MA 02189
Phone Number: 781-331-5600
Fax Number: 781 331 5603</v>
      </c>
      <c r="AQ26" t="str">
        <f>VLOOKUP(data[[#This Row],[Lead Name]],get_cat!$A$170:$B$172,2,0)</f>
        <v>Richard Levesque 
Address: One Ashburton Place Room 1608 Boston, MA 02108 
Phone: 617-359-7269 | Email: richard.levesque@mass.gov</v>
      </c>
      <c r="AR2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Dominic Bello, Jr.
Emergency Contact Phone/After Hours: 781-331-5600; 617-571-7060
Emergency Contact Email: dominic@bellopainting.com</v>
      </c>
    </row>
    <row r="27" spans="1:44" x14ac:dyDescent="0.35">
      <c r="A27" t="s">
        <v>238</v>
      </c>
      <c r="B27" t="s">
        <v>45</v>
      </c>
      <c r="C27" t="s">
        <v>46</v>
      </c>
      <c r="D27" t="s">
        <v>175</v>
      </c>
      <c r="E27" t="s">
        <v>48</v>
      </c>
      <c r="F27" t="s">
        <v>48</v>
      </c>
      <c r="G27" t="s">
        <v>48</v>
      </c>
      <c r="H27" t="s">
        <v>48</v>
      </c>
      <c r="I27" t="s">
        <v>48</v>
      </c>
      <c r="J27" t="s">
        <v>48</v>
      </c>
      <c r="K27" t="s">
        <v>48</v>
      </c>
      <c r="L27" t="s">
        <v>48</v>
      </c>
      <c r="M27" t="s">
        <v>48</v>
      </c>
      <c r="N27" t="s">
        <v>48</v>
      </c>
      <c r="O27" t="s">
        <v>48</v>
      </c>
      <c r="P27" t="s">
        <v>48</v>
      </c>
      <c r="Q27" t="s">
        <v>48</v>
      </c>
      <c r="R27" t="s">
        <v>48</v>
      </c>
      <c r="S27" t="s">
        <v>48</v>
      </c>
      <c r="T27" t="s">
        <v>239</v>
      </c>
      <c r="U27" t="s">
        <v>240</v>
      </c>
      <c r="V27" t="s">
        <v>241</v>
      </c>
      <c r="W27" t="s">
        <v>242</v>
      </c>
      <c r="X27" t="s">
        <v>242</v>
      </c>
      <c r="Y27" t="s">
        <v>243</v>
      </c>
      <c r="Z27" t="s">
        <v>238</v>
      </c>
      <c r="AA27">
        <v>0.05</v>
      </c>
      <c r="AB27">
        <v>2.5000000000000001E-2</v>
      </c>
      <c r="AC27">
        <v>2.5000000000000001E-2</v>
      </c>
      <c r="AD27">
        <v>0</v>
      </c>
      <c r="AE27">
        <v>1.01</v>
      </c>
      <c r="AG27">
        <v>0.31</v>
      </c>
      <c r="AH27" t="s">
        <v>55</v>
      </c>
      <c r="AI27" s="26"/>
      <c r="AJ27" s="26" t="s">
        <v>244</v>
      </c>
      <c r="AK27" s="26" t="s">
        <v>245</v>
      </c>
      <c r="AL27" s="26" t="s">
        <v>243</v>
      </c>
      <c r="AM27" s="26" t="str" cm="1">
        <f t="array" ref="AM27">IF(AH27="Yes",T27&amp;" (Suspended as of: "&amp;TEXT(AI27,"m/dd/yyyy")&amp;")",T27)</f>
        <v>Benn Construction Co., Inc. (Suspended as of: 1/00/1900)</v>
      </c>
      <c r="AN27" t="str" cm="1">
        <f t="array" ref="AN2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2.50%
PPD 20 Days: 2.50%
PPD 30 Days: 0.00%</v>
      </c>
      <c r="AO27" t="str" cm="1">
        <f t="array" ref="AO2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101.00%
% or $ amount Markup Non Business/Emergency Hours: $0.00
% Markup Materials: 31.00%</v>
      </c>
      <c r="AP2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Lewis E. Benn, Jr.
Primary Addres: 39 Jarves Street, PO Box 638, Sandwich, MA 02563
Phone Number: 508-888-4255
Fax Number: 508-888-4255</v>
      </c>
      <c r="AQ27" t="str">
        <f>VLOOKUP(data[[#This Row],[Lead Name]],get_cat!$A$170:$B$172,2,0)</f>
        <v>Richard Levesque 
Address: One Ashburton Place Room 1608 Boston, MA 02108 
Phone: 617-359-7269 | Email: richard.levesque@mass.gov</v>
      </c>
      <c r="AR2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Lewis E. Bennn, Jr.
Emergency Contact Phone/After Hours: 508-888-4255; 508-280-4255
Emergency Contact Email: Bennco1983@gmail.com</v>
      </c>
    </row>
    <row r="28" spans="1:44" x14ac:dyDescent="0.35">
      <c r="A28" t="s">
        <v>246</v>
      </c>
      <c r="B28" t="s">
        <v>45</v>
      </c>
      <c r="C28" t="s">
        <v>46</v>
      </c>
      <c r="D28" t="s">
        <v>47</v>
      </c>
      <c r="E28" t="s">
        <v>48</v>
      </c>
      <c r="F28" t="s">
        <v>61</v>
      </c>
      <c r="G28" t="s">
        <v>48</v>
      </c>
      <c r="H28" t="s">
        <v>61</v>
      </c>
      <c r="I28" t="s">
        <v>48</v>
      </c>
      <c r="J28" t="s">
        <v>61</v>
      </c>
      <c r="K28" t="s">
        <v>48</v>
      </c>
      <c r="L28" t="s">
        <v>48</v>
      </c>
      <c r="M28" t="s">
        <v>48</v>
      </c>
      <c r="N28" t="s">
        <v>61</v>
      </c>
      <c r="O28" t="s">
        <v>48</v>
      </c>
      <c r="P28" t="s">
        <v>61</v>
      </c>
      <c r="Q28" t="s">
        <v>61</v>
      </c>
      <c r="R28" t="s">
        <v>61</v>
      </c>
      <c r="S28" t="s">
        <v>48</v>
      </c>
      <c r="T28" t="s">
        <v>247</v>
      </c>
      <c r="U28" t="s">
        <v>248</v>
      </c>
      <c r="V28" t="s">
        <v>249</v>
      </c>
      <c r="W28" t="s">
        <v>250</v>
      </c>
      <c r="X28" t="s">
        <v>251</v>
      </c>
      <c r="Y28" t="s">
        <v>252</v>
      </c>
      <c r="Z28" t="s">
        <v>246</v>
      </c>
      <c r="AA28">
        <v>2.5000000000000001E-2</v>
      </c>
      <c r="AB28">
        <v>0.02</v>
      </c>
      <c r="AC28">
        <v>1.4999999999999999E-2</v>
      </c>
      <c r="AD28">
        <v>0.01</v>
      </c>
      <c r="AE28">
        <v>0.1</v>
      </c>
      <c r="AF28">
        <v>109.04</v>
      </c>
      <c r="AG28">
        <v>0.15</v>
      </c>
      <c r="AH28" t="s">
        <v>68</v>
      </c>
      <c r="AI28" s="26">
        <v>0</v>
      </c>
      <c r="AJ28" s="26" t="s">
        <v>253</v>
      </c>
      <c r="AK28" s="26" t="s">
        <v>254</v>
      </c>
      <c r="AL28" s="26" t="s">
        <v>255</v>
      </c>
      <c r="AM28" s="26" t="str" cm="1">
        <f t="array" ref="AM28">IF(AH28="Yes",T28&amp;" (Suspended as of: "&amp;TEXT(AI28,"m/dd/yyyy")&amp;")",T28)</f>
        <v>Best Paint Corporation</v>
      </c>
      <c r="AN28" t="str" cm="1">
        <f t="array" ref="AN2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2.50%
PPD 15 Days: 2.00%
PPD 20 Days: 1.50%
PPD 30 Days: 1.00%</v>
      </c>
      <c r="AO28" t="str" cm="1">
        <f t="array" ref="AO2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10.00%
% or $ amount Markup Non Business/Emergency Hours: $109.04
% Markup Materials: 15.00%</v>
      </c>
      <c r="AP2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Thomas Quinn
Primary Addres: 41 Presidents Avenue, Quincy, MA 02169
Phone Number: 617-481-7084
Fax Number: 617-481-7086</v>
      </c>
      <c r="AQ28" t="str">
        <f>VLOOKUP(data[[#This Row],[Lead Name]],get_cat!$A$170:$B$172,2,0)</f>
        <v>Richard Levesque 
Address: One Ashburton Place Room 1608 Boston, MA 02108 
Phone: 617-359-7269 | Email: richard.levesque@mass.gov</v>
      </c>
      <c r="AR2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Bill Best
Emergency Contact Phone/After Hours: 617-438-1035
Emergency Contact Email: bbest@bestpaintcorp.com</v>
      </c>
    </row>
    <row r="29" spans="1:44" x14ac:dyDescent="0.35">
      <c r="A29" t="s">
        <v>256</v>
      </c>
      <c r="B29" t="s">
        <v>45</v>
      </c>
      <c r="C29" t="s">
        <v>46</v>
      </c>
      <c r="D29" t="s">
        <v>60</v>
      </c>
      <c r="E29" t="s">
        <v>48</v>
      </c>
      <c r="F29" t="s">
        <v>48</v>
      </c>
      <c r="G29" t="s">
        <v>61</v>
      </c>
      <c r="H29" t="s">
        <v>48</v>
      </c>
      <c r="I29" t="s">
        <v>48</v>
      </c>
      <c r="J29" t="s">
        <v>48</v>
      </c>
      <c r="K29" t="s">
        <v>61</v>
      </c>
      <c r="L29" t="s">
        <v>61</v>
      </c>
      <c r="M29" t="s">
        <v>61</v>
      </c>
      <c r="N29" t="s">
        <v>48</v>
      </c>
      <c r="O29" t="s">
        <v>48</v>
      </c>
      <c r="P29" t="s">
        <v>48</v>
      </c>
      <c r="Q29" t="s">
        <v>48</v>
      </c>
      <c r="R29" t="s">
        <v>48</v>
      </c>
      <c r="S29" t="s">
        <v>61</v>
      </c>
      <c r="T29" t="s">
        <v>257</v>
      </c>
      <c r="U29" t="s">
        <v>258</v>
      </c>
      <c r="V29" t="s">
        <v>259</v>
      </c>
      <c r="W29" t="s">
        <v>260</v>
      </c>
      <c r="X29" t="s">
        <v>261</v>
      </c>
      <c r="Y29" t="s">
        <v>262</v>
      </c>
      <c r="Z29" t="s">
        <v>256</v>
      </c>
      <c r="AA29">
        <v>0</v>
      </c>
      <c r="AB29">
        <v>0</v>
      </c>
      <c r="AC29">
        <v>0</v>
      </c>
      <c r="AD29">
        <v>0.02</v>
      </c>
      <c r="AE29">
        <v>3</v>
      </c>
      <c r="AF29">
        <v>254</v>
      </c>
      <c r="AG29">
        <v>0.3</v>
      </c>
      <c r="AH29" t="s">
        <v>68</v>
      </c>
      <c r="AI29" s="26">
        <v>0</v>
      </c>
      <c r="AJ29" s="26" t="s">
        <v>263</v>
      </c>
      <c r="AK29" s="26" t="s">
        <v>260</v>
      </c>
      <c r="AL29" s="26" t="s">
        <v>264</v>
      </c>
      <c r="AM29" s="26" t="str" cm="1">
        <f t="array" ref="AM29">IF(AH29="Yes",T29&amp;" (Suspended as of: "&amp;TEXT(AI29,"m/dd/yyyy")&amp;")",T29)</f>
        <v>B-G Mechancial Service, Inc.</v>
      </c>
      <c r="AN29" t="str" cm="1">
        <f t="array" ref="AN2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2.00%</v>
      </c>
      <c r="AO29" t="str" cm="1">
        <f t="array" ref="AO2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300.00%
% or $ amount Markup Non Business/Emergency Hours: $254.00
% Markup Materials: 30.00%</v>
      </c>
      <c r="AP2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Dave Riel
Primary Addres: 12 Second Avenue, Chicopee, MA 01020
Phone Number: 413-888-1500
Fax Number: 413-594-2983</v>
      </c>
      <c r="AQ29" t="str">
        <f>VLOOKUP(data[[#This Row],[Lead Name]],get_cat!$A$170:$B$172,2,0)</f>
        <v>Richard Levesque 
Address: One Ashburton Place Room 1608 Boston, MA 02108 
Phone: 617-359-7269 | Email: richard.levesque@mass.gov</v>
      </c>
      <c r="AR2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Service / Dispatch
Emergency Contact Phone/After Hours: 413-888-1500
Emergency Contact Email: emily.thomas@bgmechanical.com</v>
      </c>
    </row>
    <row r="30" spans="1:44" x14ac:dyDescent="0.35">
      <c r="A30" t="s">
        <v>265</v>
      </c>
      <c r="B30" t="s">
        <v>45</v>
      </c>
      <c r="C30" t="s">
        <v>46</v>
      </c>
      <c r="D30" t="s">
        <v>73</v>
      </c>
      <c r="E30" t="s">
        <v>48</v>
      </c>
      <c r="F30" t="s">
        <v>48</v>
      </c>
      <c r="G30" t="s">
        <v>61</v>
      </c>
      <c r="H30" t="s">
        <v>48</v>
      </c>
      <c r="I30" t="s">
        <v>48</v>
      </c>
      <c r="J30" t="s">
        <v>48</v>
      </c>
      <c r="K30" t="s">
        <v>61</v>
      </c>
      <c r="L30" t="s">
        <v>61</v>
      </c>
      <c r="M30" t="s">
        <v>61</v>
      </c>
      <c r="N30" t="s">
        <v>48</v>
      </c>
      <c r="O30" t="s">
        <v>48</v>
      </c>
      <c r="P30" t="s">
        <v>48</v>
      </c>
      <c r="Q30" t="s">
        <v>48</v>
      </c>
      <c r="R30" t="s">
        <v>48</v>
      </c>
      <c r="S30" t="s">
        <v>61</v>
      </c>
      <c r="T30" t="s">
        <v>257</v>
      </c>
      <c r="U30" t="s">
        <v>258</v>
      </c>
      <c r="V30" t="s">
        <v>259</v>
      </c>
      <c r="W30" t="s">
        <v>260</v>
      </c>
      <c r="X30" t="s">
        <v>261</v>
      </c>
      <c r="Y30" t="s">
        <v>262</v>
      </c>
      <c r="Z30" t="s">
        <v>265</v>
      </c>
      <c r="AA30">
        <v>0</v>
      </c>
      <c r="AB30">
        <v>0</v>
      </c>
      <c r="AC30">
        <v>0</v>
      </c>
      <c r="AD30">
        <v>0.02</v>
      </c>
      <c r="AE30">
        <v>3</v>
      </c>
      <c r="AF30">
        <v>254</v>
      </c>
      <c r="AG30">
        <v>0.3</v>
      </c>
      <c r="AH30" t="s">
        <v>68</v>
      </c>
      <c r="AI30" s="26">
        <v>0</v>
      </c>
      <c r="AJ30" s="26" t="s">
        <v>263</v>
      </c>
      <c r="AK30" s="26" t="s">
        <v>260</v>
      </c>
      <c r="AL30" s="26" t="s">
        <v>264</v>
      </c>
      <c r="AM30" s="26" t="str" cm="1">
        <f t="array" ref="AM30">IF(AH30="Yes",T30&amp;" (Suspended as of: "&amp;TEXT(AI30,"m/dd/yyyy")&amp;")",T30)</f>
        <v>B-G Mechancial Service, Inc.</v>
      </c>
      <c r="AN30" t="str" cm="1">
        <f t="array" ref="AN3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2.00%</v>
      </c>
      <c r="AO30" t="str" cm="1">
        <f t="array" ref="AO3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300.00%
% or $ amount Markup Non Business/Emergency Hours: $254.00
% Markup Materials: 30.00%</v>
      </c>
      <c r="AP3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Dave Riel
Primary Addres: 12 Second Avenue, Chicopee, MA 01020
Phone Number: 413-888-1500
Fax Number: 413-594-2983</v>
      </c>
      <c r="AQ30" t="str">
        <f>VLOOKUP(data[[#This Row],[Lead Name]],get_cat!$A$170:$B$172,2,0)</f>
        <v>Richard Levesque 
Address: One Ashburton Place Room 1608 Boston, MA 02108 
Phone: 617-359-7269 | Email: richard.levesque@mass.gov</v>
      </c>
      <c r="AR3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Service / Dispatch
Emergency Contact Phone/After Hours: 413-888-1500
Emergency Contact Email: emily.thomas@bgmechanical.com</v>
      </c>
    </row>
    <row r="31" spans="1:44" x14ac:dyDescent="0.35">
      <c r="A31" t="s">
        <v>266</v>
      </c>
      <c r="B31" t="s">
        <v>45</v>
      </c>
      <c r="C31" t="s">
        <v>46</v>
      </c>
      <c r="D31" t="s">
        <v>75</v>
      </c>
      <c r="E31" t="s">
        <v>48</v>
      </c>
      <c r="F31" t="s">
        <v>48</v>
      </c>
      <c r="G31" t="s">
        <v>61</v>
      </c>
      <c r="H31" t="s">
        <v>48</v>
      </c>
      <c r="I31" t="s">
        <v>48</v>
      </c>
      <c r="J31" t="s">
        <v>48</v>
      </c>
      <c r="K31" t="s">
        <v>61</v>
      </c>
      <c r="L31" t="s">
        <v>61</v>
      </c>
      <c r="M31" t="s">
        <v>61</v>
      </c>
      <c r="N31" t="s">
        <v>48</v>
      </c>
      <c r="O31" t="s">
        <v>48</v>
      </c>
      <c r="P31" t="s">
        <v>48</v>
      </c>
      <c r="Q31" t="s">
        <v>48</v>
      </c>
      <c r="R31" t="s">
        <v>48</v>
      </c>
      <c r="S31" t="s">
        <v>61</v>
      </c>
      <c r="T31" t="s">
        <v>257</v>
      </c>
      <c r="U31" t="s">
        <v>258</v>
      </c>
      <c r="V31" t="s">
        <v>267</v>
      </c>
      <c r="W31" t="s">
        <v>260</v>
      </c>
      <c r="X31" t="s">
        <v>261</v>
      </c>
      <c r="Y31" t="s">
        <v>262</v>
      </c>
      <c r="Z31" t="s">
        <v>266</v>
      </c>
      <c r="AA31">
        <v>0</v>
      </c>
      <c r="AB31">
        <v>0</v>
      </c>
      <c r="AC31">
        <v>0</v>
      </c>
      <c r="AD31">
        <v>0.02</v>
      </c>
      <c r="AE31">
        <v>3</v>
      </c>
      <c r="AF31">
        <v>254</v>
      </c>
      <c r="AG31">
        <v>0.3</v>
      </c>
      <c r="AH31" t="s">
        <v>68</v>
      </c>
      <c r="AI31" s="26">
        <v>0</v>
      </c>
      <c r="AJ31" s="26" t="s">
        <v>263</v>
      </c>
      <c r="AK31" s="26" t="s">
        <v>260</v>
      </c>
      <c r="AL31" s="26" t="s">
        <v>264</v>
      </c>
      <c r="AM31" s="26" t="str" cm="1">
        <f t="array" ref="AM31">IF(AH31="Yes",T31&amp;" (Suspended as of: "&amp;TEXT(AI31,"m/dd/yyyy")&amp;")",T31)</f>
        <v>B-G Mechancial Service, Inc.</v>
      </c>
      <c r="AN31" t="str" cm="1">
        <f t="array" ref="AN3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2.00%</v>
      </c>
      <c r="AO31" t="str" cm="1">
        <f t="array" ref="AO3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300.00%
% or $ amount Markup Non Business/Emergency Hours: $254.00
% Markup Materials: 30.00%</v>
      </c>
      <c r="AP3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DAve Riel
Primary Addres: 12 Second Avenue, Chicopee, MA 01020
Phone Number: 413-888-1500
Fax Number: 413-594-2983</v>
      </c>
      <c r="AQ31" t="str">
        <f>VLOOKUP(data[[#This Row],[Lead Name]],get_cat!$A$170:$B$172,2,0)</f>
        <v>Richard Levesque 
Address: One Ashburton Place Room 1608 Boston, MA 02108 
Phone: 617-359-7269 | Email: richard.levesque@mass.gov</v>
      </c>
      <c r="AR3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Service / Dispatch
Emergency Contact Phone/After Hours: 413-888-1500
Emergency Contact Email: emily.thomas@bgmechanical.com</v>
      </c>
    </row>
    <row r="32" spans="1:44" x14ac:dyDescent="0.35">
      <c r="A32" t="s">
        <v>268</v>
      </c>
      <c r="B32" t="s">
        <v>45</v>
      </c>
      <c r="C32" t="s">
        <v>46</v>
      </c>
      <c r="D32" t="s">
        <v>47</v>
      </c>
      <c r="E32" t="s">
        <v>48</v>
      </c>
      <c r="F32" t="s">
        <v>48</v>
      </c>
      <c r="G32" t="s">
        <v>48</v>
      </c>
      <c r="H32" t="s">
        <v>48</v>
      </c>
      <c r="I32" t="s">
        <v>48</v>
      </c>
      <c r="J32" t="s">
        <v>61</v>
      </c>
      <c r="K32" t="s">
        <v>48</v>
      </c>
      <c r="L32" t="s">
        <v>48</v>
      </c>
      <c r="M32" t="s">
        <v>48</v>
      </c>
      <c r="N32" t="s">
        <v>61</v>
      </c>
      <c r="O32" t="s">
        <v>48</v>
      </c>
      <c r="P32" t="s">
        <v>61</v>
      </c>
      <c r="Q32" t="s">
        <v>48</v>
      </c>
      <c r="R32" t="s">
        <v>61</v>
      </c>
      <c r="S32" t="s">
        <v>48</v>
      </c>
      <c r="T32" t="s">
        <v>269</v>
      </c>
      <c r="U32" t="s">
        <v>270</v>
      </c>
      <c r="V32" t="s">
        <v>271</v>
      </c>
      <c r="W32" t="s">
        <v>272</v>
      </c>
      <c r="X32" t="s">
        <v>273</v>
      </c>
      <c r="Y32" t="s">
        <v>274</v>
      </c>
      <c r="Z32" t="s">
        <v>268</v>
      </c>
      <c r="AA32">
        <v>0.01</v>
      </c>
      <c r="AB32">
        <v>0</v>
      </c>
      <c r="AC32">
        <v>0</v>
      </c>
      <c r="AD32">
        <v>0</v>
      </c>
      <c r="AE32">
        <v>0.05</v>
      </c>
      <c r="AF32">
        <v>0.05</v>
      </c>
      <c r="AG32">
        <v>0.05</v>
      </c>
      <c r="AH32" t="s">
        <v>68</v>
      </c>
      <c r="AI32" s="26">
        <v>0</v>
      </c>
      <c r="AJ32" s="26" t="s">
        <v>275</v>
      </c>
      <c r="AK32" s="26" t="s">
        <v>276</v>
      </c>
      <c r="AL32" s="26" t="s">
        <v>277</v>
      </c>
      <c r="AM32" s="26" t="str" cm="1">
        <f t="array" ref="AM32">IF(AH32="Yes",T32&amp;" (Suspended as of: "&amp;TEXT(AI32,"m/dd/yyyy")&amp;")",T32)</f>
        <v>BHD Lawn and Building Services Inc.</v>
      </c>
      <c r="AN32" t="str" cm="1">
        <f t="array" ref="AN3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32" t="str" cm="1">
        <f t="array" ref="AO3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5.00%
% or $ amount Markup Non Business/Emergency Hours: $0.05
% Markup Materials: 5.00%</v>
      </c>
      <c r="AP3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Ken Hannaford
Primary Addres: PO Box 238, Dracut, MA 01826
Phone Number: 978-808-6149
Fax Number: 978-934-8605</v>
      </c>
      <c r="AQ32" t="str">
        <f>VLOOKUP(data[[#This Row],[Lead Name]],get_cat!$A$170:$B$172,2,0)</f>
        <v>Richard Levesque 
Address: One Ashburton Place Room 1608 Boston, MA 02108 
Phone: 617-359-7269 | Email: richard.levesque@mass.gov</v>
      </c>
      <c r="AR3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Justin Bendzewicz
Emergency Contact Phone/After Hours: 978-453-0284; 603-490-3068 
Emergency Contact Email: justin@bhdcompany.com</v>
      </c>
    </row>
    <row r="33" spans="1:44" x14ac:dyDescent="0.35">
      <c r="A33" t="s">
        <v>278</v>
      </c>
      <c r="B33" t="s">
        <v>45</v>
      </c>
      <c r="C33" t="s">
        <v>46</v>
      </c>
      <c r="D33" t="s">
        <v>128</v>
      </c>
      <c r="E33" t="s">
        <v>48</v>
      </c>
      <c r="F33" t="s">
        <v>48</v>
      </c>
      <c r="G33" t="s">
        <v>48</v>
      </c>
      <c r="H33" t="s">
        <v>48</v>
      </c>
      <c r="I33" t="s">
        <v>48</v>
      </c>
      <c r="J33" t="s">
        <v>61</v>
      </c>
      <c r="K33" t="s">
        <v>48</v>
      </c>
      <c r="L33" t="s">
        <v>48</v>
      </c>
      <c r="M33" t="s">
        <v>48</v>
      </c>
      <c r="N33" t="s">
        <v>61</v>
      </c>
      <c r="O33" t="s">
        <v>48</v>
      </c>
      <c r="P33" t="s">
        <v>61</v>
      </c>
      <c r="Q33" t="s">
        <v>48</v>
      </c>
      <c r="R33" t="s">
        <v>61</v>
      </c>
      <c r="S33" t="s">
        <v>48</v>
      </c>
      <c r="T33" t="s">
        <v>279</v>
      </c>
      <c r="U33" t="s">
        <v>280</v>
      </c>
      <c r="V33" t="s">
        <v>281</v>
      </c>
      <c r="W33" t="s">
        <v>282</v>
      </c>
      <c r="X33" t="s">
        <v>283</v>
      </c>
      <c r="Y33" t="s">
        <v>284</v>
      </c>
      <c r="Z33" t="s">
        <v>278</v>
      </c>
      <c r="AA33">
        <v>0.06</v>
      </c>
      <c r="AB33">
        <v>0.05</v>
      </c>
      <c r="AC33">
        <v>0.04</v>
      </c>
      <c r="AD33">
        <v>0.03</v>
      </c>
      <c r="AE33">
        <v>0.6</v>
      </c>
      <c r="AG33">
        <v>0.25</v>
      </c>
      <c r="AH33" t="s">
        <v>68</v>
      </c>
      <c r="AI33" s="26">
        <v>0</v>
      </c>
      <c r="AJ33" s="26" t="s">
        <v>281</v>
      </c>
      <c r="AK33" s="26" t="s">
        <v>285</v>
      </c>
      <c r="AL33" s="26" t="s">
        <v>284</v>
      </c>
      <c r="AM33" s="26" t="str" cm="1">
        <f t="array" ref="AM33">IF(AH33="Yes",T33&amp;" (Suspended as of: "&amp;TEXT(AI33,"m/dd/yyyy")&amp;")",T33)</f>
        <v>All Tech Electric Inc.</v>
      </c>
      <c r="AN33" t="str" cm="1">
        <f t="array" ref="AN3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6.00%
PPD 15 Days: 5.00%
PPD 20 Days: 4.00%
PPD 30 Days: 3.00%</v>
      </c>
      <c r="AO33" t="str" cm="1">
        <f t="array" ref="AO3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60.00%
% or $ amount Markup Non Business/Emergency Hours: $0.00
% Markup Materials: 25.00%</v>
      </c>
      <c r="AP3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John Spadafora
Primary Addres: 1 Malden Street, Malden, MA 02148
Phone Number: 781-322-6057
Fax Number: 781-397-9992</v>
      </c>
      <c r="AQ33" t="str">
        <f>VLOOKUP(data[[#This Row],[Lead Name]],get_cat!$A$170:$B$172,2,0)</f>
        <v>Richard Levesque 
Address: One Ashburton Place Room 1608 Boston, MA 02108 
Phone: 617-359-7269 | Email: richard.levesque@mass.gov</v>
      </c>
      <c r="AR3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John Spadafora
Emergency Contact Phone/After Hours: 781-322-6057; 781-844-7130
Emergency Contact Email: john@alltechelectric.com</v>
      </c>
    </row>
    <row r="34" spans="1:44" x14ac:dyDescent="0.35">
      <c r="A34" t="s">
        <v>286</v>
      </c>
      <c r="B34" t="s">
        <v>45</v>
      </c>
      <c r="C34" t="s">
        <v>46</v>
      </c>
      <c r="D34" t="s">
        <v>73</v>
      </c>
      <c r="E34" t="s">
        <v>61</v>
      </c>
      <c r="F34" t="s">
        <v>61</v>
      </c>
      <c r="G34" t="s">
        <v>61</v>
      </c>
      <c r="H34" t="s">
        <v>61</v>
      </c>
      <c r="I34" t="s">
        <v>61</v>
      </c>
      <c r="J34" t="s">
        <v>61</v>
      </c>
      <c r="K34" t="s">
        <v>61</v>
      </c>
      <c r="L34" t="s">
        <v>61</v>
      </c>
      <c r="M34" t="s">
        <v>61</v>
      </c>
      <c r="N34" t="s">
        <v>61</v>
      </c>
      <c r="O34" t="s">
        <v>61</v>
      </c>
      <c r="P34" t="s">
        <v>61</v>
      </c>
      <c r="Q34" t="s">
        <v>61</v>
      </c>
      <c r="R34" t="s">
        <v>61</v>
      </c>
      <c r="S34" t="s">
        <v>61</v>
      </c>
      <c r="T34" t="s">
        <v>287</v>
      </c>
      <c r="U34" t="s">
        <v>288</v>
      </c>
      <c r="V34" t="s">
        <v>289</v>
      </c>
      <c r="W34" t="s">
        <v>290</v>
      </c>
      <c r="X34" t="s">
        <v>291</v>
      </c>
      <c r="Y34" t="s">
        <v>292</v>
      </c>
      <c r="Z34" t="s">
        <v>286</v>
      </c>
      <c r="AA34">
        <v>0.05</v>
      </c>
      <c r="AB34">
        <v>0.05</v>
      </c>
      <c r="AC34">
        <v>0.02</v>
      </c>
      <c r="AD34">
        <v>0.02</v>
      </c>
      <c r="AE34">
        <v>0.85</v>
      </c>
      <c r="AF34">
        <v>137.5</v>
      </c>
      <c r="AG34">
        <v>0.1</v>
      </c>
      <c r="AH34" t="s">
        <v>68</v>
      </c>
      <c r="AI34" s="26">
        <v>0</v>
      </c>
      <c r="AJ34" s="26" t="s">
        <v>293</v>
      </c>
      <c r="AK34" s="26" t="s">
        <v>294</v>
      </c>
      <c r="AL34" s="26" t="s">
        <v>295</v>
      </c>
      <c r="AM34" s="26" t="str" cm="1">
        <f t="array" ref="AM34">IF(AH34="Yes",T34&amp;" (Suspended as of: "&amp;TEXT(AI34,"m/dd/yyyy")&amp;")",T34)</f>
        <v>BMCA, Inc dba Air Duct Services</v>
      </c>
      <c r="AN34" t="str" cm="1">
        <f t="array" ref="AN3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5.00%
PPD 20 Days: 2.00%
PPD 30 Days: 2.00%</v>
      </c>
      <c r="AO34" t="str" cm="1">
        <f t="array" ref="AO3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85.00%
% or $ amount Markup Non Business/Emergency Hours: $137.50
% Markup Materials: 10.00%</v>
      </c>
      <c r="AP3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John Evans
Primary Addres: 100 Messina Drive, Ste. 101, Braintree, MA 02184
Phone Number: 781-356-8244
Fax Number: 781-356-8493</v>
      </c>
      <c r="AQ34" t="str">
        <f>VLOOKUP(data[[#This Row],[Lead Name]],get_cat!$A$170:$B$172,2,0)</f>
        <v>Richard Levesque 
Address: One Ashburton Place Room 1608 Boston, MA 02108 
Phone: 617-359-7269 | Email: richard.levesque@mass.gov</v>
      </c>
      <c r="AR3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Ken Schaefer
Emergency Contact Phone/After Hours: 339-927-4315
Emergency Contact Email: ken@airductservices.com</v>
      </c>
    </row>
    <row r="35" spans="1:44" x14ac:dyDescent="0.35">
      <c r="A35" t="s">
        <v>296</v>
      </c>
      <c r="B35" t="s">
        <v>45</v>
      </c>
      <c r="C35" t="s">
        <v>46</v>
      </c>
      <c r="D35" t="s">
        <v>60</v>
      </c>
      <c r="E35" t="s">
        <v>48</v>
      </c>
      <c r="F35" t="s">
        <v>61</v>
      </c>
      <c r="G35" t="s">
        <v>48</v>
      </c>
      <c r="H35" t="s">
        <v>61</v>
      </c>
      <c r="I35" t="s">
        <v>48</v>
      </c>
      <c r="J35" t="s">
        <v>61</v>
      </c>
      <c r="K35" t="s">
        <v>48</v>
      </c>
      <c r="L35" t="s">
        <v>48</v>
      </c>
      <c r="M35" t="s">
        <v>48</v>
      </c>
      <c r="N35" t="s">
        <v>61</v>
      </c>
      <c r="O35" t="s">
        <v>48</v>
      </c>
      <c r="P35" t="s">
        <v>61</v>
      </c>
      <c r="Q35" t="s">
        <v>61</v>
      </c>
      <c r="R35" t="s">
        <v>61</v>
      </c>
      <c r="S35" t="s">
        <v>61</v>
      </c>
      <c r="T35" t="s">
        <v>297</v>
      </c>
      <c r="U35" t="s">
        <v>298</v>
      </c>
      <c r="V35" t="s">
        <v>299</v>
      </c>
      <c r="W35" t="s">
        <v>300</v>
      </c>
      <c r="X35" t="s">
        <v>301</v>
      </c>
      <c r="Y35" t="s">
        <v>302</v>
      </c>
      <c r="Z35" t="s">
        <v>296</v>
      </c>
      <c r="AA35">
        <v>0.03</v>
      </c>
      <c r="AB35">
        <v>0.02</v>
      </c>
      <c r="AC35">
        <v>0.01</v>
      </c>
      <c r="AD35">
        <v>0</v>
      </c>
      <c r="AE35">
        <v>0.67</v>
      </c>
      <c r="AH35" t="s">
        <v>68</v>
      </c>
      <c r="AI35" s="26">
        <v>0</v>
      </c>
      <c r="AJ35" s="26" t="s">
        <v>303</v>
      </c>
      <c r="AK35" s="26" t="s">
        <v>300</v>
      </c>
      <c r="AL35" s="26" t="s">
        <v>304</v>
      </c>
      <c r="AM35" s="26" t="str" cm="1">
        <f t="array" ref="AM35">IF(AH35="Yes",T35&amp;" (Suspended as of: "&amp;TEXT(AI35,"m/dd/yyyy")&amp;")",T35)</f>
        <v>Boiler Equipment, Inc.</v>
      </c>
      <c r="AN35" t="str" cm="1">
        <f t="array" ref="AN3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35" t="str" cm="1">
        <f t="array" ref="AO3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67.00%
% or $ amount Markup Non Business/Emergency Hours: $0.00
% Markup Materials: 0.00%</v>
      </c>
      <c r="AP3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William (Bill) McDonald
Primary Addres: 65 Tosca Drive, Stoughton, MA 02072
Phone Number: 781-344-3700
Fax Number: 781-341-5690</v>
      </c>
      <c r="AQ35" t="str">
        <f>VLOOKUP(data[[#This Row],[Lead Name]],get_cat!$A$170:$B$172,2,0)</f>
        <v>Richard Levesque 
Address: One Ashburton Place Room 1608 Boston, MA 02108 
Phone: 617-359-7269 | Email: richard.levesque@mass.gov</v>
      </c>
      <c r="AR3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William McDonald, Jr.
Emergency Contact Phone/After Hours: 781-344-3700
Emergency Contact Email: bill.bei@comcast.net</v>
      </c>
    </row>
    <row r="36" spans="1:44" x14ac:dyDescent="0.35">
      <c r="A36" t="s">
        <v>305</v>
      </c>
      <c r="B36" t="s">
        <v>45</v>
      </c>
      <c r="C36" t="s">
        <v>46</v>
      </c>
      <c r="D36" t="s">
        <v>128</v>
      </c>
      <c r="E36" t="s">
        <v>48</v>
      </c>
      <c r="F36" t="s">
        <v>48</v>
      </c>
      <c r="G36" t="s">
        <v>61</v>
      </c>
      <c r="H36" t="s">
        <v>48</v>
      </c>
      <c r="I36" t="s">
        <v>48</v>
      </c>
      <c r="J36" t="s">
        <v>48</v>
      </c>
      <c r="K36" t="s">
        <v>61</v>
      </c>
      <c r="L36" t="s">
        <v>61</v>
      </c>
      <c r="M36" t="s">
        <v>61</v>
      </c>
      <c r="N36" t="s">
        <v>48</v>
      </c>
      <c r="O36" t="s">
        <v>48</v>
      </c>
      <c r="P36" t="s">
        <v>48</v>
      </c>
      <c r="Q36" t="s">
        <v>48</v>
      </c>
      <c r="R36" t="s">
        <v>48</v>
      </c>
      <c r="S36" t="s">
        <v>61</v>
      </c>
      <c r="T36" t="s">
        <v>306</v>
      </c>
      <c r="U36" t="s">
        <v>307</v>
      </c>
      <c r="V36" t="s">
        <v>308</v>
      </c>
      <c r="W36" t="s">
        <v>309</v>
      </c>
      <c r="X36" t="s">
        <v>133</v>
      </c>
      <c r="Y36" t="s">
        <v>310</v>
      </c>
      <c r="Z36" t="s">
        <v>305</v>
      </c>
      <c r="AA36">
        <v>0.05</v>
      </c>
      <c r="AB36">
        <v>0.03</v>
      </c>
      <c r="AC36">
        <v>0.01</v>
      </c>
      <c r="AD36">
        <v>0.01</v>
      </c>
      <c r="AE36">
        <v>0.49</v>
      </c>
      <c r="AF36">
        <v>1.5</v>
      </c>
      <c r="AG36">
        <v>0.25</v>
      </c>
      <c r="AH36" t="s">
        <v>68</v>
      </c>
      <c r="AI36" s="26">
        <v>0</v>
      </c>
      <c r="AJ36" s="26" t="s">
        <v>311</v>
      </c>
      <c r="AK36" s="26" t="s">
        <v>309</v>
      </c>
      <c r="AL36" s="26" t="s">
        <v>312</v>
      </c>
      <c r="AM36" s="26" t="str" cm="1">
        <f t="array" ref="AM36">IF(AH36="Yes",T36&amp;" (Suspended as of: "&amp;TEXT(AI36,"m/dd/yyyy")&amp;")",T36)</f>
        <v>AMP Electrical, Inc.</v>
      </c>
      <c r="AN36" t="str" cm="1">
        <f t="array" ref="AN3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3.00%
PPD 20 Days: 1.00%
PPD 30 Days: 1.00%</v>
      </c>
      <c r="AO36" t="str" cm="1">
        <f t="array" ref="AO3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49.00%
% or $ amount Markup Non Business/Emergency Hours: $1.50
% Markup Materials: 25.00%</v>
      </c>
      <c r="AP3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Michael Ostrowski
Primary Addres: 1420 Union Street Extension, West Springfield, MA 01089
Phone Number: 413-731-0009
Fax Number: 0</v>
      </c>
      <c r="AQ36" t="str">
        <f>VLOOKUP(data[[#This Row],[Lead Name]],get_cat!$A$170:$B$172,2,0)</f>
        <v>Richard Levesque 
Address: One Ashburton Place Room 1608 Boston, MA 02108 
Phone: 617-359-7269 | Email: richard.levesque@mass.gov</v>
      </c>
      <c r="AR3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Mike Ostrowski
Emergency Contact Phone/After Hours: 413-731-0009
Emergency Contact Email: service@ampelectricalinc.com</v>
      </c>
    </row>
    <row r="37" spans="1:44" x14ac:dyDescent="0.35">
      <c r="A37" t="s">
        <v>313</v>
      </c>
      <c r="B37" t="s">
        <v>45</v>
      </c>
      <c r="C37" t="s">
        <v>46</v>
      </c>
      <c r="D37" t="s">
        <v>73</v>
      </c>
      <c r="E37" t="s">
        <v>48</v>
      </c>
      <c r="F37" t="s">
        <v>48</v>
      </c>
      <c r="G37" t="s">
        <v>48</v>
      </c>
      <c r="H37" t="s">
        <v>61</v>
      </c>
      <c r="I37" t="s">
        <v>48</v>
      </c>
      <c r="J37" t="s">
        <v>61</v>
      </c>
      <c r="K37" t="s">
        <v>48</v>
      </c>
      <c r="L37" t="s">
        <v>48</v>
      </c>
      <c r="M37" t="s">
        <v>48</v>
      </c>
      <c r="N37" t="s">
        <v>61</v>
      </c>
      <c r="O37" t="s">
        <v>48</v>
      </c>
      <c r="P37" t="s">
        <v>48</v>
      </c>
      <c r="Q37" t="s">
        <v>61</v>
      </c>
      <c r="R37" t="s">
        <v>61</v>
      </c>
      <c r="S37" t="s">
        <v>61</v>
      </c>
      <c r="T37" t="s">
        <v>314</v>
      </c>
      <c r="U37" t="s">
        <v>315</v>
      </c>
      <c r="V37" t="s">
        <v>316</v>
      </c>
      <c r="W37" t="s">
        <v>316</v>
      </c>
      <c r="X37" t="s">
        <v>133</v>
      </c>
      <c r="Y37" t="s">
        <v>317</v>
      </c>
      <c r="Z37" t="s">
        <v>313</v>
      </c>
      <c r="AA37">
        <v>0.02</v>
      </c>
      <c r="AB37">
        <v>0.01</v>
      </c>
      <c r="AC37">
        <v>5.0000000000000001E-3</v>
      </c>
      <c r="AD37">
        <v>0</v>
      </c>
      <c r="AE37">
        <v>0</v>
      </c>
      <c r="AF37">
        <v>0</v>
      </c>
      <c r="AG37">
        <v>0</v>
      </c>
      <c r="AH37" t="s">
        <v>133</v>
      </c>
      <c r="AI37" s="26">
        <v>0</v>
      </c>
      <c r="AJ37" s="26" t="s">
        <v>316</v>
      </c>
      <c r="AK37" s="26" t="s">
        <v>316</v>
      </c>
      <c r="AL37" s="26" t="s">
        <v>317</v>
      </c>
      <c r="AM37" s="26" t="str" cm="1">
        <f t="array" ref="AM37">IF(AH37="Yes",T37&amp;" (Suspended as of: "&amp;TEXT(AI37,"m/dd/yyyy")&amp;")",T37)</f>
        <v>Boston Mechanical Services, LLC</v>
      </c>
      <c r="AN37" t="str" cm="1">
        <f t="array" ref="AN3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0.50%
PPD 30 Days: 0.00%</v>
      </c>
      <c r="AO37" t="str" cm="1">
        <f t="array" ref="AO3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Colleen Armour
Primary Addres: 68 Barnum Road, Devens, MA 01434 
Phone Number: Colleen Armour
Fax Number: 0</v>
      </c>
      <c r="AQ37" t="str">
        <f>VLOOKUP(data[[#This Row],[Lead Name]],get_cat!$A$170:$B$172,2,0)</f>
        <v>Richard Levesque 
Address: One Ashburton Place Room 1608 Boston, MA 02108 
Phone: 617-359-7269 | Email: richard.levesque@mass.gov</v>
      </c>
      <c r="AR3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Colleen Armour
Emergency Contact Phone/After Hours: Colleen Armour
Emergency Contact Email: carmour@bostonmechanicalservices.com</v>
      </c>
    </row>
    <row r="38" spans="1:44" x14ac:dyDescent="0.35">
      <c r="A38" t="s">
        <v>318</v>
      </c>
      <c r="B38" t="s">
        <v>45</v>
      </c>
      <c r="C38" t="s">
        <v>46</v>
      </c>
      <c r="D38" t="s">
        <v>60</v>
      </c>
      <c r="E38" t="s">
        <v>48</v>
      </c>
      <c r="F38" t="s">
        <v>48</v>
      </c>
      <c r="G38" t="s">
        <v>48</v>
      </c>
      <c r="H38" t="s">
        <v>61</v>
      </c>
      <c r="I38" t="s">
        <v>48</v>
      </c>
      <c r="J38" t="s">
        <v>61</v>
      </c>
      <c r="K38" t="s">
        <v>48</v>
      </c>
      <c r="L38" t="s">
        <v>48</v>
      </c>
      <c r="M38" t="s">
        <v>48</v>
      </c>
      <c r="N38" t="s">
        <v>61</v>
      </c>
      <c r="O38" t="s">
        <v>48</v>
      </c>
      <c r="P38" t="s">
        <v>48</v>
      </c>
      <c r="Q38" t="s">
        <v>61</v>
      </c>
      <c r="R38" t="s">
        <v>61</v>
      </c>
      <c r="S38" t="s">
        <v>61</v>
      </c>
      <c r="T38" t="s">
        <v>314</v>
      </c>
      <c r="U38" t="s">
        <v>315</v>
      </c>
      <c r="V38" t="s">
        <v>316</v>
      </c>
      <c r="W38" t="s">
        <v>316</v>
      </c>
      <c r="X38" t="s">
        <v>133</v>
      </c>
      <c r="Y38" t="s">
        <v>317</v>
      </c>
      <c r="Z38" t="s">
        <v>318</v>
      </c>
      <c r="AA38">
        <v>0.02</v>
      </c>
      <c r="AB38">
        <v>0.01</v>
      </c>
      <c r="AC38">
        <v>5.0000000000000001E-3</v>
      </c>
      <c r="AD38">
        <v>0</v>
      </c>
      <c r="AE38">
        <v>0</v>
      </c>
      <c r="AF38">
        <v>0</v>
      </c>
      <c r="AG38">
        <v>0</v>
      </c>
      <c r="AH38" t="s">
        <v>133</v>
      </c>
      <c r="AI38" s="26">
        <v>0</v>
      </c>
      <c r="AJ38" s="26" t="s">
        <v>316</v>
      </c>
      <c r="AK38" s="26" t="s">
        <v>316</v>
      </c>
      <c r="AL38" s="26" t="s">
        <v>317</v>
      </c>
      <c r="AM38" s="26" t="str" cm="1">
        <f t="array" ref="AM38">IF(AH38="Yes",T38&amp;" (Suspended as of: "&amp;TEXT(AI38,"m/dd/yyyy")&amp;")",T38)</f>
        <v>Boston Mechanical Services, LLC</v>
      </c>
      <c r="AN38" t="str" cm="1">
        <f t="array" ref="AN3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0.50%
PPD 30 Days: 0.00%</v>
      </c>
      <c r="AO38" t="str" cm="1">
        <f t="array" ref="AO3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Colleen Armour
Primary Addres: 68 Barnum Road, Devens, MA 01434 
Phone Number: Colleen Armour
Fax Number: 0</v>
      </c>
      <c r="AQ38" t="str">
        <f>VLOOKUP(data[[#This Row],[Lead Name]],get_cat!$A$170:$B$172,2,0)</f>
        <v>Richard Levesque 
Address: One Ashburton Place Room 1608 Boston, MA 02108 
Phone: 617-359-7269 | Email: richard.levesque@mass.gov</v>
      </c>
      <c r="AR3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Colleen Armour
Emergency Contact Phone/After Hours: Colleen Armour
Emergency Contact Email: carmour@bostonmechanicalservices.com</v>
      </c>
    </row>
    <row r="39" spans="1:44" x14ac:dyDescent="0.35">
      <c r="A39" t="s">
        <v>319</v>
      </c>
      <c r="B39" t="s">
        <v>45</v>
      </c>
      <c r="C39" t="s">
        <v>46</v>
      </c>
      <c r="D39" t="s">
        <v>320</v>
      </c>
      <c r="E39" t="s">
        <v>48</v>
      </c>
      <c r="F39" t="s">
        <v>48</v>
      </c>
      <c r="G39" t="s">
        <v>48</v>
      </c>
      <c r="H39" t="s">
        <v>61</v>
      </c>
      <c r="I39" t="s">
        <v>48</v>
      </c>
      <c r="J39" t="s">
        <v>61</v>
      </c>
      <c r="K39" t="s">
        <v>48</v>
      </c>
      <c r="L39" t="s">
        <v>48</v>
      </c>
      <c r="M39" t="s">
        <v>48</v>
      </c>
      <c r="N39" t="s">
        <v>61</v>
      </c>
      <c r="O39" t="s">
        <v>48</v>
      </c>
      <c r="P39" t="s">
        <v>48</v>
      </c>
      <c r="Q39" t="s">
        <v>61</v>
      </c>
      <c r="R39" t="s">
        <v>61</v>
      </c>
      <c r="S39" t="s">
        <v>61</v>
      </c>
      <c r="T39" t="s">
        <v>314</v>
      </c>
      <c r="U39" t="s">
        <v>315</v>
      </c>
      <c r="V39" t="s">
        <v>316</v>
      </c>
      <c r="W39" t="s">
        <v>316</v>
      </c>
      <c r="X39" t="s">
        <v>133</v>
      </c>
      <c r="Y39" t="s">
        <v>317</v>
      </c>
      <c r="Z39" t="s">
        <v>319</v>
      </c>
      <c r="AA39">
        <v>0.02</v>
      </c>
      <c r="AB39">
        <v>0.01</v>
      </c>
      <c r="AC39">
        <v>5.0000000000000001E-3</v>
      </c>
      <c r="AD39">
        <v>0</v>
      </c>
      <c r="AE39">
        <v>0</v>
      </c>
      <c r="AF39">
        <v>0</v>
      </c>
      <c r="AG39">
        <v>0</v>
      </c>
      <c r="AH39" t="s">
        <v>133</v>
      </c>
      <c r="AI39" s="26">
        <v>0</v>
      </c>
      <c r="AJ39" s="26" t="s">
        <v>316</v>
      </c>
      <c r="AK39" s="26" t="s">
        <v>316</v>
      </c>
      <c r="AL39" s="26" t="s">
        <v>317</v>
      </c>
      <c r="AM39" s="26" t="str" cm="1">
        <f t="array" ref="AM39">IF(AH39="Yes",T39&amp;" (Suspended as of: "&amp;TEXT(AI39,"m/dd/yyyy")&amp;")",T39)</f>
        <v>Boston Mechanical Services, LLC</v>
      </c>
      <c r="AN39" t="str" cm="1">
        <f t="array" ref="AN3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0.50%
PPD 30 Days: 0.00%</v>
      </c>
      <c r="AO39" t="str" cm="1">
        <f t="array" ref="AO3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Colleen Armour
Primary Addres: 68 Barnum Road, Devens, MA 01434 
Phone Number: Colleen Armour
Fax Number: 0</v>
      </c>
      <c r="AQ39" t="str">
        <f>VLOOKUP(data[[#This Row],[Lead Name]],get_cat!$A$170:$B$172,2,0)</f>
        <v>Richard Levesque 
Address: One Ashburton Place Room 1608 Boston, MA 02108 
Phone: 617-359-7269 | Email: richard.levesque@mass.gov</v>
      </c>
      <c r="AR3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Colleen Armour
Emergency Contact Phone/After Hours: Colleen Armour
Emergency Contact Email: carmour@bostonmechanicalservices.com</v>
      </c>
    </row>
    <row r="40" spans="1:44" x14ac:dyDescent="0.35">
      <c r="A40" t="s">
        <v>321</v>
      </c>
      <c r="B40" t="s">
        <v>322</v>
      </c>
      <c r="C40" t="s">
        <v>322</v>
      </c>
      <c r="D40" t="s">
        <v>322</v>
      </c>
      <c r="E40" t="s">
        <v>48</v>
      </c>
      <c r="F40" t="s">
        <v>48</v>
      </c>
      <c r="G40" t="s">
        <v>48</v>
      </c>
      <c r="H40" t="s">
        <v>48</v>
      </c>
      <c r="I40" t="s">
        <v>48</v>
      </c>
      <c r="J40" t="s">
        <v>48</v>
      </c>
      <c r="K40" t="s">
        <v>48</v>
      </c>
      <c r="L40" t="s">
        <v>48</v>
      </c>
      <c r="M40" t="s">
        <v>48</v>
      </c>
      <c r="N40" t="s">
        <v>48</v>
      </c>
      <c r="O40" t="s">
        <v>48</v>
      </c>
      <c r="P40" t="s">
        <v>48</v>
      </c>
      <c r="Q40" t="s">
        <v>48</v>
      </c>
      <c r="R40" t="s">
        <v>48</v>
      </c>
      <c r="S40" t="s">
        <v>48</v>
      </c>
      <c r="T40" t="s">
        <v>322</v>
      </c>
      <c r="U40" t="s">
        <v>322</v>
      </c>
      <c r="V40" t="s">
        <v>322</v>
      </c>
      <c r="W40" t="s">
        <v>322</v>
      </c>
      <c r="X40" t="s">
        <v>322</v>
      </c>
      <c r="Y40" t="s">
        <v>322</v>
      </c>
      <c r="Z40" t="s">
        <v>322</v>
      </c>
      <c r="AH40" t="s">
        <v>322</v>
      </c>
      <c r="AI40" s="26"/>
      <c r="AJ40" s="26" t="s">
        <v>322</v>
      </c>
      <c r="AK40" s="26" t="s">
        <v>322</v>
      </c>
      <c r="AL40" s="26" t="s">
        <v>322</v>
      </c>
      <c r="AM40" s="26" t="str" cm="1">
        <f t="array" ref="AM40">IF(AH40="Yes",T40&amp;" (Suspended as of: "&amp;TEXT(AI40,"m/dd/yyyy")&amp;")",T40)</f>
        <v xml:space="preserve"> </v>
      </c>
      <c r="AN40" t="str" cm="1">
        <f t="array" ref="AN4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0" t="str" cm="1">
        <f t="array" ref="AO4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0" t="e">
        <f>VLOOKUP(data[[#This Row],[Lead Name]],get_cat!$A$170:$B$172,2,0)</f>
        <v>#N/A</v>
      </c>
      <c r="AR4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1" spans="1:44" x14ac:dyDescent="0.35">
      <c r="A41" t="s">
        <v>323</v>
      </c>
      <c r="B41" t="s">
        <v>45</v>
      </c>
      <c r="C41" t="s">
        <v>46</v>
      </c>
      <c r="D41" t="s">
        <v>128</v>
      </c>
      <c r="E41" t="s">
        <v>61</v>
      </c>
      <c r="F41" t="s">
        <v>61</v>
      </c>
      <c r="G41" t="s">
        <v>61</v>
      </c>
      <c r="H41" t="s">
        <v>61</v>
      </c>
      <c r="I41" t="s">
        <v>61</v>
      </c>
      <c r="J41" t="s">
        <v>61</v>
      </c>
      <c r="K41" t="s">
        <v>61</v>
      </c>
      <c r="L41" t="s">
        <v>61</v>
      </c>
      <c r="M41" t="s">
        <v>61</v>
      </c>
      <c r="N41" t="s">
        <v>61</v>
      </c>
      <c r="O41" t="s">
        <v>61</v>
      </c>
      <c r="P41" t="s">
        <v>61</v>
      </c>
      <c r="Q41" t="s">
        <v>61</v>
      </c>
      <c r="R41" t="s">
        <v>61</v>
      </c>
      <c r="S41" t="s">
        <v>61</v>
      </c>
      <c r="T41" t="s">
        <v>324</v>
      </c>
      <c r="U41" t="s">
        <v>325</v>
      </c>
      <c r="V41" t="s">
        <v>326</v>
      </c>
      <c r="W41" t="s">
        <v>327</v>
      </c>
      <c r="X41" t="s">
        <v>58</v>
      </c>
      <c r="Y41" t="s">
        <v>328</v>
      </c>
      <c r="Z41" t="s">
        <v>323</v>
      </c>
      <c r="AA41">
        <v>0.03</v>
      </c>
      <c r="AB41">
        <v>0.02</v>
      </c>
      <c r="AC41">
        <v>0.01</v>
      </c>
      <c r="AD41">
        <v>0.01</v>
      </c>
      <c r="AE41">
        <v>0.1</v>
      </c>
      <c r="AF41">
        <v>90</v>
      </c>
      <c r="AG41">
        <v>0.05</v>
      </c>
      <c r="AH41" t="s">
        <v>68</v>
      </c>
      <c r="AI41" s="26">
        <v>0</v>
      </c>
      <c r="AJ41" s="26" t="s">
        <v>326</v>
      </c>
      <c r="AK41" s="26" t="s">
        <v>329</v>
      </c>
      <c r="AL41" s="26" t="s">
        <v>328</v>
      </c>
      <c r="AM41" s="26" t="str" cm="1">
        <f t="array" ref="AM41">IF(AH41="Yes",T41&amp;" (Suspended as of: "&amp;TEXT(AI41,"m/dd/yyyy")&amp;")",T41)</f>
        <v>Andy Ramos Electric, LLC</v>
      </c>
      <c r="AN41" t="str" cm="1">
        <f t="array" ref="AN4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1.00%</v>
      </c>
      <c r="AO41" t="str" cm="1">
        <f t="array" ref="AO4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10.00%
% or $ amount Markup Non Business/Emergency Hours: $90.00
% Markup Materials: 5.00%</v>
      </c>
      <c r="AP4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Andy Ramos
Primary Addres: 52 Beacon Avenue, Holyoke, MA 01040
Phone Number: 413-210-7677
Fax Number: N/A</v>
      </c>
      <c r="AQ41" t="str">
        <f>VLOOKUP(data[[#This Row],[Lead Name]],get_cat!$A$170:$B$172,2,0)</f>
        <v>Richard Levesque 
Address: One Ashburton Place Room 1608 Boston, MA 02108 
Phone: 617-359-7269 | Email: richard.levesque@mass.gov</v>
      </c>
      <c r="AR4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Andy Ramos
Emergency Contact Phone/After Hours: 413-322-0454; 413-210-7677
Emergency Contact Email: andyramos@andyramoselectric.com</v>
      </c>
    </row>
    <row r="42" spans="1:44" x14ac:dyDescent="0.35">
      <c r="A42" t="s">
        <v>330</v>
      </c>
      <c r="B42" t="s">
        <v>45</v>
      </c>
      <c r="C42" t="s">
        <v>46</v>
      </c>
      <c r="D42" t="s">
        <v>331</v>
      </c>
      <c r="E42" t="s">
        <v>48</v>
      </c>
      <c r="F42" t="s">
        <v>48</v>
      </c>
      <c r="G42" t="s">
        <v>48</v>
      </c>
      <c r="H42" t="s">
        <v>48</v>
      </c>
      <c r="I42" t="s">
        <v>48</v>
      </c>
      <c r="J42" t="s">
        <v>48</v>
      </c>
      <c r="K42" t="s">
        <v>48</v>
      </c>
      <c r="L42" t="s">
        <v>61</v>
      </c>
      <c r="M42" t="s">
        <v>61</v>
      </c>
      <c r="N42" t="s">
        <v>48</v>
      </c>
      <c r="O42" t="s">
        <v>48</v>
      </c>
      <c r="P42" t="s">
        <v>48</v>
      </c>
      <c r="Q42" t="s">
        <v>48</v>
      </c>
      <c r="R42" t="s">
        <v>48</v>
      </c>
      <c r="S42" t="s">
        <v>48</v>
      </c>
      <c r="T42" t="s">
        <v>332</v>
      </c>
      <c r="U42" t="s">
        <v>333</v>
      </c>
      <c r="V42" t="s">
        <v>334</v>
      </c>
      <c r="W42" t="s">
        <v>335</v>
      </c>
      <c r="X42" t="s">
        <v>336</v>
      </c>
      <c r="Y42" t="s">
        <v>337</v>
      </c>
      <c r="Z42" t="s">
        <v>330</v>
      </c>
      <c r="AA42">
        <v>1.4999999999999999E-2</v>
      </c>
      <c r="AB42">
        <v>0.01</v>
      </c>
      <c r="AC42">
        <v>0.01</v>
      </c>
      <c r="AD42">
        <v>0.01</v>
      </c>
      <c r="AE42">
        <v>0.6</v>
      </c>
      <c r="AF42">
        <v>138</v>
      </c>
      <c r="AG42">
        <v>0.1</v>
      </c>
      <c r="AH42" t="s">
        <v>68</v>
      </c>
      <c r="AI42" s="26">
        <v>0</v>
      </c>
      <c r="AJ42" s="26" t="s">
        <v>338</v>
      </c>
      <c r="AK42" s="26" t="s">
        <v>339</v>
      </c>
      <c r="AL42" s="26" t="s">
        <v>340</v>
      </c>
      <c r="AM42" s="26" t="str" cm="1">
        <f t="array" ref="AM42">IF(AH42="Yes",T42&amp;" (Suspended as of: "&amp;TEXT(AI42,"m/dd/yyyy")&amp;")",T42)</f>
        <v>Brodeur-Campbell Fence Co., Inc.</v>
      </c>
      <c r="AN42" t="str" cm="1">
        <f t="array" ref="AN4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1.50%
PPD 15 Days: 1.00%
PPD 20 Days: 1.00%
PPD 30 Days: 1.00%</v>
      </c>
      <c r="AO42" t="str" cm="1">
        <f t="array" ref="AO4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60.00%
% or $ amount Markup Non Business/Emergency Hours: $138.00
% Markup Materials: 10.00%</v>
      </c>
      <c r="AP4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Matthew Cowles
Primary Addres: 1075 Page Boulevard, Springfield, MA 01104
Phone Number: 413-783-6141
Fax Number: 413-783-6165</v>
      </c>
      <c r="AQ42" t="str">
        <f>VLOOKUP(data[[#This Row],[Lead Name]],get_cat!$A$170:$B$172,2,0)</f>
        <v>Richard Levesque 
Address: One Ashburton Place Room 1608 Boston, MA 02108 
Phone: 617-359-7269 | Email: richard.levesque@mass.gov</v>
      </c>
      <c r="AR4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Kenneth Chmura
Emergency Contact Phone/After Hours: 413-783-6141; 413-478-9807
Emergency Contact Email: Ken@brodeurcampbellfence.com</v>
      </c>
    </row>
    <row r="43" spans="1:44" x14ac:dyDescent="0.35">
      <c r="A43" t="s">
        <v>341</v>
      </c>
      <c r="B43" t="s">
        <v>45</v>
      </c>
      <c r="C43" t="s">
        <v>46</v>
      </c>
      <c r="D43" t="s">
        <v>175</v>
      </c>
      <c r="E43" t="s">
        <v>48</v>
      </c>
      <c r="F43" t="s">
        <v>48</v>
      </c>
      <c r="G43" t="s">
        <v>48</v>
      </c>
      <c r="H43" t="s">
        <v>48</v>
      </c>
      <c r="I43" t="s">
        <v>48</v>
      </c>
      <c r="J43" t="s">
        <v>48</v>
      </c>
      <c r="K43" t="s">
        <v>48</v>
      </c>
      <c r="L43" t="s">
        <v>48</v>
      </c>
      <c r="M43" t="s">
        <v>48</v>
      </c>
      <c r="N43" t="s">
        <v>61</v>
      </c>
      <c r="O43" t="s">
        <v>48</v>
      </c>
      <c r="P43" t="s">
        <v>61</v>
      </c>
      <c r="Q43" t="s">
        <v>48</v>
      </c>
      <c r="R43" t="s">
        <v>61</v>
      </c>
      <c r="S43" t="s">
        <v>48</v>
      </c>
      <c r="T43" t="s">
        <v>342</v>
      </c>
      <c r="U43" t="s">
        <v>343</v>
      </c>
      <c r="V43" t="s">
        <v>344</v>
      </c>
      <c r="W43" t="s">
        <v>345</v>
      </c>
      <c r="X43" t="s">
        <v>346</v>
      </c>
      <c r="Y43" t="s">
        <v>347</v>
      </c>
      <c r="Z43" t="s">
        <v>341</v>
      </c>
      <c r="AA43">
        <v>0.02</v>
      </c>
      <c r="AB43">
        <v>0.01</v>
      </c>
      <c r="AC43">
        <v>0</v>
      </c>
      <c r="AD43">
        <v>0</v>
      </c>
      <c r="AE43">
        <v>0.65</v>
      </c>
      <c r="AG43">
        <v>0.4</v>
      </c>
      <c r="AH43" t="s">
        <v>68</v>
      </c>
      <c r="AI43" s="26">
        <v>0</v>
      </c>
      <c r="AJ43" s="26" t="s">
        <v>348</v>
      </c>
      <c r="AK43" s="26" t="s">
        <v>349</v>
      </c>
      <c r="AL43" s="26" t="s">
        <v>347</v>
      </c>
      <c r="AM43" s="26" t="str" cm="1">
        <f t="array" ref="AM43">IF(AH43="Yes",T43&amp;" (Suspended as of: "&amp;TEXT(AI43,"m/dd/yyyy")&amp;")",T43)</f>
        <v>C Pizzano &amp; Son Inc</v>
      </c>
      <c r="AN43" t="str" cm="1">
        <f t="array" ref="AN4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0.00%
PPD 30 Days: 0.00%</v>
      </c>
      <c r="AO43" t="str" cm="1">
        <f t="array" ref="AO4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65.00%
% or $ amount Markup Non Business/Emergency Hours: $0.00
% Markup Materials: 40.00%</v>
      </c>
      <c r="AP4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Salvatore Pizzano
Primary Addres: 286 Columbus Avenue, Boston, MA 02116
Phone Number: 617-799-2960
Fax Number: 617-442-0461</v>
      </c>
      <c r="AQ43" t="str">
        <f>VLOOKUP(data[[#This Row],[Lead Name]],get_cat!$A$170:$B$172,2,0)</f>
        <v>Richard Levesque 
Address: One Ashburton Place Room 1608 Boston, MA 02108 
Phone: 617-359-7269 | Email: richard.levesque@mass.gov</v>
      </c>
      <c r="AR4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Charles Pizzano
Emergency Contact Phone/After Hours: 617-799-2492
Emergency Contact Email: SalvatorePizzano@gmail.com</v>
      </c>
    </row>
    <row r="44" spans="1:44" x14ac:dyDescent="0.35">
      <c r="A44" t="s">
        <v>350</v>
      </c>
      <c r="B44" t="s">
        <v>45</v>
      </c>
      <c r="C44" t="s">
        <v>46</v>
      </c>
      <c r="D44" t="s">
        <v>175</v>
      </c>
      <c r="E44" t="s">
        <v>48</v>
      </c>
      <c r="F44" t="s">
        <v>48</v>
      </c>
      <c r="G44" t="s">
        <v>48</v>
      </c>
      <c r="H44" t="s">
        <v>48</v>
      </c>
      <c r="I44" t="s">
        <v>48</v>
      </c>
      <c r="J44" t="s">
        <v>48</v>
      </c>
      <c r="K44" t="s">
        <v>48</v>
      </c>
      <c r="L44" t="s">
        <v>48</v>
      </c>
      <c r="M44" t="s">
        <v>48</v>
      </c>
      <c r="N44" t="s">
        <v>48</v>
      </c>
      <c r="O44" t="s">
        <v>48</v>
      </c>
      <c r="P44" t="s">
        <v>48</v>
      </c>
      <c r="Q44" t="s">
        <v>48</v>
      </c>
      <c r="R44" t="s">
        <v>48</v>
      </c>
      <c r="S44" t="s">
        <v>48</v>
      </c>
      <c r="T44" t="s">
        <v>351</v>
      </c>
      <c r="U44" t="s">
        <v>352</v>
      </c>
      <c r="V44" t="s">
        <v>353</v>
      </c>
      <c r="W44" t="s">
        <v>354</v>
      </c>
      <c r="X44" t="s">
        <v>355</v>
      </c>
      <c r="Y44" t="s">
        <v>356</v>
      </c>
      <c r="Z44" t="s">
        <v>350</v>
      </c>
      <c r="AA44">
        <v>2.5000000000000001E-2</v>
      </c>
      <c r="AB44">
        <v>0.02</v>
      </c>
      <c r="AC44">
        <v>1.4999999999999999E-2</v>
      </c>
      <c r="AD44">
        <v>0.01</v>
      </c>
      <c r="AE44">
        <v>0.15</v>
      </c>
      <c r="AF44">
        <v>113</v>
      </c>
      <c r="AG44">
        <v>0.15</v>
      </c>
      <c r="AH44" t="s">
        <v>357</v>
      </c>
      <c r="AI44" s="26"/>
      <c r="AJ44" s="26" t="s">
        <v>358</v>
      </c>
      <c r="AK44" s="26" t="s">
        <v>359</v>
      </c>
      <c r="AL44" s="26" t="s">
        <v>360</v>
      </c>
      <c r="AM44" s="26" t="str" cm="1">
        <f t="array" ref="AM44">IF(AH44="Yes",T44&amp;" (Suspended as of: "&amp;TEXT(AI44,"m/dd/yyyy")&amp;")",T44)</f>
        <v>Campbell Construction Group, LLC (Suspended as of: 1/00/1900)</v>
      </c>
      <c r="AN44" t="str" cm="1">
        <f t="array" ref="AN4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2.50%
PPD 15 Days: 2.00%
PPD 20 Days: 1.50%
PPD 30 Days: 1.00%</v>
      </c>
      <c r="AO44" t="str" cm="1">
        <f t="array" ref="AO4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15.00%
% or $ amount Markup Non Business/Emergency Hours: $113.00
% Markup Materials: 15.00%</v>
      </c>
      <c r="AP4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Greg Campbell
Primary Addres: 21 Caller Street, Suite 4, Peabody, MA 01960
Phone Number: 978-509-8804
Fax Number: 978-532-0998</v>
      </c>
      <c r="AQ44" t="str">
        <f>VLOOKUP(data[[#This Row],[Lead Name]],get_cat!$A$170:$B$172,2,0)</f>
        <v>Richard Levesque 
Address: One Ashburton Place Room 1608 Boston, MA 02108 
Phone: 617-359-7269 | Email: richard.levesque@mass.gov</v>
      </c>
      <c r="AR4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Steven Athanas
Emergency Contact Phone/After Hours: 978-532-1998; 978-985-7899
Emergency Contact Email: steven@campbellgroupllc.com</v>
      </c>
    </row>
    <row r="45" spans="1:44" x14ac:dyDescent="0.35">
      <c r="A45" t="s">
        <v>361</v>
      </c>
      <c r="B45" t="s">
        <v>45</v>
      </c>
      <c r="C45" t="s">
        <v>46</v>
      </c>
      <c r="D45" t="s">
        <v>331</v>
      </c>
      <c r="E45" t="s">
        <v>61</v>
      </c>
      <c r="F45" t="s">
        <v>61</v>
      </c>
      <c r="G45" t="s">
        <v>61</v>
      </c>
      <c r="H45" t="s">
        <v>61</v>
      </c>
      <c r="I45" t="s">
        <v>61</v>
      </c>
      <c r="J45" t="s">
        <v>61</v>
      </c>
      <c r="K45" t="s">
        <v>61</v>
      </c>
      <c r="L45" t="s">
        <v>61</v>
      </c>
      <c r="M45" t="s">
        <v>61</v>
      </c>
      <c r="N45" t="s">
        <v>61</v>
      </c>
      <c r="O45" t="s">
        <v>61</v>
      </c>
      <c r="P45" t="s">
        <v>61</v>
      </c>
      <c r="Q45" t="s">
        <v>61</v>
      </c>
      <c r="R45" t="s">
        <v>61</v>
      </c>
      <c r="S45" t="s">
        <v>61</v>
      </c>
      <c r="T45" t="s">
        <v>362</v>
      </c>
      <c r="U45" t="s">
        <v>363</v>
      </c>
      <c r="V45" t="s">
        <v>364</v>
      </c>
      <c r="W45" t="s">
        <v>365</v>
      </c>
      <c r="X45" t="s">
        <v>366</v>
      </c>
      <c r="Y45" t="s">
        <v>367</v>
      </c>
      <c r="Z45" t="s">
        <v>361</v>
      </c>
      <c r="AA45">
        <v>0.02</v>
      </c>
      <c r="AB45">
        <v>0</v>
      </c>
      <c r="AC45">
        <v>0</v>
      </c>
      <c r="AD45">
        <v>0</v>
      </c>
      <c r="AE45">
        <v>0.5</v>
      </c>
      <c r="AG45">
        <v>0.5</v>
      </c>
      <c r="AH45" t="s">
        <v>68</v>
      </c>
      <c r="AI45" s="26">
        <v>0</v>
      </c>
      <c r="AJ45" s="26" t="s">
        <v>364</v>
      </c>
      <c r="AK45" s="26" t="s">
        <v>368</v>
      </c>
      <c r="AL45" s="26" t="s">
        <v>367</v>
      </c>
      <c r="AM45" s="26" t="str" cm="1">
        <f t="array" ref="AM45">IF(AH45="Yes",T45&amp;" (Suspended as of: "&amp;TEXT(AI45,"m/dd/yyyy")&amp;")",T45)</f>
        <v>Citiworks, Corp.</v>
      </c>
      <c r="AN45" t="str" cm="1">
        <f t="array" ref="AN4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45" t="str" cm="1">
        <f t="array" ref="AO4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$0.00
% Markup Materials: 50.00%</v>
      </c>
      <c r="AP4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John A. Chatfield
Primary Addres: 20 Rutledge Drive, Attleboro, MA 02703
Phone Number: 508-761-7400
Fax Number: 508-761-7170</v>
      </c>
      <c r="AQ45" t="str">
        <f>VLOOKUP(data[[#This Row],[Lead Name]],get_cat!$A$170:$B$172,2,0)</f>
        <v>Richard Levesque 
Address: One Ashburton Place Room 1608 Boston, MA 02108 
Phone: 617-359-7269 | Email: richard.levesque@mass.gov</v>
      </c>
      <c r="AR4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John A. Chatfield
Emergency Contact Phone/After Hours: 508-761-7400; 508-400-8009
Emergency Contact Email: jchatfield@citiworks.com</v>
      </c>
    </row>
    <row r="46" spans="1:44" x14ac:dyDescent="0.35">
      <c r="A46" t="s">
        <v>369</v>
      </c>
      <c r="B46" t="s">
        <v>45</v>
      </c>
      <c r="C46" t="s">
        <v>46</v>
      </c>
      <c r="D46" t="s">
        <v>47</v>
      </c>
      <c r="E46" t="s">
        <v>48</v>
      </c>
      <c r="F46" t="s">
        <v>48</v>
      </c>
      <c r="G46" t="s">
        <v>48</v>
      </c>
      <c r="H46" t="s">
        <v>48</v>
      </c>
      <c r="I46" t="s">
        <v>48</v>
      </c>
      <c r="J46" t="s">
        <v>48</v>
      </c>
      <c r="K46" t="s">
        <v>48</v>
      </c>
      <c r="L46" t="s">
        <v>48</v>
      </c>
      <c r="M46" t="s">
        <v>48</v>
      </c>
      <c r="N46" t="s">
        <v>48</v>
      </c>
      <c r="O46" t="s">
        <v>48</v>
      </c>
      <c r="P46" t="s">
        <v>61</v>
      </c>
      <c r="Q46" t="s">
        <v>61</v>
      </c>
      <c r="R46" t="s">
        <v>61</v>
      </c>
      <c r="S46" t="s">
        <v>48</v>
      </c>
      <c r="T46" t="s">
        <v>370</v>
      </c>
      <c r="U46" t="s">
        <v>371</v>
      </c>
      <c r="V46" t="s">
        <v>372</v>
      </c>
      <c r="W46" t="s">
        <v>373</v>
      </c>
      <c r="X46" t="s">
        <v>374</v>
      </c>
      <c r="Y46" t="s">
        <v>375</v>
      </c>
      <c r="Z46" t="s">
        <v>369</v>
      </c>
      <c r="AA46">
        <v>0.05</v>
      </c>
      <c r="AB46">
        <v>0</v>
      </c>
      <c r="AC46">
        <v>0</v>
      </c>
      <c r="AD46">
        <v>0</v>
      </c>
      <c r="AE46">
        <v>0.25459999999999999</v>
      </c>
      <c r="AF46">
        <v>168.41</v>
      </c>
      <c r="AG46">
        <v>0.15</v>
      </c>
      <c r="AH46" t="s">
        <v>68</v>
      </c>
      <c r="AI46" s="26">
        <v>0</v>
      </c>
      <c r="AJ46" s="26" t="s">
        <v>58</v>
      </c>
      <c r="AK46" s="26" t="s">
        <v>373</v>
      </c>
      <c r="AL46" s="26" t="s">
        <v>375</v>
      </c>
      <c r="AM46" s="26" t="str" cm="1">
        <f t="array" ref="AM46">IF(AH46="Yes",T46&amp;" (Suspended as of: "&amp;TEXT(AI46,"m/dd/yyyy")&amp;")",T46)</f>
        <v>Citywide Mass Painting Inc. (CM Paint)</v>
      </c>
      <c r="AN46" t="str" cm="1">
        <f t="array" ref="AN4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0.00%
PPD 20 Days: 0.00%
PPD 30 Days: 0.00%</v>
      </c>
      <c r="AO46" t="str" cm="1">
        <f t="array" ref="AO4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25.46%
% or $ amount Markup Non Business/Emergency Hours: $168.41
% Markup Materials: 15.00%</v>
      </c>
      <c r="AP4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Elvia Thermora
Primary Addres: PO Box 930, Randolph, MA 02368
Phone Number: 508-970-5320
Fax Number: 888-604-2130</v>
      </c>
      <c r="AQ46" t="str">
        <f>VLOOKUP(data[[#This Row],[Lead Name]],get_cat!$A$170:$B$172,2,0)</f>
        <v>Richard Levesque 
Address: One Ashburton Place Room 1608 Boston, MA 02108 
Phone: 617-359-7269 | Email: richard.levesque@mass.gov</v>
      </c>
      <c r="AR4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N/A
Emergency Contact Phone/After Hours: 508-970-5320
Emergency Contact Email: infocitywidempi@gmail.com</v>
      </c>
    </row>
    <row r="47" spans="1:44" x14ac:dyDescent="0.35">
      <c r="A47" t="s">
        <v>376</v>
      </c>
      <c r="B47" t="s">
        <v>45</v>
      </c>
      <c r="C47" t="s">
        <v>46</v>
      </c>
      <c r="D47" t="s">
        <v>128</v>
      </c>
      <c r="E47" t="s">
        <v>48</v>
      </c>
      <c r="F47" t="s">
        <v>61</v>
      </c>
      <c r="G47" t="s">
        <v>48</v>
      </c>
      <c r="H47" t="s">
        <v>61</v>
      </c>
      <c r="I47" t="s">
        <v>61</v>
      </c>
      <c r="J47" t="s">
        <v>48</v>
      </c>
      <c r="K47" t="s">
        <v>48</v>
      </c>
      <c r="L47" t="s">
        <v>48</v>
      </c>
      <c r="M47" t="s">
        <v>48</v>
      </c>
      <c r="N47" t="s">
        <v>48</v>
      </c>
      <c r="O47" t="s">
        <v>61</v>
      </c>
      <c r="P47" t="s">
        <v>48</v>
      </c>
      <c r="Q47" t="s">
        <v>61</v>
      </c>
      <c r="R47" t="s">
        <v>48</v>
      </c>
      <c r="S47" t="s">
        <v>48</v>
      </c>
      <c r="T47" t="s">
        <v>377</v>
      </c>
      <c r="U47" t="s">
        <v>378</v>
      </c>
      <c r="V47" t="s">
        <v>379</v>
      </c>
      <c r="W47" t="s">
        <v>380</v>
      </c>
      <c r="X47" t="s">
        <v>381</v>
      </c>
      <c r="Y47" t="s">
        <v>382</v>
      </c>
      <c r="Z47" t="s">
        <v>376</v>
      </c>
      <c r="AA47">
        <v>0</v>
      </c>
      <c r="AB47">
        <v>0</v>
      </c>
      <c r="AC47">
        <v>0</v>
      </c>
      <c r="AD47">
        <v>0</v>
      </c>
      <c r="AE47">
        <v>75</v>
      </c>
      <c r="AG47">
        <v>25</v>
      </c>
      <c r="AH47" t="s">
        <v>68</v>
      </c>
      <c r="AI47" s="26">
        <v>0</v>
      </c>
      <c r="AJ47" s="26" t="s">
        <v>383</v>
      </c>
      <c r="AK47" s="26" t="s">
        <v>384</v>
      </c>
      <c r="AL47" s="26" t="s">
        <v>385</v>
      </c>
      <c r="AM47" s="26" t="str" cm="1">
        <f t="array" ref="AM47">IF(AH47="Yes",T47&amp;" (Suspended as of: "&amp;TEXT(AI47,"m/dd/yyyy")&amp;")",T47)</f>
        <v xml:space="preserve">Arden Engineering Constructors, LLC </v>
      </c>
      <c r="AN47" t="str" cm="1">
        <f t="array" ref="AN4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7" t="str" cm="1">
        <f t="array" ref="AO4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7500.00%
% or $ amount Markup Non Business/Emergency Hours: $0.00
% Markup Materials: 2500.00%</v>
      </c>
      <c r="AP4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Erika Tessier
Primary Addres: 505 Narragansett Park Drive Pawtucket, RI 02861
Phone Number: 401-602-5755
Fax Number: etessier@ardeneng.com</v>
      </c>
      <c r="AQ47" t="str">
        <f>VLOOKUP(data[[#This Row],[Lead Name]],get_cat!$A$170:$B$172,2,0)</f>
        <v>Richard Levesque 
Address: One Ashburton Place Room 1608 Boston, MA 02108 
Phone: 617-359-7269 | Email: richard.levesque@mass.gov</v>
      </c>
      <c r="AR4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Service
Emergency Contact Phone/After Hours: 1-866-462-7336
Emergency Contact Email: service@ardeneng.com</v>
      </c>
    </row>
    <row r="48" spans="1:44" x14ac:dyDescent="0.35">
      <c r="A48" t="s">
        <v>386</v>
      </c>
      <c r="B48" t="s">
        <v>45</v>
      </c>
      <c r="C48" t="s">
        <v>46</v>
      </c>
      <c r="D48" t="s">
        <v>175</v>
      </c>
      <c r="E48" t="s">
        <v>48</v>
      </c>
      <c r="F48" t="s">
        <v>48</v>
      </c>
      <c r="G48" t="s">
        <v>48</v>
      </c>
      <c r="H48" t="s">
        <v>48</v>
      </c>
      <c r="I48" t="s">
        <v>48</v>
      </c>
      <c r="J48" t="s">
        <v>61</v>
      </c>
      <c r="K48" t="s">
        <v>48</v>
      </c>
      <c r="L48" t="s">
        <v>48</v>
      </c>
      <c r="M48" t="s">
        <v>48</v>
      </c>
      <c r="N48" t="s">
        <v>61</v>
      </c>
      <c r="O48" t="s">
        <v>48</v>
      </c>
      <c r="P48" t="s">
        <v>48</v>
      </c>
      <c r="Q48" t="s">
        <v>48</v>
      </c>
      <c r="R48" t="s">
        <v>61</v>
      </c>
      <c r="S48" t="s">
        <v>61</v>
      </c>
      <c r="T48" t="s">
        <v>387</v>
      </c>
      <c r="U48" t="s">
        <v>388</v>
      </c>
      <c r="V48" t="s">
        <v>389</v>
      </c>
      <c r="W48" t="s">
        <v>390</v>
      </c>
      <c r="X48" t="s">
        <v>391</v>
      </c>
      <c r="Y48" t="s">
        <v>392</v>
      </c>
      <c r="Z48" t="s">
        <v>386</v>
      </c>
      <c r="AA48">
        <v>5.0000000000000001E-3</v>
      </c>
      <c r="AB48">
        <v>2.5000000000000001E-3</v>
      </c>
      <c r="AC48">
        <v>0</v>
      </c>
      <c r="AD48">
        <v>0</v>
      </c>
      <c r="AE48">
        <v>0.52</v>
      </c>
      <c r="AG48">
        <v>0.15</v>
      </c>
      <c r="AH48" t="s">
        <v>68</v>
      </c>
      <c r="AI48" s="26">
        <v>0</v>
      </c>
      <c r="AJ48" s="26" t="s">
        <v>393</v>
      </c>
      <c r="AK48" s="26" t="s">
        <v>394</v>
      </c>
      <c r="AL48" s="26" t="s">
        <v>395</v>
      </c>
      <c r="AM48" s="26" t="str" cm="1">
        <f t="array" ref="AM48">IF(AH48="Yes",T48&amp;" (Suspended as of: "&amp;TEXT(AI48,"m/dd/yyyy")&amp;")",T48)</f>
        <v>Classic Construction &amp; Development Corp.</v>
      </c>
      <c r="AN48" t="str" cm="1">
        <f t="array" ref="AN4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0.50%
PPD 15 Days: 0.25%
PPD 20 Days: 0.00%
PPD 30 Days: 0.00%</v>
      </c>
      <c r="AO48" t="str" cm="1">
        <f t="array" ref="AO4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52.00%
% or $ amount Markup Non Business/Emergency Hours: $0.00
% Markup Materials: 15.00%</v>
      </c>
      <c r="AP4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Michael Abraham
Primary Addres: 60 Taylor Street, Littleton, MA 01460
Phone Number: 978-339-5480 x200
Fax Number: 978-339-5481</v>
      </c>
      <c r="AQ48" t="str">
        <f>VLOOKUP(data[[#This Row],[Lead Name]],get_cat!$A$170:$B$172,2,0)</f>
        <v>Richard Levesque 
Address: One Ashburton Place Room 1608 Boston, MA 02108 
Phone: 617-359-7269 | Email: richard.levesque@mass.gov</v>
      </c>
      <c r="AR4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Bryan Gannon
Emergency Contact Phone/After Hours: 978-302-7653
Emergency Contact Email: bryan@classicconstructioncorp.com</v>
      </c>
    </row>
    <row r="49" spans="1:44" x14ac:dyDescent="0.35">
      <c r="A49" t="s">
        <v>396</v>
      </c>
      <c r="B49" t="s">
        <v>45</v>
      </c>
      <c r="C49" t="s">
        <v>46</v>
      </c>
      <c r="D49" t="s">
        <v>128</v>
      </c>
      <c r="E49" t="s">
        <v>48</v>
      </c>
      <c r="F49" t="s">
        <v>48</v>
      </c>
      <c r="G49" t="s">
        <v>48</v>
      </c>
      <c r="H49" t="s">
        <v>48</v>
      </c>
      <c r="I49" t="s">
        <v>48</v>
      </c>
      <c r="J49" t="s">
        <v>48</v>
      </c>
      <c r="K49" t="s">
        <v>48</v>
      </c>
      <c r="L49" t="s">
        <v>48</v>
      </c>
      <c r="M49" t="s">
        <v>48</v>
      </c>
      <c r="N49" t="s">
        <v>48</v>
      </c>
      <c r="O49" t="s">
        <v>48</v>
      </c>
      <c r="P49" t="s">
        <v>48</v>
      </c>
      <c r="Q49" t="s">
        <v>48</v>
      </c>
      <c r="R49" t="s">
        <v>48</v>
      </c>
      <c r="S49" t="s">
        <v>48</v>
      </c>
      <c r="T49" t="s">
        <v>397</v>
      </c>
      <c r="U49" t="s">
        <v>133</v>
      </c>
      <c r="V49" t="s">
        <v>133</v>
      </c>
      <c r="W49" t="s">
        <v>133</v>
      </c>
      <c r="X49" t="s">
        <v>133</v>
      </c>
      <c r="Y49" t="s">
        <v>133</v>
      </c>
      <c r="Z49" t="s">
        <v>396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 t="s">
        <v>68</v>
      </c>
      <c r="AI49" s="26">
        <v>0</v>
      </c>
      <c r="AJ49" s="26" t="s">
        <v>183</v>
      </c>
      <c r="AK49" s="26" t="s">
        <v>183</v>
      </c>
      <c r="AL49" s="26" t="s">
        <v>183</v>
      </c>
      <c r="AM49" s="26" t="str" cm="1">
        <f t="array" ref="AM49">IF(AH49="Yes",T49&amp;" (Suspended as of: "&amp;TEXT(AI49,"m/dd/yyyy")&amp;")",T49)</f>
        <v xml:space="preserve">Aucoin Telecom and Utility Construction, LLC </v>
      </c>
      <c r="AN49" t="str" cm="1">
        <f t="array" ref="AN4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9" t="str" cm="1">
        <f t="array" ref="AO4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0
Primary Addres: 0
Phone Number: 0
Fax Number: 0</v>
      </c>
      <c r="AQ49" t="str">
        <f>VLOOKUP(data[[#This Row],[Lead Name]],get_cat!$A$170:$B$172,2,0)</f>
        <v>Richard Levesque 
Address: One Ashburton Place Room 1608 Boston, MA 02108 
Phone: 617-359-7269 | Email: richard.levesque@mass.gov</v>
      </c>
      <c r="AR4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50" spans="1:44" x14ac:dyDescent="0.35">
      <c r="A50" t="s">
        <v>398</v>
      </c>
      <c r="B50" t="s">
        <v>45</v>
      </c>
      <c r="C50" t="s">
        <v>46</v>
      </c>
      <c r="D50" t="s">
        <v>128</v>
      </c>
      <c r="E50" t="s">
        <v>48</v>
      </c>
      <c r="F50" t="s">
        <v>48</v>
      </c>
      <c r="G50" t="s">
        <v>48</v>
      </c>
      <c r="H50" t="s">
        <v>48</v>
      </c>
      <c r="I50" t="s">
        <v>48</v>
      </c>
      <c r="J50" t="s">
        <v>48</v>
      </c>
      <c r="K50" t="s">
        <v>48</v>
      </c>
      <c r="L50" t="s">
        <v>48</v>
      </c>
      <c r="M50" t="s">
        <v>48</v>
      </c>
      <c r="N50" t="s">
        <v>61</v>
      </c>
      <c r="O50" t="s">
        <v>48</v>
      </c>
      <c r="P50" t="s">
        <v>48</v>
      </c>
      <c r="Q50" t="s">
        <v>48</v>
      </c>
      <c r="R50" t="s">
        <v>61</v>
      </c>
      <c r="S50" t="s">
        <v>48</v>
      </c>
      <c r="T50" t="s">
        <v>399</v>
      </c>
      <c r="U50" t="s">
        <v>400</v>
      </c>
      <c r="V50" t="s">
        <v>401</v>
      </c>
      <c r="W50" t="s">
        <v>402</v>
      </c>
      <c r="X50" t="s">
        <v>403</v>
      </c>
      <c r="Y50" t="s">
        <v>404</v>
      </c>
      <c r="Z50" t="s">
        <v>398</v>
      </c>
      <c r="AA50">
        <v>0.02</v>
      </c>
      <c r="AB50">
        <v>0.02</v>
      </c>
      <c r="AC50">
        <v>0.02</v>
      </c>
      <c r="AD50">
        <v>0.02</v>
      </c>
      <c r="AE50">
        <v>0.35</v>
      </c>
      <c r="AF50">
        <v>118</v>
      </c>
      <c r="AG50">
        <v>0.1</v>
      </c>
      <c r="AH50" t="s">
        <v>68</v>
      </c>
      <c r="AI50" s="26">
        <v>0</v>
      </c>
      <c r="AJ50" s="26" t="s">
        <v>405</v>
      </c>
      <c r="AK50" s="26" t="s">
        <v>406</v>
      </c>
      <c r="AL50" s="26" t="s">
        <v>404</v>
      </c>
      <c r="AM50" s="26" t="str" cm="1">
        <f t="array" ref="AM50">IF(AH50="Yes",T50&amp;" (Suspended as of: "&amp;TEXT(AI50,"m/dd/yyyy")&amp;")",T50)</f>
        <v>AVCO Electric, Inc.</v>
      </c>
      <c r="AN50" t="str" cm="1">
        <f t="array" ref="AN5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2.00%
PPD 20 Days: 2.00%
PPD 30 Days: 2.00%</v>
      </c>
      <c r="AO50" t="str" cm="1">
        <f t="array" ref="AO5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35.00%
% or $ amount Markup Non Business/Emergency Hours: $118.00
% Markup Materials: 10.00%</v>
      </c>
      <c r="AP5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Debbie Villanucci
Primary Addres: 47 Grace Street, Malden, MA 02149
Phone Number: 781-324-4848
Fax Number: 617-908-3772</v>
      </c>
      <c r="AQ50" t="str">
        <f>VLOOKUP(data[[#This Row],[Lead Name]],get_cat!$A$170:$B$172,2,0)</f>
        <v>Richard Levesque 
Address: One Ashburton Place Room 1608 Boston, MA 02108 
Phone: 617-359-7269 | Email: richard.levesque@mass.gov</v>
      </c>
      <c r="AR5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Al Villanucci
Emergency Contact Phone/After Hours: 781-324-4848; 617-908-3772
Emergency Contact Email: avcoelctric@aol.com</v>
      </c>
    </row>
    <row r="51" spans="1:44" x14ac:dyDescent="0.35">
      <c r="A51" t="s">
        <v>407</v>
      </c>
      <c r="B51" t="s">
        <v>45</v>
      </c>
      <c r="C51" t="s">
        <v>46</v>
      </c>
      <c r="D51" t="s">
        <v>94</v>
      </c>
      <c r="E51" t="s">
        <v>48</v>
      </c>
      <c r="F51" t="s">
        <v>61</v>
      </c>
      <c r="G51" t="s">
        <v>61</v>
      </c>
      <c r="H51" t="s">
        <v>61</v>
      </c>
      <c r="I51" t="s">
        <v>61</v>
      </c>
      <c r="J51" t="s">
        <v>61</v>
      </c>
      <c r="K51" t="s">
        <v>61</v>
      </c>
      <c r="L51" t="s">
        <v>61</v>
      </c>
      <c r="M51" t="s">
        <v>61</v>
      </c>
      <c r="N51" t="s">
        <v>61</v>
      </c>
      <c r="O51" t="s">
        <v>48</v>
      </c>
      <c r="P51" t="s">
        <v>61</v>
      </c>
      <c r="Q51" t="s">
        <v>61</v>
      </c>
      <c r="R51" t="s">
        <v>61</v>
      </c>
      <c r="S51" t="s">
        <v>61</v>
      </c>
      <c r="T51" t="s">
        <v>408</v>
      </c>
      <c r="U51" t="s">
        <v>409</v>
      </c>
      <c r="V51" t="s">
        <v>410</v>
      </c>
      <c r="W51" t="s">
        <v>411</v>
      </c>
      <c r="X51" t="s">
        <v>412</v>
      </c>
      <c r="Y51" t="s">
        <v>413</v>
      </c>
      <c r="Z51" t="s">
        <v>407</v>
      </c>
      <c r="AA51">
        <v>0.01</v>
      </c>
      <c r="AB51">
        <v>7.5000000000000002E-4</v>
      </c>
      <c r="AC51">
        <v>5.0000000000000001E-3</v>
      </c>
      <c r="AD51">
        <v>2.5000000000000001E-3</v>
      </c>
      <c r="AE51">
        <v>0.15</v>
      </c>
      <c r="AF51">
        <v>80</v>
      </c>
      <c r="AG51">
        <v>0.1</v>
      </c>
      <c r="AH51" t="s">
        <v>68</v>
      </c>
      <c r="AI51" s="26">
        <v>0</v>
      </c>
      <c r="AJ51" s="26" t="s">
        <v>414</v>
      </c>
      <c r="AK51" s="26" t="s">
        <v>411</v>
      </c>
      <c r="AL51" s="26" t="s">
        <v>415</v>
      </c>
      <c r="AM51" s="26" t="str" cm="1">
        <f t="array" ref="AM51">IF(AH51="Yes",T51&amp;" (Suspended as of: "&amp;TEXT(AI51,"m/dd/yyyy")&amp;")",T51)</f>
        <v xml:space="preserve">Collins Overhead Doors, Inc. </v>
      </c>
      <c r="AN51" t="str" cm="1">
        <f t="array" ref="AN5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0.08%
PPD 20 Days: 0.50%
PPD 30 Days: 0.25%</v>
      </c>
      <c r="AO51" t="str" cm="1">
        <f t="array" ref="AO5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15.00%
% or $ amount Markup Non Business/Emergency Hours: $80.00
% Markup Materials: 10.00%</v>
      </c>
      <c r="AP5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Scott Collins
Primary Addres: 404 3rd Street, Everett, MA 02149
Phone Number: 617-387-0759
Fax Number: 617-389-5967 </v>
      </c>
      <c r="AQ51" t="str">
        <f>VLOOKUP(data[[#This Row],[Lead Name]],get_cat!$A$170:$B$172,2,0)</f>
        <v>Richard Levesque 
Address: One Ashburton Place Room 1608 Boston, MA 02108 
Phone: 617-359-7269 | Email: richard.levesque@mass.gov</v>
      </c>
      <c r="AR5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Service Department
Emergency Contact Phone/After Hours: 617-387-0759
Emergency Contact Email: msheldon@collinsdoor.com</v>
      </c>
    </row>
    <row r="52" spans="1:44" x14ac:dyDescent="0.35">
      <c r="A52" t="s">
        <v>416</v>
      </c>
      <c r="B52" t="s">
        <v>45</v>
      </c>
      <c r="C52" t="s">
        <v>46</v>
      </c>
      <c r="D52" t="s">
        <v>60</v>
      </c>
      <c r="E52" t="s">
        <v>48</v>
      </c>
      <c r="F52" t="s">
        <v>48</v>
      </c>
      <c r="G52" t="s">
        <v>48</v>
      </c>
      <c r="H52" t="s">
        <v>48</v>
      </c>
      <c r="I52" t="s">
        <v>48</v>
      </c>
      <c r="J52" t="s">
        <v>61</v>
      </c>
      <c r="K52" t="s">
        <v>48</v>
      </c>
      <c r="L52" t="s">
        <v>48</v>
      </c>
      <c r="M52" t="s">
        <v>48</v>
      </c>
      <c r="N52" t="s">
        <v>61</v>
      </c>
      <c r="O52" t="s">
        <v>48</v>
      </c>
      <c r="P52" t="s">
        <v>61</v>
      </c>
      <c r="Q52" t="s">
        <v>48</v>
      </c>
      <c r="R52" t="s">
        <v>61</v>
      </c>
      <c r="S52" t="s">
        <v>48</v>
      </c>
      <c r="T52" t="s">
        <v>417</v>
      </c>
      <c r="U52" t="s">
        <v>418</v>
      </c>
      <c r="V52" t="s">
        <v>419</v>
      </c>
      <c r="W52" t="s">
        <v>420</v>
      </c>
      <c r="X52" t="s">
        <v>421</v>
      </c>
      <c r="Y52" t="s">
        <v>422</v>
      </c>
      <c r="Z52" t="s">
        <v>416</v>
      </c>
      <c r="AA52">
        <v>0.05</v>
      </c>
      <c r="AB52">
        <v>0</v>
      </c>
      <c r="AC52">
        <v>0</v>
      </c>
      <c r="AD52">
        <v>0</v>
      </c>
      <c r="AE52">
        <v>0.2</v>
      </c>
      <c r="AG52">
        <v>0.25</v>
      </c>
      <c r="AH52" t="s">
        <v>68</v>
      </c>
      <c r="AI52" s="26">
        <v>0</v>
      </c>
      <c r="AJ52" s="26" t="s">
        <v>419</v>
      </c>
      <c r="AK52" s="26" t="s">
        <v>420</v>
      </c>
      <c r="AL52" s="26" t="s">
        <v>422</v>
      </c>
      <c r="AM52" s="26" t="str" cm="1">
        <f t="array" ref="AM52">IF(AH52="Yes",T52&amp;" (Suspended as of: "&amp;TEXT(AI52,"m/dd/yyyy")&amp;")",T52)</f>
        <v>Combustion Service Co Of N.E.</v>
      </c>
      <c r="AN52" t="str" cm="1">
        <f t="array" ref="AN5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0.00%
PPD 20 Days: 0.00%
PPD 30 Days: 0.00%</v>
      </c>
      <c r="AO52" t="str" cm="1">
        <f t="array" ref="AO5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20.00%
% or $ amount Markup Non Business/Emergency Hours: $0.00
% Markup Materials: 25.00%</v>
      </c>
      <c r="AP5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Edward Smith
Primary Addres: 25 Fair Oaks Street, Cambridge, MA 02140
Phone Number: 617-876-6020
Fax Number: 617-876-0156</v>
      </c>
      <c r="AQ52" t="str">
        <f>VLOOKUP(data[[#This Row],[Lead Name]],get_cat!$A$170:$B$172,2,0)</f>
        <v>Richard Levesque 
Address: One Ashburton Place Room 1608 Boston, MA 02108 
Phone: 617-359-7269 | Email: richard.levesque@mass.gov</v>
      </c>
      <c r="AR5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Edward Smith
Emergency Contact Phone/After Hours: 617-876-6020
Emergency Contact Email: combserv@verizon.net</v>
      </c>
    </row>
    <row r="53" spans="1:44" x14ac:dyDescent="0.35">
      <c r="A53" t="s">
        <v>423</v>
      </c>
      <c r="B53" t="s">
        <v>45</v>
      </c>
      <c r="C53" t="s">
        <v>46</v>
      </c>
      <c r="D53" t="s">
        <v>60</v>
      </c>
      <c r="E53" t="s">
        <v>48</v>
      </c>
      <c r="F53" t="s">
        <v>48</v>
      </c>
      <c r="G53" t="s">
        <v>48</v>
      </c>
      <c r="H53" t="s">
        <v>61</v>
      </c>
      <c r="I53" t="s">
        <v>48</v>
      </c>
      <c r="J53" t="s">
        <v>48</v>
      </c>
      <c r="K53" t="s">
        <v>48</v>
      </c>
      <c r="L53" t="s">
        <v>48</v>
      </c>
      <c r="M53" t="s">
        <v>48</v>
      </c>
      <c r="N53" t="s">
        <v>48</v>
      </c>
      <c r="O53" t="s">
        <v>48</v>
      </c>
      <c r="P53" t="s">
        <v>61</v>
      </c>
      <c r="Q53" t="s">
        <v>61</v>
      </c>
      <c r="R53" t="s">
        <v>48</v>
      </c>
      <c r="S53" t="s">
        <v>48</v>
      </c>
      <c r="T53" t="s">
        <v>424</v>
      </c>
      <c r="U53" t="s">
        <v>425</v>
      </c>
      <c r="V53" t="s">
        <v>426</v>
      </c>
      <c r="W53" t="s">
        <v>427</v>
      </c>
      <c r="X53" t="s">
        <v>428</v>
      </c>
      <c r="Y53" t="s">
        <v>429</v>
      </c>
      <c r="Z53" t="s">
        <v>423</v>
      </c>
      <c r="AA53">
        <v>0.05</v>
      </c>
      <c r="AB53">
        <v>0.03</v>
      </c>
      <c r="AC53">
        <v>0.03</v>
      </c>
      <c r="AD53">
        <v>0.03</v>
      </c>
      <c r="AE53">
        <v>0.75</v>
      </c>
      <c r="AF53">
        <v>190</v>
      </c>
      <c r="AG53">
        <v>0.2</v>
      </c>
      <c r="AH53" t="s">
        <v>68</v>
      </c>
      <c r="AI53" s="26">
        <v>0</v>
      </c>
      <c r="AJ53" s="26" t="s">
        <v>430</v>
      </c>
      <c r="AK53" s="26" t="s">
        <v>427</v>
      </c>
      <c r="AL53" s="26" t="s">
        <v>431</v>
      </c>
      <c r="AM53" s="26" t="str" cm="1">
        <f t="array" ref="AM53">IF(AH53="Yes",T53&amp;" (Suspended as of: "&amp;TEXT(AI53,"m/dd/yyyy")&amp;")",T53)</f>
        <v>Commercial Boiler Systems, Inc.</v>
      </c>
      <c r="AN53" t="str" cm="1">
        <f t="array" ref="AN5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3.00%
PPD 20 Days: 3.00%
PPD 30 Days: 3.00%</v>
      </c>
      <c r="AO53" t="str" cm="1">
        <f t="array" ref="AO5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75.00%
% or $ amount Markup Non Business/Emergency Hours: $190.00
% Markup Materials: 20.00%</v>
      </c>
      <c r="AP5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Robert Lee
Primary Addres: 152 Oldham Street, Pembroke, MA 02359
Phone Number: 781-294-4437
Fax Number: 781-294-7604</v>
      </c>
      <c r="AQ53" t="str">
        <f>VLOOKUP(data[[#This Row],[Lead Name]],get_cat!$A$170:$B$172,2,0)</f>
        <v>Richard Levesque 
Address: One Ashburton Place Room 1608 Boston, MA 02108 
Phone: 617-359-7269 | Email: richard.levesque@mass.gov</v>
      </c>
      <c r="AR5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Meredith Vail
Emergency Contact Phone/After Hours: 781-294-4437
Emergency Contact Email: mvail@snowmelters.com</v>
      </c>
    </row>
    <row r="54" spans="1:44" x14ac:dyDescent="0.35">
      <c r="A54" t="s">
        <v>432</v>
      </c>
      <c r="B54" t="s">
        <v>45</v>
      </c>
      <c r="C54" t="s">
        <v>46</v>
      </c>
      <c r="D54" t="s">
        <v>175</v>
      </c>
      <c r="E54" t="s">
        <v>48</v>
      </c>
      <c r="F54" t="s">
        <v>48</v>
      </c>
      <c r="G54" t="s">
        <v>48</v>
      </c>
      <c r="H54" t="s">
        <v>48</v>
      </c>
      <c r="I54" t="s">
        <v>48</v>
      </c>
      <c r="J54" t="s">
        <v>48</v>
      </c>
      <c r="K54" t="s">
        <v>48</v>
      </c>
      <c r="L54" t="s">
        <v>48</v>
      </c>
      <c r="M54" t="s">
        <v>48</v>
      </c>
      <c r="N54" t="s">
        <v>48</v>
      </c>
      <c r="O54" t="s">
        <v>48</v>
      </c>
      <c r="P54" t="s">
        <v>48</v>
      </c>
      <c r="Q54" t="s">
        <v>48</v>
      </c>
      <c r="R54" t="s">
        <v>48</v>
      </c>
      <c r="S54" t="s">
        <v>48</v>
      </c>
      <c r="T54" t="s">
        <v>433</v>
      </c>
      <c r="U54" t="s">
        <v>434</v>
      </c>
      <c r="V54" t="s">
        <v>435</v>
      </c>
      <c r="W54" t="s">
        <v>436</v>
      </c>
      <c r="X54" t="s">
        <v>437</v>
      </c>
      <c r="Y54" t="s">
        <v>438</v>
      </c>
      <c r="Z54" t="s">
        <v>432</v>
      </c>
      <c r="AA54">
        <v>0.03</v>
      </c>
      <c r="AB54">
        <v>0.02</v>
      </c>
      <c r="AC54">
        <v>1.4999999999999999E-2</v>
      </c>
      <c r="AD54">
        <v>0</v>
      </c>
      <c r="AE54">
        <v>0.45</v>
      </c>
      <c r="AF54">
        <v>250</v>
      </c>
      <c r="AG54">
        <v>0.3</v>
      </c>
      <c r="AH54" t="s">
        <v>357</v>
      </c>
      <c r="AI54" s="26"/>
      <c r="AJ54" s="26" t="s">
        <v>435</v>
      </c>
      <c r="AK54" s="26" t="s">
        <v>439</v>
      </c>
      <c r="AL54" s="26" t="s">
        <v>438</v>
      </c>
      <c r="AM54" s="26" t="str" cm="1">
        <f t="array" ref="AM54">IF(AH54="Yes",T54&amp;" (Suspended as of: "&amp;TEXT(AI54,"m/dd/yyyy")&amp;")",T54)</f>
        <v>Complete Grounds Care Inc. dba Complete Property Care Inc. (Suspended as of: 1/00/1900)</v>
      </c>
      <c r="AN54" t="str" cm="1">
        <f t="array" ref="AN5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1.50%
PPD 30 Days: 0.00%</v>
      </c>
      <c r="AO54" t="str" cm="1">
        <f t="array" ref="AO5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45.00%
% or $ amount Markup Non Business/Emergency Hours: $250.00
% Markup Materials: 30.00%</v>
      </c>
      <c r="AP5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Jirair Ostayan
Primary Addres: 8 Alton Place, Suite 4, Brookline, MA 02446
Phone Number: 617-734-8600 x213
Fax Number: 617-738-9894</v>
      </c>
      <c r="AQ54" t="str">
        <f>VLOOKUP(data[[#This Row],[Lead Name]],get_cat!$A$170:$B$172,2,0)</f>
        <v>Richard Levesque 
Address: One Ashburton Place Room 1608 Boston, MA 02108 
Phone: 617-359-7269 | Email: richard.levesque@mass.gov</v>
      </c>
      <c r="AR5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Jirair Ostayan
Emergency Contact Phone/After Hours: 617-734-8600 x213; 617-799-2525
Emergency Contact Email: jostayan@completepropertycare.net</v>
      </c>
    </row>
    <row r="55" spans="1:44" x14ac:dyDescent="0.35">
      <c r="A55" t="s">
        <v>440</v>
      </c>
      <c r="B55" t="s">
        <v>45</v>
      </c>
      <c r="C55" t="s">
        <v>46</v>
      </c>
      <c r="D55" t="s">
        <v>60</v>
      </c>
      <c r="E55" t="s">
        <v>48</v>
      </c>
      <c r="F55" t="s">
        <v>48</v>
      </c>
      <c r="G55" t="s">
        <v>48</v>
      </c>
      <c r="H55" t="s">
        <v>48</v>
      </c>
      <c r="I55" t="s">
        <v>48</v>
      </c>
      <c r="J55" t="s">
        <v>48</v>
      </c>
      <c r="K55" t="s">
        <v>48</v>
      </c>
      <c r="L55" t="s">
        <v>48</v>
      </c>
      <c r="M55" t="s">
        <v>48</v>
      </c>
      <c r="N55" t="s">
        <v>48</v>
      </c>
      <c r="O55" t="s">
        <v>48</v>
      </c>
      <c r="P55" t="s">
        <v>48</v>
      </c>
      <c r="Q55" t="s">
        <v>48</v>
      </c>
      <c r="R55" t="s">
        <v>48</v>
      </c>
      <c r="S55" t="s">
        <v>48</v>
      </c>
      <c r="T55" t="s">
        <v>441</v>
      </c>
      <c r="U55" t="s">
        <v>442</v>
      </c>
      <c r="V55" t="s">
        <v>443</v>
      </c>
      <c r="W55" t="s">
        <v>444</v>
      </c>
      <c r="X55" t="s">
        <v>445</v>
      </c>
      <c r="Y55" t="s">
        <v>446</v>
      </c>
      <c r="Z55" t="s">
        <v>440</v>
      </c>
      <c r="AA55">
        <v>0.03</v>
      </c>
      <c r="AB55">
        <v>0.01</v>
      </c>
      <c r="AC55">
        <v>0</v>
      </c>
      <c r="AD55">
        <v>0</v>
      </c>
      <c r="AE55">
        <v>0.52</v>
      </c>
      <c r="AF55">
        <v>187.5</v>
      </c>
      <c r="AG55">
        <v>0.2</v>
      </c>
      <c r="AH55" t="s">
        <v>357</v>
      </c>
      <c r="AI55" s="26"/>
      <c r="AJ55" s="26" t="s">
        <v>447</v>
      </c>
      <c r="AK55" s="26" t="s">
        <v>444</v>
      </c>
      <c r="AL55" s="26" t="s">
        <v>448</v>
      </c>
      <c r="AM55" s="26" t="str" cm="1">
        <f t="array" ref="AM55">IF(AH55="Yes",T55&amp;" (Suspended as of: "&amp;TEXT(AI55,"m/dd/yyyy")&amp;")",T55)</f>
        <v>Cooling &amp; Heating Specialists, Inc. (Suspended as of: 1/00/1900)</v>
      </c>
      <c r="AN55" t="str" cm="1">
        <f t="array" ref="AN5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1.00%
PPD 20 Days: 0.00%
PPD 30 Days: 0.00%</v>
      </c>
      <c r="AO55" t="str" cm="1">
        <f t="array" ref="AO5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52.00%
% or $ amount Markup Non Business/Emergency Hours: $187.50
% Markup Materials: 20.00%</v>
      </c>
      <c r="AP5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Richard J. Auger
Primary Addres: 151A California Street, Newton, MA 02458
Phone Number: 617-244-0203
Fax Number: 617-244-0130</v>
      </c>
      <c r="AQ55" t="str">
        <f>VLOOKUP(data[[#This Row],[Lead Name]],get_cat!$A$170:$B$172,2,0)</f>
        <v>Richard Levesque 
Address: One Ashburton Place Room 1608 Boston, MA 02108 
Phone: 617-359-7269 | Email: richard.levesque@mass.gov</v>
      </c>
      <c r="AR5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Robert Bourque
Emergency Contact Phone/After Hours: 617-244-0203
Emergency Contact Email: rbourque@chsinc.net</v>
      </c>
    </row>
    <row r="56" spans="1:44" x14ac:dyDescent="0.35">
      <c r="A56" t="s">
        <v>449</v>
      </c>
      <c r="B56" t="s">
        <v>45</v>
      </c>
      <c r="C56" t="s">
        <v>46</v>
      </c>
      <c r="D56" t="s">
        <v>73</v>
      </c>
      <c r="E56" t="s">
        <v>48</v>
      </c>
      <c r="F56" t="s">
        <v>48</v>
      </c>
      <c r="G56" t="s">
        <v>48</v>
      </c>
      <c r="H56" t="s">
        <v>48</v>
      </c>
      <c r="I56" t="s">
        <v>48</v>
      </c>
      <c r="J56" t="s">
        <v>48</v>
      </c>
      <c r="K56" t="s">
        <v>48</v>
      </c>
      <c r="L56" t="s">
        <v>48</v>
      </c>
      <c r="M56" t="s">
        <v>48</v>
      </c>
      <c r="N56" t="s">
        <v>48</v>
      </c>
      <c r="O56" t="s">
        <v>48</v>
      </c>
      <c r="P56" t="s">
        <v>48</v>
      </c>
      <c r="Q56" t="s">
        <v>48</v>
      </c>
      <c r="R56" t="s">
        <v>48</v>
      </c>
      <c r="S56" t="s">
        <v>48</v>
      </c>
      <c r="T56" t="s">
        <v>441</v>
      </c>
      <c r="U56" t="s">
        <v>442</v>
      </c>
      <c r="V56" t="s">
        <v>443</v>
      </c>
      <c r="W56" t="s">
        <v>444</v>
      </c>
      <c r="X56" t="s">
        <v>445</v>
      </c>
      <c r="Y56" t="s">
        <v>446</v>
      </c>
      <c r="Z56" t="s">
        <v>449</v>
      </c>
      <c r="AA56">
        <v>0.03</v>
      </c>
      <c r="AB56">
        <v>0.01</v>
      </c>
      <c r="AC56">
        <v>0</v>
      </c>
      <c r="AD56">
        <v>0</v>
      </c>
      <c r="AE56">
        <v>0.52</v>
      </c>
      <c r="AF56">
        <v>187.5</v>
      </c>
      <c r="AG56">
        <v>0.2</v>
      </c>
      <c r="AH56" t="s">
        <v>357</v>
      </c>
      <c r="AI56" s="26"/>
      <c r="AJ56" s="26" t="s">
        <v>447</v>
      </c>
      <c r="AK56" s="26" t="s">
        <v>444</v>
      </c>
      <c r="AL56" s="26" t="s">
        <v>448</v>
      </c>
      <c r="AM56" s="26" t="str" cm="1">
        <f t="array" ref="AM56">IF(AH56="Yes",T56&amp;" (Suspended as of: "&amp;TEXT(AI56,"m/dd/yyyy")&amp;")",T56)</f>
        <v>Cooling &amp; Heating Specialists, Inc. (Suspended as of: 1/00/1900)</v>
      </c>
      <c r="AN56" t="str" cm="1">
        <f t="array" ref="AN5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1.00%
PPD 20 Days: 0.00%
PPD 30 Days: 0.00%</v>
      </c>
      <c r="AO56" t="str" cm="1">
        <f t="array" ref="AO5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52.00%
% or $ amount Markup Non Business/Emergency Hours: $187.50
% Markup Materials: 20.00%</v>
      </c>
      <c r="AP5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Richard J. Auger
Primary Addres: 151A California Street, Newton, MA 02458
Phone Number: 617-244-0203
Fax Number: 617-244-0130</v>
      </c>
      <c r="AQ56" t="str">
        <f>VLOOKUP(data[[#This Row],[Lead Name]],get_cat!$A$170:$B$172,2,0)</f>
        <v>Richard Levesque 
Address: One Ashburton Place Room 1608 Boston, MA 02108 
Phone: 617-359-7269 | Email: richard.levesque@mass.gov</v>
      </c>
      <c r="AR5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Robert Bourque
Emergency Contact Phone/After Hours: 617-244-0203
Emergency Contact Email: rbourque@chsinc.net</v>
      </c>
    </row>
    <row r="57" spans="1:44" x14ac:dyDescent="0.35">
      <c r="A57" t="s">
        <v>450</v>
      </c>
      <c r="B57" t="s">
        <v>45</v>
      </c>
      <c r="C57" t="s">
        <v>46</v>
      </c>
      <c r="D57" t="s">
        <v>60</v>
      </c>
      <c r="E57" t="s">
        <v>48</v>
      </c>
      <c r="F57" t="s">
        <v>48</v>
      </c>
      <c r="G57" t="s">
        <v>48</v>
      </c>
      <c r="H57" t="s">
        <v>48</v>
      </c>
      <c r="I57" t="s">
        <v>48</v>
      </c>
      <c r="J57" t="s">
        <v>48</v>
      </c>
      <c r="K57" t="s">
        <v>48</v>
      </c>
      <c r="L57" t="s">
        <v>48</v>
      </c>
      <c r="M57" t="s">
        <v>48</v>
      </c>
      <c r="N57" t="s">
        <v>61</v>
      </c>
      <c r="O57" t="s">
        <v>48</v>
      </c>
      <c r="P57" t="s">
        <v>48</v>
      </c>
      <c r="Q57" t="s">
        <v>48</v>
      </c>
      <c r="R57" t="s">
        <v>61</v>
      </c>
      <c r="S57" t="s">
        <v>48</v>
      </c>
      <c r="T57" t="s">
        <v>451</v>
      </c>
      <c r="U57" t="s">
        <v>452</v>
      </c>
      <c r="V57" t="s">
        <v>453</v>
      </c>
      <c r="W57" t="s">
        <v>454</v>
      </c>
      <c r="X57" t="s">
        <v>133</v>
      </c>
      <c r="Y57" t="s">
        <v>455</v>
      </c>
      <c r="Z57" t="s">
        <v>450</v>
      </c>
      <c r="AA57">
        <v>0.03</v>
      </c>
      <c r="AB57">
        <v>0.02</v>
      </c>
      <c r="AC57">
        <v>0.01</v>
      </c>
      <c r="AD57">
        <v>0</v>
      </c>
      <c r="AE57">
        <v>1.85</v>
      </c>
      <c r="AF57">
        <v>2.0499999999999998</v>
      </c>
      <c r="AG57">
        <v>0.25</v>
      </c>
      <c r="AH57" t="s">
        <v>68</v>
      </c>
      <c r="AI57" s="26">
        <v>0</v>
      </c>
      <c r="AJ57" s="26" t="s">
        <v>456</v>
      </c>
      <c r="AK57" s="26" t="s">
        <v>457</v>
      </c>
      <c r="AL57" s="26" t="s">
        <v>458</v>
      </c>
      <c r="AM57" s="26" t="str" cm="1">
        <f t="array" ref="AM57">IF(AH57="Yes",T57&amp;" (Suspended as of: "&amp;TEXT(AI57,"m/dd/yyyy")&amp;")",T57)</f>
        <v>Cox Engineering</v>
      </c>
      <c r="AN57" t="str" cm="1">
        <f t="array" ref="AN5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57" t="str" cm="1">
        <f t="array" ref="AO5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185.00%
% or $ amount Markup Non Business/Emergency Hours: $2.05
% Markup Materials: 25.00%</v>
      </c>
      <c r="AP5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David Possi
Primary Addres: 21 Pacella Park Drive, Randolph, MA 02368
Phone Number: 781-302-3300
Fax Number: 0</v>
      </c>
      <c r="AQ57" t="str">
        <f>VLOOKUP(data[[#This Row],[Lead Name]],get_cat!$A$170:$B$172,2,0)</f>
        <v>Richard Levesque 
Address: One Ashburton Place Room 1608 Boston, MA 02108 
Phone: 617-359-7269 | Email: richard.levesque@mass.gov</v>
      </c>
      <c r="AR5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Cox Service Dept
Emergency Contact Phone/After Hours: 781-302-3444
Emergency Contact Email: service@coxeng.com </v>
      </c>
    </row>
    <row r="58" spans="1:44" x14ac:dyDescent="0.35">
      <c r="A58" t="s">
        <v>459</v>
      </c>
      <c r="B58" t="s">
        <v>45</v>
      </c>
      <c r="C58" t="s">
        <v>46</v>
      </c>
      <c r="D58" t="s">
        <v>75</v>
      </c>
      <c r="E58" t="s">
        <v>48</v>
      </c>
      <c r="F58" t="s">
        <v>48</v>
      </c>
      <c r="G58" t="s">
        <v>48</v>
      </c>
      <c r="H58" t="s">
        <v>48</v>
      </c>
      <c r="I58" t="s">
        <v>48</v>
      </c>
      <c r="J58" t="s">
        <v>48</v>
      </c>
      <c r="K58" t="s">
        <v>48</v>
      </c>
      <c r="L58" t="s">
        <v>48</v>
      </c>
      <c r="M58" t="s">
        <v>48</v>
      </c>
      <c r="N58" t="s">
        <v>61</v>
      </c>
      <c r="O58" t="s">
        <v>48</v>
      </c>
      <c r="P58" t="s">
        <v>48</v>
      </c>
      <c r="Q58" t="s">
        <v>48</v>
      </c>
      <c r="R58" t="s">
        <v>61</v>
      </c>
      <c r="S58" t="s">
        <v>48</v>
      </c>
      <c r="T58" t="s">
        <v>451</v>
      </c>
      <c r="U58" t="s">
        <v>452</v>
      </c>
      <c r="V58" t="s">
        <v>460</v>
      </c>
      <c r="W58" t="s">
        <v>454</v>
      </c>
      <c r="X58" t="s">
        <v>133</v>
      </c>
      <c r="Y58" t="s">
        <v>455</v>
      </c>
      <c r="Z58" t="s">
        <v>459</v>
      </c>
      <c r="AA58">
        <v>0.03</v>
      </c>
      <c r="AB58">
        <v>0.02</v>
      </c>
      <c r="AC58">
        <v>0.01</v>
      </c>
      <c r="AD58">
        <v>0</v>
      </c>
      <c r="AE58">
        <v>1.85</v>
      </c>
      <c r="AF58">
        <v>2.0499999999999998</v>
      </c>
      <c r="AG58">
        <v>0.25</v>
      </c>
      <c r="AH58" t="s">
        <v>68</v>
      </c>
      <c r="AI58" s="26">
        <v>0</v>
      </c>
      <c r="AJ58" s="26" t="s">
        <v>456</v>
      </c>
      <c r="AK58" s="26" t="s">
        <v>457</v>
      </c>
      <c r="AL58" s="26" t="s">
        <v>458</v>
      </c>
      <c r="AM58" s="26" t="str" cm="1">
        <f t="array" ref="AM58">IF(AH58="Yes",T58&amp;" (Suspended as of: "&amp;TEXT(AI58,"m/dd/yyyy")&amp;")",T58)</f>
        <v>Cox Engineering</v>
      </c>
      <c r="AN58" t="str" cm="1">
        <f t="array" ref="AN5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58" t="str" cm="1">
        <f t="array" ref="AO5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185.00%
% or $ amount Markup Non Business/Emergency Hours: $2.05
% Markup Materials: 25.00%</v>
      </c>
      <c r="AP5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Davie Possi
Primary Addres: 21 Pacella Park Drive, Randolph, MA 02368
Phone Number: 781-302-3300
Fax Number: 0</v>
      </c>
      <c r="AQ58" t="str">
        <f>VLOOKUP(data[[#This Row],[Lead Name]],get_cat!$A$170:$B$172,2,0)</f>
        <v>Richard Levesque 
Address: One Ashburton Place Room 1608 Boston, MA 02108 
Phone: 617-359-7269 | Email: richard.levesque@mass.gov</v>
      </c>
      <c r="AR5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Cox Service Dept
Emergency Contact Phone/After Hours: 781-302-3444
Emergency Contact Email: service@coxeng.com </v>
      </c>
    </row>
    <row r="59" spans="1:44" x14ac:dyDescent="0.35">
      <c r="A59" t="s">
        <v>461</v>
      </c>
      <c r="B59" t="s">
        <v>45</v>
      </c>
      <c r="C59" t="s">
        <v>46</v>
      </c>
      <c r="D59" t="s">
        <v>73</v>
      </c>
      <c r="E59" t="s">
        <v>48</v>
      </c>
      <c r="F59" t="s">
        <v>48</v>
      </c>
      <c r="G59" t="s">
        <v>48</v>
      </c>
      <c r="H59" t="s">
        <v>48</v>
      </c>
      <c r="I59" t="s">
        <v>48</v>
      </c>
      <c r="J59" t="s">
        <v>48</v>
      </c>
      <c r="K59" t="s">
        <v>48</v>
      </c>
      <c r="L59" t="s">
        <v>48</v>
      </c>
      <c r="M59" t="s">
        <v>48</v>
      </c>
      <c r="N59" t="s">
        <v>61</v>
      </c>
      <c r="O59" t="s">
        <v>48</v>
      </c>
      <c r="P59" t="s">
        <v>48</v>
      </c>
      <c r="Q59" t="s">
        <v>48</v>
      </c>
      <c r="R59" t="s">
        <v>61</v>
      </c>
      <c r="S59" t="s">
        <v>48</v>
      </c>
      <c r="T59" t="s">
        <v>462</v>
      </c>
      <c r="U59" t="s">
        <v>452</v>
      </c>
      <c r="V59" t="s">
        <v>453</v>
      </c>
      <c r="W59" t="s">
        <v>463</v>
      </c>
      <c r="X59" t="s">
        <v>133</v>
      </c>
      <c r="Y59" t="s">
        <v>455</v>
      </c>
      <c r="Z59" t="s">
        <v>461</v>
      </c>
      <c r="AA59">
        <v>0.03</v>
      </c>
      <c r="AB59">
        <v>0.02</v>
      </c>
      <c r="AC59">
        <v>0.01</v>
      </c>
      <c r="AD59">
        <v>0</v>
      </c>
      <c r="AE59">
        <v>1.85</v>
      </c>
      <c r="AF59">
        <v>2.0499999999999998</v>
      </c>
      <c r="AG59">
        <v>0.25</v>
      </c>
      <c r="AH59" t="s">
        <v>68</v>
      </c>
      <c r="AI59" s="26">
        <v>0</v>
      </c>
      <c r="AJ59" s="26" t="s">
        <v>456</v>
      </c>
      <c r="AK59" s="26" t="s">
        <v>457</v>
      </c>
      <c r="AL59" s="26" t="s">
        <v>458</v>
      </c>
      <c r="AM59" s="26" t="str" cm="1">
        <f t="array" ref="AM59">IF(AH59="Yes",T59&amp;" (Suspended as of: "&amp;TEXT(AI59,"m/dd/yyyy")&amp;")",T59)</f>
        <v xml:space="preserve">Cox Engineering </v>
      </c>
      <c r="AN59" t="str" cm="1">
        <f t="array" ref="AN5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59" t="str" cm="1">
        <f t="array" ref="AO5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185.00%
% or $ amount Markup Non Business/Emergency Hours: $2.05
% Markup Materials: 25.00%</v>
      </c>
      <c r="AP5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David Possi
Primary Addres: 21 Pacella Park Drive, Randolph, MA 02368
Phone Number: 781-298-5372
Fax Number: 0</v>
      </c>
      <c r="AQ59" t="str">
        <f>VLOOKUP(data[[#This Row],[Lead Name]],get_cat!$A$170:$B$172,2,0)</f>
        <v>Richard Levesque 
Address: One Ashburton Place Room 1608 Boston, MA 02108 
Phone: 617-359-7269 | Email: richard.levesque@mass.gov</v>
      </c>
      <c r="AR5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Cox Service Dept
Emergency Contact Phone/After Hours: 781-302-3444
Emergency Contact Email: service@coxeng.com </v>
      </c>
    </row>
    <row r="60" spans="1:44" x14ac:dyDescent="0.35">
      <c r="A60" t="s">
        <v>464</v>
      </c>
      <c r="B60" t="s">
        <v>45</v>
      </c>
      <c r="C60" t="s">
        <v>46</v>
      </c>
      <c r="D60" t="s">
        <v>75</v>
      </c>
      <c r="E60" t="s">
        <v>48</v>
      </c>
      <c r="F60" t="s">
        <v>48</v>
      </c>
      <c r="G60" t="s">
        <v>48</v>
      </c>
      <c r="H60" t="s">
        <v>48</v>
      </c>
      <c r="I60" t="s">
        <v>48</v>
      </c>
      <c r="J60" t="s">
        <v>48</v>
      </c>
      <c r="K60" t="s">
        <v>48</v>
      </c>
      <c r="L60" t="s">
        <v>48</v>
      </c>
      <c r="M60" t="s">
        <v>48</v>
      </c>
      <c r="N60" t="s">
        <v>61</v>
      </c>
      <c r="O60" t="s">
        <v>48</v>
      </c>
      <c r="P60" t="s">
        <v>61</v>
      </c>
      <c r="Q60" t="s">
        <v>48</v>
      </c>
      <c r="R60" t="s">
        <v>61</v>
      </c>
      <c r="S60" t="s">
        <v>48</v>
      </c>
      <c r="T60" t="s">
        <v>465</v>
      </c>
      <c r="U60" t="s">
        <v>466</v>
      </c>
      <c r="V60" t="s">
        <v>467</v>
      </c>
      <c r="W60" t="s">
        <v>468</v>
      </c>
      <c r="X60" t="s">
        <v>469</v>
      </c>
      <c r="Y60" t="s">
        <v>470</v>
      </c>
      <c r="Z60" t="s">
        <v>464</v>
      </c>
      <c r="AA60">
        <v>0.03</v>
      </c>
      <c r="AB60">
        <v>0.02</v>
      </c>
      <c r="AC60">
        <v>0.01</v>
      </c>
      <c r="AD60">
        <v>0</v>
      </c>
      <c r="AE60">
        <v>0.45</v>
      </c>
      <c r="AG60">
        <v>7.0000000000000007E-2</v>
      </c>
      <c r="AH60" t="s">
        <v>68</v>
      </c>
      <c r="AI60" s="26">
        <v>0</v>
      </c>
      <c r="AJ60" s="26" t="s">
        <v>471</v>
      </c>
      <c r="AK60" s="26" t="s">
        <v>472</v>
      </c>
      <c r="AL60" s="26" t="s">
        <v>470</v>
      </c>
      <c r="AM60" s="26" t="str" cm="1">
        <f t="array" ref="AM60">IF(AH60="Yes",T60&amp;" (Suspended as of: "&amp;TEXT(AI60,"m/dd/yyyy")&amp;")",T60)</f>
        <v>D&amp;F Plumbing and Heating, Co., Inc.</v>
      </c>
      <c r="AN60" t="str" cm="1">
        <f t="array" ref="AN6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60" t="str" cm="1">
        <f t="array" ref="AO6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45.00%
% or $ amount Markup Non Business/Emergency Hours: $0.00
% Markup Materials: 7.00%</v>
      </c>
      <c r="AP6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Edward Donovan
Primary Addres: 7 Business Street, Dedham, MA 02026
Phone Number: 781-320-8600
Fax Number: 781-320-8601</v>
      </c>
      <c r="AQ60" t="str">
        <f>VLOOKUP(data[[#This Row],[Lead Name]],get_cat!$A$170:$B$172,2,0)</f>
        <v>Richard Levesque 
Address: One Ashburton Place Room 1608 Boston, MA 02108 
Phone: 617-359-7269 | Email: richard.levesque@mass.gov</v>
      </c>
      <c r="AR6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Michael Donovan
Emergency Contact Phone/After Hours: 781-320-8600; 617-293-5595
Emergency Contact Email: dfplumbing1@verizon.net</v>
      </c>
    </row>
    <row r="61" spans="1:44" x14ac:dyDescent="0.35">
      <c r="A61" t="s">
        <v>473</v>
      </c>
      <c r="B61" t="s">
        <v>45</v>
      </c>
      <c r="C61" t="s">
        <v>46</v>
      </c>
      <c r="D61" t="s">
        <v>73</v>
      </c>
      <c r="E61" t="s">
        <v>61</v>
      </c>
      <c r="F61" t="s">
        <v>61</v>
      </c>
      <c r="G61" t="s">
        <v>61</v>
      </c>
      <c r="H61" t="s">
        <v>61</v>
      </c>
      <c r="I61" t="s">
        <v>61</v>
      </c>
      <c r="J61" t="s">
        <v>61</v>
      </c>
      <c r="K61" t="s">
        <v>61</v>
      </c>
      <c r="L61" t="s">
        <v>61</v>
      </c>
      <c r="M61" t="s">
        <v>61</v>
      </c>
      <c r="N61" t="s">
        <v>61</v>
      </c>
      <c r="O61" t="s">
        <v>61</v>
      </c>
      <c r="P61" t="s">
        <v>61</v>
      </c>
      <c r="Q61" t="s">
        <v>61</v>
      </c>
      <c r="R61" t="s">
        <v>61</v>
      </c>
      <c r="S61" t="s">
        <v>61</v>
      </c>
      <c r="T61" t="s">
        <v>474</v>
      </c>
      <c r="U61" t="s">
        <v>475</v>
      </c>
      <c r="V61" t="s">
        <v>476</v>
      </c>
      <c r="W61" t="s">
        <v>477</v>
      </c>
      <c r="X61" t="s">
        <v>478</v>
      </c>
      <c r="Y61" t="s">
        <v>479</v>
      </c>
      <c r="Z61" t="s">
        <v>473</v>
      </c>
      <c r="AA61">
        <v>0</v>
      </c>
      <c r="AB61">
        <v>0</v>
      </c>
      <c r="AC61">
        <v>0</v>
      </c>
      <c r="AD61">
        <v>0.03</v>
      </c>
      <c r="AE61">
        <v>0.3</v>
      </c>
      <c r="AF61">
        <v>280.5</v>
      </c>
      <c r="AG61">
        <v>0.4</v>
      </c>
      <c r="AH61" t="s">
        <v>68</v>
      </c>
      <c r="AI61" s="26">
        <v>0</v>
      </c>
      <c r="AJ61" s="26" t="s">
        <v>480</v>
      </c>
      <c r="AK61" s="26" t="s">
        <v>481</v>
      </c>
      <c r="AL61" s="26" t="s">
        <v>482</v>
      </c>
      <c r="AM61" s="26" t="str" cm="1">
        <f t="array" ref="AM61">IF(AH61="Yes",T61&amp;" (Suspended as of: "&amp;TEXT(AI61,"m/dd/yyyy")&amp;")",T61)</f>
        <v>Daikin Applied Americas Inc.</v>
      </c>
      <c r="AN61" t="str" cm="1">
        <f t="array" ref="AN6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3.00%</v>
      </c>
      <c r="AO61" t="str" cm="1">
        <f t="array" ref="AO6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30.00%
% or $ amount Markup Non Business/Emergency Hours: $280.50
% Markup Materials: 40.00%</v>
      </c>
      <c r="AP6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Kevin Mara
Primary Addres: 19 Walpole Park South, Unit 3, Walpole, MA 02081
Phone Number: 508-668-4000 x104
Fax Number: 508-668-4030</v>
      </c>
      <c r="AQ61" t="str">
        <f>VLOOKUP(data[[#This Row],[Lead Name]],get_cat!$A$170:$B$172,2,0)</f>
        <v>Richard Levesque 
Address: One Ashburton Place Room 1608 Boston, MA 02108 
Phone: 617-359-7269 | Email: richard.levesque@mass.gov</v>
      </c>
      <c r="AR6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Stephanie Coleman
Emergency Contact Phone/After Hours: 508-668-4000
Emergency Contact Email: Service.Boston@daikinapplied.com</v>
      </c>
    </row>
    <row r="62" spans="1:44" x14ac:dyDescent="0.35">
      <c r="A62" t="s">
        <v>483</v>
      </c>
      <c r="B62" t="s">
        <v>45</v>
      </c>
      <c r="C62" t="s">
        <v>46</v>
      </c>
      <c r="D62" t="s">
        <v>175</v>
      </c>
      <c r="E62" t="s">
        <v>48</v>
      </c>
      <c r="F62" t="s">
        <v>48</v>
      </c>
      <c r="G62" t="s">
        <v>48</v>
      </c>
      <c r="H62" t="s">
        <v>48</v>
      </c>
      <c r="I62" t="s">
        <v>48</v>
      </c>
      <c r="J62" t="s">
        <v>61</v>
      </c>
      <c r="K62" t="s">
        <v>48</v>
      </c>
      <c r="L62" t="s">
        <v>48</v>
      </c>
      <c r="M62" t="s">
        <v>48</v>
      </c>
      <c r="N62" t="s">
        <v>61</v>
      </c>
      <c r="O62" t="s">
        <v>48</v>
      </c>
      <c r="P62" t="s">
        <v>61</v>
      </c>
      <c r="Q62" t="s">
        <v>48</v>
      </c>
      <c r="R62" t="s">
        <v>61</v>
      </c>
      <c r="S62" t="s">
        <v>48</v>
      </c>
      <c r="T62" t="s">
        <v>484</v>
      </c>
      <c r="U62" t="s">
        <v>485</v>
      </c>
      <c r="V62" t="s">
        <v>486</v>
      </c>
      <c r="W62" t="s">
        <v>487</v>
      </c>
      <c r="X62" t="s">
        <v>488</v>
      </c>
      <c r="Y62" t="s">
        <v>489</v>
      </c>
      <c r="Z62" t="s">
        <v>483</v>
      </c>
      <c r="AA62">
        <v>0.02</v>
      </c>
      <c r="AB62">
        <v>0.02</v>
      </c>
      <c r="AC62">
        <v>0</v>
      </c>
      <c r="AD62">
        <v>0</v>
      </c>
      <c r="AE62">
        <v>0.4</v>
      </c>
      <c r="AG62">
        <v>0.2</v>
      </c>
      <c r="AH62" t="s">
        <v>68</v>
      </c>
      <c r="AI62" s="26">
        <v>0</v>
      </c>
      <c r="AJ62" s="26" t="s">
        <v>486</v>
      </c>
      <c r="AK62" s="26" t="s">
        <v>487</v>
      </c>
      <c r="AL62" s="26" t="s">
        <v>489</v>
      </c>
      <c r="AM62" s="26" t="str" cm="1">
        <f t="array" ref="AM62">IF(AH62="Yes",T62&amp;" (Suspended as of: "&amp;TEXT(AI62,"m/dd/yyyy")&amp;")",T62)</f>
        <v>Dandreo Brothers General Contractors &amp; Masonry LLC</v>
      </c>
      <c r="AN62" t="str" cm="1">
        <f t="array" ref="AN6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2.00%
PPD 20 Days: 0.00%
PPD 30 Days: 0.00%</v>
      </c>
      <c r="AO62" t="str" cm="1">
        <f t="array" ref="AO6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40.00%
% or $ amount Markup Non Business/Emergency Hours: $0.00
% Markup Materials: 20.00%</v>
      </c>
      <c r="AP6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William J Dandreo
Primary Addres: 106 Oakville Street, Lynn, MA 01905
Phone Number: 781-844-3736
Fax Number: 781-581-7721</v>
      </c>
      <c r="AQ62" t="str">
        <f>VLOOKUP(data[[#This Row],[Lead Name]],get_cat!$A$170:$B$172,2,0)</f>
        <v>Richard Levesque 
Address: One Ashburton Place Room 1608 Boston, MA 02108 
Phone: 617-359-7269 | Email: richard.levesque@mass.gov</v>
      </c>
      <c r="AR6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William J Dandreo
Emergency Contact Phone/After Hours: 781-844-3736
Emergency Contact Email: wjdandreo@dandreo.com</v>
      </c>
    </row>
    <row r="63" spans="1:44" x14ac:dyDescent="0.35">
      <c r="A63" t="s">
        <v>490</v>
      </c>
      <c r="B63" t="s">
        <v>45</v>
      </c>
      <c r="C63" t="s">
        <v>46</v>
      </c>
      <c r="D63" t="s">
        <v>60</v>
      </c>
      <c r="E63" t="s">
        <v>61</v>
      </c>
      <c r="F63" t="s">
        <v>61</v>
      </c>
      <c r="G63" t="s">
        <v>61</v>
      </c>
      <c r="H63" t="s">
        <v>61</v>
      </c>
      <c r="I63" t="s">
        <v>61</v>
      </c>
      <c r="J63" t="s">
        <v>61</v>
      </c>
      <c r="K63" t="s">
        <v>61</v>
      </c>
      <c r="L63" t="s">
        <v>61</v>
      </c>
      <c r="M63" t="s">
        <v>61</v>
      </c>
      <c r="N63" t="s">
        <v>61</v>
      </c>
      <c r="O63" t="s">
        <v>61</v>
      </c>
      <c r="P63" t="s">
        <v>61</v>
      </c>
      <c r="Q63" t="s">
        <v>61</v>
      </c>
      <c r="R63" t="s">
        <v>61</v>
      </c>
      <c r="S63" t="s">
        <v>61</v>
      </c>
      <c r="T63" t="s">
        <v>491</v>
      </c>
      <c r="U63" t="s">
        <v>492</v>
      </c>
      <c r="V63" t="s">
        <v>493</v>
      </c>
      <c r="W63" t="s">
        <v>494</v>
      </c>
      <c r="X63" t="s">
        <v>495</v>
      </c>
      <c r="Y63" t="s">
        <v>496</v>
      </c>
      <c r="Z63" t="s">
        <v>490</v>
      </c>
      <c r="AA63">
        <v>5.0000000000000001E-4</v>
      </c>
      <c r="AB63">
        <v>0</v>
      </c>
      <c r="AC63">
        <v>0</v>
      </c>
      <c r="AD63">
        <v>0</v>
      </c>
      <c r="AE63">
        <v>1</v>
      </c>
      <c r="AH63" t="s">
        <v>68</v>
      </c>
      <c r="AI63" s="26">
        <v>0</v>
      </c>
      <c r="AJ63" s="26" t="s">
        <v>497</v>
      </c>
      <c r="AK63" s="26" t="s">
        <v>494</v>
      </c>
      <c r="AL63" s="26" t="s">
        <v>498</v>
      </c>
      <c r="AM63" s="26" t="str" cm="1">
        <f t="array" ref="AM63">IF(AH63="Yes",T63&amp;" (Suspended as of: "&amp;TEXT(AI63,"m/dd/yyyy")&amp;")",T63)</f>
        <v>Dillon Boiler Services Co.</v>
      </c>
      <c r="AN63" t="str" cm="1">
        <f t="array" ref="AN6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0.05%
PPD 15 Days: 0.00%
PPD 20 Days: 0.00%
PPD 30 Days: 0.00%</v>
      </c>
      <c r="AO63" t="str" cm="1">
        <f t="array" ref="AO6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100.00%
% or $ amount Markup Non Business/Emergency Hours: $0.00
% Markup Materials: 0.00%</v>
      </c>
      <c r="AP6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Charles E. Perry
Primary Addres: 380 Crawford Street, Fitchburg, MA 01420
Phone Number: 978-345-4351
Fax Number: 978-345-1646</v>
      </c>
      <c r="AQ63" t="str">
        <f>VLOOKUP(data[[#This Row],[Lead Name]],get_cat!$A$170:$B$172,2,0)</f>
        <v>Richard Levesque 
Address: One Ashburton Place Room 1608 Boston, MA 02108 
Phone: 617-359-7269 | Email: richard.levesque@mass.gov</v>
      </c>
      <c r="AR6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Jack McNamara
Emergency Contact Phone/After Hours: 978-345-4351
Emergency Contact Email: jackm@dillonblr.com</v>
      </c>
    </row>
    <row r="64" spans="1:44" x14ac:dyDescent="0.35">
      <c r="A64" t="s">
        <v>499</v>
      </c>
      <c r="B64" t="s">
        <v>45</v>
      </c>
      <c r="C64" t="s">
        <v>46</v>
      </c>
      <c r="D64" t="s">
        <v>128</v>
      </c>
      <c r="E64" t="s">
        <v>48</v>
      </c>
      <c r="F64" t="s">
        <v>61</v>
      </c>
      <c r="G64" t="s">
        <v>61</v>
      </c>
      <c r="H64" t="s">
        <v>48</v>
      </c>
      <c r="I64" t="s">
        <v>48</v>
      </c>
      <c r="J64" t="s">
        <v>48</v>
      </c>
      <c r="K64" t="s">
        <v>61</v>
      </c>
      <c r="L64" t="s">
        <v>61</v>
      </c>
      <c r="M64" t="s">
        <v>61</v>
      </c>
      <c r="N64" t="s">
        <v>61</v>
      </c>
      <c r="O64" t="s">
        <v>48</v>
      </c>
      <c r="P64" t="s">
        <v>48</v>
      </c>
      <c r="Q64" t="s">
        <v>48</v>
      </c>
      <c r="R64" t="s">
        <v>48</v>
      </c>
      <c r="S64" t="s">
        <v>61</v>
      </c>
      <c r="T64" t="s">
        <v>500</v>
      </c>
      <c r="U64" t="s">
        <v>224</v>
      </c>
      <c r="V64" t="s">
        <v>225</v>
      </c>
      <c r="W64" t="s">
        <v>226</v>
      </c>
      <c r="X64" t="s">
        <v>133</v>
      </c>
      <c r="Y64" t="s">
        <v>228</v>
      </c>
      <c r="Z64" t="s">
        <v>499</v>
      </c>
      <c r="AA64">
        <v>0.03</v>
      </c>
      <c r="AB64">
        <v>0.02</v>
      </c>
      <c r="AC64">
        <v>0.01</v>
      </c>
      <c r="AD64">
        <v>0</v>
      </c>
      <c r="AE64">
        <v>1</v>
      </c>
      <c r="AG64">
        <v>0.2</v>
      </c>
      <c r="AH64" t="s">
        <v>68</v>
      </c>
      <c r="AI64" s="26">
        <v>0</v>
      </c>
      <c r="AJ64" s="26" t="s">
        <v>225</v>
      </c>
      <c r="AK64" s="26" t="s">
        <v>226</v>
      </c>
      <c r="AL64" s="26" t="s">
        <v>228</v>
      </c>
      <c r="AM64" s="26" t="str" cm="1">
        <f t="array" ref="AM64">IF(AH64="Yes",T64&amp;" (Suspended as of: "&amp;TEXT(AI64,"m/dd/yyyy")&amp;")",T64)</f>
        <v>BEC Brown Electric Corp /Brown Elec Co</v>
      </c>
      <c r="AN64" t="str" cm="1">
        <f t="array" ref="AN6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64" t="str" cm="1">
        <f t="array" ref="AO6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100.00%
% or $ amount Markup Non Business/Emergency Hours: $0.00
% Markup Materials: 20.00%</v>
      </c>
      <c r="AP6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Troy R. Brown
Primary Addres: 215 North Main Street, PO Box 215, North Brookfield, MA 01535
Phone Number: 508-769-3276
Fax Number: 0</v>
      </c>
      <c r="AQ64" t="str">
        <f>VLOOKUP(data[[#This Row],[Lead Name]],get_cat!$A$170:$B$172,2,0)</f>
        <v>Richard Levesque 
Address: One Ashburton Place Room 1608 Boston, MA 02108 
Phone: 617-359-7269 | Email: richard.levesque@mass.gov</v>
      </c>
      <c r="AR6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Troy R. Brown
Emergency Contact Phone/After Hours: 508-769-3276
Emergency Contact Email: brownelectricc@gmail.com</v>
      </c>
    </row>
    <row r="65" spans="1:44" x14ac:dyDescent="0.35">
      <c r="A65" t="s">
        <v>501</v>
      </c>
      <c r="B65" t="s">
        <v>45</v>
      </c>
      <c r="C65" t="s">
        <v>46</v>
      </c>
      <c r="D65" t="s">
        <v>128</v>
      </c>
      <c r="E65" t="s">
        <v>48</v>
      </c>
      <c r="F65" t="s">
        <v>48</v>
      </c>
      <c r="G65" t="s">
        <v>61</v>
      </c>
      <c r="H65" t="s">
        <v>48</v>
      </c>
      <c r="I65" t="s">
        <v>48</v>
      </c>
      <c r="J65" t="s">
        <v>48</v>
      </c>
      <c r="K65" t="s">
        <v>61</v>
      </c>
      <c r="L65" t="s">
        <v>61</v>
      </c>
      <c r="M65" t="s">
        <v>61</v>
      </c>
      <c r="N65" t="s">
        <v>48</v>
      </c>
      <c r="O65" t="s">
        <v>48</v>
      </c>
      <c r="P65" t="s">
        <v>48</v>
      </c>
      <c r="Q65" t="s">
        <v>48</v>
      </c>
      <c r="R65" t="s">
        <v>48</v>
      </c>
      <c r="S65" t="s">
        <v>48</v>
      </c>
      <c r="T65" t="s">
        <v>502</v>
      </c>
      <c r="U65" t="s">
        <v>503</v>
      </c>
      <c r="V65" t="s">
        <v>504</v>
      </c>
      <c r="W65" t="s">
        <v>505</v>
      </c>
      <c r="X65" t="s">
        <v>506</v>
      </c>
      <c r="Y65" t="s">
        <v>507</v>
      </c>
      <c r="Z65" t="s">
        <v>501</v>
      </c>
      <c r="AA65">
        <v>0.02</v>
      </c>
      <c r="AB65">
        <v>0.01</v>
      </c>
      <c r="AC65">
        <v>0.01</v>
      </c>
      <c r="AD65">
        <v>0.01</v>
      </c>
      <c r="AE65">
        <v>0.5</v>
      </c>
      <c r="AF65">
        <v>180</v>
      </c>
      <c r="AG65">
        <v>0.1</v>
      </c>
      <c r="AH65" t="s">
        <v>68</v>
      </c>
      <c r="AI65" s="26">
        <v>0</v>
      </c>
      <c r="AJ65" s="26" t="s">
        <v>504</v>
      </c>
      <c r="AK65" s="26" t="s">
        <v>508</v>
      </c>
      <c r="AL65" s="26" t="s">
        <v>509</v>
      </c>
      <c r="AM65" s="26" t="str" cm="1">
        <f t="array" ref="AM65">IF(AH65="Yes",T65&amp;" (Suspended as of: "&amp;TEXT(AI65,"m/dd/yyyy")&amp;")",T65)</f>
        <v>Blanchard &amp; Daly Electrical Contractors Inc.</v>
      </c>
      <c r="AN65" t="str" cm="1">
        <f t="array" ref="AN6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1.00%
PPD 30 Days: 1.00%</v>
      </c>
      <c r="AO65" t="str" cm="1">
        <f t="array" ref="AO6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$180.00
% Markup Materials: 10.00%</v>
      </c>
      <c r="AP6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Robert M. Cote, Jr.
Primary Addres: 34 Rural Road, Belchertown, MA 01007
Phone Number: 413-527-1234
Fax Number: 413-527-7545</v>
      </c>
      <c r="AQ65" t="str">
        <f>VLOOKUP(data[[#This Row],[Lead Name]],get_cat!$A$170:$B$172,2,0)</f>
        <v>Richard Levesque 
Address: One Ashburton Place Room 1608 Boston, MA 02108 
Phone: 617-359-7269 | Email: richard.levesque@mass.gov</v>
      </c>
      <c r="AR6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Robert M. Cote, Jr.
Emergency Contact Phone/After Hours: 413-527-1234; 413-246-4320
Emergency Contact Email: Bob@blancharddaly.com</v>
      </c>
    </row>
    <row r="66" spans="1:44" x14ac:dyDescent="0.35">
      <c r="A66" t="s">
        <v>510</v>
      </c>
      <c r="B66" t="s">
        <v>45</v>
      </c>
      <c r="C66" t="s">
        <v>46</v>
      </c>
      <c r="D66" t="s">
        <v>94</v>
      </c>
      <c r="E66" t="s">
        <v>48</v>
      </c>
      <c r="F66" t="s">
        <v>61</v>
      </c>
      <c r="G66" t="s">
        <v>61</v>
      </c>
      <c r="H66" t="s">
        <v>61</v>
      </c>
      <c r="I66" t="s">
        <v>61</v>
      </c>
      <c r="J66" t="s">
        <v>61</v>
      </c>
      <c r="K66" t="s">
        <v>61</v>
      </c>
      <c r="L66" t="s">
        <v>61</v>
      </c>
      <c r="M66" t="s">
        <v>61</v>
      </c>
      <c r="N66" t="s">
        <v>48</v>
      </c>
      <c r="O66" t="s">
        <v>61</v>
      </c>
      <c r="P66" t="s">
        <v>61</v>
      </c>
      <c r="Q66" t="s">
        <v>61</v>
      </c>
      <c r="R66" t="s">
        <v>61</v>
      </c>
      <c r="S66" t="s">
        <v>61</v>
      </c>
      <c r="T66" t="s">
        <v>511</v>
      </c>
      <c r="U66" t="s">
        <v>512</v>
      </c>
      <c r="V66" t="s">
        <v>513</v>
      </c>
      <c r="W66" t="s">
        <v>514</v>
      </c>
      <c r="X66" t="s">
        <v>515</v>
      </c>
      <c r="Y66" t="s">
        <v>516</v>
      </c>
      <c r="Z66" t="s">
        <v>510</v>
      </c>
      <c r="AA66">
        <v>0.02</v>
      </c>
      <c r="AB66">
        <v>0</v>
      </c>
      <c r="AC66">
        <v>0</v>
      </c>
      <c r="AD66">
        <v>0</v>
      </c>
      <c r="AE66">
        <v>0.15</v>
      </c>
      <c r="AF66">
        <v>150</v>
      </c>
      <c r="AG66">
        <v>0.1</v>
      </c>
      <c r="AH66" t="s">
        <v>68</v>
      </c>
      <c r="AI66" s="26">
        <v>0</v>
      </c>
      <c r="AJ66" s="26" t="s">
        <v>517</v>
      </c>
      <c r="AK66" s="26" t="s">
        <v>518</v>
      </c>
      <c r="AL66" s="26" t="s">
        <v>519</v>
      </c>
      <c r="AM66" s="26" t="str" cm="1">
        <f t="array" ref="AM66">IF(AH66="Yes",T66&amp;" (Suspended as of: "&amp;TEXT(AI66,"m/dd/yyyy")&amp;")",T66)</f>
        <v>Door Systems, Inc.</v>
      </c>
      <c r="AN66" t="str" cm="1">
        <f t="array" ref="AN6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66" t="str" cm="1">
        <f t="array" ref="AO6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15.00%
% or $ amount Markup Non Business/Emergency Hours: $150.00
% Markup Materials: 10.00%</v>
      </c>
      <c r="AP6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Steve Osborne
Primary Addres: 120 Alexander Street, Framingham, MA 01702
Phone Number: 508-889-5111
Fax Number: 508-626-2052</v>
      </c>
      <c r="AQ66" t="str">
        <f>VLOOKUP(data[[#This Row],[Lead Name]],get_cat!$A$170:$B$172,2,0)</f>
        <v>Richard Levesque 
Address: One Ashburton Place Room 1608 Boston, MA 02108 
Phone: 617-359-7269 | Email: richard.levesque@mass.gov</v>
      </c>
      <c r="AR6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Damien Bogle
Emergency Contact Phone/After Hours: 508-875-3508; 508-889-5201
Emergency Contact Email: damienb@doorsys.com</v>
      </c>
    </row>
    <row r="67" spans="1:44" x14ac:dyDescent="0.35">
      <c r="A67" t="s">
        <v>520</v>
      </c>
      <c r="B67" t="s">
        <v>45</v>
      </c>
      <c r="C67" t="s">
        <v>46</v>
      </c>
      <c r="D67" t="s">
        <v>331</v>
      </c>
      <c r="E67" t="s">
        <v>48</v>
      </c>
      <c r="F67" t="s">
        <v>61</v>
      </c>
      <c r="G67" t="s">
        <v>61</v>
      </c>
      <c r="H67" t="s">
        <v>61</v>
      </c>
      <c r="I67" t="s">
        <v>61</v>
      </c>
      <c r="J67" t="s">
        <v>61</v>
      </c>
      <c r="K67" t="s">
        <v>61</v>
      </c>
      <c r="L67" t="s">
        <v>61</v>
      </c>
      <c r="M67" t="s">
        <v>61</v>
      </c>
      <c r="N67" t="s">
        <v>61</v>
      </c>
      <c r="O67" t="s">
        <v>61</v>
      </c>
      <c r="P67" t="s">
        <v>61</v>
      </c>
      <c r="Q67" t="s">
        <v>61</v>
      </c>
      <c r="R67" t="s">
        <v>61</v>
      </c>
      <c r="S67" t="s">
        <v>61</v>
      </c>
      <c r="T67" t="s">
        <v>521</v>
      </c>
      <c r="U67" t="s">
        <v>522</v>
      </c>
      <c r="V67" t="s">
        <v>523</v>
      </c>
      <c r="W67" t="s">
        <v>524</v>
      </c>
      <c r="X67" t="s">
        <v>525</v>
      </c>
      <c r="Y67" t="s">
        <v>526</v>
      </c>
      <c r="Z67" t="s">
        <v>520</v>
      </c>
      <c r="AA67">
        <v>0.01</v>
      </c>
      <c r="AB67">
        <v>0</v>
      </c>
      <c r="AC67">
        <v>0</v>
      </c>
      <c r="AD67">
        <v>0</v>
      </c>
      <c r="AE67">
        <v>0.2</v>
      </c>
      <c r="AF67">
        <v>150</v>
      </c>
      <c r="AG67">
        <v>0.25</v>
      </c>
      <c r="AH67" t="s">
        <v>68</v>
      </c>
      <c r="AI67" s="26">
        <v>0</v>
      </c>
      <c r="AJ67" s="26" t="s">
        <v>58</v>
      </c>
      <c r="AK67" s="26" t="s">
        <v>58</v>
      </c>
      <c r="AL67" s="26" t="s">
        <v>58</v>
      </c>
      <c r="AM67" s="26" t="str" cm="1">
        <f t="array" ref="AM67">IF(AH67="Yes",T67&amp;" (Suspended as of: "&amp;TEXT(AI67,"m/dd/yyyy")&amp;")",T67)</f>
        <v>DOT Fleet Parts Inc</v>
      </c>
      <c r="AN67" t="str" cm="1">
        <f t="array" ref="AN6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67" t="str" cm="1">
        <f t="array" ref="AO6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20.00%
% or $ amount Markup Non Business/Emergency Hours: $150.00
% Markup Materials: 25.00%</v>
      </c>
      <c r="AP6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Jack Bellan
Primary Addres: 90B Chelmsford Road, North Billerica, MA 01862
Phone Number: 978-455-9082
Fax Number: 978-455-9753</v>
      </c>
      <c r="AQ67" t="str">
        <f>VLOOKUP(data[[#This Row],[Lead Name]],get_cat!$A$170:$B$172,2,0)</f>
        <v>Richard Levesque 
Address: One Ashburton Place Room 1608 Boston, MA 02108 
Phone: 617-359-7269 | Email: richard.levesque@mass.gov</v>
      </c>
      <c r="AR6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N/A
Emergency Contact Phone/After Hours: N/A
Emergency Contact Email: N/A</v>
      </c>
    </row>
    <row r="68" spans="1:44" x14ac:dyDescent="0.35">
      <c r="A68" t="s">
        <v>527</v>
      </c>
      <c r="B68" t="s">
        <v>45</v>
      </c>
      <c r="C68" t="s">
        <v>46</v>
      </c>
      <c r="D68" t="s">
        <v>175</v>
      </c>
      <c r="E68" t="s">
        <v>48</v>
      </c>
      <c r="F68" t="s">
        <v>61</v>
      </c>
      <c r="G68" t="s">
        <v>61</v>
      </c>
      <c r="H68" t="s">
        <v>61</v>
      </c>
      <c r="I68" t="s">
        <v>61</v>
      </c>
      <c r="J68" t="s">
        <v>61</v>
      </c>
      <c r="K68" t="s">
        <v>61</v>
      </c>
      <c r="L68" t="s">
        <v>61</v>
      </c>
      <c r="M68" t="s">
        <v>61</v>
      </c>
      <c r="N68" t="s">
        <v>61</v>
      </c>
      <c r="O68" t="s">
        <v>61</v>
      </c>
      <c r="P68" t="s">
        <v>61</v>
      </c>
      <c r="Q68" t="s">
        <v>61</v>
      </c>
      <c r="R68" t="s">
        <v>61</v>
      </c>
      <c r="S68" t="s">
        <v>61</v>
      </c>
      <c r="T68" t="s">
        <v>521</v>
      </c>
      <c r="U68" t="s">
        <v>522</v>
      </c>
      <c r="V68" t="s">
        <v>523</v>
      </c>
      <c r="W68" t="s">
        <v>524</v>
      </c>
      <c r="X68" t="s">
        <v>525</v>
      </c>
      <c r="Y68" t="s">
        <v>526</v>
      </c>
      <c r="Z68" t="s">
        <v>527</v>
      </c>
      <c r="AA68">
        <v>0.01</v>
      </c>
      <c r="AB68">
        <v>0</v>
      </c>
      <c r="AC68">
        <v>0</v>
      </c>
      <c r="AD68">
        <v>0</v>
      </c>
      <c r="AE68">
        <v>0.2</v>
      </c>
      <c r="AF68">
        <v>150</v>
      </c>
      <c r="AG68">
        <v>0.25</v>
      </c>
      <c r="AH68" t="s">
        <v>68</v>
      </c>
      <c r="AI68" s="26">
        <v>0</v>
      </c>
      <c r="AJ68" s="26" t="s">
        <v>58</v>
      </c>
      <c r="AK68" s="26" t="s">
        <v>58</v>
      </c>
      <c r="AL68" s="26" t="s">
        <v>58</v>
      </c>
      <c r="AM68" s="26" t="str" cm="1">
        <f t="array" ref="AM68">IF(AH68="Yes",T68&amp;" (Suspended as of: "&amp;TEXT(AI68,"m/dd/yyyy")&amp;")",T68)</f>
        <v>DOT Fleet Parts Inc</v>
      </c>
      <c r="AN68" t="str" cm="1">
        <f t="array" ref="AN6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68" t="str" cm="1">
        <f t="array" ref="AO6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20.00%
% or $ amount Markup Non Business/Emergency Hours: $150.00
% Markup Materials: 25.00%</v>
      </c>
      <c r="AP6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Jack Bellan
Primary Addres: 90B Chelmsford Road, North Billerica, MA 01862
Phone Number: 978-455-9082
Fax Number: 978-455-9753</v>
      </c>
      <c r="AQ68" t="str">
        <f>VLOOKUP(data[[#This Row],[Lead Name]],get_cat!$A$170:$B$172,2,0)</f>
        <v>Richard Levesque 
Address: One Ashburton Place Room 1608 Boston, MA 02108 
Phone: 617-359-7269 | Email: richard.levesque@mass.gov</v>
      </c>
      <c r="AR6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N/A
Emergency Contact Phone/After Hours: N/A
Emergency Contact Email: N/A</v>
      </c>
    </row>
    <row r="69" spans="1:44" x14ac:dyDescent="0.35">
      <c r="A69" t="s">
        <v>528</v>
      </c>
      <c r="B69" t="s">
        <v>45</v>
      </c>
      <c r="C69" t="s">
        <v>46</v>
      </c>
      <c r="D69" t="s">
        <v>94</v>
      </c>
      <c r="E69" t="s">
        <v>48</v>
      </c>
      <c r="F69" t="s">
        <v>61</v>
      </c>
      <c r="G69" t="s">
        <v>61</v>
      </c>
      <c r="H69" t="s">
        <v>61</v>
      </c>
      <c r="I69" t="s">
        <v>61</v>
      </c>
      <c r="J69" t="s">
        <v>61</v>
      </c>
      <c r="K69" t="s">
        <v>61</v>
      </c>
      <c r="L69" t="s">
        <v>61</v>
      </c>
      <c r="M69" t="s">
        <v>61</v>
      </c>
      <c r="N69" t="s">
        <v>61</v>
      </c>
      <c r="O69" t="s">
        <v>61</v>
      </c>
      <c r="P69" t="s">
        <v>61</v>
      </c>
      <c r="Q69" t="s">
        <v>61</v>
      </c>
      <c r="R69" t="s">
        <v>61</v>
      </c>
      <c r="S69" t="s">
        <v>61</v>
      </c>
      <c r="T69" t="s">
        <v>521</v>
      </c>
      <c r="U69" t="s">
        <v>522</v>
      </c>
      <c r="V69" t="s">
        <v>523</v>
      </c>
      <c r="W69" t="s">
        <v>524</v>
      </c>
      <c r="X69" t="s">
        <v>525</v>
      </c>
      <c r="Y69" t="s">
        <v>526</v>
      </c>
      <c r="Z69" t="s">
        <v>528</v>
      </c>
      <c r="AA69">
        <v>0.01</v>
      </c>
      <c r="AB69">
        <v>0</v>
      </c>
      <c r="AC69">
        <v>0</v>
      </c>
      <c r="AD69">
        <v>0</v>
      </c>
      <c r="AE69">
        <v>0.2</v>
      </c>
      <c r="AF69">
        <v>150</v>
      </c>
      <c r="AG69">
        <v>0.25</v>
      </c>
      <c r="AH69" t="s">
        <v>68</v>
      </c>
      <c r="AI69" s="26">
        <v>0</v>
      </c>
      <c r="AJ69" s="26" t="s">
        <v>58</v>
      </c>
      <c r="AK69" s="26" t="s">
        <v>58</v>
      </c>
      <c r="AL69" s="26" t="s">
        <v>58</v>
      </c>
      <c r="AM69" s="26" t="str" cm="1">
        <f t="array" ref="AM69">IF(AH69="Yes",T69&amp;" (Suspended as of: "&amp;TEXT(AI69,"m/dd/yyyy")&amp;")",T69)</f>
        <v>DOT Fleet Parts Inc</v>
      </c>
      <c r="AN69" t="str" cm="1">
        <f t="array" ref="AN6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69" t="str" cm="1">
        <f t="array" ref="AO6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20.00%
% or $ amount Markup Non Business/Emergency Hours: $150.00
% Markup Materials: 25.00%</v>
      </c>
      <c r="AP6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Jack Bellan
Primary Addres: 90B Chelmsford Road, North Billerica, MA 01862
Phone Number: 978-455-9082
Fax Number: 978-455-9753</v>
      </c>
      <c r="AQ69" t="str">
        <f>VLOOKUP(data[[#This Row],[Lead Name]],get_cat!$A$170:$B$172,2,0)</f>
        <v>Richard Levesque 
Address: One Ashburton Place Room 1608 Boston, MA 02108 
Phone: 617-359-7269 | Email: richard.levesque@mass.gov</v>
      </c>
      <c r="AR6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N/A
Emergency Contact Phone/After Hours: N/A
Emergency Contact Email: N/A</v>
      </c>
    </row>
    <row r="70" spans="1:44" x14ac:dyDescent="0.35">
      <c r="A70" t="s">
        <v>529</v>
      </c>
      <c r="B70" t="s">
        <v>45</v>
      </c>
      <c r="C70" t="s">
        <v>46</v>
      </c>
      <c r="D70" t="s">
        <v>47</v>
      </c>
      <c r="E70" t="s">
        <v>48</v>
      </c>
      <c r="F70" t="s">
        <v>61</v>
      </c>
      <c r="G70" t="s">
        <v>61</v>
      </c>
      <c r="H70" t="s">
        <v>61</v>
      </c>
      <c r="I70" t="s">
        <v>61</v>
      </c>
      <c r="J70" t="s">
        <v>61</v>
      </c>
      <c r="K70" t="s">
        <v>61</v>
      </c>
      <c r="L70" t="s">
        <v>61</v>
      </c>
      <c r="M70" t="s">
        <v>61</v>
      </c>
      <c r="N70" t="s">
        <v>61</v>
      </c>
      <c r="O70" t="s">
        <v>61</v>
      </c>
      <c r="P70" t="s">
        <v>61</v>
      </c>
      <c r="Q70" t="s">
        <v>61</v>
      </c>
      <c r="R70" t="s">
        <v>61</v>
      </c>
      <c r="S70" t="s">
        <v>61</v>
      </c>
      <c r="T70" t="s">
        <v>521</v>
      </c>
      <c r="U70" t="s">
        <v>522</v>
      </c>
      <c r="V70" t="s">
        <v>523</v>
      </c>
      <c r="W70" t="s">
        <v>524</v>
      </c>
      <c r="X70" t="s">
        <v>525</v>
      </c>
      <c r="Y70" t="s">
        <v>526</v>
      </c>
      <c r="Z70" t="s">
        <v>529</v>
      </c>
      <c r="AA70">
        <v>0.01</v>
      </c>
      <c r="AB70">
        <v>0</v>
      </c>
      <c r="AC70">
        <v>0</v>
      </c>
      <c r="AD70">
        <v>0</v>
      </c>
      <c r="AE70">
        <v>0.2</v>
      </c>
      <c r="AF70">
        <v>150</v>
      </c>
      <c r="AG70">
        <v>0.25</v>
      </c>
      <c r="AH70" t="s">
        <v>68</v>
      </c>
      <c r="AI70" s="26">
        <v>0</v>
      </c>
      <c r="AJ70" s="26" t="s">
        <v>58</v>
      </c>
      <c r="AK70" s="26" t="s">
        <v>58</v>
      </c>
      <c r="AL70" s="26" t="s">
        <v>58</v>
      </c>
      <c r="AM70" s="26" t="str" cm="1">
        <f t="array" ref="AM70">IF(AH70="Yes",T70&amp;" (Suspended as of: "&amp;TEXT(AI70,"m/dd/yyyy")&amp;")",T70)</f>
        <v>DOT Fleet Parts Inc</v>
      </c>
      <c r="AN70" t="str" cm="1">
        <f t="array" ref="AN7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70" t="str" cm="1">
        <f t="array" ref="AO7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20.00%
% or $ amount Markup Non Business/Emergency Hours: $150.00
% Markup Materials: 25.00%</v>
      </c>
      <c r="AP7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Jack Bellan
Primary Addres: 90B Chelmsford Road, North Billerica, MA 01862
Phone Number: 978-455-9082
Fax Number: 978-455-9753</v>
      </c>
      <c r="AQ70" t="str">
        <f>VLOOKUP(data[[#This Row],[Lead Name]],get_cat!$A$170:$B$172,2,0)</f>
        <v>Richard Levesque 
Address: One Ashburton Place Room 1608 Boston, MA 02108 
Phone: 617-359-7269 | Email: richard.levesque@mass.gov</v>
      </c>
      <c r="AR7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N/A
Emergency Contact Phone/After Hours: N/A
Emergency Contact Email: N/A</v>
      </c>
    </row>
    <row r="71" spans="1:44" x14ac:dyDescent="0.35">
      <c r="A71" t="s">
        <v>530</v>
      </c>
      <c r="B71" t="s">
        <v>45</v>
      </c>
      <c r="C71" t="s">
        <v>46</v>
      </c>
      <c r="D71" t="s">
        <v>320</v>
      </c>
      <c r="E71" t="s">
        <v>61</v>
      </c>
      <c r="F71" t="s">
        <v>61</v>
      </c>
      <c r="G71" t="s">
        <v>61</v>
      </c>
      <c r="H71" t="s">
        <v>61</v>
      </c>
      <c r="I71" t="s">
        <v>61</v>
      </c>
      <c r="J71" t="s">
        <v>61</v>
      </c>
      <c r="K71" t="s">
        <v>61</v>
      </c>
      <c r="L71" t="s">
        <v>61</v>
      </c>
      <c r="M71" t="s">
        <v>61</v>
      </c>
      <c r="N71" t="s">
        <v>61</v>
      </c>
      <c r="O71" t="s">
        <v>61</v>
      </c>
      <c r="P71" t="s">
        <v>61</v>
      </c>
      <c r="Q71" t="s">
        <v>61</v>
      </c>
      <c r="R71" t="s">
        <v>61</v>
      </c>
      <c r="S71" t="s">
        <v>61</v>
      </c>
      <c r="T71" t="s">
        <v>531</v>
      </c>
      <c r="U71" t="s">
        <v>532</v>
      </c>
      <c r="V71" t="s">
        <v>533</v>
      </c>
      <c r="W71" t="s">
        <v>534</v>
      </c>
      <c r="X71" t="s">
        <v>535</v>
      </c>
      <c r="Y71" t="s">
        <v>536</v>
      </c>
      <c r="Z71" t="s">
        <v>530</v>
      </c>
      <c r="AA71">
        <v>0.05</v>
      </c>
      <c r="AB71">
        <v>0.04</v>
      </c>
      <c r="AC71">
        <v>0.03</v>
      </c>
      <c r="AD71">
        <v>0.02</v>
      </c>
      <c r="AE71">
        <v>0.3</v>
      </c>
      <c r="AG71">
        <v>0.3</v>
      </c>
      <c r="AH71" t="s">
        <v>68</v>
      </c>
      <c r="AI71" s="26">
        <v>0</v>
      </c>
      <c r="AJ71" s="26" t="s">
        <v>183</v>
      </c>
      <c r="AK71" s="26" t="s">
        <v>183</v>
      </c>
      <c r="AL71" s="26" t="s">
        <v>183</v>
      </c>
      <c r="AM71" s="26" t="str" cm="1">
        <f t="array" ref="AM71">IF(AH71="Yes",T71&amp;" (Suspended as of: "&amp;TEXT(AI71,"m/dd/yyyy")&amp;")",T71)</f>
        <v>Drainshooter SS, LLC</v>
      </c>
      <c r="AN71" t="str" cm="1">
        <f t="array" ref="AN7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71" t="str" cm="1">
        <f t="array" ref="AO7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30.00%
% or $ amount Markup Non Business/Emergency Hours: $0.00
% Markup Materials: 30.00%</v>
      </c>
      <c r="AP7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Heather Wicken
Primary Addres: 100 Weymouth St, Unit H1
Phone Number: 781-331-0171
Fax Number: 781-829-8500</v>
      </c>
      <c r="AQ71" t="str">
        <f>VLOOKUP(data[[#This Row],[Lead Name]],get_cat!$A$170:$B$172,2,0)</f>
        <v>Richard Levesque 
Address: One Ashburton Place Room 1608 Boston, MA 02108 
Phone: 617-359-7269 | Email: richard.levesque@mass.gov</v>
      </c>
      <c r="AR7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72" spans="1:44" x14ac:dyDescent="0.35">
      <c r="A72" t="s">
        <v>537</v>
      </c>
      <c r="B72" t="s">
        <v>45</v>
      </c>
      <c r="C72" t="s">
        <v>46</v>
      </c>
      <c r="D72" t="s">
        <v>60</v>
      </c>
      <c r="E72" t="s">
        <v>48</v>
      </c>
      <c r="F72" t="s">
        <v>61</v>
      </c>
      <c r="G72" t="s">
        <v>61</v>
      </c>
      <c r="H72" t="s">
        <v>61</v>
      </c>
      <c r="I72" t="s">
        <v>48</v>
      </c>
      <c r="J72" t="s">
        <v>61</v>
      </c>
      <c r="K72" t="s">
        <v>61</v>
      </c>
      <c r="L72" t="s">
        <v>61</v>
      </c>
      <c r="M72" t="s">
        <v>61</v>
      </c>
      <c r="N72" t="s">
        <v>61</v>
      </c>
      <c r="O72" t="s">
        <v>48</v>
      </c>
      <c r="P72" t="s">
        <v>61</v>
      </c>
      <c r="Q72" t="s">
        <v>61</v>
      </c>
      <c r="R72" t="s">
        <v>61</v>
      </c>
      <c r="S72" t="s">
        <v>61</v>
      </c>
      <c r="T72" t="s">
        <v>538</v>
      </c>
      <c r="U72" t="s">
        <v>539</v>
      </c>
      <c r="V72" t="s">
        <v>540</v>
      </c>
      <c r="W72" t="s">
        <v>541</v>
      </c>
      <c r="X72" t="s">
        <v>542</v>
      </c>
      <c r="Y72" t="s">
        <v>543</v>
      </c>
      <c r="Z72" t="s">
        <v>537</v>
      </c>
      <c r="AA72">
        <v>0.02</v>
      </c>
      <c r="AB72">
        <v>1.4999999999999999E-2</v>
      </c>
      <c r="AC72">
        <v>0.01</v>
      </c>
      <c r="AD72">
        <v>0</v>
      </c>
      <c r="AE72">
        <v>0.7</v>
      </c>
      <c r="AF72">
        <v>230</v>
      </c>
      <c r="AG72">
        <v>0.25</v>
      </c>
      <c r="AH72" t="s">
        <v>68</v>
      </c>
      <c r="AI72" s="26">
        <v>0</v>
      </c>
      <c r="AJ72" s="26" t="s">
        <v>544</v>
      </c>
      <c r="AK72" s="26" t="s">
        <v>541</v>
      </c>
      <c r="AL72" s="26" t="s">
        <v>545</v>
      </c>
      <c r="AM72" s="26" t="str" cm="1">
        <f t="array" ref="AM72">IF(AH72="Yes",T72&amp;" (Suspended as of: "&amp;TEXT(AI72,"m/dd/yyyy")&amp;")",T72)</f>
        <v>Edward F Corcoran Plumbing &amp; Heating Co.</v>
      </c>
      <c r="AN72" t="str" cm="1">
        <f t="array" ref="AN7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0.00%</v>
      </c>
      <c r="AO72" t="str" cm="1">
        <f t="array" ref="AO7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70.00%
% or $ amount Markup Non Business/Emergency Hours: $230.00
% Markup Materials: 25.00%</v>
      </c>
      <c r="AP7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Brian Toomey
Primary Addres: 5 Rose Place, Springfield, MA 01104
Phone Number: 413-732-1462
Fax Number: 413-737-6766</v>
      </c>
      <c r="AQ72" t="str">
        <f>VLOOKUP(data[[#This Row],[Lead Name]],get_cat!$A$170:$B$172,2,0)</f>
        <v>Richard Levesque 
Address: One Ashburton Place Room 1608 Boston, MA 02108 
Phone: 617-359-7269 | Email: richard.levesque@mass.gov</v>
      </c>
      <c r="AR7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Charles Edwards
Emergency Contact Phone/After Hours: 413-732-1462
Emergency Contact Email: cedwards@efcorcoran.com</v>
      </c>
    </row>
    <row r="73" spans="1:44" x14ac:dyDescent="0.35">
      <c r="A73" t="s">
        <v>546</v>
      </c>
      <c r="B73" t="s">
        <v>45</v>
      </c>
      <c r="C73" t="s">
        <v>46</v>
      </c>
      <c r="D73" t="s">
        <v>73</v>
      </c>
      <c r="E73" t="s">
        <v>48</v>
      </c>
      <c r="F73" t="s">
        <v>61</v>
      </c>
      <c r="G73" t="s">
        <v>61</v>
      </c>
      <c r="H73" t="s">
        <v>61</v>
      </c>
      <c r="I73" t="s">
        <v>48</v>
      </c>
      <c r="J73" t="s">
        <v>61</v>
      </c>
      <c r="K73" t="s">
        <v>61</v>
      </c>
      <c r="L73" t="s">
        <v>61</v>
      </c>
      <c r="M73" t="s">
        <v>61</v>
      </c>
      <c r="N73" t="s">
        <v>61</v>
      </c>
      <c r="O73" t="s">
        <v>48</v>
      </c>
      <c r="P73" t="s">
        <v>61</v>
      </c>
      <c r="Q73" t="s">
        <v>61</v>
      </c>
      <c r="R73" t="s">
        <v>61</v>
      </c>
      <c r="S73" t="s">
        <v>61</v>
      </c>
      <c r="T73" t="s">
        <v>538</v>
      </c>
      <c r="U73" t="s">
        <v>539</v>
      </c>
      <c r="V73" t="s">
        <v>540</v>
      </c>
      <c r="W73" t="s">
        <v>541</v>
      </c>
      <c r="X73" t="s">
        <v>542</v>
      </c>
      <c r="Y73" t="s">
        <v>543</v>
      </c>
      <c r="Z73" t="s">
        <v>546</v>
      </c>
      <c r="AA73">
        <v>0.02</v>
      </c>
      <c r="AB73">
        <v>1.4999999999999999E-2</v>
      </c>
      <c r="AC73">
        <v>0.01</v>
      </c>
      <c r="AD73">
        <v>0</v>
      </c>
      <c r="AE73">
        <v>0.7</v>
      </c>
      <c r="AF73">
        <v>230</v>
      </c>
      <c r="AG73">
        <v>0.25</v>
      </c>
      <c r="AH73" t="s">
        <v>68</v>
      </c>
      <c r="AI73" s="26">
        <v>0</v>
      </c>
      <c r="AJ73" s="26" t="s">
        <v>544</v>
      </c>
      <c r="AK73" s="26" t="s">
        <v>541</v>
      </c>
      <c r="AL73" s="26" t="s">
        <v>545</v>
      </c>
      <c r="AM73" s="26" t="str" cm="1">
        <f t="array" ref="AM73">IF(AH73="Yes",T73&amp;" (Suspended as of: "&amp;TEXT(AI73,"m/dd/yyyy")&amp;")",T73)</f>
        <v>Edward F Corcoran Plumbing &amp; Heating Co.</v>
      </c>
      <c r="AN73" t="str" cm="1">
        <f t="array" ref="AN7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0.00%</v>
      </c>
      <c r="AO73" t="str" cm="1">
        <f t="array" ref="AO7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70.00%
% or $ amount Markup Non Business/Emergency Hours: $230.00
% Markup Materials: 25.00%</v>
      </c>
      <c r="AP7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Brian Toomey
Primary Addres: 5 Rose Place, Springfield, MA 01104
Phone Number: 413-732-1462
Fax Number: 413-737-6766</v>
      </c>
      <c r="AQ73" t="str">
        <f>VLOOKUP(data[[#This Row],[Lead Name]],get_cat!$A$170:$B$172,2,0)</f>
        <v>Richard Levesque 
Address: One Ashburton Place Room 1608 Boston, MA 02108 
Phone: 617-359-7269 | Email: richard.levesque@mass.gov</v>
      </c>
      <c r="AR7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Charles Edwards
Emergency Contact Phone/After Hours: 413-732-1462
Emergency Contact Email: cedwards@efcorcoran.com</v>
      </c>
    </row>
    <row r="74" spans="1:44" x14ac:dyDescent="0.35">
      <c r="A74" t="s">
        <v>547</v>
      </c>
      <c r="B74" t="s">
        <v>45</v>
      </c>
      <c r="C74" t="s">
        <v>46</v>
      </c>
      <c r="D74" t="s">
        <v>75</v>
      </c>
      <c r="E74" t="s">
        <v>48</v>
      </c>
      <c r="F74" t="s">
        <v>48</v>
      </c>
      <c r="G74" t="s">
        <v>61</v>
      </c>
      <c r="H74" t="s">
        <v>48</v>
      </c>
      <c r="I74" t="s">
        <v>48</v>
      </c>
      <c r="J74" t="s">
        <v>48</v>
      </c>
      <c r="K74" t="s">
        <v>61</v>
      </c>
      <c r="L74" t="s">
        <v>61</v>
      </c>
      <c r="M74" t="s">
        <v>61</v>
      </c>
      <c r="N74" t="s">
        <v>48</v>
      </c>
      <c r="O74" t="s">
        <v>48</v>
      </c>
      <c r="P74" t="s">
        <v>48</v>
      </c>
      <c r="Q74" t="s">
        <v>48</v>
      </c>
      <c r="R74" t="s">
        <v>48</v>
      </c>
      <c r="S74" t="s">
        <v>61</v>
      </c>
      <c r="T74" t="s">
        <v>538</v>
      </c>
      <c r="U74" t="s">
        <v>539</v>
      </c>
      <c r="V74" t="s">
        <v>540</v>
      </c>
      <c r="W74" t="s">
        <v>541</v>
      </c>
      <c r="X74" t="s">
        <v>542</v>
      </c>
      <c r="Y74" t="s">
        <v>543</v>
      </c>
      <c r="Z74" t="s">
        <v>547</v>
      </c>
      <c r="AA74">
        <v>2.5000000000000001E-2</v>
      </c>
      <c r="AB74">
        <v>0.02</v>
      </c>
      <c r="AC74">
        <v>1.4999999999999999E-2</v>
      </c>
      <c r="AD74">
        <v>0.01</v>
      </c>
      <c r="AE74">
        <v>0.6</v>
      </c>
      <c r="AG74">
        <v>0.15</v>
      </c>
      <c r="AH74" t="s">
        <v>68</v>
      </c>
      <c r="AI74" s="26">
        <v>0</v>
      </c>
      <c r="AJ74" s="26" t="s">
        <v>544</v>
      </c>
      <c r="AK74" s="26" t="s">
        <v>541</v>
      </c>
      <c r="AL74" s="26" t="s">
        <v>545</v>
      </c>
      <c r="AM74" s="26" t="str" cm="1">
        <f t="array" ref="AM74">IF(AH74="Yes",T74&amp;" (Suspended as of: "&amp;TEXT(AI74,"m/dd/yyyy")&amp;")",T74)</f>
        <v>Edward F Corcoran Plumbing &amp; Heating Co.</v>
      </c>
      <c r="AN74" t="str" cm="1">
        <f t="array" ref="AN7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2.50%
PPD 15 Days: 2.00%
PPD 20 Days: 1.50%
PPD 30 Days: 1.00%</v>
      </c>
      <c r="AO74" t="str" cm="1">
        <f t="array" ref="AO7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60.00%
% or $ amount Markup Non Business/Emergency Hours: $0.00
% Markup Materials: 15.00%</v>
      </c>
      <c r="AP7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Brian Toomey
Primary Addres: 5 Rose Place, Springfield, MA 01104
Phone Number: 413-732-1462
Fax Number: 413-737-6766</v>
      </c>
      <c r="AQ74" t="str">
        <f>VLOOKUP(data[[#This Row],[Lead Name]],get_cat!$A$170:$B$172,2,0)</f>
        <v>Richard Levesque 
Address: One Ashburton Place Room 1608 Boston, MA 02108 
Phone: 617-359-7269 | Email: richard.levesque@mass.gov</v>
      </c>
      <c r="AR7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Charles Edwards
Emergency Contact Phone/After Hours: 413-732-1462
Emergency Contact Email: cedwards@efcorcoran.com</v>
      </c>
    </row>
    <row r="75" spans="1:44" x14ac:dyDescent="0.35">
      <c r="A75" t="s">
        <v>548</v>
      </c>
      <c r="B75" t="s">
        <v>45</v>
      </c>
      <c r="C75" t="s">
        <v>46</v>
      </c>
      <c r="D75" t="s">
        <v>128</v>
      </c>
      <c r="E75" t="s">
        <v>48</v>
      </c>
      <c r="F75" t="s">
        <v>48</v>
      </c>
      <c r="G75" t="s">
        <v>48</v>
      </c>
      <c r="H75" t="s">
        <v>61</v>
      </c>
      <c r="I75" t="s">
        <v>48</v>
      </c>
      <c r="J75" t="s">
        <v>61</v>
      </c>
      <c r="K75" t="s">
        <v>48</v>
      </c>
      <c r="L75" t="s">
        <v>48</v>
      </c>
      <c r="M75" t="s">
        <v>48</v>
      </c>
      <c r="N75" t="s">
        <v>61</v>
      </c>
      <c r="O75" t="s">
        <v>48</v>
      </c>
      <c r="P75" t="s">
        <v>61</v>
      </c>
      <c r="Q75" t="s">
        <v>61</v>
      </c>
      <c r="R75" t="s">
        <v>61</v>
      </c>
      <c r="S75" t="s">
        <v>48</v>
      </c>
      <c r="T75" t="s">
        <v>549</v>
      </c>
      <c r="U75" t="s">
        <v>550</v>
      </c>
      <c r="V75" t="s">
        <v>551</v>
      </c>
      <c r="W75" t="s">
        <v>552</v>
      </c>
      <c r="X75" t="s">
        <v>553</v>
      </c>
      <c r="Y75" t="s">
        <v>554</v>
      </c>
      <c r="Z75" t="s">
        <v>548</v>
      </c>
      <c r="AA75">
        <v>0.01</v>
      </c>
      <c r="AB75">
        <v>0</v>
      </c>
      <c r="AC75">
        <v>0</v>
      </c>
      <c r="AD75">
        <v>0</v>
      </c>
      <c r="AE75">
        <v>0.85</v>
      </c>
      <c r="AG75">
        <v>0.3</v>
      </c>
      <c r="AH75" t="s">
        <v>68</v>
      </c>
      <c r="AI75" s="26">
        <v>0</v>
      </c>
      <c r="AJ75" s="26" t="s">
        <v>555</v>
      </c>
      <c r="AK75" s="26" t="s">
        <v>556</v>
      </c>
      <c r="AL75" s="26" t="s">
        <v>557</v>
      </c>
      <c r="AM75" s="26" t="str" cm="1">
        <f t="array" ref="AM75">IF(AH75="Yes",T75&amp;" (Suspended as of: "&amp;TEXT(AI75,"m/dd/yyyy")&amp;")",T75)</f>
        <v>Boston Electric and Telephone Corp. (BETCO)</v>
      </c>
      <c r="AN75" t="str" cm="1">
        <f t="array" ref="AN7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75" t="str" cm="1">
        <f t="array" ref="AO7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85.00%
% or $ amount Markup Non Business/Emergency Hours: $0.00
% Markup Materials: 30.00%</v>
      </c>
      <c r="AP7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Maria Picanzi
Primary Addres: 446 Walnut Street, West Bridgewater. MA 02379
Phone Number: 617-828-9609
Fax Number: 617-282-6757</v>
      </c>
      <c r="AQ75" t="str">
        <f>VLOOKUP(data[[#This Row],[Lead Name]],get_cat!$A$170:$B$172,2,0)</f>
        <v>Richard Levesque 
Address: One Ashburton Place Room 1608 Boston, MA 02108 
Phone: 617-359-7269 | Email: richard.levesque@mass.gov</v>
      </c>
      <c r="AR7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Michael Saccone
Emergency Contact Phone/After Hours: 617-224-3638
Emergency Contact Email: msaccone@betcorp.com</v>
      </c>
    </row>
    <row r="76" spans="1:44" x14ac:dyDescent="0.35">
      <c r="A76" t="s">
        <v>558</v>
      </c>
      <c r="B76" t="s">
        <v>45</v>
      </c>
      <c r="C76" t="s">
        <v>46</v>
      </c>
      <c r="D76" t="s">
        <v>128</v>
      </c>
      <c r="E76" t="s">
        <v>48</v>
      </c>
      <c r="F76" t="s">
        <v>48</v>
      </c>
      <c r="G76" t="s">
        <v>48</v>
      </c>
      <c r="H76" t="s">
        <v>48</v>
      </c>
      <c r="I76" t="s">
        <v>48</v>
      </c>
      <c r="J76" t="s">
        <v>48</v>
      </c>
      <c r="K76" t="s">
        <v>48</v>
      </c>
      <c r="L76" t="s">
        <v>48</v>
      </c>
      <c r="M76" t="s">
        <v>48</v>
      </c>
      <c r="N76" t="s">
        <v>48</v>
      </c>
      <c r="O76" t="s">
        <v>48</v>
      </c>
      <c r="P76" t="s">
        <v>48</v>
      </c>
      <c r="Q76" t="s">
        <v>48</v>
      </c>
      <c r="R76" t="s">
        <v>48</v>
      </c>
      <c r="S76" t="s">
        <v>48</v>
      </c>
      <c r="T76" t="s">
        <v>559</v>
      </c>
      <c r="U76" t="s">
        <v>133</v>
      </c>
      <c r="V76" t="s">
        <v>133</v>
      </c>
      <c r="W76" t="s">
        <v>133</v>
      </c>
      <c r="X76" t="s">
        <v>133</v>
      </c>
      <c r="Y76" t="s">
        <v>133</v>
      </c>
      <c r="Z76" t="s">
        <v>558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 t="s">
        <v>68</v>
      </c>
      <c r="AI76" s="26">
        <v>0</v>
      </c>
      <c r="AJ76" s="26" t="s">
        <v>183</v>
      </c>
      <c r="AK76" s="26" t="s">
        <v>183</v>
      </c>
      <c r="AL76" s="26" t="s">
        <v>183</v>
      </c>
      <c r="AM76" s="26" t="str" cm="1">
        <f t="array" ref="AM76">IF(AH76="Yes",T76&amp;" (Suspended as of: "&amp;TEXT(AI76,"m/dd/yyyy")&amp;")",T76)</f>
        <v xml:space="preserve">Boston Electrical Solutions, Inc. </v>
      </c>
      <c r="AN76" t="str" cm="1">
        <f t="array" ref="AN7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6" t="str" cm="1">
        <f t="array" ref="AO7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0
Primary Addres: 0
Phone Number: 0
Fax Number: 0</v>
      </c>
      <c r="AQ76" t="str">
        <f>VLOOKUP(data[[#This Row],[Lead Name]],get_cat!$A$170:$B$172,2,0)</f>
        <v>Richard Levesque 
Address: One Ashburton Place Room 1608 Boston, MA 02108 
Phone: 617-359-7269 | Email: richard.levesque@mass.gov</v>
      </c>
      <c r="AR7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77" spans="1:44" x14ac:dyDescent="0.35">
      <c r="A77" t="s">
        <v>560</v>
      </c>
      <c r="B77" t="s">
        <v>45</v>
      </c>
      <c r="C77" t="s">
        <v>46</v>
      </c>
      <c r="D77" t="s">
        <v>128</v>
      </c>
      <c r="E77" t="s">
        <v>48</v>
      </c>
      <c r="F77" t="s">
        <v>48</v>
      </c>
      <c r="G77" t="s">
        <v>48</v>
      </c>
      <c r="H77" t="s">
        <v>48</v>
      </c>
      <c r="I77" t="s">
        <v>48</v>
      </c>
      <c r="J77" t="s">
        <v>48</v>
      </c>
      <c r="K77" t="s">
        <v>48</v>
      </c>
      <c r="L77" t="s">
        <v>48</v>
      </c>
      <c r="M77" t="s">
        <v>48</v>
      </c>
      <c r="N77" t="s">
        <v>48</v>
      </c>
      <c r="O77" t="s">
        <v>48</v>
      </c>
      <c r="P77" t="s">
        <v>48</v>
      </c>
      <c r="Q77" t="s">
        <v>48</v>
      </c>
      <c r="R77" t="s">
        <v>48</v>
      </c>
      <c r="S77" t="s">
        <v>48</v>
      </c>
      <c r="T77" t="s">
        <v>561</v>
      </c>
      <c r="U77" t="s">
        <v>562</v>
      </c>
      <c r="V77" t="s">
        <v>563</v>
      </c>
      <c r="W77" t="s">
        <v>564</v>
      </c>
      <c r="X77" t="s">
        <v>58</v>
      </c>
      <c r="Y77" t="s">
        <v>565</v>
      </c>
      <c r="Z77" t="s">
        <v>560</v>
      </c>
      <c r="AA77">
        <v>0.03</v>
      </c>
      <c r="AB77">
        <v>0.02</v>
      </c>
      <c r="AC77">
        <v>0.01</v>
      </c>
      <c r="AD77">
        <v>0</v>
      </c>
      <c r="AE77">
        <v>0.6</v>
      </c>
      <c r="AF77">
        <v>160</v>
      </c>
      <c r="AG77">
        <v>0.15</v>
      </c>
      <c r="AH77" t="s">
        <v>566</v>
      </c>
      <c r="AI77" s="26"/>
      <c r="AJ77" s="26" t="s">
        <v>563</v>
      </c>
      <c r="AK77" s="26" t="s">
        <v>567</v>
      </c>
      <c r="AL77" s="26" t="s">
        <v>565</v>
      </c>
      <c r="AM77" s="26" t="str" cm="1">
        <f t="array" ref="AM77">IF(AH77="Yes",T77&amp;" (Suspended as of: "&amp;TEXT(AI77,"m/dd/yyyy")&amp;")",T77)</f>
        <v>Brava Electric &amp; Telecom, Inc. (Suspended as of: 1/00/1900)</v>
      </c>
      <c r="AN77" t="str" cm="1">
        <f t="array" ref="AN7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77" t="str" cm="1">
        <f t="array" ref="AO7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60.00%
% or $ amount Markup Non Business/Emergency Hours: $160.00
% Markup Materials: 15.00%</v>
      </c>
      <c r="AP7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Brenden DeAndrade
Primary Addres: 1147 Main Street, Brockton, MA 02301
Phone Number: 508-584-2004
Fax Number: N/A</v>
      </c>
      <c r="AQ77" t="str">
        <f>VLOOKUP(data[[#This Row],[Lead Name]],get_cat!$A$170:$B$172,2,0)</f>
        <v>Richard Levesque 
Address: One Ashburton Place Room 1608 Boston, MA 02108 
Phone: 617-359-7269 | Email: richard.levesque@mass.gov</v>
      </c>
      <c r="AR7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Brenden DeAndrade
Emergency Contact Phone/After Hours: 508-584-2004 x1; 508-930-2585
Emergency Contact Email: bdeandrade@bravaelectric.com</v>
      </c>
    </row>
    <row r="78" spans="1:44" x14ac:dyDescent="0.35">
      <c r="A78" t="s">
        <v>568</v>
      </c>
      <c r="B78" t="s">
        <v>45</v>
      </c>
      <c r="C78" t="s">
        <v>46</v>
      </c>
      <c r="D78" t="s">
        <v>128</v>
      </c>
      <c r="E78" t="s">
        <v>48</v>
      </c>
      <c r="F78" t="s">
        <v>48</v>
      </c>
      <c r="G78" t="s">
        <v>48</v>
      </c>
      <c r="H78" t="s">
        <v>48</v>
      </c>
      <c r="I78" t="s">
        <v>48</v>
      </c>
      <c r="J78" t="s">
        <v>48</v>
      </c>
      <c r="K78" t="s">
        <v>48</v>
      </c>
      <c r="L78" t="s">
        <v>48</v>
      </c>
      <c r="M78" t="s">
        <v>48</v>
      </c>
      <c r="N78" t="s">
        <v>48</v>
      </c>
      <c r="O78" t="s">
        <v>48</v>
      </c>
      <c r="P78" t="s">
        <v>48</v>
      </c>
      <c r="Q78" t="s">
        <v>48</v>
      </c>
      <c r="R78" t="s">
        <v>48</v>
      </c>
      <c r="S78" t="s">
        <v>48</v>
      </c>
      <c r="T78" t="s">
        <v>569</v>
      </c>
      <c r="U78" t="s">
        <v>570</v>
      </c>
      <c r="V78" t="s">
        <v>571</v>
      </c>
      <c r="W78" t="s">
        <v>572</v>
      </c>
      <c r="X78" t="s">
        <v>573</v>
      </c>
      <c r="Y78" t="s">
        <v>574</v>
      </c>
      <c r="Z78" t="s">
        <v>568</v>
      </c>
      <c r="AA78">
        <v>0.05</v>
      </c>
      <c r="AB78">
        <v>0.03</v>
      </c>
      <c r="AC78">
        <v>0.02</v>
      </c>
      <c r="AD78">
        <v>0.01</v>
      </c>
      <c r="AE78">
        <v>0.2</v>
      </c>
      <c r="AF78">
        <v>125</v>
      </c>
      <c r="AG78">
        <v>0.15</v>
      </c>
      <c r="AH78" t="s">
        <v>55</v>
      </c>
      <c r="AI78" s="26"/>
      <c r="AJ78" s="26" t="s">
        <v>571</v>
      </c>
      <c r="AK78" s="26" t="s">
        <v>575</v>
      </c>
      <c r="AL78" s="26" t="s">
        <v>574</v>
      </c>
      <c r="AM78" s="26" t="str" cm="1">
        <f t="array" ref="AM78">IF(AH78="Yes",T78&amp;" (Suspended as of: "&amp;TEXT(AI78,"m/dd/yyyy")&amp;")",T78)</f>
        <v>Clark and Falcetti Inc. (Suspended as of: 1/00/1900)</v>
      </c>
      <c r="AN78" t="str" cm="1">
        <f t="array" ref="AN7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3.00%
PPD 20 Days: 2.00%
PPD 30 Days: 1.00%</v>
      </c>
      <c r="AO78" t="str" cm="1">
        <f t="array" ref="AO7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20.00%
% or $ amount Markup Non Business/Emergency Hours: $125.00
% Markup Materials: 15.00%</v>
      </c>
      <c r="AP7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Marc Nutter
Primary Addres: 725 High Street Holyoke, MA 01041
Phone Number: 413-532-9401
Fax Number: 413-532-6610</v>
      </c>
      <c r="AQ78" t="str">
        <f>VLOOKUP(data[[#This Row],[Lead Name]],get_cat!$A$170:$B$172,2,0)</f>
        <v>Richard Levesque 
Address: One Ashburton Place Room 1608 Boston, MA 02108 
Phone: 617-359-7269 | Email: richard.levesque@mass.gov</v>
      </c>
      <c r="AR7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Marc Nutter
Emergency Contact Phone/After Hours: 413-532-9401; 413-237-3305
Emergency Contact Email: Marc_clarkfalcetti@yahoo.com</v>
      </c>
    </row>
    <row r="79" spans="1:44" x14ac:dyDescent="0.35">
      <c r="A79" t="s">
        <v>576</v>
      </c>
      <c r="B79" t="s">
        <v>45</v>
      </c>
      <c r="C79" t="s">
        <v>46</v>
      </c>
      <c r="D79" t="s">
        <v>73</v>
      </c>
      <c r="E79" t="s">
        <v>48</v>
      </c>
      <c r="F79" t="s">
        <v>48</v>
      </c>
      <c r="G79" t="s">
        <v>48</v>
      </c>
      <c r="H79" t="s">
        <v>48</v>
      </c>
      <c r="I79" t="s">
        <v>48</v>
      </c>
      <c r="J79" t="s">
        <v>48</v>
      </c>
      <c r="K79" t="s">
        <v>48</v>
      </c>
      <c r="L79" t="s">
        <v>48</v>
      </c>
      <c r="M79" t="s">
        <v>48</v>
      </c>
      <c r="N79" t="s">
        <v>48</v>
      </c>
      <c r="O79" t="s">
        <v>48</v>
      </c>
      <c r="P79" t="s">
        <v>48</v>
      </c>
      <c r="Q79" t="s">
        <v>48</v>
      </c>
      <c r="R79" t="s">
        <v>48</v>
      </c>
      <c r="S79" t="s">
        <v>48</v>
      </c>
      <c r="T79" t="s">
        <v>577</v>
      </c>
      <c r="U79" t="s">
        <v>578</v>
      </c>
      <c r="V79" t="s">
        <v>579</v>
      </c>
      <c r="W79" t="s">
        <v>580</v>
      </c>
      <c r="X79" t="s">
        <v>581</v>
      </c>
      <c r="Y79" t="s">
        <v>582</v>
      </c>
      <c r="Z79" t="s">
        <v>576</v>
      </c>
      <c r="AA79">
        <v>0.1</v>
      </c>
      <c r="AB79">
        <v>0.05</v>
      </c>
      <c r="AC79">
        <v>0</v>
      </c>
      <c r="AD79">
        <v>0</v>
      </c>
      <c r="AH79" t="s">
        <v>55</v>
      </c>
      <c r="AI79" s="26">
        <v>43544</v>
      </c>
      <c r="AJ79" s="26" t="s">
        <v>579</v>
      </c>
      <c r="AK79" s="26" t="s">
        <v>583</v>
      </c>
      <c r="AL79" s="26" t="s">
        <v>582</v>
      </c>
      <c r="AM79" s="26" t="str" cm="1">
        <f t="array" ref="AM79">IF(AH79="Yes",T79&amp;" (Suspended as of: "&amp;TEXT(AI79,"m/dd/yyyy")&amp;")",T79)</f>
        <v>Emcor Services, Northeast (Suspended as of: 3/20/2019)</v>
      </c>
      <c r="AN79" t="str" cm="1">
        <f t="array" ref="AN7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10.00%
PPD 15 Days: 5.00%
PPD 20 Days: 0.00%
PPD 30 Days: 0.00%</v>
      </c>
      <c r="AO79" t="str" cm="1">
        <f t="array" ref="AO7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Donna Vaillancourt
Primary Addres: 80 Hawes Way, Stooughton, MA 02072
Phone Number: 781 573 1705
Fax Number: 781 341 3337</v>
      </c>
      <c r="AQ79" t="str">
        <f>VLOOKUP(data[[#This Row],[Lead Name]],get_cat!$A$170:$B$172,2,0)</f>
        <v>Richard Levesque 
Address: One Ashburton Place Room 1608 Boston, MA 02108 
Phone: 617-359-7269 | Email: richard.levesque@mass.gov</v>
      </c>
      <c r="AR7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Donna Vaillancourt
Emergency Contact Phone/After Hours: 781-573-1705
Emergency Contact Email: dvaillancourt@emcor.net</v>
      </c>
    </row>
    <row r="80" spans="1:44" x14ac:dyDescent="0.35">
      <c r="A80" t="s">
        <v>584</v>
      </c>
      <c r="B80" t="s">
        <v>45</v>
      </c>
      <c r="C80" t="s">
        <v>46</v>
      </c>
      <c r="D80" t="s">
        <v>60</v>
      </c>
      <c r="E80" t="s">
        <v>48</v>
      </c>
      <c r="F80" t="s">
        <v>61</v>
      </c>
      <c r="G80" t="s">
        <v>48</v>
      </c>
      <c r="H80" t="s">
        <v>61</v>
      </c>
      <c r="I80" t="s">
        <v>48</v>
      </c>
      <c r="J80" t="s">
        <v>61</v>
      </c>
      <c r="K80" t="s">
        <v>48</v>
      </c>
      <c r="L80" t="s">
        <v>48</v>
      </c>
      <c r="M80" t="s">
        <v>48</v>
      </c>
      <c r="N80" t="s">
        <v>61</v>
      </c>
      <c r="O80" t="s">
        <v>48</v>
      </c>
      <c r="P80" t="s">
        <v>61</v>
      </c>
      <c r="Q80" t="s">
        <v>61</v>
      </c>
      <c r="R80" t="s">
        <v>61</v>
      </c>
      <c r="S80" t="s">
        <v>61</v>
      </c>
      <c r="T80" t="s">
        <v>585</v>
      </c>
      <c r="U80" t="s">
        <v>586</v>
      </c>
      <c r="V80" t="s">
        <v>587</v>
      </c>
      <c r="W80" t="s">
        <v>588</v>
      </c>
      <c r="X80" t="s">
        <v>589</v>
      </c>
      <c r="Y80" t="s">
        <v>590</v>
      </c>
      <c r="Z80" t="s">
        <v>584</v>
      </c>
      <c r="AA80">
        <v>0.02</v>
      </c>
      <c r="AB80">
        <v>0.01</v>
      </c>
      <c r="AC80">
        <v>0.01</v>
      </c>
      <c r="AD80">
        <v>0</v>
      </c>
      <c r="AE80">
        <v>0.78</v>
      </c>
      <c r="AF80">
        <v>182.87</v>
      </c>
      <c r="AG80">
        <v>0.15</v>
      </c>
      <c r="AH80" t="s">
        <v>68</v>
      </c>
      <c r="AI80" s="26">
        <v>0</v>
      </c>
      <c r="AJ80" s="26" t="s">
        <v>591</v>
      </c>
      <c r="AK80" s="26" t="s">
        <v>592</v>
      </c>
      <c r="AL80" s="26" t="s">
        <v>593</v>
      </c>
      <c r="AM80" s="26" t="str" cm="1">
        <f t="array" ref="AM80">IF(AH80="Yes",T80&amp;" (Suspended as of: "&amp;TEXT(AI80,"m/dd/yyyy")&amp;")",T80)</f>
        <v>ENE Systems, Inc.</v>
      </c>
      <c r="AN80" t="str" cm="1">
        <f t="array" ref="AN8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1.00%
PPD 30 Days: 0.00%</v>
      </c>
      <c r="AO80" t="str" cm="1">
        <f t="array" ref="AO8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78.00%
% or $ amount Markup Non Business/Emergency Hours: $182.87
% Markup Materials: 15.00%</v>
      </c>
      <c r="AP8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Nancy Stupak
Primary Addres: 480 Neponset Street, Suite 11D, Canton, MA 02021-1970
Phone Number: 781-828-6770
Fax Number: 781-821-5523</v>
      </c>
      <c r="AQ80" t="str">
        <f>VLOOKUP(data[[#This Row],[Lead Name]],get_cat!$A$170:$B$172,2,0)</f>
        <v>Richard Levesque 
Address: One Ashburton Place Room 1608 Boston, MA 02108 
Phone: 617-359-7269 | Email: richard.levesque@mass.gov</v>
      </c>
      <c r="AR8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Mike Poirier
Emergency Contact Phone/After Hours: 781-828-6770; 781-710-1694
Emergency Contact Email: mpoirier@enesystems.com</v>
      </c>
    </row>
    <row r="81" spans="1:44" x14ac:dyDescent="0.35">
      <c r="A81" t="s">
        <v>594</v>
      </c>
      <c r="B81" t="s">
        <v>45</v>
      </c>
      <c r="C81" t="s">
        <v>46</v>
      </c>
      <c r="D81" t="s">
        <v>73</v>
      </c>
      <c r="E81" t="s">
        <v>48</v>
      </c>
      <c r="F81" t="s">
        <v>61</v>
      </c>
      <c r="G81" t="s">
        <v>48</v>
      </c>
      <c r="H81" t="s">
        <v>61</v>
      </c>
      <c r="I81" t="s">
        <v>48</v>
      </c>
      <c r="J81" t="s">
        <v>61</v>
      </c>
      <c r="K81" t="s">
        <v>48</v>
      </c>
      <c r="L81" t="s">
        <v>48</v>
      </c>
      <c r="M81" t="s">
        <v>48</v>
      </c>
      <c r="N81" t="s">
        <v>61</v>
      </c>
      <c r="O81" t="s">
        <v>48</v>
      </c>
      <c r="P81" t="s">
        <v>61</v>
      </c>
      <c r="Q81" t="s">
        <v>61</v>
      </c>
      <c r="R81" t="s">
        <v>61</v>
      </c>
      <c r="S81" t="s">
        <v>61</v>
      </c>
      <c r="T81" t="s">
        <v>585</v>
      </c>
      <c r="U81" t="s">
        <v>586</v>
      </c>
      <c r="V81" t="s">
        <v>587</v>
      </c>
      <c r="W81" t="s">
        <v>588</v>
      </c>
      <c r="X81" t="s">
        <v>589</v>
      </c>
      <c r="Y81" t="s">
        <v>590</v>
      </c>
      <c r="Z81" t="s">
        <v>594</v>
      </c>
      <c r="AA81">
        <v>0.02</v>
      </c>
      <c r="AB81">
        <v>0.01</v>
      </c>
      <c r="AC81">
        <v>0.01</v>
      </c>
      <c r="AD81">
        <v>0</v>
      </c>
      <c r="AE81">
        <v>0.78</v>
      </c>
      <c r="AF81">
        <v>182.87</v>
      </c>
      <c r="AG81">
        <v>0.15</v>
      </c>
      <c r="AH81" t="s">
        <v>68</v>
      </c>
      <c r="AI81" s="26">
        <v>0</v>
      </c>
      <c r="AJ81" s="26" t="s">
        <v>591</v>
      </c>
      <c r="AK81" s="26" t="s">
        <v>592</v>
      </c>
      <c r="AL81" s="26" t="s">
        <v>593</v>
      </c>
      <c r="AM81" s="26" t="str" cm="1">
        <f t="array" ref="AM81">IF(AH81="Yes",T81&amp;" (Suspended as of: "&amp;TEXT(AI81,"m/dd/yyyy")&amp;")",T81)</f>
        <v>ENE Systems, Inc.</v>
      </c>
      <c r="AN81" t="str" cm="1">
        <f t="array" ref="AN8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1.00%
PPD 30 Days: 0.00%</v>
      </c>
      <c r="AO81" t="str" cm="1">
        <f t="array" ref="AO8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78.00%
% or $ amount Markup Non Business/Emergency Hours: $182.87
% Markup Materials: 15.00%</v>
      </c>
      <c r="AP8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Nancy Stupak
Primary Addres: 480 Neponset Street, Suite 11D, Canton, MA 02021-1970
Phone Number: 781-828-6770
Fax Number: 781-821-5523</v>
      </c>
      <c r="AQ81" t="str">
        <f>VLOOKUP(data[[#This Row],[Lead Name]],get_cat!$A$170:$B$172,2,0)</f>
        <v>Richard Levesque 
Address: One Ashburton Place Room 1608 Boston, MA 02108 
Phone: 617-359-7269 | Email: richard.levesque@mass.gov</v>
      </c>
      <c r="AR8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Mike Poirier
Emergency Contact Phone/After Hours: 781-828-6770; 781-710-1694
Emergency Contact Email: mpoirier@enesystems.com</v>
      </c>
    </row>
    <row r="82" spans="1:44" x14ac:dyDescent="0.35">
      <c r="A82" t="s">
        <v>595</v>
      </c>
      <c r="B82" t="s">
        <v>45</v>
      </c>
      <c r="C82" t="s">
        <v>46</v>
      </c>
      <c r="D82" t="s">
        <v>222</v>
      </c>
      <c r="E82" t="s">
        <v>61</v>
      </c>
      <c r="F82" t="s">
        <v>61</v>
      </c>
      <c r="G82" t="s">
        <v>61</v>
      </c>
      <c r="H82" t="s">
        <v>61</v>
      </c>
      <c r="I82" t="s">
        <v>61</v>
      </c>
      <c r="J82" t="s">
        <v>61</v>
      </c>
      <c r="K82" t="s">
        <v>61</v>
      </c>
      <c r="L82" t="s">
        <v>61</v>
      </c>
      <c r="M82" t="s">
        <v>61</v>
      </c>
      <c r="N82" t="s">
        <v>61</v>
      </c>
      <c r="O82" t="s">
        <v>61</v>
      </c>
      <c r="P82" t="s">
        <v>61</v>
      </c>
      <c r="Q82" t="s">
        <v>61</v>
      </c>
      <c r="R82" t="s">
        <v>61</v>
      </c>
      <c r="S82" t="s">
        <v>61</v>
      </c>
      <c r="T82" t="s">
        <v>596</v>
      </c>
      <c r="U82" t="s">
        <v>597</v>
      </c>
      <c r="V82" t="s">
        <v>598</v>
      </c>
      <c r="W82" t="s">
        <v>599</v>
      </c>
      <c r="X82" t="s">
        <v>600</v>
      </c>
      <c r="Y82" t="s">
        <v>601</v>
      </c>
      <c r="Z82" t="s">
        <v>595</v>
      </c>
      <c r="AA82">
        <v>0.04</v>
      </c>
      <c r="AB82">
        <v>0.03</v>
      </c>
      <c r="AC82">
        <v>0.02</v>
      </c>
      <c r="AD82">
        <v>0</v>
      </c>
      <c r="AE82">
        <v>0.3</v>
      </c>
      <c r="AF82">
        <v>140</v>
      </c>
      <c r="AG82">
        <v>0</v>
      </c>
      <c r="AH82" t="s">
        <v>68</v>
      </c>
      <c r="AI82" s="26">
        <v>0</v>
      </c>
      <c r="AJ82" s="26" t="s">
        <v>602</v>
      </c>
      <c r="AK82" s="26" t="s">
        <v>603</v>
      </c>
      <c r="AL82" s="26" t="s">
        <v>604</v>
      </c>
      <c r="AM82" s="26" t="str" cm="1">
        <f t="array" ref="AM82">IF(AH82="Yes",T82&amp;" (Suspended as of: "&amp;TEXT(AI82,"m/dd/yyyy")&amp;")",T82)</f>
        <v>Energy Choice, Inc.</v>
      </c>
      <c r="AN82" t="str" cm="1">
        <f t="array" ref="AN8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4.00%
PPD 15 Days: 3.00%
PPD 20 Days: 2.00%
PPD 30 Days: 0.00%</v>
      </c>
      <c r="AO82" t="str" cm="1">
        <f t="array" ref="AO8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30.00%
% or $ amount Markup Non Business/Emergency Hours: $140.00
% Markup Materials: 0.00%</v>
      </c>
      <c r="AP8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Minella Gjoka
Primary Addres: 20 Holland Street, 405A, Somerville MA  02144
Phone Number: 617-939-0167
Fax Number: 617-939-0176</v>
      </c>
      <c r="AQ82" t="str">
        <f>VLOOKUP(data[[#This Row],[Lead Name]],get_cat!$A$170:$B$172,2,0)</f>
        <v>Richard Levesque 
Address: One Ashburton Place Room 1608 Boston, MA 02108 
Phone: 617-359-7269 | Email: richard.levesque@mass.gov</v>
      </c>
      <c r="AR8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Moe Barry
Emergency Contact Phone/After Hours: 617-939-0167; 617-331-7837
Emergency Contact Email: Moe.barry@energychoice.com</v>
      </c>
    </row>
    <row r="83" spans="1:44" x14ac:dyDescent="0.35">
      <c r="A83" t="s">
        <v>605</v>
      </c>
      <c r="B83" t="s">
        <v>45</v>
      </c>
      <c r="C83" t="s">
        <v>46</v>
      </c>
      <c r="D83" t="s">
        <v>60</v>
      </c>
      <c r="E83" t="s">
        <v>48</v>
      </c>
      <c r="F83" t="s">
        <v>61</v>
      </c>
      <c r="G83" t="s">
        <v>61</v>
      </c>
      <c r="H83" t="s">
        <v>48</v>
      </c>
      <c r="I83" t="s">
        <v>48</v>
      </c>
      <c r="J83" t="s">
        <v>61</v>
      </c>
      <c r="K83" t="s">
        <v>61</v>
      </c>
      <c r="L83" t="s">
        <v>61</v>
      </c>
      <c r="M83" t="s">
        <v>61</v>
      </c>
      <c r="N83" t="s">
        <v>61</v>
      </c>
      <c r="O83" t="s">
        <v>48</v>
      </c>
      <c r="P83" t="s">
        <v>61</v>
      </c>
      <c r="Q83" t="s">
        <v>61</v>
      </c>
      <c r="R83" t="s">
        <v>61</v>
      </c>
      <c r="S83" t="s">
        <v>61</v>
      </c>
      <c r="T83" t="s">
        <v>606</v>
      </c>
      <c r="U83" t="s">
        <v>607</v>
      </c>
      <c r="V83" t="s">
        <v>608</v>
      </c>
      <c r="W83" t="s">
        <v>609</v>
      </c>
      <c r="X83" t="s">
        <v>610</v>
      </c>
      <c r="Y83" t="s">
        <v>611</v>
      </c>
      <c r="Z83" t="s">
        <v>605</v>
      </c>
      <c r="AA83">
        <v>0.03</v>
      </c>
      <c r="AB83">
        <v>0.02</v>
      </c>
      <c r="AC83">
        <v>0.01</v>
      </c>
      <c r="AD83">
        <v>0</v>
      </c>
      <c r="AE83">
        <v>1.4</v>
      </c>
      <c r="AF83">
        <v>250</v>
      </c>
      <c r="AG83">
        <v>0.3</v>
      </c>
      <c r="AH83" t="s">
        <v>68</v>
      </c>
      <c r="AI83" s="26">
        <v>0</v>
      </c>
      <c r="AJ83" s="26" t="s">
        <v>612</v>
      </c>
      <c r="AK83" s="26" t="s">
        <v>613</v>
      </c>
      <c r="AL83" s="26" t="s">
        <v>614</v>
      </c>
      <c r="AM83" s="26" t="str" cm="1">
        <f t="array" ref="AM83">IF(AH83="Yes",T83&amp;" (Suspended as of: "&amp;TEXT(AI83,"m/dd/yyyy")&amp;")",T83)</f>
        <v>Energy Construction Services, Inc.</v>
      </c>
      <c r="AN83" t="str" cm="1">
        <f t="array" ref="AN8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83" t="str" cm="1">
        <f t="array" ref="AO8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140.00%
% or $ amount Markup Non Business/Emergency Hours: $250.00
% Markup Materials: 30.00%</v>
      </c>
      <c r="AP8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David Roche
Primary Addres: 213 Southbridge Street, Auburn, MA 01501
Phone Number: 508-767-1200
Fax Number: 508-767-1300</v>
      </c>
      <c r="AQ83" t="str">
        <f>VLOOKUP(data[[#This Row],[Lead Name]],get_cat!$A$170:$B$172,2,0)</f>
        <v>Richard Levesque 
Address: One Ashburton Place Room 1608 Boston, MA 02108 
Phone: 617-359-7269 | Email: richard.levesque@mass.gov</v>
      </c>
      <c r="AR8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Mark Doyle
Emergency Contact Phone/After Hours: 508-635-7869
Emergency Contact Email: mdoyle@energyconstructionservices.com </v>
      </c>
    </row>
    <row r="84" spans="1:44" x14ac:dyDescent="0.35">
      <c r="A84" t="s">
        <v>615</v>
      </c>
      <c r="B84" t="s">
        <v>45</v>
      </c>
      <c r="C84" t="s">
        <v>46</v>
      </c>
      <c r="D84" t="s">
        <v>60</v>
      </c>
      <c r="E84" t="s">
        <v>48</v>
      </c>
      <c r="F84" t="s">
        <v>48</v>
      </c>
      <c r="G84" t="s">
        <v>48</v>
      </c>
      <c r="H84" t="s">
        <v>48</v>
      </c>
      <c r="I84" t="s">
        <v>48</v>
      </c>
      <c r="J84" t="s">
        <v>48</v>
      </c>
      <c r="K84" t="s">
        <v>48</v>
      </c>
      <c r="L84" t="s">
        <v>48</v>
      </c>
      <c r="M84" t="s">
        <v>48</v>
      </c>
      <c r="N84" t="s">
        <v>48</v>
      </c>
      <c r="O84" t="s">
        <v>48</v>
      </c>
      <c r="P84" t="s">
        <v>48</v>
      </c>
      <c r="Q84" t="s">
        <v>48</v>
      </c>
      <c r="R84" t="s">
        <v>48</v>
      </c>
      <c r="S84" t="s">
        <v>48</v>
      </c>
      <c r="T84" t="s">
        <v>616</v>
      </c>
      <c r="U84" t="s">
        <v>617</v>
      </c>
      <c r="V84" t="s">
        <v>618</v>
      </c>
      <c r="W84" t="s">
        <v>619</v>
      </c>
      <c r="X84" t="s">
        <v>620</v>
      </c>
      <c r="Y84" t="s">
        <v>621</v>
      </c>
      <c r="Z84" t="s">
        <v>615</v>
      </c>
      <c r="AA84">
        <v>0.02</v>
      </c>
      <c r="AB84">
        <v>1.4999999999999999E-2</v>
      </c>
      <c r="AC84">
        <v>0.01</v>
      </c>
      <c r="AD84">
        <v>0</v>
      </c>
      <c r="AF84">
        <v>210</v>
      </c>
      <c r="AH84" t="s">
        <v>55</v>
      </c>
      <c r="AI84" s="26"/>
      <c r="AJ84" s="26" t="s">
        <v>622</v>
      </c>
      <c r="AK84" s="26" t="s">
        <v>623</v>
      </c>
      <c r="AL84" s="26" t="s">
        <v>624</v>
      </c>
      <c r="AM84" s="26" t="str" cm="1">
        <f t="array" ref="AM84">IF(AH84="Yes",T84&amp;" (Suspended as of: "&amp;TEXT(AI84,"m/dd/yyyy")&amp;")",T84)</f>
        <v>Energy Technology, Co. (Suspended as of: 1/00/1900)</v>
      </c>
      <c r="AN84" t="str" cm="1">
        <f t="array" ref="AN8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0.00%</v>
      </c>
      <c r="AO84" t="str" cm="1">
        <f t="array" ref="AO8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$210.00
% Markup Materials: 0.00%</v>
      </c>
      <c r="AP8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Dennis Roy
Primary Addres: 21 Elvira Street, Bellingham, MA 02019
Phone Number: 508-883-3366
Fax Number: 508-883-8511</v>
      </c>
      <c r="AQ84" t="str">
        <f>VLOOKUP(data[[#This Row],[Lead Name]],get_cat!$A$170:$B$172,2,0)</f>
        <v>Richard Levesque 
Address: One Ashburton Place Room 1608 Boston, MA 02108 
Phone: 617-359-7269 | Email: richard.levesque@mass.gov</v>
      </c>
      <c r="AR8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Diane Ducharme
Emergency Contact Phone/After Hours: 508-883-3366; 508-733-3186
Emergency Contact Email: diane.energytech@comcast.net</v>
      </c>
    </row>
    <row r="85" spans="1:44" x14ac:dyDescent="0.35">
      <c r="A85" t="s">
        <v>625</v>
      </c>
      <c r="B85" t="s">
        <v>45</v>
      </c>
      <c r="C85" t="s">
        <v>46</v>
      </c>
      <c r="D85" t="s">
        <v>128</v>
      </c>
      <c r="E85" t="s">
        <v>48</v>
      </c>
      <c r="F85" t="s">
        <v>48</v>
      </c>
      <c r="G85" t="s">
        <v>48</v>
      </c>
      <c r="H85" t="s">
        <v>48</v>
      </c>
      <c r="I85" t="s">
        <v>48</v>
      </c>
      <c r="J85" t="s">
        <v>48</v>
      </c>
      <c r="K85" t="s">
        <v>48</v>
      </c>
      <c r="L85" t="s">
        <v>48</v>
      </c>
      <c r="M85" t="s">
        <v>48</v>
      </c>
      <c r="N85" t="s">
        <v>48</v>
      </c>
      <c r="O85" t="s">
        <v>48</v>
      </c>
      <c r="P85" t="s">
        <v>48</v>
      </c>
      <c r="Q85" t="s">
        <v>48</v>
      </c>
      <c r="R85" t="s">
        <v>48</v>
      </c>
      <c r="S85" t="s">
        <v>48</v>
      </c>
      <c r="T85" t="s">
        <v>626</v>
      </c>
      <c r="U85" t="s">
        <v>627</v>
      </c>
      <c r="V85" t="s">
        <v>628</v>
      </c>
      <c r="W85" t="s">
        <v>629</v>
      </c>
      <c r="X85" t="s">
        <v>630</v>
      </c>
      <c r="Y85" t="s">
        <v>631</v>
      </c>
      <c r="Z85" t="s">
        <v>625</v>
      </c>
      <c r="AA85">
        <v>0.02</v>
      </c>
      <c r="AB85">
        <v>0.01</v>
      </c>
      <c r="AC85">
        <v>0.5</v>
      </c>
      <c r="AD85">
        <v>0</v>
      </c>
      <c r="AE85">
        <v>0.15</v>
      </c>
      <c r="AG85">
        <v>0.1</v>
      </c>
      <c r="AH85" t="s">
        <v>55</v>
      </c>
      <c r="AI85" s="26"/>
      <c r="AJ85" s="26" t="s">
        <v>632</v>
      </c>
      <c r="AK85" s="26" t="s">
        <v>633</v>
      </c>
      <c r="AL85" s="26" t="s">
        <v>634</v>
      </c>
      <c r="AM85" s="26" t="str" cm="1">
        <f t="array" ref="AM85">IF(AH85="Yes",T85&amp;" (Suspended as of: "&amp;TEXT(AI85,"m/dd/yyyy")&amp;")",T85)</f>
        <v>Coghlin Electrical Contractors (Suspended as of: 1/00/1900)</v>
      </c>
      <c r="AN85" t="str" cm="1">
        <f t="array" ref="AN8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50.00%
PPD 30 Days: 0.00%</v>
      </c>
      <c r="AO85" t="str" cm="1">
        <f t="array" ref="AO8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15.00%
% or $ amount Markup Non Business/Emergency Hours: $0.00
% Markup Materials: 10.00%</v>
      </c>
      <c r="AP8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Cathy Diaz
Primary Addres: 100 Prescott Street, Worcester, MA 01605
Phone Number: 508-793-0347
Fax Number: 508-793-0303</v>
      </c>
      <c r="AQ85" t="str">
        <f>VLOOKUP(data[[#This Row],[Lead Name]],get_cat!$A$170:$B$172,2,0)</f>
        <v>Richard Levesque 
Address: One Ashburton Place Room 1608 Boston, MA 02108 
Phone: 617-359-7269 | Email: richard.levesque@mass.gov</v>
      </c>
      <c r="AR8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Lenny Ciuffredo
Emergency Contact Phone/After Hours: 508-793-0347; 508-509-2910; 508-753-5828
Emergency Contact Email: lennyciuffredo@coghlin.com</v>
      </c>
    </row>
    <row r="86" spans="1:44" x14ac:dyDescent="0.35">
      <c r="A86" t="s">
        <v>635</v>
      </c>
      <c r="B86" t="s">
        <v>45</v>
      </c>
      <c r="C86" t="s">
        <v>46</v>
      </c>
      <c r="D86" t="s">
        <v>128</v>
      </c>
      <c r="E86" t="s">
        <v>61</v>
      </c>
      <c r="F86" t="s">
        <v>61</v>
      </c>
      <c r="G86" t="s">
        <v>61</v>
      </c>
      <c r="H86" t="s">
        <v>61</v>
      </c>
      <c r="I86" t="s">
        <v>61</v>
      </c>
      <c r="J86" t="s">
        <v>61</v>
      </c>
      <c r="K86" t="s">
        <v>61</v>
      </c>
      <c r="L86" t="s">
        <v>61</v>
      </c>
      <c r="M86" t="s">
        <v>61</v>
      </c>
      <c r="N86" t="s">
        <v>61</v>
      </c>
      <c r="O86" t="s">
        <v>61</v>
      </c>
      <c r="P86" t="s">
        <v>61</v>
      </c>
      <c r="Q86" t="s">
        <v>61</v>
      </c>
      <c r="R86" t="s">
        <v>61</v>
      </c>
      <c r="S86" t="s">
        <v>61</v>
      </c>
      <c r="T86" t="s">
        <v>636</v>
      </c>
      <c r="U86" t="s">
        <v>637</v>
      </c>
      <c r="V86" t="s">
        <v>638</v>
      </c>
      <c r="W86" t="s">
        <v>639</v>
      </c>
      <c r="X86" t="s">
        <v>640</v>
      </c>
      <c r="Y86" t="s">
        <v>641</v>
      </c>
      <c r="Z86" t="s">
        <v>635</v>
      </c>
      <c r="AA86">
        <v>0.01</v>
      </c>
      <c r="AB86">
        <v>5.0000000000000001E-4</v>
      </c>
      <c r="AC86">
        <v>4.0000000000000002E-4</v>
      </c>
      <c r="AD86">
        <v>2.9999999999999997E-4</v>
      </c>
      <c r="AE86">
        <v>0.8</v>
      </c>
      <c r="AG86">
        <v>0.2</v>
      </c>
      <c r="AH86" t="s">
        <v>68</v>
      </c>
      <c r="AI86" s="26">
        <v>0</v>
      </c>
      <c r="AJ86" s="26" t="s">
        <v>638</v>
      </c>
      <c r="AK86" s="26" t="s">
        <v>642</v>
      </c>
      <c r="AL86" s="26" t="s">
        <v>643</v>
      </c>
      <c r="AM86" s="26" t="str" cm="1">
        <f t="array" ref="AM86">IF(AH86="Yes",T86&amp;" (Suspended as of: "&amp;TEXT(AI86,"m/dd/yyyy")&amp;")",T86)</f>
        <v>Collins Electric Co.</v>
      </c>
      <c r="AN86" t="str" cm="1">
        <f t="array" ref="AN8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0.05%
PPD 20 Days: 0.04%
PPD 30 Days: 0.03%</v>
      </c>
      <c r="AO86" t="str" cm="1">
        <f t="array" ref="AO8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80.00%
% or $ amount Markup Non Business/Emergency Hours: $0.00
% Markup Materials: 20.00%</v>
      </c>
      <c r="AP8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Andrew Collins
Primary Addres: 53 2nd Avenue, Chicopee, MA 01020
Phone Number: 413-598-1028
Fax Number: 413-598-1034</v>
      </c>
      <c r="AQ86" t="str">
        <f>VLOOKUP(data[[#This Row],[Lead Name]],get_cat!$A$170:$B$172,2,0)</f>
        <v>Richard Levesque 
Address: One Ashburton Place Room 1608 Boston, MA 02108 
Phone: 617-359-7269 | Email: richard.levesque@mass.gov</v>
      </c>
      <c r="AR8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Andrew Collins
Emergency Contact Phone/After Hours: 413-478-0802
Emergency Contact Email: acollins@CollinsElectricCo.com</v>
      </c>
    </row>
    <row r="87" spans="1:44" x14ac:dyDescent="0.35">
      <c r="A87" t="s">
        <v>644</v>
      </c>
      <c r="B87" t="s">
        <v>45</v>
      </c>
      <c r="C87" t="s">
        <v>46</v>
      </c>
      <c r="D87" t="s">
        <v>222</v>
      </c>
      <c r="E87" t="s">
        <v>61</v>
      </c>
      <c r="F87" t="s">
        <v>61</v>
      </c>
      <c r="G87" t="s">
        <v>61</v>
      </c>
      <c r="H87" t="s">
        <v>61</v>
      </c>
      <c r="I87" t="s">
        <v>61</v>
      </c>
      <c r="J87" t="s">
        <v>61</v>
      </c>
      <c r="K87" t="s">
        <v>61</v>
      </c>
      <c r="L87" t="s">
        <v>61</v>
      </c>
      <c r="M87" t="s">
        <v>61</v>
      </c>
      <c r="N87" t="s">
        <v>61</v>
      </c>
      <c r="O87" t="s">
        <v>61</v>
      </c>
      <c r="P87" t="s">
        <v>61</v>
      </c>
      <c r="Q87" t="s">
        <v>61</v>
      </c>
      <c r="R87" t="s">
        <v>61</v>
      </c>
      <c r="S87" t="s">
        <v>61</v>
      </c>
      <c r="T87" t="s">
        <v>645</v>
      </c>
      <c r="U87" t="s">
        <v>646</v>
      </c>
      <c r="V87" t="s">
        <v>647</v>
      </c>
      <c r="W87" t="s">
        <v>648</v>
      </c>
      <c r="X87" t="s">
        <v>649</v>
      </c>
      <c r="Y87" t="s">
        <v>650</v>
      </c>
      <c r="Z87" t="s">
        <v>644</v>
      </c>
      <c r="AA87">
        <v>0.02</v>
      </c>
      <c r="AB87">
        <v>0</v>
      </c>
      <c r="AC87">
        <v>0</v>
      </c>
      <c r="AD87">
        <v>0</v>
      </c>
      <c r="AE87">
        <v>0.75</v>
      </c>
      <c r="AF87">
        <v>0.75</v>
      </c>
      <c r="AG87">
        <v>0.3</v>
      </c>
      <c r="AH87" t="s">
        <v>68</v>
      </c>
      <c r="AI87" s="26">
        <v>0</v>
      </c>
      <c r="AJ87" s="26" t="s">
        <v>651</v>
      </c>
      <c r="AK87" s="26" t="s">
        <v>652</v>
      </c>
      <c r="AL87" s="26" t="s">
        <v>653</v>
      </c>
      <c r="AM87" s="26" t="str" cm="1">
        <f t="array" ref="AM87">IF(AH87="Yes",T87&amp;" (Suspended as of: "&amp;TEXT(AI87,"m/dd/yyyy")&amp;")",T87)</f>
        <v>FM Generator, Inc.</v>
      </c>
      <c r="AN87" t="str" cm="1">
        <f t="array" ref="AN8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87" t="str" cm="1">
        <f t="array" ref="AO8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75.00%
% or $ amount Markup Non Business/Emergency Hours: $0.75
% Markup Materials: 30.00%</v>
      </c>
      <c r="AP8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Julie Mitchell
Primary Addres: 35 Pequit Street, Canton, MA 02021
Phone Number: 781-828-0026
Fax Number: 781-821-9391</v>
      </c>
      <c r="AQ87" t="str">
        <f>VLOOKUP(data[[#This Row],[Lead Name]],get_cat!$A$170:$B$172,2,0)</f>
        <v>Richard Levesque 
Address: One Ashburton Place Room 1608 Boston, MA 02108 
Phone: 617-359-7269 | Email: richard.levesque@mass.gov</v>
      </c>
      <c r="AR8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David Poitras
Emergency Contact Phone/After Hours: 781-828-0026; 781-821-9391
Emergency Contact Email: dpoitras@fmgenerator.com</v>
      </c>
    </row>
    <row r="88" spans="1:44" x14ac:dyDescent="0.35">
      <c r="A88" t="s">
        <v>654</v>
      </c>
      <c r="B88" t="s">
        <v>45</v>
      </c>
      <c r="C88" t="s">
        <v>46</v>
      </c>
      <c r="D88" t="s">
        <v>60</v>
      </c>
      <c r="E88" t="s">
        <v>48</v>
      </c>
      <c r="F88" t="s">
        <v>48</v>
      </c>
      <c r="G88" t="s">
        <v>48</v>
      </c>
      <c r="H88" t="s">
        <v>48</v>
      </c>
      <c r="I88" t="s">
        <v>48</v>
      </c>
      <c r="J88" t="s">
        <v>48</v>
      </c>
      <c r="K88" t="s">
        <v>48</v>
      </c>
      <c r="L88" t="s">
        <v>48</v>
      </c>
      <c r="M88" t="s">
        <v>48</v>
      </c>
      <c r="N88" t="s">
        <v>48</v>
      </c>
      <c r="O88" t="s">
        <v>48</v>
      </c>
      <c r="P88" t="s">
        <v>48</v>
      </c>
      <c r="Q88" t="s">
        <v>48</v>
      </c>
      <c r="R88" t="s">
        <v>48</v>
      </c>
      <c r="S88" t="s">
        <v>48</v>
      </c>
      <c r="T88" t="s">
        <v>655</v>
      </c>
      <c r="U88" t="s">
        <v>656</v>
      </c>
      <c r="V88" t="s">
        <v>657</v>
      </c>
      <c r="W88" t="s">
        <v>658</v>
      </c>
      <c r="X88" t="s">
        <v>58</v>
      </c>
      <c r="Y88" t="s">
        <v>659</v>
      </c>
      <c r="Z88" t="s">
        <v>654</v>
      </c>
      <c r="AA88">
        <v>0.03</v>
      </c>
      <c r="AB88">
        <v>0.02</v>
      </c>
      <c r="AC88">
        <v>0.01</v>
      </c>
      <c r="AD88">
        <v>0</v>
      </c>
      <c r="AE88">
        <v>0.25</v>
      </c>
      <c r="AF88">
        <v>120</v>
      </c>
      <c r="AG88">
        <v>0.25</v>
      </c>
      <c r="AH88" t="s">
        <v>55</v>
      </c>
      <c r="AI88" s="26"/>
      <c r="AJ88" s="26" t="s">
        <v>657</v>
      </c>
      <c r="AK88" s="26" t="s">
        <v>658</v>
      </c>
      <c r="AL88" s="26" t="s">
        <v>659</v>
      </c>
      <c r="AM88" s="26" t="str" cm="1">
        <f t="array" ref="AM88">IF(AH88="Yes",T88&amp;" (Suspended as of: "&amp;TEXT(AI88,"m/dd/yyyy")&amp;")",T88)</f>
        <v>Francis H. Maroney, Inc. (Suspended as of: 1/00/1900)</v>
      </c>
      <c r="AN88" t="str" cm="1">
        <f t="array" ref="AN8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88" t="str" cm="1">
        <f t="array" ref="AO8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25.00%
% or $ amount Markup Non Business/Emergency Hours: $120.00
% Markup Materials: 25.00%</v>
      </c>
      <c r="AP8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Chris Roberge
Primary Addres: 491 Amesbury Road, Haverhill, MA 01830
Phone Number: 978-374-7459
Fax Number: N/A</v>
      </c>
      <c r="AQ88" t="str">
        <f>VLOOKUP(data[[#This Row],[Lead Name]],get_cat!$A$170:$B$172,2,0)</f>
        <v>Richard Levesque 
Address: One Ashburton Place Room 1608 Boston, MA 02108 
Phone: 617-359-7269 | Email: richard.levesque@mass.gov</v>
      </c>
      <c r="AR8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Chris Roberge
Emergency Contact Phone/After Hours: 978-374-7459
Emergency Contact Email: croberge@fhmaroney.com</v>
      </c>
    </row>
    <row r="89" spans="1:44" x14ac:dyDescent="0.35">
      <c r="A89" t="s">
        <v>660</v>
      </c>
      <c r="B89" t="s">
        <v>45</v>
      </c>
      <c r="C89" t="s">
        <v>46</v>
      </c>
      <c r="D89" t="s">
        <v>73</v>
      </c>
      <c r="E89" t="s">
        <v>48</v>
      </c>
      <c r="F89" t="s">
        <v>48</v>
      </c>
      <c r="G89" t="s">
        <v>48</v>
      </c>
      <c r="H89" t="s">
        <v>48</v>
      </c>
      <c r="I89" t="s">
        <v>48</v>
      </c>
      <c r="J89" t="s">
        <v>48</v>
      </c>
      <c r="K89" t="s">
        <v>48</v>
      </c>
      <c r="L89" t="s">
        <v>48</v>
      </c>
      <c r="M89" t="s">
        <v>48</v>
      </c>
      <c r="N89" t="s">
        <v>48</v>
      </c>
      <c r="O89" t="s">
        <v>48</v>
      </c>
      <c r="P89" t="s">
        <v>48</v>
      </c>
      <c r="Q89" t="s">
        <v>48</v>
      </c>
      <c r="R89" t="s">
        <v>48</v>
      </c>
      <c r="S89" t="s">
        <v>48</v>
      </c>
      <c r="T89" t="s">
        <v>655</v>
      </c>
      <c r="U89" t="s">
        <v>656</v>
      </c>
      <c r="V89" t="s">
        <v>661</v>
      </c>
      <c r="W89" t="s">
        <v>658</v>
      </c>
      <c r="X89" t="s">
        <v>58</v>
      </c>
      <c r="Y89" t="s">
        <v>662</v>
      </c>
      <c r="Z89" t="s">
        <v>660</v>
      </c>
      <c r="AA89">
        <v>0.01</v>
      </c>
      <c r="AB89">
        <v>0.01</v>
      </c>
      <c r="AC89">
        <v>0.01</v>
      </c>
      <c r="AD89">
        <v>0.01</v>
      </c>
      <c r="AE89">
        <v>0.25</v>
      </c>
      <c r="AF89">
        <v>120</v>
      </c>
      <c r="AG89">
        <v>0.25</v>
      </c>
      <c r="AH89" t="s">
        <v>357</v>
      </c>
      <c r="AI89" s="26"/>
      <c r="AJ89" s="26" t="s">
        <v>663</v>
      </c>
      <c r="AK89" s="26" t="s">
        <v>658</v>
      </c>
      <c r="AL89" s="26" t="s">
        <v>662</v>
      </c>
      <c r="AM89" s="26" t="str" cm="1">
        <f t="array" ref="AM89">IF(AH89="Yes",T89&amp;" (Suspended as of: "&amp;TEXT(AI89,"m/dd/yyyy")&amp;")",T89)</f>
        <v>Francis H. Maroney, Inc. (Suspended as of: 1/00/1900)</v>
      </c>
      <c r="AN89" t="str" cm="1">
        <f t="array" ref="AN8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1.00%
PPD 30 Days: 1.00%</v>
      </c>
      <c r="AO89" t="str" cm="1">
        <f t="array" ref="AO8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25.00%
% or $ amount Markup Non Business/Emergency Hours: $120.00
% Markup Materials: 25.00%</v>
      </c>
      <c r="AP8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James Sheehan 
Primary Addres: 491 Amesbury Road, Haverhill, MA 01830
Phone Number: 978-374-7459
Fax Number: N/A</v>
      </c>
      <c r="AQ89" t="str">
        <f>VLOOKUP(data[[#This Row],[Lead Name]],get_cat!$A$170:$B$172,2,0)</f>
        <v>Richard Levesque 
Address: One Ashburton Place Room 1608 Boston, MA 02108 
Phone: 617-359-7269 | Email: richard.levesque@mass.gov</v>
      </c>
      <c r="AR8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James M Sheehan
Emergency Contact Phone/After Hours: 978-374-7459
Emergency Contact Email: jsheehan@fhmaroney.com</v>
      </c>
    </row>
    <row r="90" spans="1:44" x14ac:dyDescent="0.35">
      <c r="A90" t="s">
        <v>664</v>
      </c>
      <c r="B90" t="s">
        <v>45</v>
      </c>
      <c r="C90" t="s">
        <v>46</v>
      </c>
      <c r="D90" t="s">
        <v>75</v>
      </c>
      <c r="E90" t="s">
        <v>48</v>
      </c>
      <c r="F90" t="s">
        <v>48</v>
      </c>
      <c r="G90" t="s">
        <v>48</v>
      </c>
      <c r="H90" t="s">
        <v>48</v>
      </c>
      <c r="I90" t="s">
        <v>48</v>
      </c>
      <c r="J90" t="s">
        <v>48</v>
      </c>
      <c r="K90" t="s">
        <v>48</v>
      </c>
      <c r="L90" t="s">
        <v>48</v>
      </c>
      <c r="M90" t="s">
        <v>48</v>
      </c>
      <c r="N90" t="s">
        <v>48</v>
      </c>
      <c r="O90" t="s">
        <v>48</v>
      </c>
      <c r="P90" t="s">
        <v>48</v>
      </c>
      <c r="Q90" t="s">
        <v>48</v>
      </c>
      <c r="R90" t="s">
        <v>48</v>
      </c>
      <c r="S90" t="s">
        <v>48</v>
      </c>
      <c r="T90" t="s">
        <v>655</v>
      </c>
      <c r="U90" t="s">
        <v>656</v>
      </c>
      <c r="V90" t="s">
        <v>657</v>
      </c>
      <c r="W90" t="s">
        <v>658</v>
      </c>
      <c r="X90" t="s">
        <v>58</v>
      </c>
      <c r="Y90" t="s">
        <v>659</v>
      </c>
      <c r="Z90" t="s">
        <v>664</v>
      </c>
      <c r="AA90">
        <v>0.03</v>
      </c>
      <c r="AB90">
        <v>0.02</v>
      </c>
      <c r="AC90">
        <v>0.01</v>
      </c>
      <c r="AD90">
        <v>0</v>
      </c>
      <c r="AE90">
        <v>0.25</v>
      </c>
      <c r="AF90">
        <v>120</v>
      </c>
      <c r="AG90">
        <v>0.25</v>
      </c>
      <c r="AH90" t="s">
        <v>55</v>
      </c>
      <c r="AI90" s="26"/>
      <c r="AJ90" s="26" t="s">
        <v>657</v>
      </c>
      <c r="AK90" s="26" t="s">
        <v>658</v>
      </c>
      <c r="AL90" s="26" t="s">
        <v>659</v>
      </c>
      <c r="AM90" s="26" t="str" cm="1">
        <f t="array" ref="AM90">IF(AH90="Yes",T90&amp;" (Suspended as of: "&amp;TEXT(AI90,"m/dd/yyyy")&amp;")",T90)</f>
        <v>Francis H. Maroney, Inc. (Suspended as of: 1/00/1900)</v>
      </c>
      <c r="AN90" t="str" cm="1">
        <f t="array" ref="AN9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90" t="str" cm="1">
        <f t="array" ref="AO9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25.00%
% or $ amount Markup Non Business/Emergency Hours: $120.00
% Markup Materials: 25.00%</v>
      </c>
      <c r="AP9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Chris Roberge
Primary Addres: 491 Amesbury Road, Haverhill, MA 01830
Phone Number: 978-374-7459
Fax Number: N/A</v>
      </c>
      <c r="AQ90" t="str">
        <f>VLOOKUP(data[[#This Row],[Lead Name]],get_cat!$A$170:$B$172,2,0)</f>
        <v>Richard Levesque 
Address: One Ashburton Place Room 1608 Boston, MA 02108 
Phone: 617-359-7269 | Email: richard.levesque@mass.gov</v>
      </c>
      <c r="AR9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Chris Roberge
Emergency Contact Phone/After Hours: 978-374-7459
Emergency Contact Email: croberge@fhmaroney.com</v>
      </c>
    </row>
    <row r="91" spans="1:44" x14ac:dyDescent="0.35">
      <c r="A91" t="s">
        <v>665</v>
      </c>
      <c r="B91" t="s">
        <v>45</v>
      </c>
      <c r="C91" t="s">
        <v>46</v>
      </c>
      <c r="D91" t="s">
        <v>60</v>
      </c>
      <c r="E91" t="s">
        <v>61</v>
      </c>
      <c r="F91" t="s">
        <v>61</v>
      </c>
      <c r="G91" t="s">
        <v>61</v>
      </c>
      <c r="H91" t="s">
        <v>61</v>
      </c>
      <c r="I91" t="s">
        <v>61</v>
      </c>
      <c r="J91" t="s">
        <v>61</v>
      </c>
      <c r="K91" t="s">
        <v>61</v>
      </c>
      <c r="L91" t="s">
        <v>61</v>
      </c>
      <c r="M91" t="s">
        <v>61</v>
      </c>
      <c r="N91" t="s">
        <v>61</v>
      </c>
      <c r="O91" t="s">
        <v>61</v>
      </c>
      <c r="P91" t="s">
        <v>61</v>
      </c>
      <c r="Q91" t="s">
        <v>61</v>
      </c>
      <c r="R91" t="s">
        <v>61</v>
      </c>
      <c r="S91" t="s">
        <v>61</v>
      </c>
      <c r="T91" t="s">
        <v>666</v>
      </c>
      <c r="U91" t="s">
        <v>667</v>
      </c>
      <c r="V91" t="s">
        <v>668</v>
      </c>
      <c r="W91" t="s">
        <v>669</v>
      </c>
      <c r="X91" t="s">
        <v>670</v>
      </c>
      <c r="Y91" t="s">
        <v>671</v>
      </c>
      <c r="Z91" t="s">
        <v>665</v>
      </c>
      <c r="AA91">
        <v>0.05</v>
      </c>
      <c r="AB91">
        <v>0.04</v>
      </c>
      <c r="AC91">
        <v>0.03</v>
      </c>
      <c r="AD91">
        <v>0.02</v>
      </c>
      <c r="AF91">
        <v>208.5</v>
      </c>
      <c r="AG91">
        <v>0.2</v>
      </c>
      <c r="AH91" t="s">
        <v>68</v>
      </c>
      <c r="AI91" s="26">
        <v>0</v>
      </c>
      <c r="AJ91" s="26" t="s">
        <v>672</v>
      </c>
      <c r="AK91" s="26" t="s">
        <v>673</v>
      </c>
      <c r="AL91" s="26" t="s">
        <v>674</v>
      </c>
      <c r="AM91" s="26" t="str" cm="1">
        <f t="array" ref="AM91">IF(AH91="Yes",T91&amp;" (Suspended as of: "&amp;TEXT(AI91,"m/dd/yyyy")&amp;")",T91)</f>
        <v>Frank I. Rounds Company</v>
      </c>
      <c r="AN91" t="str" cm="1">
        <f t="array" ref="AN9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91" t="str" cm="1">
        <f t="array" ref="AO9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$208.50
% Markup Materials: 20.00%</v>
      </c>
      <c r="AP9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Brandon Anzuoni
Primary Addres: 65 York Avenue, Randolph, MA 02368
Phone Number: 781-963-6440
Fax Number: 781-963-7407</v>
      </c>
      <c r="AQ91" t="str">
        <f>VLOOKUP(data[[#This Row],[Lead Name]],get_cat!$A$170:$B$172,2,0)</f>
        <v>Richard Levesque 
Address: One Ashburton Place Room 1608 Boston, MA 02108 
Phone: 617-359-7269 | Email: richard.levesque@mass.gov</v>
      </c>
      <c r="AR9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Mark Whalen
Emergency Contact Phone/After Hours: 781-963-6440 x340; 1-800-696-6440
Emergency Contact Email: markw@frounds.com</v>
      </c>
    </row>
    <row r="92" spans="1:44" x14ac:dyDescent="0.35">
      <c r="A92" t="s">
        <v>675</v>
      </c>
      <c r="B92" t="s">
        <v>45</v>
      </c>
      <c r="C92" t="s">
        <v>46</v>
      </c>
      <c r="D92" t="s">
        <v>75</v>
      </c>
      <c r="E92" t="s">
        <v>48</v>
      </c>
      <c r="F92" t="s">
        <v>48</v>
      </c>
      <c r="G92" t="s">
        <v>48</v>
      </c>
      <c r="H92" t="s">
        <v>61</v>
      </c>
      <c r="I92" t="s">
        <v>48</v>
      </c>
      <c r="J92" t="s">
        <v>48</v>
      </c>
      <c r="K92" t="s">
        <v>48</v>
      </c>
      <c r="L92" t="s">
        <v>48</v>
      </c>
      <c r="M92" t="s">
        <v>48</v>
      </c>
      <c r="N92" t="s">
        <v>48</v>
      </c>
      <c r="O92" t="s">
        <v>48</v>
      </c>
      <c r="P92" t="s">
        <v>61</v>
      </c>
      <c r="Q92" t="s">
        <v>48</v>
      </c>
      <c r="R92" t="s">
        <v>48</v>
      </c>
      <c r="S92" t="s">
        <v>48</v>
      </c>
      <c r="T92" t="s">
        <v>676</v>
      </c>
      <c r="U92" t="s">
        <v>677</v>
      </c>
      <c r="V92" t="s">
        <v>678</v>
      </c>
      <c r="W92" t="s">
        <v>679</v>
      </c>
      <c r="X92" t="s">
        <v>133</v>
      </c>
      <c r="Y92" t="s">
        <v>680</v>
      </c>
      <c r="Z92" t="s">
        <v>675</v>
      </c>
      <c r="AA92">
        <v>0</v>
      </c>
      <c r="AB92">
        <v>0</v>
      </c>
      <c r="AC92">
        <v>0</v>
      </c>
      <c r="AD92">
        <v>0</v>
      </c>
      <c r="AE92">
        <v>0.73</v>
      </c>
      <c r="AG92">
        <v>0.18</v>
      </c>
      <c r="AH92" t="s">
        <v>68</v>
      </c>
      <c r="AI92" s="26">
        <v>0</v>
      </c>
      <c r="AJ92" s="26" t="s">
        <v>183</v>
      </c>
      <c r="AK92" s="26" t="s">
        <v>183</v>
      </c>
      <c r="AL92" s="26" t="s">
        <v>183</v>
      </c>
      <c r="AM92" s="26" t="str" cm="1">
        <f t="array" ref="AM92">IF(AH92="Yes",T92&amp;" (Suspended as of: "&amp;TEXT(AI92,"m/dd/yyyy")&amp;")",T92)</f>
        <v>Fraser Engineerging</v>
      </c>
      <c r="AN92" t="str" cm="1">
        <f t="array" ref="AN9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2" t="str" cm="1">
        <f t="array" ref="AO9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73.00%
% or $ amount Markup Non Business/Emergency Hours: $0.00
% Markup Materials: 18.00%</v>
      </c>
      <c r="AP9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Michael Fultz
Primary Addres: 65 Court Street, Newton, MA 02460
Phone Number: 617-332-3700
Fax Number: 0</v>
      </c>
      <c r="AQ92" t="str">
        <f>VLOOKUP(data[[#This Row],[Lead Name]],get_cat!$A$170:$B$172,2,0)</f>
        <v>Richard Levesque 
Address: One Ashburton Place Room 1608 Boston, MA 02108 
Phone: 617-359-7269 | Email: richard.levesque@mass.gov</v>
      </c>
      <c r="AR9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93" spans="1:44" x14ac:dyDescent="0.35">
      <c r="A93" t="s">
        <v>681</v>
      </c>
      <c r="B93" t="s">
        <v>45</v>
      </c>
      <c r="C93" t="s">
        <v>46</v>
      </c>
      <c r="D93" t="s">
        <v>128</v>
      </c>
      <c r="E93" t="s">
        <v>48</v>
      </c>
      <c r="F93" t="s">
        <v>48</v>
      </c>
      <c r="G93" t="s">
        <v>48</v>
      </c>
      <c r="H93" t="s">
        <v>48</v>
      </c>
      <c r="I93" t="s">
        <v>48</v>
      </c>
      <c r="J93" t="s">
        <v>48</v>
      </c>
      <c r="K93" t="s">
        <v>48</v>
      </c>
      <c r="L93" t="s">
        <v>48</v>
      </c>
      <c r="M93" t="s">
        <v>48</v>
      </c>
      <c r="N93" t="s">
        <v>48</v>
      </c>
      <c r="O93" t="s">
        <v>48</v>
      </c>
      <c r="P93" t="s">
        <v>48</v>
      </c>
      <c r="Q93" t="s">
        <v>48</v>
      </c>
      <c r="R93" t="s">
        <v>48</v>
      </c>
      <c r="S93" t="s">
        <v>48</v>
      </c>
      <c r="T93" t="s">
        <v>682</v>
      </c>
      <c r="U93" t="s">
        <v>133</v>
      </c>
      <c r="V93" t="s">
        <v>133</v>
      </c>
      <c r="W93" t="s">
        <v>133</v>
      </c>
      <c r="X93" t="s">
        <v>133</v>
      </c>
      <c r="Y93" t="s">
        <v>133</v>
      </c>
      <c r="Z93" t="s">
        <v>681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 t="s">
        <v>68</v>
      </c>
      <c r="AI93" s="26">
        <v>0</v>
      </c>
      <c r="AJ93" s="26" t="s">
        <v>183</v>
      </c>
      <c r="AK93" s="26" t="s">
        <v>183</v>
      </c>
      <c r="AL93" s="26" t="s">
        <v>183</v>
      </c>
      <c r="AM93" s="26" t="str" cm="1">
        <f t="array" ref="AM93">IF(AH93="Yes",T93&amp;" (Suspended as of: "&amp;TEXT(AI93,"m/dd/yyyy")&amp;")",T93)</f>
        <v xml:space="preserve">Comalli Group Inc. </v>
      </c>
      <c r="AN93" t="str" cm="1">
        <f t="array" ref="AN9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3" t="str" cm="1">
        <f t="array" ref="AO9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0
Primary Addres: 0
Phone Number: 0
Fax Number: 0</v>
      </c>
      <c r="AQ93" t="str">
        <f>VLOOKUP(data[[#This Row],[Lead Name]],get_cat!$A$170:$B$172,2,0)</f>
        <v>Richard Levesque 
Address: One Ashburton Place Room 1608 Boston, MA 02108 
Phone: 617-359-7269 | Email: richard.levesque@mass.gov</v>
      </c>
      <c r="AR9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94" spans="1:44" x14ac:dyDescent="0.35">
      <c r="A94" t="s">
        <v>683</v>
      </c>
      <c r="B94" t="s">
        <v>45</v>
      </c>
      <c r="C94" t="s">
        <v>46</v>
      </c>
      <c r="D94" t="s">
        <v>128</v>
      </c>
      <c r="E94" t="s">
        <v>48</v>
      </c>
      <c r="F94" t="s">
        <v>48</v>
      </c>
      <c r="G94" t="s">
        <v>48</v>
      </c>
      <c r="H94" t="s">
        <v>48</v>
      </c>
      <c r="I94" t="s">
        <v>48</v>
      </c>
      <c r="J94" t="s">
        <v>48</v>
      </c>
      <c r="K94" t="s">
        <v>48</v>
      </c>
      <c r="L94" t="s">
        <v>48</v>
      </c>
      <c r="M94" t="s">
        <v>48</v>
      </c>
      <c r="N94" t="s">
        <v>48</v>
      </c>
      <c r="O94" t="s">
        <v>48</v>
      </c>
      <c r="P94" t="s">
        <v>48</v>
      </c>
      <c r="Q94" t="s">
        <v>48</v>
      </c>
      <c r="R94" t="s">
        <v>48</v>
      </c>
      <c r="S94" t="s">
        <v>48</v>
      </c>
      <c r="T94" t="s">
        <v>684</v>
      </c>
      <c r="U94" t="s">
        <v>133</v>
      </c>
      <c r="V94" t="s">
        <v>133</v>
      </c>
      <c r="W94" t="s">
        <v>133</v>
      </c>
      <c r="X94" t="s">
        <v>133</v>
      </c>
      <c r="Y94" t="s">
        <v>133</v>
      </c>
      <c r="Z94" t="s">
        <v>683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 t="s">
        <v>68</v>
      </c>
      <c r="AI94" s="26">
        <v>0</v>
      </c>
      <c r="AJ94" s="26" t="s">
        <v>183</v>
      </c>
      <c r="AK94" s="26" t="s">
        <v>183</v>
      </c>
      <c r="AL94" s="26" t="s">
        <v>183</v>
      </c>
      <c r="AM94" s="26" t="str" cm="1">
        <f t="array" ref="AM94">IF(AH94="Yes",T94&amp;" (Suspended as of: "&amp;TEXT(AI94,"m/dd/yyyy")&amp;")",T94)</f>
        <v xml:space="preserve">Custom Alarm Service, Inc. </v>
      </c>
      <c r="AN94" t="str" cm="1">
        <f t="array" ref="AN9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4" t="str" cm="1">
        <f t="array" ref="AO9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0
Primary Addres: 0
Phone Number: 0
Fax Number: 0</v>
      </c>
      <c r="AQ94" t="str">
        <f>VLOOKUP(data[[#This Row],[Lead Name]],get_cat!$A$170:$B$172,2,0)</f>
        <v>Richard Levesque 
Address: One Ashburton Place Room 1608 Boston, MA 02108 
Phone: 617-359-7269 | Email: richard.levesque@mass.gov</v>
      </c>
      <c r="AR9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95" spans="1:44" x14ac:dyDescent="0.35">
      <c r="A95" t="s">
        <v>685</v>
      </c>
      <c r="B95" t="s">
        <v>45</v>
      </c>
      <c r="C95" t="s">
        <v>46</v>
      </c>
      <c r="D95" t="s">
        <v>73</v>
      </c>
      <c r="E95" t="s">
        <v>48</v>
      </c>
      <c r="F95" t="s">
        <v>48</v>
      </c>
      <c r="G95" t="s">
        <v>48</v>
      </c>
      <c r="H95" t="s">
        <v>48</v>
      </c>
      <c r="I95" t="s">
        <v>48</v>
      </c>
      <c r="J95" t="s">
        <v>61</v>
      </c>
      <c r="K95" t="s">
        <v>48</v>
      </c>
      <c r="L95" t="s">
        <v>48</v>
      </c>
      <c r="M95" t="s">
        <v>48</v>
      </c>
      <c r="N95" t="s">
        <v>61</v>
      </c>
      <c r="O95" t="s">
        <v>48</v>
      </c>
      <c r="P95" t="s">
        <v>61</v>
      </c>
      <c r="Q95" t="s">
        <v>48</v>
      </c>
      <c r="R95" t="s">
        <v>61</v>
      </c>
      <c r="S95" t="s">
        <v>61</v>
      </c>
      <c r="T95" t="s">
        <v>686</v>
      </c>
      <c r="U95" t="s">
        <v>687</v>
      </c>
      <c r="V95" t="s">
        <v>688</v>
      </c>
      <c r="W95" t="s">
        <v>689</v>
      </c>
      <c r="X95" t="s">
        <v>133</v>
      </c>
      <c r="Y95" t="s">
        <v>690</v>
      </c>
      <c r="Z95" t="s">
        <v>685</v>
      </c>
      <c r="AA95">
        <v>0.02</v>
      </c>
      <c r="AB95">
        <v>0</v>
      </c>
      <c r="AC95">
        <v>0</v>
      </c>
      <c r="AD95">
        <v>0</v>
      </c>
      <c r="AE95">
        <v>0.71</v>
      </c>
      <c r="AF95">
        <v>1.57</v>
      </c>
      <c r="AG95">
        <v>0.45</v>
      </c>
      <c r="AH95" t="s">
        <v>68</v>
      </c>
      <c r="AI95" s="26">
        <v>0</v>
      </c>
      <c r="AJ95" s="26" t="s">
        <v>688</v>
      </c>
      <c r="AK95" s="26" t="s">
        <v>691</v>
      </c>
      <c r="AL95" s="26" t="s">
        <v>690</v>
      </c>
      <c r="AM95" s="26" t="str" cm="1">
        <f t="array" ref="AM95">IF(AH95="Yes",T95&amp;" (Suspended as of: "&amp;TEXT(AI95,"m/dd/yyyy")&amp;")",T95)</f>
        <v>G &amp; P Service Contractors, Inc.</v>
      </c>
      <c r="AN95" t="str" cm="1">
        <f t="array" ref="AN9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95" t="str" cm="1">
        <f t="array" ref="AO9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71.00%
% or $ amount Markup Non Business/Emergency Hours: $1.57
% Markup Materials: 45.00%</v>
      </c>
      <c r="AP9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Thomas G. Penney
Primary Addres: 210 Andover Street, Ste 28, Wilmington, MA 01887
Phone Number: 617-491-4362
Fax Number: 0</v>
      </c>
      <c r="AQ95" t="str">
        <f>VLOOKUP(data[[#This Row],[Lead Name]],get_cat!$A$170:$B$172,2,0)</f>
        <v>Richard Levesque 
Address: One Ashburton Place Room 1608 Boston, MA 02108 
Phone: 617-359-7269 | Email: richard.levesque@mass.gov</v>
      </c>
      <c r="AR9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Thomas G. Penney
Emergency Contact Phone/After Hours: 617-491-4362; 617-908-6034
Emergency Contact Email: gptom@comcast.net</v>
      </c>
    </row>
    <row r="96" spans="1:44" x14ac:dyDescent="0.35">
      <c r="A96" t="s">
        <v>692</v>
      </c>
      <c r="B96" t="s">
        <v>45</v>
      </c>
      <c r="C96" t="s">
        <v>46</v>
      </c>
      <c r="D96" t="s">
        <v>175</v>
      </c>
      <c r="E96" t="s">
        <v>48</v>
      </c>
      <c r="F96" t="s">
        <v>48</v>
      </c>
      <c r="G96" t="s">
        <v>61</v>
      </c>
      <c r="H96" t="s">
        <v>48</v>
      </c>
      <c r="I96" t="s">
        <v>48</v>
      </c>
      <c r="J96" t="s">
        <v>48</v>
      </c>
      <c r="K96" t="s">
        <v>61</v>
      </c>
      <c r="L96" t="s">
        <v>61</v>
      </c>
      <c r="M96" t="s">
        <v>61</v>
      </c>
      <c r="N96" t="s">
        <v>48</v>
      </c>
      <c r="O96" t="s">
        <v>48</v>
      </c>
      <c r="P96" t="s">
        <v>48</v>
      </c>
      <c r="Q96" t="s">
        <v>48</v>
      </c>
      <c r="R96" t="s">
        <v>48</v>
      </c>
      <c r="S96" t="s">
        <v>61</v>
      </c>
      <c r="T96" t="s">
        <v>693</v>
      </c>
      <c r="U96" t="s">
        <v>694</v>
      </c>
      <c r="V96" t="s">
        <v>695</v>
      </c>
      <c r="W96" t="s">
        <v>696</v>
      </c>
      <c r="X96" t="s">
        <v>697</v>
      </c>
      <c r="Y96" t="s">
        <v>698</v>
      </c>
      <c r="Z96" t="s">
        <v>692</v>
      </c>
      <c r="AA96">
        <v>0.02</v>
      </c>
      <c r="AB96">
        <v>0.02</v>
      </c>
      <c r="AC96">
        <v>1.4999999999999999E-2</v>
      </c>
      <c r="AD96">
        <v>0.01</v>
      </c>
      <c r="AE96">
        <v>0.6</v>
      </c>
      <c r="AF96">
        <v>144</v>
      </c>
      <c r="AG96">
        <v>0.1</v>
      </c>
      <c r="AH96" t="s">
        <v>68</v>
      </c>
      <c r="AI96" s="26">
        <v>0</v>
      </c>
      <c r="AJ96" s="26" t="s">
        <v>695</v>
      </c>
      <c r="AK96" s="26" t="s">
        <v>699</v>
      </c>
      <c r="AL96" s="26" t="s">
        <v>698</v>
      </c>
      <c r="AM96" s="26" t="str" cm="1">
        <f t="array" ref="AM96">IF(AH96="Yes",T96&amp;" (Suspended as of: "&amp;TEXT(AI96,"m/dd/yyyy")&amp;")",T96)</f>
        <v>Garland Construction Corporation</v>
      </c>
      <c r="AN96" t="str" cm="1">
        <f t="array" ref="AN9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2.00%
PPD 20 Days: 1.50%
PPD 30 Days: 1.00%</v>
      </c>
      <c r="AO96" t="str" cm="1">
        <f t="array" ref="AO9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60.00%
% or $ amount Markup Non Business/Emergency Hours: $144.00
% Markup Materials: 10.00%</v>
      </c>
      <c r="AP9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Daniel Orwat
Primary Addres: 40 Old James Street, Chicopee, MA 01020
Phone Number: 413-533-7699
Fax Number: 413-532-6046</v>
      </c>
      <c r="AQ96" t="str">
        <f>VLOOKUP(data[[#This Row],[Lead Name]],get_cat!$A$170:$B$172,2,0)</f>
        <v>Richard Levesque 
Address: One Ashburton Place Room 1608 Boston, MA 02108 
Phone: 617-359-7269 | Email: richard.levesque@mass.gov</v>
      </c>
      <c r="AR9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Daniel Orwat
Emergency Contact Phone/After Hours: 413-533-7699; 413-885-5227
Emergency Contact Email: daniel@garlandconstructioncorp.com</v>
      </c>
    </row>
    <row r="97" spans="1:44" x14ac:dyDescent="0.35">
      <c r="A97" t="s">
        <v>700</v>
      </c>
      <c r="B97" t="s">
        <v>45</v>
      </c>
      <c r="C97" t="s">
        <v>46</v>
      </c>
      <c r="D97" t="s">
        <v>94</v>
      </c>
      <c r="E97" t="s">
        <v>48</v>
      </c>
      <c r="F97" t="s">
        <v>48</v>
      </c>
      <c r="G97" t="s">
        <v>61</v>
      </c>
      <c r="H97" t="s">
        <v>48</v>
      </c>
      <c r="I97" t="s">
        <v>48</v>
      </c>
      <c r="J97" t="s">
        <v>48</v>
      </c>
      <c r="K97" t="s">
        <v>61</v>
      </c>
      <c r="L97" t="s">
        <v>61</v>
      </c>
      <c r="M97" t="s">
        <v>61</v>
      </c>
      <c r="N97" t="s">
        <v>48</v>
      </c>
      <c r="O97" t="s">
        <v>48</v>
      </c>
      <c r="P97" t="s">
        <v>48</v>
      </c>
      <c r="Q97" t="s">
        <v>48</v>
      </c>
      <c r="R97" t="s">
        <v>48</v>
      </c>
      <c r="S97" t="s">
        <v>61</v>
      </c>
      <c r="T97" t="s">
        <v>693</v>
      </c>
      <c r="U97" t="s">
        <v>694</v>
      </c>
      <c r="V97" t="s">
        <v>695</v>
      </c>
      <c r="W97" t="s">
        <v>696</v>
      </c>
      <c r="X97" t="s">
        <v>697</v>
      </c>
      <c r="Y97" t="s">
        <v>698</v>
      </c>
      <c r="Z97" t="s">
        <v>700</v>
      </c>
      <c r="AA97">
        <v>0.02</v>
      </c>
      <c r="AB97">
        <v>0.02</v>
      </c>
      <c r="AC97">
        <v>1.4999999999999999E-2</v>
      </c>
      <c r="AD97">
        <v>0.01</v>
      </c>
      <c r="AE97">
        <v>0.6</v>
      </c>
      <c r="AF97">
        <v>144</v>
      </c>
      <c r="AG97">
        <v>0.1</v>
      </c>
      <c r="AH97" t="s">
        <v>68</v>
      </c>
      <c r="AI97" s="26">
        <v>0</v>
      </c>
      <c r="AJ97" s="26" t="s">
        <v>701</v>
      </c>
      <c r="AK97" s="26" t="s">
        <v>702</v>
      </c>
      <c r="AL97" s="26" t="s">
        <v>703</v>
      </c>
      <c r="AM97" s="26" t="str" cm="1">
        <f t="array" ref="AM97">IF(AH97="Yes",T97&amp;" (Suspended as of: "&amp;TEXT(AI97,"m/dd/yyyy")&amp;")",T97)</f>
        <v>Garland Construction Corporation</v>
      </c>
      <c r="AN97" t="str" cm="1">
        <f t="array" ref="AN9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2.00%
PPD 20 Days: 1.50%
PPD 30 Days: 1.00%</v>
      </c>
      <c r="AO97" t="str" cm="1">
        <f t="array" ref="AO9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60.00%
% or $ amount Markup Non Business/Emergency Hours: $144.00
% Markup Materials: 10.00%</v>
      </c>
      <c r="AP9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Daniel Orwat
Primary Addres: 40 Old James Street, Chicopee, MA 01020
Phone Number: 413-533-7699
Fax Number: 413-532-6046</v>
      </c>
      <c r="AQ97" t="str">
        <f>VLOOKUP(data[[#This Row],[Lead Name]],get_cat!$A$170:$B$172,2,0)</f>
        <v>Richard Levesque 
Address: One Ashburton Place Room 1608 Boston, MA 02108 
Phone: 617-359-7269 | Email: richard.levesque@mass.gov</v>
      </c>
      <c r="AR9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Michael Avis
Emergency Contact Phone/After Hours: 413-533-7699; 413-885-5239
Emergency Contact Email: mavis@garlandconstructioncorp.com</v>
      </c>
    </row>
    <row r="98" spans="1:44" x14ac:dyDescent="0.35">
      <c r="A98" t="s">
        <v>704</v>
      </c>
      <c r="B98" t="s">
        <v>45</v>
      </c>
      <c r="C98" t="s">
        <v>46</v>
      </c>
      <c r="D98" t="s">
        <v>47</v>
      </c>
      <c r="E98" t="s">
        <v>48</v>
      </c>
      <c r="F98" t="s">
        <v>48</v>
      </c>
      <c r="G98" t="s">
        <v>61</v>
      </c>
      <c r="H98" t="s">
        <v>48</v>
      </c>
      <c r="I98" t="s">
        <v>48</v>
      </c>
      <c r="J98" t="s">
        <v>48</v>
      </c>
      <c r="K98" t="s">
        <v>61</v>
      </c>
      <c r="L98" t="s">
        <v>61</v>
      </c>
      <c r="M98" t="s">
        <v>61</v>
      </c>
      <c r="N98" t="s">
        <v>48</v>
      </c>
      <c r="O98" t="s">
        <v>48</v>
      </c>
      <c r="P98" t="s">
        <v>48</v>
      </c>
      <c r="Q98" t="s">
        <v>48</v>
      </c>
      <c r="R98" t="s">
        <v>48</v>
      </c>
      <c r="S98" t="s">
        <v>61</v>
      </c>
      <c r="T98" t="s">
        <v>693</v>
      </c>
      <c r="U98" t="s">
        <v>694</v>
      </c>
      <c r="V98" t="s">
        <v>695</v>
      </c>
      <c r="W98" t="s">
        <v>696</v>
      </c>
      <c r="X98" t="s">
        <v>697</v>
      </c>
      <c r="Y98" t="s">
        <v>698</v>
      </c>
      <c r="Z98" t="s">
        <v>704</v>
      </c>
      <c r="AA98">
        <v>0.02</v>
      </c>
      <c r="AB98">
        <v>0.02</v>
      </c>
      <c r="AC98">
        <v>1.4999999999999999E-2</v>
      </c>
      <c r="AD98">
        <v>0.01</v>
      </c>
      <c r="AE98">
        <v>0.6</v>
      </c>
      <c r="AF98">
        <v>144</v>
      </c>
      <c r="AG98">
        <v>0.1</v>
      </c>
      <c r="AH98" t="s">
        <v>68</v>
      </c>
      <c r="AI98" s="26">
        <v>0</v>
      </c>
      <c r="AJ98" s="26" t="s">
        <v>701</v>
      </c>
      <c r="AK98" s="26" t="s">
        <v>702</v>
      </c>
      <c r="AL98" s="26" t="s">
        <v>703</v>
      </c>
      <c r="AM98" s="26" t="str" cm="1">
        <f t="array" ref="AM98">IF(AH98="Yes",T98&amp;" (Suspended as of: "&amp;TEXT(AI98,"m/dd/yyyy")&amp;")",T98)</f>
        <v>Garland Construction Corporation</v>
      </c>
      <c r="AN98" t="str" cm="1">
        <f t="array" ref="AN9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2.00%
PPD 20 Days: 1.50%
PPD 30 Days: 1.00%</v>
      </c>
      <c r="AO98" t="str" cm="1">
        <f t="array" ref="AO9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60.00%
% or $ amount Markup Non Business/Emergency Hours: $144.00
% Markup Materials: 10.00%</v>
      </c>
      <c r="AP9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Daniel Orwat
Primary Addres: 40 Old James Street, Chicopee, MA 01020
Phone Number: 413-533-7699
Fax Number: 413-532-6046</v>
      </c>
      <c r="AQ98" t="str">
        <f>VLOOKUP(data[[#This Row],[Lead Name]],get_cat!$A$170:$B$172,2,0)</f>
        <v>Richard Levesque 
Address: One Ashburton Place Room 1608 Boston, MA 02108 
Phone: 617-359-7269 | Email: richard.levesque@mass.gov</v>
      </c>
      <c r="AR9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Michael Avis
Emergency Contact Phone/After Hours: 413-533-7699; 413-885-5239
Emergency Contact Email: mavis@garlandconstructioncorp.com</v>
      </c>
    </row>
    <row r="99" spans="1:44" x14ac:dyDescent="0.35">
      <c r="A99" t="s">
        <v>705</v>
      </c>
      <c r="B99" t="s">
        <v>45</v>
      </c>
      <c r="C99" t="s">
        <v>46</v>
      </c>
      <c r="D99" t="s">
        <v>47</v>
      </c>
      <c r="E99" t="s">
        <v>48</v>
      </c>
      <c r="F99" t="s">
        <v>48</v>
      </c>
      <c r="G99" t="s">
        <v>48</v>
      </c>
      <c r="H99" t="s">
        <v>48</v>
      </c>
      <c r="I99" t="s">
        <v>48</v>
      </c>
      <c r="J99" t="s">
        <v>48</v>
      </c>
      <c r="K99" t="s">
        <v>48</v>
      </c>
      <c r="L99" t="s">
        <v>48</v>
      </c>
      <c r="M99" t="s">
        <v>48</v>
      </c>
      <c r="N99" t="s">
        <v>48</v>
      </c>
      <c r="O99" t="s">
        <v>48</v>
      </c>
      <c r="P99" t="s">
        <v>48</v>
      </c>
      <c r="Q99" t="s">
        <v>48</v>
      </c>
      <c r="R99" t="s">
        <v>48</v>
      </c>
      <c r="S99" t="s">
        <v>48</v>
      </c>
      <c r="T99" t="s">
        <v>706</v>
      </c>
      <c r="U99" t="s">
        <v>707</v>
      </c>
      <c r="V99" t="s">
        <v>708</v>
      </c>
      <c r="W99" t="s">
        <v>709</v>
      </c>
      <c r="X99" t="s">
        <v>58</v>
      </c>
      <c r="Y99" t="s">
        <v>710</v>
      </c>
      <c r="Z99" t="s">
        <v>705</v>
      </c>
      <c r="AA99">
        <v>0.01</v>
      </c>
      <c r="AB99">
        <v>0</v>
      </c>
      <c r="AC99">
        <v>0</v>
      </c>
      <c r="AD99">
        <v>0</v>
      </c>
      <c r="AE99">
        <v>0.7</v>
      </c>
      <c r="AF99">
        <v>0.85</v>
      </c>
      <c r="AG99">
        <v>0.15</v>
      </c>
      <c r="AH99" t="s">
        <v>55</v>
      </c>
      <c r="AI99" s="26"/>
      <c r="AJ99" s="26" t="s">
        <v>708</v>
      </c>
      <c r="AK99" s="26" t="s">
        <v>711</v>
      </c>
      <c r="AL99" s="26" t="s">
        <v>710</v>
      </c>
      <c r="AM99" s="26" t="str" cm="1">
        <f t="array" ref="AM99">IF(AH99="Yes",T99&amp;" (Suspended as of: "&amp;TEXT(AI99,"m/dd/yyyy")&amp;")",T99)</f>
        <v>Gazzola Painting Company, Inc.  (Suspended as of: 1/00/1900)</v>
      </c>
      <c r="AN99" t="str" cm="1">
        <f t="array" ref="AN9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99" t="str" cm="1">
        <f t="array" ref="AO9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70.00%
% or $ amount Markup Non Business/Emergency Hours: $0.85
% Markup Materials: 15.00%</v>
      </c>
      <c r="AP9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Frank W. Gazzola, Jr.
Primary Addres: 36 Norfolk Avenue, Boston, MA 02119
Phone Number: 617-427-2921
Fax Number: N/A</v>
      </c>
      <c r="AQ99" t="str">
        <f>VLOOKUP(data[[#This Row],[Lead Name]],get_cat!$A$170:$B$172,2,0)</f>
        <v>Richard Levesque 
Address: One Ashburton Place Room 1608 Boston, MA 02108 
Phone: 617-359-7269 | Email: richard.levesque@mass.gov</v>
      </c>
      <c r="AR9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Frank W. Gazzola, Jr.
Emergency Contact Phone/After Hours: 617-427-2921; 617-285-5983
Emergency Contact Email: gazzola@comcast.net</v>
      </c>
    </row>
    <row r="100" spans="1:44" x14ac:dyDescent="0.35">
      <c r="A100" t="s">
        <v>712</v>
      </c>
      <c r="B100" t="s">
        <v>45</v>
      </c>
      <c r="C100" t="s">
        <v>46</v>
      </c>
      <c r="D100" t="s">
        <v>60</v>
      </c>
      <c r="E100" t="s">
        <v>48</v>
      </c>
      <c r="F100" t="s">
        <v>48</v>
      </c>
      <c r="G100" t="s">
        <v>48</v>
      </c>
      <c r="H100" t="s">
        <v>48</v>
      </c>
      <c r="I100" t="s">
        <v>48</v>
      </c>
      <c r="J100" t="s">
        <v>48</v>
      </c>
      <c r="K100" t="s">
        <v>48</v>
      </c>
      <c r="L100" t="s">
        <v>48</v>
      </c>
      <c r="M100" t="s">
        <v>48</v>
      </c>
      <c r="N100" t="s">
        <v>48</v>
      </c>
      <c r="O100" t="s">
        <v>48</v>
      </c>
      <c r="P100" t="s">
        <v>48</v>
      </c>
      <c r="Q100" t="s">
        <v>48</v>
      </c>
      <c r="R100" t="s">
        <v>48</v>
      </c>
      <c r="S100" t="s">
        <v>48</v>
      </c>
      <c r="T100" t="s">
        <v>713</v>
      </c>
      <c r="U100" t="s">
        <v>714</v>
      </c>
      <c r="V100" t="s">
        <v>715</v>
      </c>
      <c r="W100" t="s">
        <v>716</v>
      </c>
      <c r="X100" t="s">
        <v>717</v>
      </c>
      <c r="Y100" t="s">
        <v>718</v>
      </c>
      <c r="Z100" t="s">
        <v>712</v>
      </c>
      <c r="AA100">
        <v>0</v>
      </c>
      <c r="AB100">
        <v>0</v>
      </c>
      <c r="AC100">
        <v>0</v>
      </c>
      <c r="AD100">
        <v>0.02</v>
      </c>
      <c r="AE100">
        <v>0.1</v>
      </c>
      <c r="AF100">
        <v>132</v>
      </c>
      <c r="AG100">
        <v>0.1</v>
      </c>
      <c r="AH100" t="s">
        <v>55</v>
      </c>
      <c r="AI100" s="26"/>
      <c r="AJ100" s="26" t="s">
        <v>719</v>
      </c>
      <c r="AK100" s="26" t="s">
        <v>720</v>
      </c>
      <c r="AL100" s="26" t="s">
        <v>721</v>
      </c>
      <c r="AM100" s="26" t="str" cm="1">
        <f t="array" ref="AM100">IF(AH100="Yes",T100&amp;" (Suspended as of: "&amp;TEXT(AI100,"m/dd/yyyy")&amp;")",T100)</f>
        <v>General Air Conditioning &amp; Heating, Inc. (Suspended as of: 1/00/1900)</v>
      </c>
      <c r="AN100" t="str" cm="1">
        <f t="array" ref="AN10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2.00%</v>
      </c>
      <c r="AO100" t="str" cm="1">
        <f t="array" ref="AO10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10.00%
% or $ amount Markup Non Business/Emergency Hours: $132.00
% Markup Materials: 10.00%</v>
      </c>
      <c r="AP10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Winston Telesford
Primary Addres: 7 Gaston Street, Dorchester, MA 02121
Phone Number: 617-427-7370
Fax Number: 617-427-7371</v>
      </c>
      <c r="AQ100" t="str">
        <f>VLOOKUP(data[[#This Row],[Lead Name]],get_cat!$A$170:$B$172,2,0)</f>
        <v>Richard Levesque 
Address: One Ashburton Place Room 1608 Boston, MA 02108 
Phone: 617-359-7269 | Email: richard.levesque@mass.gov</v>
      </c>
      <c r="AR10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Caroll Lopes
Emergency Contact Phone/After Hours: 617-427-7370; 617-413-8532
Emergency Contact Email: caroll@General-air.net</v>
      </c>
    </row>
    <row r="101" spans="1:44" x14ac:dyDescent="0.35">
      <c r="A101" t="s">
        <v>722</v>
      </c>
      <c r="B101" t="s">
        <v>45</v>
      </c>
      <c r="C101" t="s">
        <v>46</v>
      </c>
      <c r="D101" t="s">
        <v>73</v>
      </c>
      <c r="E101" t="s">
        <v>48</v>
      </c>
      <c r="F101" t="s">
        <v>48</v>
      </c>
      <c r="G101" t="s">
        <v>48</v>
      </c>
      <c r="H101" t="s">
        <v>48</v>
      </c>
      <c r="I101" t="s">
        <v>48</v>
      </c>
      <c r="J101" t="s">
        <v>48</v>
      </c>
      <c r="K101" t="s">
        <v>48</v>
      </c>
      <c r="L101" t="s">
        <v>48</v>
      </c>
      <c r="M101" t="s">
        <v>48</v>
      </c>
      <c r="N101" t="s">
        <v>48</v>
      </c>
      <c r="O101" t="s">
        <v>48</v>
      </c>
      <c r="P101" t="s">
        <v>48</v>
      </c>
      <c r="Q101" t="s">
        <v>48</v>
      </c>
      <c r="R101" t="s">
        <v>48</v>
      </c>
      <c r="S101" t="s">
        <v>48</v>
      </c>
      <c r="T101" t="s">
        <v>713</v>
      </c>
      <c r="U101" t="s">
        <v>714</v>
      </c>
      <c r="V101" t="s">
        <v>715</v>
      </c>
      <c r="W101" t="s">
        <v>716</v>
      </c>
      <c r="X101" t="s">
        <v>717</v>
      </c>
      <c r="Y101" t="s">
        <v>718</v>
      </c>
      <c r="Z101" t="s">
        <v>722</v>
      </c>
      <c r="AA101">
        <v>0</v>
      </c>
      <c r="AB101">
        <v>0</v>
      </c>
      <c r="AC101">
        <v>0</v>
      </c>
      <c r="AD101">
        <v>0.02</v>
      </c>
      <c r="AE101">
        <v>0.1</v>
      </c>
      <c r="AF101">
        <v>132</v>
      </c>
      <c r="AG101">
        <v>0.1</v>
      </c>
      <c r="AH101" t="s">
        <v>55</v>
      </c>
      <c r="AI101" s="26"/>
      <c r="AJ101" s="26" t="s">
        <v>719</v>
      </c>
      <c r="AK101" s="26" t="s">
        <v>720</v>
      </c>
      <c r="AL101" s="26" t="s">
        <v>721</v>
      </c>
      <c r="AM101" s="26" t="str" cm="1">
        <f t="array" ref="AM101">IF(AH101="Yes",T101&amp;" (Suspended as of: "&amp;TEXT(AI101,"m/dd/yyyy")&amp;")",T101)</f>
        <v>General Air Conditioning &amp; Heating, Inc. (Suspended as of: 1/00/1900)</v>
      </c>
      <c r="AN101" t="str" cm="1">
        <f t="array" ref="AN10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2.00%</v>
      </c>
      <c r="AO101" t="str" cm="1">
        <f t="array" ref="AO10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10.00%
% or $ amount Markup Non Business/Emergency Hours: $132.00
% Markup Materials: 10.00%</v>
      </c>
      <c r="AP10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Winston Telesford
Primary Addres: 7 Gaston Street, Dorchester, MA 02121
Phone Number: 617-427-7370
Fax Number: 617-427-7371</v>
      </c>
      <c r="AQ101" t="str">
        <f>VLOOKUP(data[[#This Row],[Lead Name]],get_cat!$A$170:$B$172,2,0)</f>
        <v>Richard Levesque 
Address: One Ashburton Place Room 1608 Boston, MA 02108 
Phone: 617-359-7269 | Email: richard.levesque@mass.gov</v>
      </c>
      <c r="AR10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Caroll Lopes
Emergency Contact Phone/After Hours: 617-427-7370; 617-413-8532
Emergency Contact Email: caroll@General-air.net</v>
      </c>
    </row>
    <row r="102" spans="1:44" x14ac:dyDescent="0.35">
      <c r="A102" t="s">
        <v>723</v>
      </c>
      <c r="B102" t="s">
        <v>45</v>
      </c>
      <c r="C102" t="s">
        <v>46</v>
      </c>
      <c r="D102" t="s">
        <v>75</v>
      </c>
      <c r="E102" t="s">
        <v>48</v>
      </c>
      <c r="F102" t="s">
        <v>48</v>
      </c>
      <c r="G102" t="s">
        <v>48</v>
      </c>
      <c r="H102" t="s">
        <v>48</v>
      </c>
      <c r="I102" t="s">
        <v>48</v>
      </c>
      <c r="J102" t="s">
        <v>48</v>
      </c>
      <c r="K102" t="s">
        <v>48</v>
      </c>
      <c r="L102" t="s">
        <v>48</v>
      </c>
      <c r="M102" t="s">
        <v>48</v>
      </c>
      <c r="N102" t="s">
        <v>48</v>
      </c>
      <c r="O102" t="s">
        <v>48</v>
      </c>
      <c r="P102" t="s">
        <v>48</v>
      </c>
      <c r="Q102" t="s">
        <v>48</v>
      </c>
      <c r="R102" t="s">
        <v>48</v>
      </c>
      <c r="S102" t="s">
        <v>48</v>
      </c>
      <c r="T102" t="s">
        <v>713</v>
      </c>
      <c r="U102" t="s">
        <v>714</v>
      </c>
      <c r="V102" t="s">
        <v>715</v>
      </c>
      <c r="W102" t="s">
        <v>716</v>
      </c>
      <c r="X102" t="s">
        <v>717</v>
      </c>
      <c r="Y102" t="s">
        <v>718</v>
      </c>
      <c r="Z102" t="s">
        <v>723</v>
      </c>
      <c r="AA102">
        <v>0</v>
      </c>
      <c r="AB102">
        <v>0</v>
      </c>
      <c r="AC102">
        <v>0</v>
      </c>
      <c r="AD102">
        <v>0.02</v>
      </c>
      <c r="AE102">
        <v>0.1</v>
      </c>
      <c r="AF102">
        <v>132</v>
      </c>
      <c r="AG102">
        <v>0.1</v>
      </c>
      <c r="AH102" t="s">
        <v>357</v>
      </c>
      <c r="AI102" s="26"/>
      <c r="AJ102" s="26" t="s">
        <v>719</v>
      </c>
      <c r="AK102" s="26" t="s">
        <v>720</v>
      </c>
      <c r="AL102" s="26" t="s">
        <v>721</v>
      </c>
      <c r="AM102" s="26" t="str" cm="1">
        <f t="array" ref="AM102">IF(AH102="Yes",T102&amp;" (Suspended as of: "&amp;TEXT(AI102,"m/dd/yyyy")&amp;")",T102)</f>
        <v>General Air Conditioning &amp; Heating, Inc. (Suspended as of: 1/00/1900)</v>
      </c>
      <c r="AN102" t="str" cm="1">
        <f t="array" ref="AN10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2.00%</v>
      </c>
      <c r="AO102" t="str" cm="1">
        <f t="array" ref="AO10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10.00%
% or $ amount Markup Non Business/Emergency Hours: $132.00
% Markup Materials: 10.00%</v>
      </c>
      <c r="AP10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Winston Telesford
Primary Addres: 7 Gaston Street, Dorchester, MA 02121
Phone Number: 617-427-7370
Fax Number: 617-427-7371</v>
      </c>
      <c r="AQ102" t="str">
        <f>VLOOKUP(data[[#This Row],[Lead Name]],get_cat!$A$170:$B$172,2,0)</f>
        <v>Richard Levesque 
Address: One Ashburton Place Room 1608 Boston, MA 02108 
Phone: 617-359-7269 | Email: richard.levesque@mass.gov</v>
      </c>
      <c r="AR10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Caroll Lopes
Emergency Contact Phone/After Hours: 617-427-7370; 617-413-8532
Emergency Contact Email: caroll@General-air.net</v>
      </c>
    </row>
    <row r="103" spans="1:44" x14ac:dyDescent="0.35">
      <c r="A103" t="s">
        <v>724</v>
      </c>
      <c r="B103" t="s">
        <v>45</v>
      </c>
      <c r="C103" t="s">
        <v>46</v>
      </c>
      <c r="D103" t="s">
        <v>47</v>
      </c>
      <c r="E103" t="s">
        <v>61</v>
      </c>
      <c r="F103" t="s">
        <v>61</v>
      </c>
      <c r="G103" t="s">
        <v>61</v>
      </c>
      <c r="H103" t="s">
        <v>61</v>
      </c>
      <c r="I103" t="s">
        <v>61</v>
      </c>
      <c r="J103" t="s">
        <v>61</v>
      </c>
      <c r="K103" t="s">
        <v>61</v>
      </c>
      <c r="L103" t="s">
        <v>61</v>
      </c>
      <c r="M103" t="s">
        <v>61</v>
      </c>
      <c r="N103" t="s">
        <v>61</v>
      </c>
      <c r="O103" t="s">
        <v>61</v>
      </c>
      <c r="P103" t="s">
        <v>61</v>
      </c>
      <c r="Q103" t="s">
        <v>61</v>
      </c>
      <c r="R103" t="s">
        <v>61</v>
      </c>
      <c r="S103" t="s">
        <v>61</v>
      </c>
      <c r="T103" t="s">
        <v>725</v>
      </c>
      <c r="U103" t="s">
        <v>726</v>
      </c>
      <c r="V103" t="s">
        <v>727</v>
      </c>
      <c r="W103" t="s">
        <v>728</v>
      </c>
      <c r="X103" t="s">
        <v>729</v>
      </c>
      <c r="Y103" t="s">
        <v>730</v>
      </c>
      <c r="Z103" t="s">
        <v>724</v>
      </c>
      <c r="AA103">
        <v>0.03</v>
      </c>
      <c r="AB103">
        <v>0.02</v>
      </c>
      <c r="AC103">
        <v>0.02</v>
      </c>
      <c r="AD103">
        <v>0.01</v>
      </c>
      <c r="AG103">
        <v>0.05</v>
      </c>
      <c r="AH103" t="s">
        <v>68</v>
      </c>
      <c r="AI103" s="26">
        <v>0</v>
      </c>
      <c r="AJ103" s="26" t="s">
        <v>731</v>
      </c>
      <c r="AK103" s="26" t="s">
        <v>732</v>
      </c>
      <c r="AL103" s="26" t="s">
        <v>733</v>
      </c>
      <c r="AM103" s="26" t="str" cm="1">
        <f t="array" ref="AM103">IF(AH103="Yes",T103&amp;" (Suspended as of: "&amp;TEXT(AI103,"m/dd/yyyy")&amp;")",T103)</f>
        <v>Gentlemen Painting</v>
      </c>
      <c r="AN103" t="str" cm="1">
        <f t="array" ref="AN10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2.00%
PPD 30 Days: 1.00%</v>
      </c>
      <c r="AO103" t="str" cm="1">
        <f t="array" ref="AO10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5.00%</v>
      </c>
      <c r="AP10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Paul E Shepard
Primary Addres: 44 Andover Street, Pittsfield, MA 01201
Phone Number: 413-822-2198
Fax Number: 413-464-7589</v>
      </c>
      <c r="AQ103" t="str">
        <f>VLOOKUP(data[[#This Row],[Lead Name]],get_cat!$A$170:$B$172,2,0)</f>
        <v>Richard Levesque 
Address: One Ashburton Place Room 1608 Boston, MA 02108 
Phone: 617-359-7269 | Email: richard.levesque@mass.gov</v>
      </c>
      <c r="AR10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Joshua Shepard
Emergency Contact Phone/After Hours: 413-449-4784
Emergency Contact Email: joshepard@gmail.com</v>
      </c>
    </row>
    <row r="104" spans="1:44" x14ac:dyDescent="0.35">
      <c r="A104" t="s">
        <v>734</v>
      </c>
      <c r="B104" t="s">
        <v>45</v>
      </c>
      <c r="C104" t="s">
        <v>46</v>
      </c>
      <c r="D104" t="s">
        <v>60</v>
      </c>
      <c r="E104" t="s">
        <v>48</v>
      </c>
      <c r="F104" t="s">
        <v>61</v>
      </c>
      <c r="G104" t="s">
        <v>48</v>
      </c>
      <c r="H104" t="s">
        <v>61</v>
      </c>
      <c r="I104" t="s">
        <v>61</v>
      </c>
      <c r="J104" t="s">
        <v>61</v>
      </c>
      <c r="K104" t="s">
        <v>48</v>
      </c>
      <c r="L104" t="s">
        <v>48</v>
      </c>
      <c r="M104" t="s">
        <v>48</v>
      </c>
      <c r="N104" t="s">
        <v>61</v>
      </c>
      <c r="O104" t="s">
        <v>61</v>
      </c>
      <c r="P104" t="s">
        <v>61</v>
      </c>
      <c r="Q104" t="s">
        <v>61</v>
      </c>
      <c r="R104" t="s">
        <v>61</v>
      </c>
      <c r="S104" t="s">
        <v>61</v>
      </c>
      <c r="T104" t="s">
        <v>735</v>
      </c>
      <c r="U104" t="s">
        <v>736</v>
      </c>
      <c r="V104" t="s">
        <v>737</v>
      </c>
      <c r="W104" t="s">
        <v>738</v>
      </c>
      <c r="X104" t="s">
        <v>739</v>
      </c>
      <c r="Y104" t="s">
        <v>740</v>
      </c>
      <c r="Z104" t="s">
        <v>734</v>
      </c>
      <c r="AA104">
        <v>0.02</v>
      </c>
      <c r="AB104">
        <v>0.01</v>
      </c>
      <c r="AC104">
        <v>0</v>
      </c>
      <c r="AD104">
        <v>0</v>
      </c>
      <c r="AE104">
        <v>0.5</v>
      </c>
      <c r="AF104">
        <v>0.75</v>
      </c>
      <c r="AG104">
        <v>0.25</v>
      </c>
      <c r="AH104" t="s">
        <v>68</v>
      </c>
      <c r="AI104" s="26">
        <v>0</v>
      </c>
      <c r="AJ104" s="26" t="s">
        <v>737</v>
      </c>
      <c r="AK104" s="26" t="s">
        <v>741</v>
      </c>
      <c r="AL104" s="26" t="s">
        <v>740</v>
      </c>
      <c r="AM104" s="26" t="str" cm="1">
        <f t="array" ref="AM104">IF(AH104="Yes",T104&amp;" (Suspended as of: "&amp;TEXT(AI104,"m/dd/yyyy")&amp;")",T104)</f>
        <v>George T. Wilkinson, Inc. (Wilkinson Companies)</v>
      </c>
      <c r="AN104" t="str" cm="1">
        <f t="array" ref="AN10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0.00%
PPD 30 Days: 0.00%</v>
      </c>
      <c r="AO104" t="str" cm="1">
        <f t="array" ref="AO10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$0.75
% Markup Materials: 25.00%</v>
      </c>
      <c r="AP10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John Sieminski
Primary Addres: 405 VFW Drive, Rockland, MA 02370
Phone Number: 781-335-2622
Fax Number: 781-335-9162</v>
      </c>
      <c r="AQ104" t="str">
        <f>VLOOKUP(data[[#This Row],[Lead Name]],get_cat!$A$170:$B$172,2,0)</f>
        <v>Richard Levesque 
Address: One Ashburton Place Room 1608 Boston, MA 02108 
Phone: 617-359-7269 | Email: richard.levesque@mass.gov</v>
      </c>
      <c r="AR10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John Sieminski
Emergency Contact Phone/After Hours: 781-335-2622; 617-908-5134
Emergency Contact Email: jsieminski@gtwilkinson.com </v>
      </c>
    </row>
    <row r="105" spans="1:44" x14ac:dyDescent="0.35">
      <c r="A105" t="s">
        <v>742</v>
      </c>
      <c r="B105" t="s">
        <v>45</v>
      </c>
      <c r="C105" t="s">
        <v>46</v>
      </c>
      <c r="D105" t="s">
        <v>175</v>
      </c>
      <c r="E105" t="s">
        <v>48</v>
      </c>
      <c r="F105" t="s">
        <v>48</v>
      </c>
      <c r="G105" t="s">
        <v>48</v>
      </c>
      <c r="H105" t="s">
        <v>48</v>
      </c>
      <c r="I105" t="s">
        <v>48</v>
      </c>
      <c r="J105" t="s">
        <v>48</v>
      </c>
      <c r="K105" t="s">
        <v>61</v>
      </c>
      <c r="L105" t="s">
        <v>61</v>
      </c>
      <c r="M105" t="s">
        <v>61</v>
      </c>
      <c r="N105" t="s">
        <v>48</v>
      </c>
      <c r="O105" t="s">
        <v>48</v>
      </c>
      <c r="P105" t="s">
        <v>48</v>
      </c>
      <c r="Q105" t="s">
        <v>48</v>
      </c>
      <c r="R105" t="s">
        <v>48</v>
      </c>
      <c r="S105" t="s">
        <v>48</v>
      </c>
      <c r="T105" t="s">
        <v>743</v>
      </c>
      <c r="U105" t="s">
        <v>744</v>
      </c>
      <c r="V105" t="s">
        <v>745</v>
      </c>
      <c r="W105" t="s">
        <v>746</v>
      </c>
      <c r="X105" t="s">
        <v>747</v>
      </c>
      <c r="Y105" t="s">
        <v>748</v>
      </c>
      <c r="Z105" t="s">
        <v>742</v>
      </c>
      <c r="AA105">
        <v>0.04</v>
      </c>
      <c r="AB105">
        <v>0.03</v>
      </c>
      <c r="AC105">
        <v>0.02</v>
      </c>
      <c r="AD105">
        <v>0.01</v>
      </c>
      <c r="AE105">
        <v>0.6</v>
      </c>
      <c r="AF105">
        <v>2.5</v>
      </c>
      <c r="AG105">
        <v>0.4</v>
      </c>
      <c r="AH105" t="s">
        <v>68</v>
      </c>
      <c r="AI105" s="26">
        <v>0</v>
      </c>
      <c r="AJ105" s="26" t="s">
        <v>749</v>
      </c>
      <c r="AK105" s="26" t="s">
        <v>750</v>
      </c>
      <c r="AL105" s="26" t="s">
        <v>751</v>
      </c>
      <c r="AM105" s="26" t="str" cm="1">
        <f t="array" ref="AM105">IF(AH105="Yes",T105&amp;" (Suspended as of: "&amp;TEXT(AI105,"m/dd/yyyy")&amp;")",T105)</f>
        <v>Gill Building Corporation dba Renaissance Builders</v>
      </c>
      <c r="AN105" t="str" cm="1">
        <f t="array" ref="AN10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4.00%
PPD 15 Days: 3.00%
PPD 20 Days: 2.00%
PPD 30 Days: 1.00%</v>
      </c>
      <c r="AO105" t="str" cm="1">
        <f t="array" ref="AO10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60.00%
% or $ amount Markup Non Business/Emergency Hours: $2.50
% Markup Materials: 40.00%</v>
      </c>
      <c r="AP10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Stephen Greenwald
Primary Addres: PO Box 272, Turners Falls, MA 01376
Phone Number: 413-863-8316
Fax Number: 413-863-9712</v>
      </c>
      <c r="AQ105" t="str">
        <f>VLOOKUP(data[[#This Row],[Lead Name]],get_cat!$A$170:$B$172,2,0)</f>
        <v>Richard Levesque 
Address: One Ashburton Place Room 1608 Boston, MA 02108 
Phone: 617-359-7269 | Email: richard.levesque@mass.gov</v>
      </c>
      <c r="AR10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Tricia Perham
Emergency Contact Phone/After Hours: 413-863-8316; 413-834-0586
Emergency Contact Email: tricia@renbuild.net</v>
      </c>
    </row>
    <row r="106" spans="1:44" x14ac:dyDescent="0.35">
      <c r="A106" t="s">
        <v>752</v>
      </c>
      <c r="B106" t="s">
        <v>45</v>
      </c>
      <c r="C106" t="s">
        <v>46</v>
      </c>
      <c r="D106" t="s">
        <v>94</v>
      </c>
      <c r="E106" t="s">
        <v>48</v>
      </c>
      <c r="F106" t="s">
        <v>48</v>
      </c>
      <c r="G106" t="s">
        <v>48</v>
      </c>
      <c r="H106" t="s">
        <v>48</v>
      </c>
      <c r="I106" t="s">
        <v>48</v>
      </c>
      <c r="J106" t="s">
        <v>61</v>
      </c>
      <c r="K106" t="s">
        <v>48</v>
      </c>
      <c r="L106" t="s">
        <v>48</v>
      </c>
      <c r="M106" t="s">
        <v>48</v>
      </c>
      <c r="N106" t="s">
        <v>61</v>
      </c>
      <c r="O106" t="s">
        <v>48</v>
      </c>
      <c r="P106" t="s">
        <v>61</v>
      </c>
      <c r="Q106" t="s">
        <v>61</v>
      </c>
      <c r="R106" t="s">
        <v>61</v>
      </c>
      <c r="S106" t="s">
        <v>61</v>
      </c>
      <c r="T106" t="s">
        <v>753</v>
      </c>
      <c r="U106" t="s">
        <v>754</v>
      </c>
      <c r="V106" t="s">
        <v>755</v>
      </c>
      <c r="W106" t="s">
        <v>756</v>
      </c>
      <c r="X106" t="s">
        <v>757</v>
      </c>
      <c r="Y106" t="s">
        <v>758</v>
      </c>
      <c r="Z106" t="s">
        <v>752</v>
      </c>
      <c r="AA106">
        <v>0.05</v>
      </c>
      <c r="AB106">
        <v>0.03</v>
      </c>
      <c r="AC106">
        <v>0.02</v>
      </c>
      <c r="AD106">
        <v>0.02</v>
      </c>
      <c r="AE106">
        <v>0.35</v>
      </c>
      <c r="AG106">
        <v>0.55000000000000004</v>
      </c>
      <c r="AH106" t="s">
        <v>68</v>
      </c>
      <c r="AI106" s="26">
        <v>0</v>
      </c>
      <c r="AJ106" s="26" t="s">
        <v>759</v>
      </c>
      <c r="AK106" s="26" t="s">
        <v>760</v>
      </c>
      <c r="AL106" s="26" t="s">
        <v>761</v>
      </c>
      <c r="AM106" s="26" t="str" cm="1">
        <f t="array" ref="AM106">IF(AH106="Yes",T106&amp;" (Suspended as of: "&amp;TEXT(AI106,"m/dd/yyyy")&amp;")",T106)</f>
        <v xml:space="preserve">Glass and Mirror Inc </v>
      </c>
      <c r="AN106" t="str" cm="1">
        <f t="array" ref="AN10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3.00%
PPD 20 Days: 2.00%
PPD 30 Days: 2.00%</v>
      </c>
      <c r="AO106" t="str" cm="1">
        <f t="array" ref="AO10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35.00%
% or $ amount Markup Non Business/Emergency Hours: $0.00
% Markup Materials: 55.00%</v>
      </c>
      <c r="AP10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Brian Nazzaro
Primary Addres: 190 Broadway, Somerville, MA 02145
Phone Number: 617-623-3140
Fax Number: 617-666-4303</v>
      </c>
      <c r="AQ106" t="str">
        <f>VLOOKUP(data[[#This Row],[Lead Name]],get_cat!$A$170:$B$172,2,0)</f>
        <v>Richard Levesque 
Address: One Ashburton Place Room 1608 Boston, MA 02108 
Phone: 617-359-7269 | Email: richard.levesque@mass.gov</v>
      </c>
      <c r="AR10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Susan Nazzaro
Emergency Contact Phone/After Hours: 617-828-9131
Emergency Contact Email: suenazzaro@aol.com</v>
      </c>
    </row>
    <row r="107" spans="1:44" x14ac:dyDescent="0.35">
      <c r="A107" t="s">
        <v>762</v>
      </c>
      <c r="B107" t="s">
        <v>45</v>
      </c>
      <c r="C107" t="s">
        <v>46</v>
      </c>
      <c r="D107" t="s">
        <v>128</v>
      </c>
      <c r="E107" t="s">
        <v>48</v>
      </c>
      <c r="F107" t="s">
        <v>48</v>
      </c>
      <c r="G107" t="s">
        <v>48</v>
      </c>
      <c r="H107" t="s">
        <v>48</v>
      </c>
      <c r="I107" t="s">
        <v>48</v>
      </c>
      <c r="J107" t="s">
        <v>48</v>
      </c>
      <c r="K107" t="s">
        <v>48</v>
      </c>
      <c r="L107" t="s">
        <v>48</v>
      </c>
      <c r="M107" t="s">
        <v>48</v>
      </c>
      <c r="N107" t="s">
        <v>48</v>
      </c>
      <c r="O107" t="s">
        <v>48</v>
      </c>
      <c r="P107" t="s">
        <v>48</v>
      </c>
      <c r="Q107" t="s">
        <v>48</v>
      </c>
      <c r="R107" t="s">
        <v>48</v>
      </c>
      <c r="S107" t="s">
        <v>48</v>
      </c>
      <c r="T107" t="s">
        <v>763</v>
      </c>
      <c r="U107" t="s">
        <v>133</v>
      </c>
      <c r="V107" t="s">
        <v>133</v>
      </c>
      <c r="W107" t="s">
        <v>133</v>
      </c>
      <c r="X107" t="s">
        <v>133</v>
      </c>
      <c r="Y107" t="s">
        <v>133</v>
      </c>
      <c r="Z107" t="s">
        <v>762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 t="s">
        <v>68</v>
      </c>
      <c r="AI107" s="26">
        <v>0</v>
      </c>
      <c r="AJ107" s="26" t="s">
        <v>183</v>
      </c>
      <c r="AK107" s="26" t="s">
        <v>183</v>
      </c>
      <c r="AL107" s="26" t="s">
        <v>183</v>
      </c>
      <c r="AM107" s="26" t="str" cm="1">
        <f t="array" ref="AM107">IF(AH107="Yes",T107&amp;" (Suspended as of: "&amp;TEXT(AI107,"m/dd/yyyy")&amp;")",T107)</f>
        <v xml:space="preserve">Dagle Electrical Construction Corp </v>
      </c>
      <c r="AN107" t="str" cm="1">
        <f t="array" ref="AN10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7" t="str" cm="1">
        <f t="array" ref="AO10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0
Primary Addres: 0
Phone Number: 0
Fax Number: 0</v>
      </c>
      <c r="AQ107" t="str">
        <f>VLOOKUP(data[[#This Row],[Lead Name]],get_cat!$A$170:$B$172,2,0)</f>
        <v>Richard Levesque 
Address: One Ashburton Place Room 1608 Boston, MA 02108 
Phone: 617-359-7269 | Email: richard.levesque@mass.gov</v>
      </c>
      <c r="AR10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108" spans="1:44" x14ac:dyDescent="0.35">
      <c r="A108" t="s">
        <v>764</v>
      </c>
      <c r="B108" t="s">
        <v>45</v>
      </c>
      <c r="C108" t="s">
        <v>46</v>
      </c>
      <c r="D108" t="s">
        <v>175</v>
      </c>
      <c r="E108" t="s">
        <v>48</v>
      </c>
      <c r="F108" t="s">
        <v>61</v>
      </c>
      <c r="G108" t="s">
        <v>48</v>
      </c>
      <c r="H108" t="s">
        <v>61</v>
      </c>
      <c r="I108" t="s">
        <v>48</v>
      </c>
      <c r="J108" t="s">
        <v>61</v>
      </c>
      <c r="K108" t="s">
        <v>48</v>
      </c>
      <c r="L108" t="s">
        <v>48</v>
      </c>
      <c r="M108" t="s">
        <v>48</v>
      </c>
      <c r="N108" t="s">
        <v>61</v>
      </c>
      <c r="O108" t="s">
        <v>48</v>
      </c>
      <c r="P108" t="s">
        <v>61</v>
      </c>
      <c r="Q108" t="s">
        <v>61</v>
      </c>
      <c r="R108" t="s">
        <v>61</v>
      </c>
      <c r="S108" t="s">
        <v>48</v>
      </c>
      <c r="T108" t="s">
        <v>765</v>
      </c>
      <c r="U108" t="s">
        <v>766</v>
      </c>
      <c r="V108" t="s">
        <v>767</v>
      </c>
      <c r="W108" t="s">
        <v>768</v>
      </c>
      <c r="X108" t="s">
        <v>769</v>
      </c>
      <c r="Y108" t="s">
        <v>770</v>
      </c>
      <c r="Z108" t="s">
        <v>764</v>
      </c>
      <c r="AA108">
        <v>0</v>
      </c>
      <c r="AB108">
        <v>0</v>
      </c>
      <c r="AC108">
        <v>0</v>
      </c>
      <c r="AD108">
        <v>0</v>
      </c>
      <c r="AG108">
        <v>0.2</v>
      </c>
      <c r="AH108" t="s">
        <v>68</v>
      </c>
      <c r="AI108" s="26">
        <v>0</v>
      </c>
      <c r="AJ108" s="26" t="s">
        <v>771</v>
      </c>
      <c r="AK108" s="26" t="s">
        <v>772</v>
      </c>
      <c r="AL108" s="26" t="s">
        <v>773</v>
      </c>
      <c r="AM108" s="26" t="str" cm="1">
        <f t="array" ref="AM108">IF(AH108="Yes",T108&amp;" (Suspended as of: "&amp;TEXT(AI108,"m/dd/yyyy")&amp;")",T108)</f>
        <v>Green Environmental Inc.</v>
      </c>
      <c r="AN108" t="str" cm="1">
        <f t="array" ref="AN10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8" t="str" cm="1">
        <f t="array" ref="AO10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20.00%</v>
      </c>
      <c r="AP10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G. Ferguson
Primary Addres: 296 Weymouth Street, Unit C, Rockland, MA 02370
Phone Number: 617-479-0550 x250
Fax Number: 617-479-5150</v>
      </c>
      <c r="AQ108" t="str">
        <f>VLOOKUP(data[[#This Row],[Lead Name]],get_cat!$A$170:$B$172,2,0)</f>
        <v>Richard Levesque 
Address: One Ashburton Place Room 1608 Boston, MA 02108 
Phone: 617-359-7269 | Email: richard.levesque@mass.gov</v>
      </c>
      <c r="AR10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Derek Baggett
Emergency Contact Phone/After Hours: 508-809-0469
Emergency Contact Email: Djba71@gmail.com</v>
      </c>
    </row>
    <row r="109" spans="1:44" x14ac:dyDescent="0.35">
      <c r="A109" t="s">
        <v>774</v>
      </c>
      <c r="B109" t="s">
        <v>45</v>
      </c>
      <c r="C109" t="s">
        <v>46</v>
      </c>
      <c r="D109" t="s">
        <v>73</v>
      </c>
      <c r="E109" t="s">
        <v>48</v>
      </c>
      <c r="F109" t="s">
        <v>61</v>
      </c>
      <c r="G109" t="s">
        <v>48</v>
      </c>
      <c r="H109" t="s">
        <v>61</v>
      </c>
      <c r="I109" t="s">
        <v>48</v>
      </c>
      <c r="J109" t="s">
        <v>48</v>
      </c>
      <c r="K109" t="s">
        <v>48</v>
      </c>
      <c r="L109" t="s">
        <v>48</v>
      </c>
      <c r="M109" t="s">
        <v>48</v>
      </c>
      <c r="N109" t="s">
        <v>48</v>
      </c>
      <c r="O109" t="s">
        <v>48</v>
      </c>
      <c r="P109" t="s">
        <v>61</v>
      </c>
      <c r="Q109" t="s">
        <v>61</v>
      </c>
      <c r="R109" t="s">
        <v>48</v>
      </c>
      <c r="S109" t="s">
        <v>48</v>
      </c>
      <c r="T109" t="s">
        <v>775</v>
      </c>
      <c r="U109" t="s">
        <v>776</v>
      </c>
      <c r="V109" t="s">
        <v>777</v>
      </c>
      <c r="W109" t="s">
        <v>778</v>
      </c>
      <c r="X109" t="s">
        <v>133</v>
      </c>
      <c r="Y109" t="s">
        <v>779</v>
      </c>
      <c r="Z109" t="s">
        <v>774</v>
      </c>
      <c r="AA109">
        <v>0.05</v>
      </c>
      <c r="AB109">
        <v>0.03</v>
      </c>
      <c r="AC109">
        <v>0.02</v>
      </c>
      <c r="AD109">
        <v>0</v>
      </c>
      <c r="AE109">
        <v>0.5</v>
      </c>
      <c r="AG109">
        <v>0.1</v>
      </c>
      <c r="AH109" t="s">
        <v>68</v>
      </c>
      <c r="AI109" s="26">
        <v>0</v>
      </c>
      <c r="AJ109" s="26" t="s">
        <v>777</v>
      </c>
      <c r="AK109" s="26" t="s">
        <v>780</v>
      </c>
      <c r="AL109" s="26" t="s">
        <v>779</v>
      </c>
      <c r="AM109" s="26" t="str" cm="1">
        <f t="array" ref="AM109">IF(AH109="Yes",T109&amp;" (Suspended as of: "&amp;TEXT(AI109,"m/dd/yyyy")&amp;")",T109)</f>
        <v>Healthy Air Solutions, Inc</v>
      </c>
      <c r="AN109" t="str" cm="1">
        <f t="array" ref="AN10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3.00%
PPD 20 Days: 2.00%
PPD 30 Days: 0.00%</v>
      </c>
      <c r="AO109" t="str" cm="1">
        <f t="array" ref="AO10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$0.00
% Markup Materials: 10.00%</v>
      </c>
      <c r="AP10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Daniel Durgin
Primary Addres: 29 Walnut Road, Norwell, MA 02061
Phone Number: 781-659-4062
Fax Number: 0</v>
      </c>
      <c r="AQ109" t="str">
        <f>VLOOKUP(data[[#This Row],[Lead Name]],get_cat!$A$170:$B$172,2,0)</f>
        <v>Richard Levesque 
Address: One Ashburton Place Room 1608 Boston, MA 02108 
Phone: 617-359-7269 | Email: richard.levesque@mass.gov</v>
      </c>
      <c r="AR10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Daniel Durgin
Emergency Contact Phone/After Hours: 781-659-4062; 617-816-4060 
Emergency Contact Email: healthyairsol@verizon.net</v>
      </c>
    </row>
    <row r="110" spans="1:44" x14ac:dyDescent="0.35">
      <c r="A110" t="s">
        <v>781</v>
      </c>
      <c r="B110" t="s">
        <v>45</v>
      </c>
      <c r="C110" t="s">
        <v>46</v>
      </c>
      <c r="D110" t="s">
        <v>60</v>
      </c>
      <c r="E110" t="s">
        <v>48</v>
      </c>
      <c r="F110" t="s">
        <v>61</v>
      </c>
      <c r="G110" t="s">
        <v>48</v>
      </c>
      <c r="H110" t="s">
        <v>61</v>
      </c>
      <c r="I110" t="s">
        <v>48</v>
      </c>
      <c r="J110" t="s">
        <v>48</v>
      </c>
      <c r="K110" t="s">
        <v>48</v>
      </c>
      <c r="L110" t="s">
        <v>48</v>
      </c>
      <c r="M110" t="s">
        <v>48</v>
      </c>
      <c r="N110" t="s">
        <v>48</v>
      </c>
      <c r="O110" t="s">
        <v>48</v>
      </c>
      <c r="P110" t="s">
        <v>61</v>
      </c>
      <c r="Q110" t="s">
        <v>61</v>
      </c>
      <c r="R110" t="s">
        <v>48</v>
      </c>
      <c r="S110" t="s">
        <v>48</v>
      </c>
      <c r="T110" t="s">
        <v>775</v>
      </c>
      <c r="U110" t="s">
        <v>776</v>
      </c>
      <c r="V110" t="s">
        <v>782</v>
      </c>
      <c r="W110" t="s">
        <v>778</v>
      </c>
      <c r="X110" t="s">
        <v>783</v>
      </c>
      <c r="Y110" t="s">
        <v>779</v>
      </c>
      <c r="Z110" t="s">
        <v>781</v>
      </c>
      <c r="AA110">
        <v>0.05</v>
      </c>
      <c r="AB110">
        <v>0.03</v>
      </c>
      <c r="AC110">
        <v>0.02</v>
      </c>
      <c r="AD110">
        <v>0</v>
      </c>
      <c r="AE110">
        <v>0.5</v>
      </c>
      <c r="AG110">
        <v>0.1</v>
      </c>
      <c r="AH110" t="s">
        <v>68</v>
      </c>
      <c r="AI110" s="26">
        <v>0</v>
      </c>
      <c r="AJ110" s="26" t="s">
        <v>777</v>
      </c>
      <c r="AK110" s="26" t="s">
        <v>780</v>
      </c>
      <c r="AL110" s="26" t="s">
        <v>779</v>
      </c>
      <c r="AM110" s="26" t="str" cm="1">
        <f t="array" ref="AM110">IF(AH110="Yes",T110&amp;" (Suspended as of: "&amp;TEXT(AI110,"m/dd/yyyy")&amp;")",T110)</f>
        <v>Healthy Air Solutions, Inc</v>
      </c>
      <c r="AN110" t="str" cm="1">
        <f t="array" ref="AN11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3.00%
PPD 20 Days: 2.00%
PPD 30 Days: 0.00%</v>
      </c>
      <c r="AO110" t="str" cm="1">
        <f t="array" ref="AO11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$0.00
% Markup Materials: 10.00%</v>
      </c>
      <c r="AP11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Brenda Durgin
Primary Addres: 29 Walnut Road, Norwell, MA 02061
Phone Number: 781-659-4062
Fax Number: 781-659-4082</v>
      </c>
      <c r="AQ110" t="str">
        <f>VLOOKUP(data[[#This Row],[Lead Name]],get_cat!$A$170:$B$172,2,0)</f>
        <v>Richard Levesque 
Address: One Ashburton Place Room 1608 Boston, MA 02108 
Phone: 617-359-7269 | Email: richard.levesque@mass.gov</v>
      </c>
      <c r="AR11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Daniel Durgin
Emergency Contact Phone/After Hours: 781-659-4062; 617-816-4060 
Emergency Contact Email: healthyairsol@verizon.net</v>
      </c>
    </row>
    <row r="111" spans="1:44" x14ac:dyDescent="0.35">
      <c r="A111" t="s">
        <v>133</v>
      </c>
      <c r="B111" t="s">
        <v>322</v>
      </c>
      <c r="C111" t="s">
        <v>322</v>
      </c>
      <c r="D111" t="s">
        <v>322</v>
      </c>
      <c r="E111" t="s">
        <v>48</v>
      </c>
      <c r="F111" t="s">
        <v>48</v>
      </c>
      <c r="G111" t="s">
        <v>48</v>
      </c>
      <c r="H111" t="s">
        <v>48</v>
      </c>
      <c r="I111" t="s">
        <v>48</v>
      </c>
      <c r="J111" t="s">
        <v>48</v>
      </c>
      <c r="K111" t="s">
        <v>48</v>
      </c>
      <c r="L111" t="s">
        <v>48</v>
      </c>
      <c r="M111" t="s">
        <v>48</v>
      </c>
      <c r="N111" t="s">
        <v>48</v>
      </c>
      <c r="O111" t="s">
        <v>48</v>
      </c>
      <c r="P111" t="s">
        <v>48</v>
      </c>
      <c r="Q111" t="s">
        <v>48</v>
      </c>
      <c r="R111" t="s">
        <v>48</v>
      </c>
      <c r="S111" t="s">
        <v>48</v>
      </c>
      <c r="T111" t="s">
        <v>322</v>
      </c>
      <c r="U111" t="s">
        <v>322</v>
      </c>
      <c r="V111" t="s">
        <v>322</v>
      </c>
      <c r="W111" t="s">
        <v>322</v>
      </c>
      <c r="X111" t="s">
        <v>322</v>
      </c>
      <c r="Y111" t="s">
        <v>322</v>
      </c>
      <c r="Z111" t="s">
        <v>322</v>
      </c>
      <c r="AH111" t="s">
        <v>322</v>
      </c>
      <c r="AI111" s="26"/>
      <c r="AJ111" s="26" t="s">
        <v>322</v>
      </c>
      <c r="AK111" s="26" t="s">
        <v>322</v>
      </c>
      <c r="AL111" s="26" t="s">
        <v>322</v>
      </c>
      <c r="AM111" s="26" t="str" cm="1">
        <f t="array" ref="AM111">IF(AH111="Yes",T111&amp;" (Suspended as of: "&amp;TEXT(AI111,"m/dd/yyyy")&amp;")",T111)</f>
        <v xml:space="preserve"> </v>
      </c>
      <c r="AN111" t="str" cm="1">
        <f t="array" ref="AN11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1" t="str" cm="1">
        <f t="array" ref="AO11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1" t="e">
        <f>VLOOKUP(data[[#This Row],[Lead Name]],get_cat!$A$170:$B$172,2,0)</f>
        <v>#N/A</v>
      </c>
      <c r="AR11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2" spans="1:44" x14ac:dyDescent="0.35">
      <c r="A112" t="s">
        <v>133</v>
      </c>
      <c r="B112" t="s">
        <v>322</v>
      </c>
      <c r="C112" t="s">
        <v>322</v>
      </c>
      <c r="D112" t="s">
        <v>322</v>
      </c>
      <c r="E112" t="s">
        <v>48</v>
      </c>
      <c r="F112" t="s">
        <v>48</v>
      </c>
      <c r="G112" t="s">
        <v>48</v>
      </c>
      <c r="H112" t="s">
        <v>48</v>
      </c>
      <c r="I112" t="s">
        <v>48</v>
      </c>
      <c r="J112" t="s">
        <v>48</v>
      </c>
      <c r="K112" t="s">
        <v>48</v>
      </c>
      <c r="L112" t="s">
        <v>48</v>
      </c>
      <c r="M112" t="s">
        <v>48</v>
      </c>
      <c r="N112" t="s">
        <v>48</v>
      </c>
      <c r="O112" t="s">
        <v>48</v>
      </c>
      <c r="P112" t="s">
        <v>48</v>
      </c>
      <c r="Q112" t="s">
        <v>48</v>
      </c>
      <c r="R112" t="s">
        <v>48</v>
      </c>
      <c r="S112" t="s">
        <v>48</v>
      </c>
      <c r="T112" t="s">
        <v>322</v>
      </c>
      <c r="U112" t="s">
        <v>322</v>
      </c>
      <c r="V112" t="s">
        <v>322</v>
      </c>
      <c r="W112" t="s">
        <v>322</v>
      </c>
      <c r="X112" t="s">
        <v>322</v>
      </c>
      <c r="Y112" t="s">
        <v>322</v>
      </c>
      <c r="Z112" t="s">
        <v>322</v>
      </c>
      <c r="AH112" t="s">
        <v>322</v>
      </c>
      <c r="AI112" s="26"/>
      <c r="AJ112" s="26" t="s">
        <v>322</v>
      </c>
      <c r="AK112" s="26" t="s">
        <v>322</v>
      </c>
      <c r="AL112" s="26" t="s">
        <v>322</v>
      </c>
      <c r="AM112" s="26" t="str" cm="1">
        <f t="array" ref="AM112">IF(AH112="Yes",T112&amp;" (Suspended as of: "&amp;TEXT(AI112,"m/dd/yyyy")&amp;")",T112)</f>
        <v xml:space="preserve"> </v>
      </c>
      <c r="AN112" t="str" cm="1">
        <f t="array" ref="AN11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2" t="str" cm="1">
        <f t="array" ref="AO11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2" t="e">
        <f>VLOOKUP(data[[#This Row],[Lead Name]],get_cat!$A$170:$B$172,2,0)</f>
        <v>#N/A</v>
      </c>
      <c r="AR11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3" spans="1:44" x14ac:dyDescent="0.35">
      <c r="A113" t="s">
        <v>784</v>
      </c>
      <c r="B113" t="s">
        <v>45</v>
      </c>
      <c r="C113" t="s">
        <v>46</v>
      </c>
      <c r="D113" t="s">
        <v>94</v>
      </c>
      <c r="E113" t="s">
        <v>48</v>
      </c>
      <c r="F113" t="s">
        <v>48</v>
      </c>
      <c r="G113" t="s">
        <v>48</v>
      </c>
      <c r="H113" t="s">
        <v>48</v>
      </c>
      <c r="I113" t="s">
        <v>48</v>
      </c>
      <c r="J113" t="s">
        <v>61</v>
      </c>
      <c r="K113" t="s">
        <v>48</v>
      </c>
      <c r="L113" t="s">
        <v>48</v>
      </c>
      <c r="M113" t="s">
        <v>48</v>
      </c>
      <c r="N113" t="s">
        <v>61</v>
      </c>
      <c r="O113" t="s">
        <v>48</v>
      </c>
      <c r="P113" t="s">
        <v>61</v>
      </c>
      <c r="Q113" t="s">
        <v>48</v>
      </c>
      <c r="R113" t="s">
        <v>61</v>
      </c>
      <c r="S113" t="s">
        <v>48</v>
      </c>
      <c r="T113" t="s">
        <v>785</v>
      </c>
      <c r="U113" t="s">
        <v>786</v>
      </c>
      <c r="V113" t="s">
        <v>787</v>
      </c>
      <c r="W113" t="s">
        <v>788</v>
      </c>
      <c r="X113" t="s">
        <v>789</v>
      </c>
      <c r="Y113" t="s">
        <v>790</v>
      </c>
      <c r="Z113" t="s">
        <v>784</v>
      </c>
      <c r="AA113">
        <v>0.04</v>
      </c>
      <c r="AB113">
        <v>0.03</v>
      </c>
      <c r="AC113">
        <v>0.02</v>
      </c>
      <c r="AD113">
        <v>0.01</v>
      </c>
      <c r="AE113">
        <v>0.4</v>
      </c>
      <c r="AG113">
        <v>0.3</v>
      </c>
      <c r="AH113" t="s">
        <v>68</v>
      </c>
      <c r="AI113" s="26">
        <v>0</v>
      </c>
      <c r="AJ113" s="26" t="s">
        <v>787</v>
      </c>
      <c r="AK113" s="26" t="s">
        <v>791</v>
      </c>
      <c r="AL113" s="26" t="s">
        <v>792</v>
      </c>
      <c r="AM113" s="26" t="str" cm="1">
        <f t="array" ref="AM113">IF(AH113="Yes",T113&amp;" (Suspended as of: "&amp;TEXT(AI113,"m/dd/yyyy")&amp;")",T113)</f>
        <v>Hub Glass Services</v>
      </c>
      <c r="AN113" t="str" cm="1">
        <f t="array" ref="AN11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4.00%
PPD 15 Days: 3.00%
PPD 20 Days: 2.00%
PPD 30 Days: 1.00%</v>
      </c>
      <c r="AO113" t="str" cm="1">
        <f t="array" ref="AO11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40.00%
% or $ amount Markup Non Business/Emergency Hours: $0.00
% Markup Materials: 30.00%</v>
      </c>
      <c r="AP11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Sharon Tankel
Primary Addres: 164 Surrey Street, Medford, MA 02155
Phone Number: 617-625-6661
Fax Number: 617-625-0223</v>
      </c>
      <c r="AQ113" t="str">
        <f>VLOOKUP(data[[#This Row],[Lead Name]],get_cat!$A$170:$B$172,2,0)</f>
        <v>Richard Levesque 
Address: One Ashburton Place Room 1608 Boston, MA 02108 
Phone: 617-359-7269 | Email: richard.levesque@mass.gov</v>
      </c>
      <c r="AR11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Sharon Tankel
Emergency Contact Phone/After Hours: 617-775-8438
Emergency Contact Email: sharont@hubglassservices.com </v>
      </c>
    </row>
    <row r="114" spans="1:44" x14ac:dyDescent="0.35">
      <c r="A114" t="s">
        <v>793</v>
      </c>
      <c r="B114" t="s">
        <v>45</v>
      </c>
      <c r="C114" t="s">
        <v>46</v>
      </c>
      <c r="D114" t="s">
        <v>60</v>
      </c>
      <c r="E114" t="s">
        <v>48</v>
      </c>
      <c r="F114" t="s">
        <v>48</v>
      </c>
      <c r="G114" t="s">
        <v>48</v>
      </c>
      <c r="H114" t="s">
        <v>61</v>
      </c>
      <c r="I114" t="s">
        <v>48</v>
      </c>
      <c r="J114" t="s">
        <v>48</v>
      </c>
      <c r="K114" t="s">
        <v>48</v>
      </c>
      <c r="L114" t="s">
        <v>48</v>
      </c>
      <c r="M114" t="s">
        <v>48</v>
      </c>
      <c r="N114" t="s">
        <v>48</v>
      </c>
      <c r="O114" t="s">
        <v>48</v>
      </c>
      <c r="P114" t="s">
        <v>61</v>
      </c>
      <c r="Q114" t="s">
        <v>61</v>
      </c>
      <c r="R114" t="s">
        <v>48</v>
      </c>
      <c r="S114" t="s">
        <v>48</v>
      </c>
      <c r="T114" t="s">
        <v>794</v>
      </c>
      <c r="U114" t="s">
        <v>795</v>
      </c>
      <c r="V114" t="s">
        <v>796</v>
      </c>
      <c r="W114" t="s">
        <v>797</v>
      </c>
      <c r="X114" t="s">
        <v>798</v>
      </c>
      <c r="Y114" t="s">
        <v>799</v>
      </c>
      <c r="Z114" t="s">
        <v>793</v>
      </c>
      <c r="AA114">
        <v>0.02</v>
      </c>
      <c r="AB114">
        <v>0</v>
      </c>
      <c r="AC114">
        <v>0</v>
      </c>
      <c r="AD114">
        <v>0</v>
      </c>
      <c r="AE114">
        <v>0.5</v>
      </c>
      <c r="AF114">
        <v>175</v>
      </c>
      <c r="AG114">
        <v>0.4</v>
      </c>
      <c r="AH114" t="s">
        <v>68</v>
      </c>
      <c r="AI114" s="26">
        <v>0</v>
      </c>
      <c r="AJ114" s="26" t="s">
        <v>796</v>
      </c>
      <c r="AK114" s="26" t="s">
        <v>800</v>
      </c>
      <c r="AL114" s="26" t="s">
        <v>799</v>
      </c>
      <c r="AM114" s="26" t="str" cm="1">
        <f t="array" ref="AM114">IF(AH114="Yes",T114&amp;" (Suspended as of: "&amp;TEXT(AI114,"m/dd/yyyy")&amp;")",T114)</f>
        <v>Industrial Burner Systems</v>
      </c>
      <c r="AN114" t="str" cm="1">
        <f t="array" ref="AN11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114" t="str" cm="1">
        <f t="array" ref="AO11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$175.00
% Markup Materials: 40.00%</v>
      </c>
      <c r="AP11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Jason Lee
Primary Addres: 61 Copeland Street, Quincy, MA 02169
Phone Number: 617-479-3900
Fax Number: 617-847-0047</v>
      </c>
      <c r="AQ114" t="str">
        <f>VLOOKUP(data[[#This Row],[Lead Name]],get_cat!$A$170:$B$172,2,0)</f>
        <v>Richard Levesque 
Address: One Ashburton Place Room 1608 Boston, MA 02108 
Phone: 617-359-7269 | Email: richard.levesque@mass.gov</v>
      </c>
      <c r="AR11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Jason Lee
Emergency Contact Phone/After Hours: 617-479-3900; 617-947-8680
Emergency Contact Email: jasonlee@indburner.com</v>
      </c>
    </row>
    <row r="115" spans="1:44" x14ac:dyDescent="0.35">
      <c r="A115" t="s">
        <v>801</v>
      </c>
      <c r="B115" t="s">
        <v>45</v>
      </c>
      <c r="C115" t="s">
        <v>46</v>
      </c>
      <c r="D115" t="s">
        <v>73</v>
      </c>
      <c r="E115" t="s">
        <v>48</v>
      </c>
      <c r="F115" t="s">
        <v>48</v>
      </c>
      <c r="G115" t="s">
        <v>48</v>
      </c>
      <c r="H115" t="s">
        <v>61</v>
      </c>
      <c r="I115" t="s">
        <v>48</v>
      </c>
      <c r="J115" t="s">
        <v>48</v>
      </c>
      <c r="K115" t="s">
        <v>48</v>
      </c>
      <c r="L115" t="s">
        <v>48</v>
      </c>
      <c r="M115" t="s">
        <v>48</v>
      </c>
      <c r="N115" t="s">
        <v>48</v>
      </c>
      <c r="O115" t="s">
        <v>48</v>
      </c>
      <c r="P115" t="s">
        <v>61</v>
      </c>
      <c r="Q115" t="s">
        <v>61</v>
      </c>
      <c r="R115" t="s">
        <v>48</v>
      </c>
      <c r="S115" t="s">
        <v>48</v>
      </c>
      <c r="T115" t="s">
        <v>794</v>
      </c>
      <c r="U115" t="s">
        <v>795</v>
      </c>
      <c r="V115" t="s">
        <v>796</v>
      </c>
      <c r="W115" t="s">
        <v>797</v>
      </c>
      <c r="X115" t="s">
        <v>798</v>
      </c>
      <c r="Y115" t="s">
        <v>799</v>
      </c>
      <c r="Z115" t="s">
        <v>801</v>
      </c>
      <c r="AA115">
        <v>0.02</v>
      </c>
      <c r="AB115">
        <v>0</v>
      </c>
      <c r="AC115">
        <v>0</v>
      </c>
      <c r="AD115">
        <v>0</v>
      </c>
      <c r="AE115">
        <v>0.5</v>
      </c>
      <c r="AF115">
        <v>175</v>
      </c>
      <c r="AG115">
        <v>0.4</v>
      </c>
      <c r="AH115" t="s">
        <v>68</v>
      </c>
      <c r="AI115" s="26">
        <v>0</v>
      </c>
      <c r="AJ115" s="26" t="s">
        <v>796</v>
      </c>
      <c r="AK115" s="26" t="s">
        <v>800</v>
      </c>
      <c r="AL115" s="26" t="s">
        <v>799</v>
      </c>
      <c r="AM115" s="26" t="str" cm="1">
        <f t="array" ref="AM115">IF(AH115="Yes",T115&amp;" (Suspended as of: "&amp;TEXT(AI115,"m/dd/yyyy")&amp;")",T115)</f>
        <v>Industrial Burner Systems</v>
      </c>
      <c r="AN115" t="str" cm="1">
        <f t="array" ref="AN11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115" t="str" cm="1">
        <f t="array" ref="AO11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$175.00
% Markup Materials: 40.00%</v>
      </c>
      <c r="AP11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Jason Lee
Primary Addres: 61 Copeland Street, Quincy, MA 02169
Phone Number: 617-479-3900
Fax Number: 617-847-0047</v>
      </c>
      <c r="AQ115" t="str">
        <f>VLOOKUP(data[[#This Row],[Lead Name]],get_cat!$A$170:$B$172,2,0)</f>
        <v>Richard Levesque 
Address: One Ashburton Place Room 1608 Boston, MA 02108 
Phone: 617-359-7269 | Email: richard.levesque@mass.gov</v>
      </c>
      <c r="AR11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Jason Lee
Emergency Contact Phone/After Hours: 617-479-3900; 617-947-8680
Emergency Contact Email: jasonlee@indburner.com</v>
      </c>
    </row>
    <row r="116" spans="1:44" x14ac:dyDescent="0.35">
      <c r="A116" t="s">
        <v>802</v>
      </c>
      <c r="B116" t="s">
        <v>45</v>
      </c>
      <c r="C116" t="s">
        <v>46</v>
      </c>
      <c r="D116" t="s">
        <v>60</v>
      </c>
      <c r="E116" t="s">
        <v>61</v>
      </c>
      <c r="F116" t="s">
        <v>61</v>
      </c>
      <c r="G116" t="s">
        <v>61</v>
      </c>
      <c r="H116" t="s">
        <v>61</v>
      </c>
      <c r="I116" t="s">
        <v>61</v>
      </c>
      <c r="J116" t="s">
        <v>61</v>
      </c>
      <c r="K116" t="s">
        <v>61</v>
      </c>
      <c r="L116" t="s">
        <v>61</v>
      </c>
      <c r="M116" t="s">
        <v>61</v>
      </c>
      <c r="N116" t="s">
        <v>61</v>
      </c>
      <c r="O116" t="s">
        <v>61</v>
      </c>
      <c r="P116" t="s">
        <v>61</v>
      </c>
      <c r="Q116" t="s">
        <v>61</v>
      </c>
      <c r="R116" t="s">
        <v>61</v>
      </c>
      <c r="S116" t="s">
        <v>61</v>
      </c>
      <c r="T116" t="s">
        <v>803</v>
      </c>
      <c r="U116" t="s">
        <v>804</v>
      </c>
      <c r="V116" t="s">
        <v>805</v>
      </c>
      <c r="W116" t="s">
        <v>806</v>
      </c>
      <c r="X116" t="s">
        <v>807</v>
      </c>
      <c r="Y116" t="s">
        <v>808</v>
      </c>
      <c r="Z116" t="s">
        <v>802</v>
      </c>
      <c r="AA116">
        <v>0.01</v>
      </c>
      <c r="AB116">
        <v>0</v>
      </c>
      <c r="AC116">
        <v>0</v>
      </c>
      <c r="AD116">
        <v>0</v>
      </c>
      <c r="AG116">
        <v>0.2</v>
      </c>
      <c r="AH116" t="s">
        <v>68</v>
      </c>
      <c r="AI116" s="26"/>
      <c r="AJ116" s="26" t="s">
        <v>809</v>
      </c>
      <c r="AK116" s="26" t="s">
        <v>806</v>
      </c>
      <c r="AL116" s="26" t="s">
        <v>810</v>
      </c>
      <c r="AM116" s="26" t="str" cm="1">
        <f t="array" ref="AM116">IF(AH116="Yes",T116&amp;" (Suspended as of: "&amp;TEXT(AI116,"m/dd/yyyy")&amp;")",T116)</f>
        <v>Industrial Steel &amp; Boiler Services, Inc.</v>
      </c>
      <c r="AN116" t="str" cm="1">
        <f t="array" ref="AN11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16" t="str" cm="1">
        <f t="array" ref="AO11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20.00%</v>
      </c>
      <c r="AP11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Debbie Salamon
Primary Addres: 939 Chicopee Street, Suite 2, Chicopee, MA 01013
Phone Number: 413-532-7788
Fax Number: 413-532-0119</v>
      </c>
      <c r="AQ116" t="str">
        <f>VLOOKUP(data[[#This Row],[Lead Name]],get_cat!$A$170:$B$172,2,0)</f>
        <v>Richard Levesque 
Address: One Ashburton Place Room 1608 Boston, MA 02108 
Phone: 617-359-7269 | Email: richard.levesque@mass.gov</v>
      </c>
      <c r="AR11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Alex Korobkov
Emergency Contact Phone/After Hours: 413-532-7788
Emergency Contact Email: alexk@isbservices.com</v>
      </c>
    </row>
    <row r="117" spans="1:44" x14ac:dyDescent="0.35">
      <c r="A117" t="s">
        <v>811</v>
      </c>
      <c r="B117" t="s">
        <v>45</v>
      </c>
      <c r="C117" t="s">
        <v>46</v>
      </c>
      <c r="D117" t="s">
        <v>175</v>
      </c>
      <c r="E117" t="s">
        <v>48</v>
      </c>
      <c r="F117" t="s">
        <v>48</v>
      </c>
      <c r="G117" t="s">
        <v>48</v>
      </c>
      <c r="H117" t="s">
        <v>48</v>
      </c>
      <c r="I117" t="s">
        <v>48</v>
      </c>
      <c r="J117" t="s">
        <v>61</v>
      </c>
      <c r="K117" t="s">
        <v>48</v>
      </c>
      <c r="L117" t="s">
        <v>48</v>
      </c>
      <c r="M117" t="s">
        <v>48</v>
      </c>
      <c r="N117" t="s">
        <v>61</v>
      </c>
      <c r="O117" t="s">
        <v>48</v>
      </c>
      <c r="P117" t="s">
        <v>48</v>
      </c>
      <c r="Q117" t="s">
        <v>48</v>
      </c>
      <c r="R117" t="s">
        <v>61</v>
      </c>
      <c r="S117" t="s">
        <v>48</v>
      </c>
      <c r="T117" t="s">
        <v>812</v>
      </c>
      <c r="U117" t="s">
        <v>813</v>
      </c>
      <c r="V117" t="s">
        <v>814</v>
      </c>
      <c r="W117" t="s">
        <v>815</v>
      </c>
      <c r="X117" t="s">
        <v>816</v>
      </c>
      <c r="Y117" t="s">
        <v>817</v>
      </c>
      <c r="Z117" t="s">
        <v>811</v>
      </c>
      <c r="AA117">
        <v>0.02</v>
      </c>
      <c r="AB117">
        <v>1.4999999999999999E-2</v>
      </c>
      <c r="AC117">
        <v>0.01</v>
      </c>
      <c r="AD117">
        <v>0</v>
      </c>
      <c r="AE117">
        <v>0.25</v>
      </c>
      <c r="AF117">
        <v>92.5</v>
      </c>
      <c r="AG117">
        <v>7.0000000000000007E-2</v>
      </c>
      <c r="AH117" t="s">
        <v>68</v>
      </c>
      <c r="AI117" s="26">
        <v>0</v>
      </c>
      <c r="AJ117" s="26" t="s">
        <v>814</v>
      </c>
      <c r="AK117" s="26" t="s">
        <v>818</v>
      </c>
      <c r="AL117" s="26" t="s">
        <v>817</v>
      </c>
      <c r="AM117" s="26" t="str" cm="1">
        <f t="array" ref="AM117">IF(AH117="Yes",T117&amp;" (Suspended as of: "&amp;TEXT(AI117,"m/dd/yyyy")&amp;")",T117)</f>
        <v>Infrastructure Ltd.</v>
      </c>
      <c r="AN117" t="str" cm="1">
        <f t="array" ref="AN11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0.00%</v>
      </c>
      <c r="AO117" t="str" cm="1">
        <f t="array" ref="AO11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25.00%
% or $ amount Markup Non Business/Emergency Hours: $92.50
% Markup Materials: 7.00%</v>
      </c>
      <c r="AP11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James Doherty
Primary Addres: 122 Boston Road, Billerica, MA 01862
Phone Number: 978-256-0770
Fax Number: 978-256-0771</v>
      </c>
      <c r="AQ117" t="str">
        <f>VLOOKUP(data[[#This Row],[Lead Name]],get_cat!$A$170:$B$172,2,0)</f>
        <v>Richard Levesque 
Address: One Ashburton Place Room 1608 Boston, MA 02108 
Phone: 617-359-7269 | Email: richard.levesque@mass.gov</v>
      </c>
      <c r="AR11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James Doherty
Emergency Contact Phone/After Hours: 978-256-0770; 781-983-0222
Emergency Contact Email: jdoherty@infrastructureltd.com</v>
      </c>
    </row>
    <row r="118" spans="1:44" x14ac:dyDescent="0.35">
      <c r="A118" t="s">
        <v>819</v>
      </c>
      <c r="B118" t="s">
        <v>45</v>
      </c>
      <c r="C118" t="s">
        <v>46</v>
      </c>
      <c r="D118" t="s">
        <v>128</v>
      </c>
      <c r="E118" t="s">
        <v>48</v>
      </c>
      <c r="F118" t="s">
        <v>48</v>
      </c>
      <c r="G118" t="s">
        <v>48</v>
      </c>
      <c r="H118" t="s">
        <v>48</v>
      </c>
      <c r="I118" t="s">
        <v>48</v>
      </c>
      <c r="J118" t="s">
        <v>61</v>
      </c>
      <c r="K118" t="s">
        <v>61</v>
      </c>
      <c r="L118" t="s">
        <v>48</v>
      </c>
      <c r="M118" t="s">
        <v>48</v>
      </c>
      <c r="N118" t="s">
        <v>61</v>
      </c>
      <c r="O118" t="s">
        <v>48</v>
      </c>
      <c r="P118" t="s">
        <v>48</v>
      </c>
      <c r="Q118" t="s">
        <v>48</v>
      </c>
      <c r="R118" t="s">
        <v>48</v>
      </c>
      <c r="S118" t="s">
        <v>61</v>
      </c>
      <c r="T118" t="s">
        <v>820</v>
      </c>
      <c r="U118" t="s">
        <v>821</v>
      </c>
      <c r="V118" t="s">
        <v>822</v>
      </c>
      <c r="W118" t="s">
        <v>823</v>
      </c>
      <c r="X118" t="s">
        <v>824</v>
      </c>
      <c r="Y118" t="s">
        <v>825</v>
      </c>
      <c r="Z118" t="s">
        <v>819</v>
      </c>
      <c r="AA118">
        <v>0.03</v>
      </c>
      <c r="AB118">
        <v>0.02</v>
      </c>
      <c r="AC118">
        <v>0.01</v>
      </c>
      <c r="AD118">
        <v>0</v>
      </c>
      <c r="AE118">
        <v>0.45</v>
      </c>
      <c r="AF118">
        <v>180</v>
      </c>
      <c r="AG118">
        <v>0.1</v>
      </c>
      <c r="AH118" t="s">
        <v>68</v>
      </c>
      <c r="AI118" s="26">
        <v>0</v>
      </c>
      <c r="AJ118" s="26" t="s">
        <v>822</v>
      </c>
      <c r="AK118" s="26" t="s">
        <v>823</v>
      </c>
      <c r="AL118" s="26" t="s">
        <v>825</v>
      </c>
      <c r="AM118" s="26" t="str" cm="1">
        <f t="array" ref="AM118">IF(AH118="Yes",T118&amp;" (Suspended as of: "&amp;TEXT(AI118,"m/dd/yyyy")&amp;")",T118)</f>
        <v>Di-Rock Electric LLC</v>
      </c>
      <c r="AN118" t="str" cm="1">
        <f t="array" ref="AN11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118" t="str" cm="1">
        <f t="array" ref="AO11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45.00%
% or $ amount Markup Non Business/Emergency Hours: $180.00
% Markup Materials: 10.00%</v>
      </c>
      <c r="AP11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Keith Rockel
Primary Addres: 59 Branch Street, Clinton, MA 01510
Phone Number: 508-361-9955
Fax Number: 978-365-6504</v>
      </c>
      <c r="AQ118" t="str">
        <f>VLOOKUP(data[[#This Row],[Lead Name]],get_cat!$A$170:$B$172,2,0)</f>
        <v>Richard Levesque 
Address: One Ashburton Place Room 1608 Boston, MA 02108 
Phone: 617-359-7269 | Email: richard.levesque@mass.gov</v>
      </c>
      <c r="AR11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Keith Rockel
Emergency Contact Phone/After Hours: 508-361-9955
Emergency Contact Email: di-rock1@verizon.net</v>
      </c>
    </row>
    <row r="119" spans="1:44" x14ac:dyDescent="0.35">
      <c r="A119" t="s">
        <v>826</v>
      </c>
      <c r="B119" t="s">
        <v>45</v>
      </c>
      <c r="C119" t="s">
        <v>46</v>
      </c>
      <c r="D119" t="s">
        <v>128</v>
      </c>
      <c r="E119" t="s">
        <v>61</v>
      </c>
      <c r="F119" t="s">
        <v>61</v>
      </c>
      <c r="G119" t="s">
        <v>61</v>
      </c>
      <c r="H119" t="s">
        <v>61</v>
      </c>
      <c r="I119" t="s">
        <v>61</v>
      </c>
      <c r="J119" t="s">
        <v>61</v>
      </c>
      <c r="K119" t="s">
        <v>61</v>
      </c>
      <c r="L119" t="s">
        <v>61</v>
      </c>
      <c r="M119" t="s">
        <v>61</v>
      </c>
      <c r="N119" t="s">
        <v>61</v>
      </c>
      <c r="O119" t="s">
        <v>61</v>
      </c>
      <c r="P119" t="s">
        <v>61</v>
      </c>
      <c r="Q119" t="s">
        <v>61</v>
      </c>
      <c r="R119" t="s">
        <v>61</v>
      </c>
      <c r="S119" t="s">
        <v>61</v>
      </c>
      <c r="T119" t="s">
        <v>827</v>
      </c>
      <c r="U119" t="s">
        <v>828</v>
      </c>
      <c r="V119" t="s">
        <v>829</v>
      </c>
      <c r="W119" t="s">
        <v>830</v>
      </c>
      <c r="X119" t="s">
        <v>831</v>
      </c>
      <c r="Y119" t="s">
        <v>382</v>
      </c>
      <c r="Z119" t="s">
        <v>826</v>
      </c>
      <c r="AA119">
        <v>0.04</v>
      </c>
      <c r="AB119">
        <v>0.03</v>
      </c>
      <c r="AC119">
        <v>0.02</v>
      </c>
      <c r="AD119">
        <v>0.01</v>
      </c>
      <c r="AE119">
        <v>30</v>
      </c>
      <c r="AF119">
        <v>190</v>
      </c>
      <c r="AG119">
        <v>20</v>
      </c>
      <c r="AH119" t="s">
        <v>68</v>
      </c>
      <c r="AI119" s="26">
        <v>0</v>
      </c>
      <c r="AJ119" s="26" t="s">
        <v>829</v>
      </c>
      <c r="AK119" s="26" t="s">
        <v>830</v>
      </c>
      <c r="AL119" s="26" t="s">
        <v>831</v>
      </c>
      <c r="AM119" s="26" t="str" cm="1">
        <f t="array" ref="AM119">IF(AH119="Yes",T119&amp;" (Suspended as of: "&amp;TEXT(AI119,"m/dd/yyyy")&amp;")",T119)</f>
        <v xml:space="preserve">Diversified Energy Solutions, Inc. </v>
      </c>
      <c r="AN119" t="str" cm="1">
        <f t="array" ref="AN11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4.00%
PPD 15 Days: 3.00%
PPD 20 Days: 2.00%
PPD 30 Days: 1.00%</v>
      </c>
      <c r="AO119" t="str" cm="1">
        <f t="array" ref="AO11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3000.00%
% or $ amount Markup Non Business/Emergency Hours: $190.00
% Markup Materials: 2000.00%</v>
      </c>
      <c r="AP11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Mary Giron
Primary Addres: 121 Union Street, North Adams, MA  01247
Phone Number: 413-652-4325
Fax Number: mary.giron@diversifiedenergy.net</v>
      </c>
      <c r="AQ119" t="str">
        <f>VLOOKUP(data[[#This Row],[Lead Name]],get_cat!$A$170:$B$172,2,0)</f>
        <v>Richard Levesque 
Address: One Ashburton Place Room 1608 Boston, MA 02108 
Phone: 617-359-7269 | Email: richard.levesque@mass.gov</v>
      </c>
      <c r="AR11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Mary Giron
Emergency Contact Phone/After Hours: 413-652-4325
Emergency Contact Email: mary.giron@diversifiedenergy.net</v>
      </c>
    </row>
    <row r="120" spans="1:44" x14ac:dyDescent="0.35">
      <c r="A120" t="s">
        <v>832</v>
      </c>
      <c r="B120" t="s">
        <v>45</v>
      </c>
      <c r="C120" t="s">
        <v>46</v>
      </c>
      <c r="D120" t="s">
        <v>73</v>
      </c>
      <c r="E120" t="s">
        <v>48</v>
      </c>
      <c r="F120" t="s">
        <v>61</v>
      </c>
      <c r="G120" t="s">
        <v>61</v>
      </c>
      <c r="H120" t="s">
        <v>48</v>
      </c>
      <c r="I120" t="s">
        <v>48</v>
      </c>
      <c r="J120" t="s">
        <v>61</v>
      </c>
      <c r="K120" t="s">
        <v>48</v>
      </c>
      <c r="L120" t="s">
        <v>48</v>
      </c>
      <c r="M120" t="s">
        <v>48</v>
      </c>
      <c r="N120" t="s">
        <v>61</v>
      </c>
      <c r="O120" t="s">
        <v>48</v>
      </c>
      <c r="P120" t="s">
        <v>61</v>
      </c>
      <c r="Q120" t="s">
        <v>61</v>
      </c>
      <c r="R120" t="s">
        <v>61</v>
      </c>
      <c r="S120" t="s">
        <v>48</v>
      </c>
      <c r="T120" t="s">
        <v>833</v>
      </c>
      <c r="U120" t="s">
        <v>834</v>
      </c>
      <c r="V120" t="s">
        <v>835</v>
      </c>
      <c r="W120" t="s">
        <v>836</v>
      </c>
      <c r="X120" t="s">
        <v>133</v>
      </c>
      <c r="Y120" t="s">
        <v>837</v>
      </c>
      <c r="Z120" t="s">
        <v>832</v>
      </c>
      <c r="AA120">
        <v>0.04</v>
      </c>
      <c r="AB120">
        <v>0.03</v>
      </c>
      <c r="AC120">
        <v>0.02</v>
      </c>
      <c r="AD120">
        <v>0.01</v>
      </c>
      <c r="AE120">
        <v>1</v>
      </c>
      <c r="AG120">
        <v>0.15</v>
      </c>
      <c r="AH120" t="s">
        <v>68</v>
      </c>
      <c r="AI120" s="26">
        <v>0</v>
      </c>
      <c r="AJ120" s="26" t="s">
        <v>835</v>
      </c>
      <c r="AK120" s="26" t="s">
        <v>836</v>
      </c>
      <c r="AL120" s="26" t="s">
        <v>837</v>
      </c>
      <c r="AM120" s="26" t="str" cm="1">
        <f t="array" ref="AM120">IF(AH120="Yes",T120&amp;" (Suspended as of: "&amp;TEXT(AI120,"m/dd/yyyy")&amp;")",T120)</f>
        <v>J M Services Company, LLC</v>
      </c>
      <c r="AN120" t="str" cm="1">
        <f t="array" ref="AN12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4.00%
PPD 15 Days: 3.00%
PPD 20 Days: 2.00%
PPD 30 Days: 1.00%</v>
      </c>
      <c r="AO120" t="str" cm="1">
        <f t="array" ref="AO12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100.00%
% or $ amount Markup Non Business/Emergency Hours: $0.00
% Markup Materials: 15.00%</v>
      </c>
      <c r="AP12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Eric Grier
Primary Addres: 86 River Street, Braintree, MA 02184
Phone Number: 781-356-5670
Fax Number: 0</v>
      </c>
      <c r="AQ120" t="str">
        <f>VLOOKUP(data[[#This Row],[Lead Name]],get_cat!$A$170:$B$172,2,0)</f>
        <v>Richard Levesque 
Address: One Ashburton Place Room 1608 Boston, MA 02108 
Phone: 617-359-7269 | Email: richard.levesque@mass.gov</v>
      </c>
      <c r="AR12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Eric Grier
Emergency Contact Phone/After Hours: 781-356-5670
Emergency Contact Email: egrier@jmserviceLLC.com</v>
      </c>
    </row>
    <row r="121" spans="1:44" x14ac:dyDescent="0.35">
      <c r="A121" t="s">
        <v>838</v>
      </c>
      <c r="B121" t="s">
        <v>45</v>
      </c>
      <c r="C121" t="s">
        <v>46</v>
      </c>
      <c r="D121" t="s">
        <v>128</v>
      </c>
      <c r="E121" t="s">
        <v>48</v>
      </c>
      <c r="F121" t="s">
        <v>48</v>
      </c>
      <c r="G121" t="s">
        <v>48</v>
      </c>
      <c r="H121" t="s">
        <v>48</v>
      </c>
      <c r="I121" t="s">
        <v>48</v>
      </c>
      <c r="J121" t="s">
        <v>61</v>
      </c>
      <c r="K121" t="s">
        <v>48</v>
      </c>
      <c r="L121" t="s">
        <v>48</v>
      </c>
      <c r="M121" t="s">
        <v>48</v>
      </c>
      <c r="N121" t="s">
        <v>61</v>
      </c>
      <c r="O121" t="s">
        <v>48</v>
      </c>
      <c r="P121" t="s">
        <v>61</v>
      </c>
      <c r="Q121" t="s">
        <v>48</v>
      </c>
      <c r="R121" t="s">
        <v>48</v>
      </c>
      <c r="S121" t="s">
        <v>61</v>
      </c>
      <c r="T121" t="s">
        <v>839</v>
      </c>
      <c r="U121" t="s">
        <v>840</v>
      </c>
      <c r="V121" t="s">
        <v>841</v>
      </c>
      <c r="W121" t="s">
        <v>842</v>
      </c>
      <c r="X121" t="s">
        <v>843</v>
      </c>
      <c r="Y121" t="s">
        <v>844</v>
      </c>
      <c r="Z121" t="s">
        <v>838</v>
      </c>
      <c r="AA121">
        <v>0.02</v>
      </c>
      <c r="AB121">
        <v>0.01</v>
      </c>
      <c r="AC121">
        <v>0</v>
      </c>
      <c r="AD121">
        <v>0</v>
      </c>
      <c r="AE121">
        <v>0.6</v>
      </c>
      <c r="AF121">
        <v>155</v>
      </c>
      <c r="AG121">
        <v>0.15</v>
      </c>
      <c r="AH121" t="s">
        <v>68</v>
      </c>
      <c r="AI121" s="26">
        <v>0</v>
      </c>
      <c r="AJ121" s="26" t="s">
        <v>845</v>
      </c>
      <c r="AK121" s="26" t="s">
        <v>846</v>
      </c>
      <c r="AL121" s="26" t="s">
        <v>847</v>
      </c>
      <c r="AM121" s="26" t="str" cm="1">
        <f t="array" ref="AM121">IF(AH121="Yes",T121&amp;" (Suspended as of: "&amp;TEXT(AI121,"m/dd/yyyy")&amp;")",T121)</f>
        <v>DMH Electric, Inc.</v>
      </c>
      <c r="AN121" t="str" cm="1">
        <f t="array" ref="AN12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0.00%
PPD 30 Days: 0.00%</v>
      </c>
      <c r="AO121" t="str" cm="1">
        <f t="array" ref="AO12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60.00%
% or $ amount Markup Non Business/Emergency Hours: $155.00
% Markup Materials: 15.00%</v>
      </c>
      <c r="AP12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David Hinckley
Primary Addres: 29 Legate Hill Road, Unit A, Sterling, MA 01564
Phone Number: 978-422-0400
Fax Number: 978-422-3580</v>
      </c>
      <c r="AQ121" t="str">
        <f>VLOOKUP(data[[#This Row],[Lead Name]],get_cat!$A$170:$B$172,2,0)</f>
        <v>Richard Levesque 
Address: One Ashburton Place Room 1608 Boston, MA 02108 
Phone: 617-359-7269 | Email: richard.levesque@mass.gov</v>
      </c>
      <c r="AR12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Tom Ryan
Emergency Contact Phone/After Hours: 978-422-0400; 978-423-1086
Emergency Contact Email: Tom@dmhelectric.com</v>
      </c>
    </row>
    <row r="122" spans="1:44" x14ac:dyDescent="0.35">
      <c r="A122" t="s">
        <v>848</v>
      </c>
      <c r="B122" t="s">
        <v>45</v>
      </c>
      <c r="C122" t="s">
        <v>46</v>
      </c>
      <c r="D122" t="s">
        <v>73</v>
      </c>
      <c r="E122" t="s">
        <v>48</v>
      </c>
      <c r="F122" t="s">
        <v>48</v>
      </c>
      <c r="G122" t="s">
        <v>61</v>
      </c>
      <c r="H122" t="s">
        <v>48</v>
      </c>
      <c r="I122" t="s">
        <v>48</v>
      </c>
      <c r="J122" t="s">
        <v>48</v>
      </c>
      <c r="K122" t="s">
        <v>61</v>
      </c>
      <c r="L122" t="s">
        <v>61</v>
      </c>
      <c r="M122" t="s">
        <v>61</v>
      </c>
      <c r="N122" t="s">
        <v>48</v>
      </c>
      <c r="O122" t="s">
        <v>48</v>
      </c>
      <c r="P122" t="s">
        <v>48</v>
      </c>
      <c r="Q122" t="s">
        <v>48</v>
      </c>
      <c r="R122" t="s">
        <v>48</v>
      </c>
      <c r="S122" t="s">
        <v>61</v>
      </c>
      <c r="T122" t="s">
        <v>849</v>
      </c>
      <c r="U122" t="s">
        <v>850</v>
      </c>
      <c r="V122" t="s">
        <v>851</v>
      </c>
      <c r="W122" t="s">
        <v>852</v>
      </c>
      <c r="X122" t="s">
        <v>58</v>
      </c>
      <c r="Y122" t="s">
        <v>853</v>
      </c>
      <c r="Z122" t="s">
        <v>848</v>
      </c>
      <c r="AA122">
        <v>0.04</v>
      </c>
      <c r="AB122">
        <v>0.04</v>
      </c>
      <c r="AC122">
        <v>0.02</v>
      </c>
      <c r="AD122">
        <v>0.02</v>
      </c>
      <c r="AH122" t="s">
        <v>68</v>
      </c>
      <c r="AI122" s="26">
        <v>0</v>
      </c>
      <c r="AJ122" s="26" t="s">
        <v>851</v>
      </c>
      <c r="AK122" s="26" t="s">
        <v>854</v>
      </c>
      <c r="AL122" s="26" t="s">
        <v>853</v>
      </c>
      <c r="AM122" s="26" t="str" cm="1">
        <f t="array" ref="AM122">IF(AH122="Yes",T122&amp;" (Suspended as of: "&amp;TEXT(AI122,"m/dd/yyyy")&amp;")",T122)</f>
        <v>Jamrog HVAC, Inc. dba S&amp;J Jamrog</v>
      </c>
      <c r="AN122" t="str" cm="1">
        <f t="array" ref="AN12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4.00%
PPD 15 Days: 4.00%
PPD 20 Days: 2.00%
PPD 30 Days: 2.00%</v>
      </c>
      <c r="AO122" t="str" cm="1">
        <f t="array" ref="AO12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Nicole Zabko
Primary Addres: 481 Long Plain Road, Leverett, MA 01054
Phone Number: 413-548-9024; 413-834-3011
Fax Number: N/A</v>
      </c>
      <c r="AQ122" t="str">
        <f>VLOOKUP(data[[#This Row],[Lead Name]],get_cat!$A$170:$B$172,2,0)</f>
        <v>Richard Levesque 
Address: One Ashburton Place Room 1608 Boston, MA 02108 
Phone: 617-359-7269 | Email: richard.levesque@mass.gov</v>
      </c>
      <c r="AR12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Nicole Zabko
Emergency Contact Phone/After Hours: 413-548-9024; 413-253-8169
Emergency Contact Email: nicole@jamroghvac.com</v>
      </c>
    </row>
    <row r="123" spans="1:44" x14ac:dyDescent="0.35">
      <c r="A123" t="s">
        <v>855</v>
      </c>
      <c r="B123" t="s">
        <v>45</v>
      </c>
      <c r="C123" t="s">
        <v>46</v>
      </c>
      <c r="D123" t="s">
        <v>60</v>
      </c>
      <c r="E123" t="s">
        <v>61</v>
      </c>
      <c r="F123" t="s">
        <v>61</v>
      </c>
      <c r="G123" t="s">
        <v>61</v>
      </c>
      <c r="H123" t="s">
        <v>61</v>
      </c>
      <c r="I123" t="s">
        <v>61</v>
      </c>
      <c r="J123" t="s">
        <v>61</v>
      </c>
      <c r="K123" t="s">
        <v>61</v>
      </c>
      <c r="L123" t="s">
        <v>61</v>
      </c>
      <c r="M123" t="s">
        <v>61</v>
      </c>
      <c r="N123" t="s">
        <v>61</v>
      </c>
      <c r="O123" t="s">
        <v>61</v>
      </c>
      <c r="P123" t="s">
        <v>61</v>
      </c>
      <c r="Q123" t="s">
        <v>61</v>
      </c>
      <c r="R123" t="s">
        <v>61</v>
      </c>
      <c r="S123" t="s">
        <v>61</v>
      </c>
      <c r="T123" t="s">
        <v>856</v>
      </c>
      <c r="U123" t="s">
        <v>857</v>
      </c>
      <c r="V123" t="s">
        <v>858</v>
      </c>
      <c r="W123" t="s">
        <v>859</v>
      </c>
      <c r="X123" t="s">
        <v>58</v>
      </c>
      <c r="Y123" t="s">
        <v>860</v>
      </c>
      <c r="Z123" t="s">
        <v>855</v>
      </c>
      <c r="AA123">
        <v>0.01</v>
      </c>
      <c r="AB123">
        <v>0.01</v>
      </c>
      <c r="AC123">
        <v>0.5</v>
      </c>
      <c r="AD123">
        <v>0.5</v>
      </c>
      <c r="AE123">
        <v>0.75</v>
      </c>
      <c r="AF123">
        <v>210</v>
      </c>
      <c r="AG123">
        <v>0.15</v>
      </c>
      <c r="AH123" t="s">
        <v>68</v>
      </c>
      <c r="AI123" s="26">
        <v>0</v>
      </c>
      <c r="AJ123" s="26" t="s">
        <v>861</v>
      </c>
      <c r="AK123" s="26" t="s">
        <v>862</v>
      </c>
      <c r="AL123" s="26" t="s">
        <v>863</v>
      </c>
      <c r="AM123" s="26" t="str" cm="1">
        <f t="array" ref="AM123">IF(AH123="Yes",T123&amp;" (Suspended as of: "&amp;TEXT(AI123,"m/dd/yyyy")&amp;")",T123)</f>
        <v>JC Cannistraro, LLC</v>
      </c>
      <c r="AN123" t="str" cm="1">
        <f t="array" ref="AN12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50.00%
PPD 30 Days: 50.00%</v>
      </c>
      <c r="AO123" t="str" cm="1">
        <f t="array" ref="AO12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75.00%
% or $ amount Markup Non Business/Emergency Hours: $210.00
% Markup Materials: 15.00%</v>
      </c>
      <c r="AP12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Karen Lange
Primary Addres: 80 Rosedale Road, Watertown, MA 02472
Phone Number: 617-293-4537
Fax Number: N/A</v>
      </c>
      <c r="AQ123" t="str">
        <f>VLOOKUP(data[[#This Row],[Lead Name]],get_cat!$A$170:$B$172,2,0)</f>
        <v>Richard Levesque 
Address: One Ashburton Place Room 1608 Boston, MA 02108 
Phone: 617-359-7269 | Email: richard.levesque@mass.gov</v>
      </c>
      <c r="AR12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Carole Lafranchi
Emergency Contact Phone/After Hours: 617-926-0092 x260; 1-844-509-8899
Emergency Contact Email: servicedispatch@cannistraro.com</v>
      </c>
    </row>
    <row r="124" spans="1:44" x14ac:dyDescent="0.35">
      <c r="A124" t="s">
        <v>864</v>
      </c>
      <c r="B124" t="s">
        <v>45</v>
      </c>
      <c r="C124" t="s">
        <v>46</v>
      </c>
      <c r="D124" t="s">
        <v>73</v>
      </c>
      <c r="E124" t="s">
        <v>61</v>
      </c>
      <c r="F124" t="s">
        <v>61</v>
      </c>
      <c r="G124" t="s">
        <v>61</v>
      </c>
      <c r="H124" t="s">
        <v>61</v>
      </c>
      <c r="I124" t="s">
        <v>61</v>
      </c>
      <c r="J124" t="s">
        <v>61</v>
      </c>
      <c r="K124" t="s">
        <v>61</v>
      </c>
      <c r="L124" t="s">
        <v>61</v>
      </c>
      <c r="M124" t="s">
        <v>61</v>
      </c>
      <c r="N124" t="s">
        <v>61</v>
      </c>
      <c r="O124" t="s">
        <v>61</v>
      </c>
      <c r="P124" t="s">
        <v>61</v>
      </c>
      <c r="Q124" t="s">
        <v>61</v>
      </c>
      <c r="R124" t="s">
        <v>61</v>
      </c>
      <c r="S124" t="s">
        <v>61</v>
      </c>
      <c r="T124" t="s">
        <v>856</v>
      </c>
      <c r="U124" t="s">
        <v>857</v>
      </c>
      <c r="V124" t="s">
        <v>858</v>
      </c>
      <c r="W124" t="s">
        <v>859</v>
      </c>
      <c r="X124" t="s">
        <v>58</v>
      </c>
      <c r="Y124" t="s">
        <v>860</v>
      </c>
      <c r="Z124" t="s">
        <v>864</v>
      </c>
      <c r="AA124">
        <v>0.01</v>
      </c>
      <c r="AB124">
        <v>0.01</v>
      </c>
      <c r="AC124">
        <v>0.5</v>
      </c>
      <c r="AD124">
        <v>0.5</v>
      </c>
      <c r="AE124">
        <v>0.75</v>
      </c>
      <c r="AF124">
        <v>210</v>
      </c>
      <c r="AG124">
        <v>0.15</v>
      </c>
      <c r="AH124" t="s">
        <v>68</v>
      </c>
      <c r="AI124" s="26">
        <v>0</v>
      </c>
      <c r="AJ124" s="26" t="s">
        <v>835</v>
      </c>
      <c r="AK124" s="26" t="s">
        <v>862</v>
      </c>
      <c r="AL124" s="26" t="s">
        <v>863</v>
      </c>
      <c r="AM124" s="26" t="str" cm="1">
        <f t="array" ref="AM124">IF(AH124="Yes",T124&amp;" (Suspended as of: "&amp;TEXT(AI124,"m/dd/yyyy")&amp;")",T124)</f>
        <v>JC Cannistraro, LLC</v>
      </c>
      <c r="AN124" t="str" cm="1">
        <f t="array" ref="AN12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50.00%
PPD 30 Days: 50.00%</v>
      </c>
      <c r="AO124" t="str" cm="1">
        <f t="array" ref="AO12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75.00%
% or $ amount Markup Non Business/Emergency Hours: $210.00
% Markup Materials: 15.00%</v>
      </c>
      <c r="AP12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Karen Lange
Primary Addres: 80 Rosedale Road, Watertown, MA 02472
Phone Number: 617-293-4537
Fax Number: N/A</v>
      </c>
      <c r="AQ124" t="str">
        <f>VLOOKUP(data[[#This Row],[Lead Name]],get_cat!$A$170:$B$172,2,0)</f>
        <v>Richard Levesque 
Address: One Ashburton Place Room 1608 Boston, MA 02108 
Phone: 617-359-7269 | Email: richard.levesque@mass.gov</v>
      </c>
      <c r="AR12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Eric Grier
Emergency Contact Phone/After Hours: 617-926-0092 x260; 1-844-509-8899
Emergency Contact Email: servicedispatch@cannistraro.com</v>
      </c>
    </row>
    <row r="125" spans="1:44" x14ac:dyDescent="0.35">
      <c r="A125" t="s">
        <v>865</v>
      </c>
      <c r="B125" t="s">
        <v>45</v>
      </c>
      <c r="C125" t="s">
        <v>46</v>
      </c>
      <c r="D125" t="s">
        <v>128</v>
      </c>
      <c r="E125" t="s">
        <v>48</v>
      </c>
      <c r="F125" t="s">
        <v>48</v>
      </c>
      <c r="G125" t="s">
        <v>48</v>
      </c>
      <c r="H125" t="s">
        <v>61</v>
      </c>
      <c r="I125" t="s">
        <v>61</v>
      </c>
      <c r="J125" t="s">
        <v>61</v>
      </c>
      <c r="K125" t="s">
        <v>48</v>
      </c>
      <c r="L125" t="s">
        <v>48</v>
      </c>
      <c r="M125" t="s">
        <v>48</v>
      </c>
      <c r="N125" t="s">
        <v>61</v>
      </c>
      <c r="O125" t="s">
        <v>61</v>
      </c>
      <c r="P125" t="s">
        <v>61</v>
      </c>
      <c r="Q125" t="s">
        <v>61</v>
      </c>
      <c r="R125" t="s">
        <v>61</v>
      </c>
      <c r="S125" t="s">
        <v>61</v>
      </c>
      <c r="T125" t="s">
        <v>866</v>
      </c>
      <c r="U125" t="s">
        <v>867</v>
      </c>
      <c r="V125" t="s">
        <v>868</v>
      </c>
      <c r="W125" t="s">
        <v>869</v>
      </c>
      <c r="X125" t="s">
        <v>870</v>
      </c>
      <c r="Y125" t="s">
        <v>382</v>
      </c>
      <c r="Z125" t="s">
        <v>865</v>
      </c>
      <c r="AA125">
        <v>0</v>
      </c>
      <c r="AB125">
        <v>0</v>
      </c>
      <c r="AC125">
        <v>0</v>
      </c>
      <c r="AD125">
        <v>0</v>
      </c>
      <c r="AE125">
        <v>40</v>
      </c>
      <c r="AG125">
        <v>45</v>
      </c>
      <c r="AH125" t="s">
        <v>68</v>
      </c>
      <c r="AI125" s="26">
        <v>0</v>
      </c>
      <c r="AJ125" s="26" t="s">
        <v>868</v>
      </c>
      <c r="AK125" s="26" t="s">
        <v>869</v>
      </c>
      <c r="AL125" s="26" t="s">
        <v>871</v>
      </c>
      <c r="AM125" s="26" t="str" cm="1">
        <f t="array" ref="AM125">IF(AH125="Yes",T125&amp;" (Suspended as of: "&amp;TEXT(AI125,"m/dd/yyyy")&amp;")",T125)</f>
        <v xml:space="preserve">EH Electrical and HVAC LLC </v>
      </c>
      <c r="AN125" t="str" cm="1">
        <f t="array" ref="AN12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5" t="str" cm="1">
        <f t="array" ref="AO12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4000.00%
% or $ amount Markup Non Business/Emergency Hours: $0.00
% Markup Materials: 4500.00%</v>
      </c>
      <c r="AP12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Edson Hilaire
Primary Addres: 440 Totten Pond RD Suite 200 Waltham, MA 02451
Phone Number: (617) 335 - 1122
Fax Number: Edson@ehelectrical.com</v>
      </c>
      <c r="AQ125" t="str">
        <f>VLOOKUP(data[[#This Row],[Lead Name]],get_cat!$A$170:$B$172,2,0)</f>
        <v>Richard Levesque 
Address: One Ashburton Place Room 1608 Boston, MA 02108 
Phone: 617-359-7269 | Email: richard.levesque@mass.gov</v>
      </c>
      <c r="AR12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Edson Hilaire
Emergency Contact Phone/After Hours: (617) 335 - 1122
Emergency Contact Email: edson@ehelectrical.com</v>
      </c>
    </row>
    <row r="126" spans="1:44" x14ac:dyDescent="0.35">
      <c r="A126" t="s">
        <v>872</v>
      </c>
      <c r="B126" t="s">
        <v>45</v>
      </c>
      <c r="C126" t="s">
        <v>46</v>
      </c>
      <c r="D126" t="s">
        <v>175</v>
      </c>
      <c r="E126" t="s">
        <v>48</v>
      </c>
      <c r="F126" t="s">
        <v>61</v>
      </c>
      <c r="G126" t="s">
        <v>61</v>
      </c>
      <c r="H126" t="s">
        <v>61</v>
      </c>
      <c r="I126" t="s">
        <v>48</v>
      </c>
      <c r="J126" t="s">
        <v>61</v>
      </c>
      <c r="K126" t="s">
        <v>61</v>
      </c>
      <c r="L126" t="s">
        <v>48</v>
      </c>
      <c r="M126" t="s">
        <v>48</v>
      </c>
      <c r="N126" t="s">
        <v>61</v>
      </c>
      <c r="O126" t="s">
        <v>48</v>
      </c>
      <c r="P126" t="s">
        <v>61</v>
      </c>
      <c r="Q126" t="s">
        <v>61</v>
      </c>
      <c r="R126" t="s">
        <v>61</v>
      </c>
      <c r="S126" t="s">
        <v>61</v>
      </c>
      <c r="T126" t="s">
        <v>873</v>
      </c>
      <c r="U126" t="s">
        <v>874</v>
      </c>
      <c r="V126" t="s">
        <v>875</v>
      </c>
      <c r="W126" t="s">
        <v>876</v>
      </c>
      <c r="X126" t="s">
        <v>877</v>
      </c>
      <c r="Y126" t="s">
        <v>878</v>
      </c>
      <c r="Z126" t="s">
        <v>872</v>
      </c>
      <c r="AA126">
        <v>1E-4</v>
      </c>
      <c r="AB126">
        <v>1E-4</v>
      </c>
      <c r="AC126">
        <v>0</v>
      </c>
      <c r="AD126">
        <v>0</v>
      </c>
      <c r="AE126">
        <v>0.41</v>
      </c>
      <c r="AG126">
        <v>0.15</v>
      </c>
      <c r="AH126" t="s">
        <v>68</v>
      </c>
      <c r="AI126" s="26">
        <v>0</v>
      </c>
      <c r="AJ126" s="26" t="s">
        <v>875</v>
      </c>
      <c r="AK126" s="26" t="s">
        <v>876</v>
      </c>
      <c r="AL126" s="26" t="s">
        <v>878</v>
      </c>
      <c r="AM126" s="26" t="str" cm="1">
        <f t="array" ref="AM126">IF(AH126="Yes",T126&amp;" (Suspended as of: "&amp;TEXT(AI126,"m/dd/yyyy")&amp;")",T126)</f>
        <v>JES Enterprises Inc.</v>
      </c>
      <c r="AN126" t="str" cm="1">
        <f t="array" ref="AN12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0.01%
PPD 15 Days: 0.01%
PPD 20 Days: 0.00%
PPD 30 Days: 0.00%</v>
      </c>
      <c r="AO126" t="str" cm="1">
        <f t="array" ref="AO12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41.00%
% or $ amount Markup Non Business/Emergency Hours: $0.00
% Markup Materials: 15.00%</v>
      </c>
      <c r="AP12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Joseph E Steffano, Jr.
Primary Addres: 2 Swift Terrace, East Boston, MA 02128
Phone Number: 617-567-8918; 617-909-5382
Fax Number: 617-567-2152</v>
      </c>
      <c r="AQ126" t="str">
        <f>VLOOKUP(data[[#This Row],[Lead Name]],get_cat!$A$170:$B$172,2,0)</f>
        <v>Richard Levesque 
Address: One Ashburton Place Room 1608 Boston, MA 02108 
Phone: 617-359-7269 | Email: richard.levesque@mass.gov</v>
      </c>
      <c r="AR12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Joseph E Steffano, Jr.
Emergency Contact Phone/After Hours: 617-567-8918; 617-909-5382
Emergency Contact Email: Jes5678918@aol.com</v>
      </c>
    </row>
    <row r="127" spans="1:44" x14ac:dyDescent="0.35">
      <c r="A127" t="s">
        <v>879</v>
      </c>
      <c r="B127" t="s">
        <v>45</v>
      </c>
      <c r="C127" t="s">
        <v>46</v>
      </c>
      <c r="D127" t="s">
        <v>75</v>
      </c>
      <c r="E127" t="s">
        <v>48</v>
      </c>
      <c r="F127" t="s">
        <v>61</v>
      </c>
      <c r="G127" t="s">
        <v>61</v>
      </c>
      <c r="H127" t="s">
        <v>61</v>
      </c>
      <c r="I127" t="s">
        <v>48</v>
      </c>
      <c r="J127" t="s">
        <v>61</v>
      </c>
      <c r="K127" t="s">
        <v>61</v>
      </c>
      <c r="L127" t="s">
        <v>48</v>
      </c>
      <c r="M127" t="s">
        <v>48</v>
      </c>
      <c r="N127" t="s">
        <v>61</v>
      </c>
      <c r="O127" t="s">
        <v>48</v>
      </c>
      <c r="P127" t="s">
        <v>61</v>
      </c>
      <c r="Q127" t="s">
        <v>61</v>
      </c>
      <c r="R127" t="s">
        <v>61</v>
      </c>
      <c r="S127" t="s">
        <v>61</v>
      </c>
      <c r="T127" t="s">
        <v>873</v>
      </c>
      <c r="U127" t="s">
        <v>874</v>
      </c>
      <c r="V127" t="s">
        <v>875</v>
      </c>
      <c r="W127" t="s">
        <v>876</v>
      </c>
      <c r="X127" t="s">
        <v>877</v>
      </c>
      <c r="Y127" t="s">
        <v>878</v>
      </c>
      <c r="Z127" t="s">
        <v>879</v>
      </c>
      <c r="AA127">
        <v>1E-4</v>
      </c>
      <c r="AB127">
        <v>1E-4</v>
      </c>
      <c r="AC127">
        <v>0</v>
      </c>
      <c r="AD127">
        <v>0</v>
      </c>
      <c r="AE127">
        <v>0.41</v>
      </c>
      <c r="AG127">
        <v>0.15</v>
      </c>
      <c r="AH127" t="s">
        <v>68</v>
      </c>
      <c r="AI127" s="26">
        <v>0</v>
      </c>
      <c r="AJ127" s="26" t="s">
        <v>875</v>
      </c>
      <c r="AK127" s="26" t="s">
        <v>876</v>
      </c>
      <c r="AL127" s="26" t="s">
        <v>878</v>
      </c>
      <c r="AM127" s="26" t="str" cm="1">
        <f t="array" ref="AM127">IF(AH127="Yes",T127&amp;" (Suspended as of: "&amp;TEXT(AI127,"m/dd/yyyy")&amp;")",T127)</f>
        <v>JES Enterprises Inc.</v>
      </c>
      <c r="AN127" t="str" cm="1">
        <f t="array" ref="AN12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0.01%
PPD 15 Days: 0.01%
PPD 20 Days: 0.00%
PPD 30 Days: 0.00%</v>
      </c>
      <c r="AO127" t="str" cm="1">
        <f t="array" ref="AO12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41.00%
% or $ amount Markup Non Business/Emergency Hours: $0.00
% Markup Materials: 15.00%</v>
      </c>
      <c r="AP12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Joseph E Steffano, Jr.
Primary Addres: 2 Swift Terrace, East Boston, MA 02128
Phone Number: 617-567-8918; 617-909-5382
Fax Number: 617-567-2152</v>
      </c>
      <c r="AQ127" t="str">
        <f>VLOOKUP(data[[#This Row],[Lead Name]],get_cat!$A$170:$B$172,2,0)</f>
        <v>Richard Levesque 
Address: One Ashburton Place Room 1608 Boston, MA 02108 
Phone: 617-359-7269 | Email: richard.levesque@mass.gov</v>
      </c>
      <c r="AR12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Joseph E Steffano, Jr.
Emergency Contact Phone/After Hours: 617-567-8918; 617-909-5382
Emergency Contact Email: Jes5678918@aol.com</v>
      </c>
    </row>
    <row r="128" spans="1:44" x14ac:dyDescent="0.35">
      <c r="A128" t="s">
        <v>880</v>
      </c>
      <c r="B128" t="s">
        <v>45</v>
      </c>
      <c r="C128" t="s">
        <v>46</v>
      </c>
      <c r="D128" t="s">
        <v>47</v>
      </c>
      <c r="E128" t="s">
        <v>48</v>
      </c>
      <c r="F128" t="s">
        <v>61</v>
      </c>
      <c r="G128" t="s">
        <v>48</v>
      </c>
      <c r="H128" t="s">
        <v>61</v>
      </c>
      <c r="I128" t="s">
        <v>61</v>
      </c>
      <c r="J128" t="s">
        <v>48</v>
      </c>
      <c r="K128" t="s">
        <v>48</v>
      </c>
      <c r="L128" t="s">
        <v>48</v>
      </c>
      <c r="M128" t="s">
        <v>48</v>
      </c>
      <c r="N128" t="s">
        <v>48</v>
      </c>
      <c r="O128" t="s">
        <v>61</v>
      </c>
      <c r="P128" t="s">
        <v>48</v>
      </c>
      <c r="Q128" t="s">
        <v>61</v>
      </c>
      <c r="R128" t="s">
        <v>48</v>
      </c>
      <c r="S128" t="s">
        <v>48</v>
      </c>
      <c r="T128" t="s">
        <v>881</v>
      </c>
      <c r="U128" t="s">
        <v>882</v>
      </c>
      <c r="V128" t="s">
        <v>883</v>
      </c>
      <c r="W128" t="s">
        <v>884</v>
      </c>
      <c r="X128" t="s">
        <v>133</v>
      </c>
      <c r="Y128" t="s">
        <v>885</v>
      </c>
      <c r="Z128" t="s">
        <v>880</v>
      </c>
      <c r="AA128">
        <v>0.01</v>
      </c>
      <c r="AB128">
        <v>0</v>
      </c>
      <c r="AC128">
        <v>0</v>
      </c>
      <c r="AD128">
        <v>0</v>
      </c>
      <c r="AE128">
        <v>0.85</v>
      </c>
      <c r="AF128">
        <v>139</v>
      </c>
      <c r="AG128">
        <v>0.5</v>
      </c>
      <c r="AH128" t="s">
        <v>68</v>
      </c>
      <c r="AI128" s="26">
        <v>0</v>
      </c>
      <c r="AJ128" s="26" t="s">
        <v>886</v>
      </c>
      <c r="AK128" s="26" t="s">
        <v>887</v>
      </c>
      <c r="AL128" s="26" t="s">
        <v>888</v>
      </c>
      <c r="AM128" s="26" t="str" cm="1">
        <f t="array" ref="AM128">IF(AH128="Yes",T128&amp;" (Suspended as of: "&amp;TEXT(AI128,"m/dd/yyyy")&amp;")",T128)</f>
        <v>JKH Enterprises LLC dba CertaPro Painters of Cape Cod</v>
      </c>
      <c r="AN128" t="str" cm="1">
        <f t="array" ref="AN12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28" t="str" cm="1">
        <f t="array" ref="AO12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85.00%
% or $ amount Markup Non Business/Emergency Hours: $139.00
% Markup Materials: 50.00%</v>
      </c>
      <c r="AP12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Mitch Sutton
Primary Addres: 3108 Main Street, Barnstable, MA 02630
Phone Number: 774-392-6311
Fax Number: 0</v>
      </c>
      <c r="AQ128" t="str">
        <f>VLOOKUP(data[[#This Row],[Lead Name]],get_cat!$A$170:$B$172,2,0)</f>
        <v>Richard Levesque 
Address: One Ashburton Place Room 1608 Boston, MA 02108 
Phone: 617-359-7269 | Email: richard.levesque@mass.gov</v>
      </c>
      <c r="AR12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Linda Hutton
Emergency Contact Phone/After Hours: 508-927-2641/508-444-8859
Emergency Contact Email: lsutton@certapro.com</v>
      </c>
    </row>
    <row r="129" spans="1:44" x14ac:dyDescent="0.35">
      <c r="A129" t="s">
        <v>889</v>
      </c>
      <c r="B129" t="s">
        <v>45</v>
      </c>
      <c r="C129" t="s">
        <v>46</v>
      </c>
      <c r="D129" t="s">
        <v>175</v>
      </c>
      <c r="E129" t="s">
        <v>61</v>
      </c>
      <c r="F129" t="s">
        <v>61</v>
      </c>
      <c r="G129" t="s">
        <v>61</v>
      </c>
      <c r="H129" t="s">
        <v>61</v>
      </c>
      <c r="I129" t="s">
        <v>61</v>
      </c>
      <c r="J129" t="s">
        <v>61</v>
      </c>
      <c r="K129" t="s">
        <v>61</v>
      </c>
      <c r="L129" t="s">
        <v>61</v>
      </c>
      <c r="M129" t="s">
        <v>61</v>
      </c>
      <c r="N129" t="s">
        <v>61</v>
      </c>
      <c r="O129" t="s">
        <v>61</v>
      </c>
      <c r="P129" t="s">
        <v>61</v>
      </c>
      <c r="Q129" t="s">
        <v>61</v>
      </c>
      <c r="R129" t="s">
        <v>61</v>
      </c>
      <c r="S129" t="s">
        <v>61</v>
      </c>
      <c r="T129" t="s">
        <v>890</v>
      </c>
      <c r="U129" t="s">
        <v>891</v>
      </c>
      <c r="V129" t="s">
        <v>892</v>
      </c>
      <c r="W129" t="s">
        <v>893</v>
      </c>
      <c r="X129" t="s">
        <v>894</v>
      </c>
      <c r="Y129" t="s">
        <v>895</v>
      </c>
      <c r="Z129" t="s">
        <v>889</v>
      </c>
      <c r="AA129">
        <v>0.01</v>
      </c>
      <c r="AB129">
        <v>0</v>
      </c>
      <c r="AC129">
        <v>0</v>
      </c>
      <c r="AD129">
        <v>0</v>
      </c>
      <c r="AG129">
        <v>0.75</v>
      </c>
      <c r="AH129" t="s">
        <v>68</v>
      </c>
      <c r="AI129" s="26">
        <v>0</v>
      </c>
      <c r="AJ129" s="26" t="s">
        <v>896</v>
      </c>
      <c r="AK129" s="26" t="s">
        <v>897</v>
      </c>
      <c r="AL129" s="26" t="s">
        <v>898</v>
      </c>
      <c r="AM129" s="26" t="str" cm="1">
        <f t="array" ref="AM129">IF(AH129="Yes",T129&amp;" (Suspended as of: "&amp;TEXT(AI129,"m/dd/yyyy")&amp;")",T129)</f>
        <v>Joe Warren &amp; Son</v>
      </c>
      <c r="AN129" t="str" cm="1">
        <f t="array" ref="AN12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29" t="str" cm="1">
        <f t="array" ref="AO12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75.00%</v>
      </c>
      <c r="AP12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Christopher Warren
Primary Addres: 50 Kerry Place, Norwood, MA 02062
Phone Number: 781-551-9199 x23
Fax Number: 781-551-8981</v>
      </c>
      <c r="AQ129" t="str">
        <f>VLOOKUP(data[[#This Row],[Lead Name]],get_cat!$A$170:$B$172,2,0)</f>
        <v>Richard Levesque 
Address: One Ashburton Place Room 1608 Boston, MA 02108 
Phone: 617-359-7269 | Email: richard.levesque@mass.gov</v>
      </c>
      <c r="AR12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Joe Warren
Emergency Contact Phone/After Hours: 781-760-3322
Emergency Contact Email: jwarren@joewarren.com </v>
      </c>
    </row>
    <row r="130" spans="1:44" x14ac:dyDescent="0.35">
      <c r="A130" t="s">
        <v>899</v>
      </c>
      <c r="B130" t="s">
        <v>45</v>
      </c>
      <c r="C130" t="s">
        <v>46</v>
      </c>
      <c r="D130" t="s">
        <v>73</v>
      </c>
      <c r="E130" t="s">
        <v>61</v>
      </c>
      <c r="F130" t="s">
        <v>61</v>
      </c>
      <c r="G130" t="s">
        <v>61</v>
      </c>
      <c r="H130" t="s">
        <v>61</v>
      </c>
      <c r="I130" t="s">
        <v>61</v>
      </c>
      <c r="J130" t="s">
        <v>61</v>
      </c>
      <c r="K130" t="s">
        <v>61</v>
      </c>
      <c r="L130" t="s">
        <v>61</v>
      </c>
      <c r="M130" t="s">
        <v>61</v>
      </c>
      <c r="N130" t="s">
        <v>61</v>
      </c>
      <c r="O130" t="s">
        <v>61</v>
      </c>
      <c r="P130" t="s">
        <v>61</v>
      </c>
      <c r="Q130" t="s">
        <v>61</v>
      </c>
      <c r="R130" t="s">
        <v>61</v>
      </c>
      <c r="S130" t="s">
        <v>61</v>
      </c>
      <c r="T130" t="s">
        <v>890</v>
      </c>
      <c r="U130" t="s">
        <v>891</v>
      </c>
      <c r="V130" t="s">
        <v>892</v>
      </c>
      <c r="W130" t="s">
        <v>893</v>
      </c>
      <c r="X130" t="s">
        <v>894</v>
      </c>
      <c r="Y130" t="s">
        <v>895</v>
      </c>
      <c r="Z130" t="s">
        <v>899</v>
      </c>
      <c r="AA130">
        <v>0.01</v>
      </c>
      <c r="AB130">
        <v>0</v>
      </c>
      <c r="AC130">
        <v>0</v>
      </c>
      <c r="AD130">
        <v>0</v>
      </c>
      <c r="AG130">
        <v>0.75</v>
      </c>
      <c r="AH130" t="s">
        <v>68</v>
      </c>
      <c r="AI130" s="26">
        <v>0</v>
      </c>
      <c r="AJ130" s="26" t="s">
        <v>896</v>
      </c>
      <c r="AK130" s="26" t="s">
        <v>897</v>
      </c>
      <c r="AL130" s="26" t="s">
        <v>898</v>
      </c>
      <c r="AM130" s="26" t="str" cm="1">
        <f t="array" ref="AM130">IF(AH130="Yes",T130&amp;" (Suspended as of: "&amp;TEXT(AI130,"m/dd/yyyy")&amp;")",T130)</f>
        <v>Joe Warren &amp; Son</v>
      </c>
      <c r="AN130" t="str" cm="1">
        <f t="array" ref="AN13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30" t="str" cm="1">
        <f t="array" ref="AO13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75.00%</v>
      </c>
      <c r="AP13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Christopher Warren
Primary Addres: 50 Kerry Place, Norwood, MA 02062
Phone Number: 781-551-9199 x23
Fax Number: 781-551-8981</v>
      </c>
      <c r="AQ130" t="str">
        <f>VLOOKUP(data[[#This Row],[Lead Name]],get_cat!$A$170:$B$172,2,0)</f>
        <v>Richard Levesque 
Address: One Ashburton Place Room 1608 Boston, MA 02108 
Phone: 617-359-7269 | Email: richard.levesque@mass.gov</v>
      </c>
      <c r="AR13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Joe Warren
Emergency Contact Phone/After Hours: 781-760-3322
Emergency Contact Email: jwarren@joewarren.com </v>
      </c>
    </row>
    <row r="131" spans="1:44" x14ac:dyDescent="0.35">
      <c r="A131" t="s">
        <v>900</v>
      </c>
      <c r="B131" t="s">
        <v>45</v>
      </c>
      <c r="C131" t="s">
        <v>46</v>
      </c>
      <c r="D131" t="s">
        <v>73</v>
      </c>
      <c r="E131" t="s">
        <v>61</v>
      </c>
      <c r="F131" t="s">
        <v>61</v>
      </c>
      <c r="G131" t="s">
        <v>61</v>
      </c>
      <c r="H131" t="s">
        <v>61</v>
      </c>
      <c r="I131" t="s">
        <v>61</v>
      </c>
      <c r="J131" t="s">
        <v>61</v>
      </c>
      <c r="K131" t="s">
        <v>61</v>
      </c>
      <c r="L131" t="s">
        <v>61</v>
      </c>
      <c r="M131" t="s">
        <v>61</v>
      </c>
      <c r="N131" t="s">
        <v>61</v>
      </c>
      <c r="O131" t="s">
        <v>61</v>
      </c>
      <c r="P131" t="s">
        <v>61</v>
      </c>
      <c r="Q131" t="s">
        <v>61</v>
      </c>
      <c r="R131" t="s">
        <v>61</v>
      </c>
      <c r="S131" t="s">
        <v>61</v>
      </c>
      <c r="T131" t="s">
        <v>901</v>
      </c>
      <c r="U131" t="s">
        <v>902</v>
      </c>
      <c r="V131" t="s">
        <v>903</v>
      </c>
      <c r="W131" t="s">
        <v>904</v>
      </c>
      <c r="X131" t="s">
        <v>58</v>
      </c>
      <c r="Y131" t="s">
        <v>905</v>
      </c>
      <c r="Z131" t="s">
        <v>900</v>
      </c>
      <c r="AA131">
        <v>0.03</v>
      </c>
      <c r="AB131">
        <v>0.02</v>
      </c>
      <c r="AC131">
        <v>1.4999999999999999E-2</v>
      </c>
      <c r="AD131">
        <v>0.01</v>
      </c>
      <c r="AE131">
        <v>1.2</v>
      </c>
      <c r="AF131">
        <v>204</v>
      </c>
      <c r="AG131">
        <v>0.25</v>
      </c>
      <c r="AH131" t="s">
        <v>68</v>
      </c>
      <c r="AI131" s="26">
        <v>0</v>
      </c>
      <c r="AJ131" s="26" t="s">
        <v>906</v>
      </c>
      <c r="AK131" s="26" t="s">
        <v>907</v>
      </c>
      <c r="AL131" s="26" t="s">
        <v>908</v>
      </c>
      <c r="AM131" s="26" t="str" cm="1">
        <f t="array" ref="AM131">IF(AH131="Yes",T131&amp;" (Suspended as of: "&amp;TEXT(AI131,"m/dd/yyyy")&amp;")",T131)</f>
        <v>Johnson Controls, Inc.</v>
      </c>
      <c r="AN131" t="str" cm="1">
        <f t="array" ref="AN13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1.50%
PPD 30 Days: 1.00%</v>
      </c>
      <c r="AO131" t="str" cm="1">
        <f t="array" ref="AO13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120.00%
% or $ amount Markup Non Business/Emergency Hours: $204.00
% Markup Materials: 25.00%</v>
      </c>
      <c r="AP13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Rebecca Meskil
Primary Addres: 5757 Green Bay Avenue, Milwaukee, WI 53209
Phone Number: 781-244-5558
Fax Number: N/A</v>
      </c>
      <c r="AQ131" t="str">
        <f>VLOOKUP(data[[#This Row],[Lead Name]],get_cat!$A$170:$B$172,2,0)</f>
        <v>Richard Levesque 
Address: One Ashburton Place Room 1608 Boston, MA 02108 
Phone: 617-359-7269 | Email: richard.levesque@mass.gov</v>
      </c>
      <c r="AR13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Bill Raczkowski
Emergency Contact Phone/After Hours: 401-793-6866
Emergency Contact Email: bill.j.raczkowski@jci.com</v>
      </c>
    </row>
    <row r="132" spans="1:44" x14ac:dyDescent="0.35">
      <c r="A132" t="s">
        <v>909</v>
      </c>
      <c r="B132" t="s">
        <v>45</v>
      </c>
      <c r="C132" t="s">
        <v>46</v>
      </c>
      <c r="D132" t="s">
        <v>75</v>
      </c>
      <c r="E132" t="s">
        <v>48</v>
      </c>
      <c r="F132" t="s">
        <v>48</v>
      </c>
      <c r="G132" t="s">
        <v>48</v>
      </c>
      <c r="H132" t="s">
        <v>61</v>
      </c>
      <c r="I132" t="s">
        <v>48</v>
      </c>
      <c r="J132" t="s">
        <v>48</v>
      </c>
      <c r="K132" t="s">
        <v>48</v>
      </c>
      <c r="L132" t="s">
        <v>48</v>
      </c>
      <c r="M132" t="s">
        <v>48</v>
      </c>
      <c r="N132" t="s">
        <v>48</v>
      </c>
      <c r="O132" t="s">
        <v>48</v>
      </c>
      <c r="P132" t="s">
        <v>61</v>
      </c>
      <c r="Q132" t="s">
        <v>61</v>
      </c>
      <c r="R132" t="s">
        <v>61</v>
      </c>
      <c r="S132" t="s">
        <v>48</v>
      </c>
      <c r="T132" t="s">
        <v>910</v>
      </c>
      <c r="U132" t="s">
        <v>911</v>
      </c>
      <c r="V132" t="s">
        <v>912</v>
      </c>
      <c r="W132" t="s">
        <v>913</v>
      </c>
      <c r="X132" t="s">
        <v>58</v>
      </c>
      <c r="Y132" t="s">
        <v>914</v>
      </c>
      <c r="Z132" t="s">
        <v>909</v>
      </c>
      <c r="AA132">
        <v>0.05</v>
      </c>
      <c r="AB132">
        <v>0</v>
      </c>
      <c r="AC132">
        <v>0</v>
      </c>
      <c r="AD132">
        <v>0</v>
      </c>
      <c r="AG132">
        <v>0.03</v>
      </c>
      <c r="AH132" t="s">
        <v>68</v>
      </c>
      <c r="AI132" s="26">
        <v>0</v>
      </c>
      <c r="AJ132" s="26" t="s">
        <v>58</v>
      </c>
      <c r="AK132" s="26" t="s">
        <v>58</v>
      </c>
      <c r="AL132" s="26" t="s">
        <v>58</v>
      </c>
      <c r="AM132" s="26" t="str" cm="1">
        <f t="array" ref="AM132">IF(AH132="Yes",T132&amp;" (Suspended as of: "&amp;TEXT(AI132,"m/dd/yyyy")&amp;")",T132)</f>
        <v xml:space="preserve">JSP Plumbing and Heating </v>
      </c>
      <c r="AN132" t="str" cm="1">
        <f t="array" ref="AN13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0.00%
PPD 20 Days: 0.00%
PPD 30 Days: 0.00%</v>
      </c>
      <c r="AO132" t="str" cm="1">
        <f t="array" ref="AO13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3.00%</v>
      </c>
      <c r="AP13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Jeffrey Parr
Primary Addres: 322 Huttleston Avenue, Fairhaven, MA 02719
Phone Number: 774-319-7423
Fax Number: N/A</v>
      </c>
      <c r="AQ132" t="str">
        <f>VLOOKUP(data[[#This Row],[Lead Name]],get_cat!$A$170:$B$172,2,0)</f>
        <v>Richard Levesque 
Address: One Ashburton Place Room 1608 Boston, MA 02108 
Phone: 617-359-7269 | Email: richard.levesque@mass.gov</v>
      </c>
      <c r="AR13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N/A
Emergency Contact Phone/After Hours: N/A
Emergency Contact Email: N/A</v>
      </c>
    </row>
    <row r="133" spans="1:44" x14ac:dyDescent="0.35">
      <c r="A133" t="s">
        <v>915</v>
      </c>
      <c r="B133" t="s">
        <v>45</v>
      </c>
      <c r="C133" t="s">
        <v>46</v>
      </c>
      <c r="D133" t="s">
        <v>320</v>
      </c>
      <c r="E133" t="s">
        <v>48</v>
      </c>
      <c r="F133" t="s">
        <v>48</v>
      </c>
      <c r="G133" t="s">
        <v>48</v>
      </c>
      <c r="H133" t="s">
        <v>48</v>
      </c>
      <c r="I133" t="s">
        <v>48</v>
      </c>
      <c r="J133" t="s">
        <v>61</v>
      </c>
      <c r="K133" t="s">
        <v>48</v>
      </c>
      <c r="L133" t="s">
        <v>48</v>
      </c>
      <c r="M133" t="s">
        <v>48</v>
      </c>
      <c r="N133" t="s">
        <v>61</v>
      </c>
      <c r="O133" t="s">
        <v>48</v>
      </c>
      <c r="P133" t="s">
        <v>61</v>
      </c>
      <c r="Q133" t="s">
        <v>48</v>
      </c>
      <c r="R133" t="s">
        <v>61</v>
      </c>
      <c r="S133" t="s">
        <v>48</v>
      </c>
      <c r="T133" t="s">
        <v>916</v>
      </c>
      <c r="U133" t="s">
        <v>917</v>
      </c>
      <c r="V133" t="s">
        <v>918</v>
      </c>
      <c r="W133" t="s">
        <v>919</v>
      </c>
      <c r="X133" t="s">
        <v>58</v>
      </c>
      <c r="Y133" t="s">
        <v>920</v>
      </c>
      <c r="Z133" t="s">
        <v>915</v>
      </c>
      <c r="AA133">
        <v>0.01</v>
      </c>
      <c r="AB133">
        <v>5.0000000000000001E-3</v>
      </c>
      <c r="AC133">
        <v>0</v>
      </c>
      <c r="AD133">
        <v>0</v>
      </c>
      <c r="AE133">
        <v>1.75</v>
      </c>
      <c r="AF133">
        <v>1.95</v>
      </c>
      <c r="AH133" t="s">
        <v>68</v>
      </c>
      <c r="AI133" s="26">
        <v>0</v>
      </c>
      <c r="AJ133" s="26" t="s">
        <v>918</v>
      </c>
      <c r="AK133" s="26" t="s">
        <v>921</v>
      </c>
      <c r="AL133" s="26" t="s">
        <v>922</v>
      </c>
      <c r="AM133" s="26" t="str" cm="1">
        <f t="array" ref="AM133">IF(AH133="Yes",T133&amp;" (Suspended as of: "&amp;TEXT(AI133,"m/dd/yyyy")&amp;")",T133)</f>
        <v>Just-Drains, Inc</v>
      </c>
      <c r="AN133" t="str" cm="1">
        <f t="array" ref="AN13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0.50%
PPD 20 Days: 0.00%
PPD 30 Days: 0.00%</v>
      </c>
      <c r="AO133" t="str" cm="1">
        <f t="array" ref="AO13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175.00%
% or $ amount Markup Non Business/Emergency Hours: $1.95
% Markup Materials: 0.00%</v>
      </c>
      <c r="AP13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Larry L. Edwards
Primary Addres: PO Box 366227, Hyde Park, MA 02136
Phone Number: 617-224-8443
Fax Number: N/A</v>
      </c>
      <c r="AQ133" t="str">
        <f>VLOOKUP(data[[#This Row],[Lead Name]],get_cat!$A$170:$B$172,2,0)</f>
        <v>Richard Levesque 
Address: One Ashburton Place Room 1608 Boston, MA 02108 
Phone: 617-359-7269 | Email: richard.levesque@mass.gov</v>
      </c>
      <c r="AR13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Larry L. Edwards
Emergency Contact Phone/After Hours: 617-265-2828; 617-224-8443
Emergency Contact Email: service@just-drains.com </v>
      </c>
    </row>
    <row r="134" spans="1:44" x14ac:dyDescent="0.35">
      <c r="A134" t="s">
        <v>923</v>
      </c>
      <c r="B134" t="s">
        <v>45</v>
      </c>
      <c r="C134" t="s">
        <v>46</v>
      </c>
      <c r="D134" t="s">
        <v>60</v>
      </c>
      <c r="E134" t="s">
        <v>61</v>
      </c>
      <c r="F134" t="s">
        <v>61</v>
      </c>
      <c r="G134" t="s">
        <v>61</v>
      </c>
      <c r="H134" t="s">
        <v>61</v>
      </c>
      <c r="I134" t="s">
        <v>61</v>
      </c>
      <c r="J134" t="s">
        <v>61</v>
      </c>
      <c r="K134" t="s">
        <v>61</v>
      </c>
      <c r="L134" t="s">
        <v>61</v>
      </c>
      <c r="M134" t="s">
        <v>61</v>
      </c>
      <c r="N134" t="s">
        <v>61</v>
      </c>
      <c r="O134" t="s">
        <v>61</v>
      </c>
      <c r="P134" t="s">
        <v>61</v>
      </c>
      <c r="Q134" t="s">
        <v>61</v>
      </c>
      <c r="R134" t="s">
        <v>61</v>
      </c>
      <c r="S134" t="s">
        <v>61</v>
      </c>
      <c r="T134" t="s">
        <v>924</v>
      </c>
      <c r="U134" t="s">
        <v>925</v>
      </c>
      <c r="V134" t="s">
        <v>926</v>
      </c>
      <c r="W134" t="s">
        <v>927</v>
      </c>
      <c r="X134" t="s">
        <v>928</v>
      </c>
      <c r="Y134" t="s">
        <v>929</v>
      </c>
      <c r="Z134" t="s">
        <v>923</v>
      </c>
      <c r="AA134">
        <v>0.02</v>
      </c>
      <c r="AB134">
        <v>0.01</v>
      </c>
      <c r="AC134">
        <v>0</v>
      </c>
      <c r="AD134">
        <v>0</v>
      </c>
      <c r="AE134">
        <v>0.56999999999999995</v>
      </c>
      <c r="AF134">
        <v>145</v>
      </c>
      <c r="AG134">
        <v>0.25</v>
      </c>
      <c r="AH134" t="s">
        <v>68</v>
      </c>
      <c r="AI134" s="26">
        <v>0</v>
      </c>
      <c r="AJ134" s="26" t="s">
        <v>926</v>
      </c>
      <c r="AK134" s="26" t="s">
        <v>930</v>
      </c>
      <c r="AL134" s="26" t="s">
        <v>929</v>
      </c>
      <c r="AM134" s="26" t="str" cm="1">
        <f t="array" ref="AM134">IF(AH134="Yes",T134&amp;" (Suspended as of: "&amp;TEXT(AI134,"m/dd/yyyy")&amp;")",T134)</f>
        <v>Kendall Boiler &amp; Tank Co., Inc.</v>
      </c>
      <c r="AN134" t="str" cm="1">
        <f t="array" ref="AN13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0.00%
PPD 30 Days: 0.00%</v>
      </c>
      <c r="AO134" t="str" cm="1">
        <f t="array" ref="AO13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57.00%
% or $ amount Markup Non Business/Emergency Hours: $145.00
% Markup Materials: 25.00%</v>
      </c>
      <c r="AP13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Jeffrey Vaughan
Primary Addres: 11 Katrina Road, Chelmsford, MA 01824
Phone Number: 978-256-0000
Fax Number: 978-256-0440</v>
      </c>
      <c r="AQ134" t="str">
        <f>VLOOKUP(data[[#This Row],[Lead Name]],get_cat!$A$170:$B$172,2,0)</f>
        <v>Richard Levesque 
Address: One Ashburton Place Room 1608 Boston, MA 02108 
Phone: 617-359-7269 | Email: richard.levesque@mass.gov</v>
      </c>
      <c r="AR13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Jeffrey Vaughan
Emergency Contact Phone/After Hours: 978-256-0000; 978-302-4095
Emergency Contact Email: info@kendallboiler.com</v>
      </c>
    </row>
    <row r="135" spans="1:44" x14ac:dyDescent="0.35">
      <c r="A135" t="s">
        <v>931</v>
      </c>
      <c r="B135" t="s">
        <v>45</v>
      </c>
      <c r="C135" t="s">
        <v>46</v>
      </c>
      <c r="D135" t="s">
        <v>128</v>
      </c>
      <c r="E135" t="s">
        <v>48</v>
      </c>
      <c r="F135" t="s">
        <v>48</v>
      </c>
      <c r="G135" t="s">
        <v>48</v>
      </c>
      <c r="H135" t="s">
        <v>48</v>
      </c>
      <c r="I135" t="s">
        <v>48</v>
      </c>
      <c r="J135" t="s">
        <v>48</v>
      </c>
      <c r="K135" t="s">
        <v>48</v>
      </c>
      <c r="L135" t="s">
        <v>48</v>
      </c>
      <c r="M135" t="s">
        <v>48</v>
      </c>
      <c r="N135" t="s">
        <v>48</v>
      </c>
      <c r="O135" t="s">
        <v>48</v>
      </c>
      <c r="P135" t="s">
        <v>48</v>
      </c>
      <c r="Q135" t="s">
        <v>48</v>
      </c>
      <c r="R135" t="s">
        <v>48</v>
      </c>
      <c r="S135" t="s">
        <v>48</v>
      </c>
      <c r="T135" t="s">
        <v>932</v>
      </c>
      <c r="U135" t="s">
        <v>933</v>
      </c>
      <c r="V135" t="s">
        <v>934</v>
      </c>
      <c r="W135" t="s">
        <v>935</v>
      </c>
      <c r="X135" t="s">
        <v>936</v>
      </c>
      <c r="Y135" t="s">
        <v>937</v>
      </c>
      <c r="Z135" t="s">
        <v>931</v>
      </c>
      <c r="AA135">
        <v>0.02</v>
      </c>
      <c r="AB135">
        <v>0.02</v>
      </c>
      <c r="AC135">
        <v>0.02</v>
      </c>
      <c r="AD135">
        <v>0.02</v>
      </c>
      <c r="AE135">
        <v>0.5</v>
      </c>
      <c r="AG135">
        <v>0.2</v>
      </c>
      <c r="AH135" t="s">
        <v>357</v>
      </c>
      <c r="AI135" s="26"/>
      <c r="AJ135" s="26" t="s">
        <v>938</v>
      </c>
      <c r="AK135" s="26" t="s">
        <v>939</v>
      </c>
      <c r="AL135" s="26" t="s">
        <v>940</v>
      </c>
      <c r="AM135" s="26" t="str" cm="1">
        <f t="array" ref="AM135">IF(AH135="Yes",T135&amp;" (Suspended as of: "&amp;TEXT(AI135,"m/dd/yyyy")&amp;")",T135)</f>
        <v>Electrical Dynamics, Inc. (Suspended as of: 1/00/1900)</v>
      </c>
      <c r="AN135" t="str" cm="1">
        <f t="array" ref="AN13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2.00%
PPD 20 Days: 2.00%
PPD 30 Days: 2.00%</v>
      </c>
      <c r="AO135" t="str" cm="1">
        <f t="array" ref="AO13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$0.00
% Markup Materials: 20.00%</v>
      </c>
      <c r="AP13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David Parziale
Primary Addres: 72B Concord Street, North Reading, MA 01864
Phone Number: 978-664-1050 x2050
Fax Number: 978-664-0885</v>
      </c>
      <c r="AQ135" t="str">
        <f>VLOOKUP(data[[#This Row],[Lead Name]],get_cat!$A$170:$B$172,2,0)</f>
        <v>Richard Levesque 
Address: One Ashburton Place Room 1608 Boston, MA 02108 
Phone: 617-359-7269 | Email: richard.levesque@mass.gov</v>
      </c>
      <c r="AR13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James Mitrano
Emergency Contact Phone/After Hours: 978-664-1050 x2490; 508-328-3522
Emergency Contact Email: jmitrano@electricaldynamics.com</v>
      </c>
    </row>
    <row r="136" spans="1:44" x14ac:dyDescent="0.35">
      <c r="A136" t="s">
        <v>941</v>
      </c>
      <c r="B136" t="s">
        <v>45</v>
      </c>
      <c r="C136" t="s">
        <v>46</v>
      </c>
      <c r="D136" t="s">
        <v>73</v>
      </c>
      <c r="E136" t="s">
        <v>48</v>
      </c>
      <c r="F136" t="s">
        <v>61</v>
      </c>
      <c r="G136" t="s">
        <v>48</v>
      </c>
      <c r="H136" t="s">
        <v>48</v>
      </c>
      <c r="I136" t="s">
        <v>48</v>
      </c>
      <c r="J136" t="s">
        <v>48</v>
      </c>
      <c r="K136" t="s">
        <v>61</v>
      </c>
      <c r="L136" t="s">
        <v>61</v>
      </c>
      <c r="M136" t="s">
        <v>61</v>
      </c>
      <c r="N136" t="s">
        <v>61</v>
      </c>
      <c r="O136" t="s">
        <v>48</v>
      </c>
      <c r="P136" t="s">
        <v>48</v>
      </c>
      <c r="Q136" t="s">
        <v>48</v>
      </c>
      <c r="R136" t="s">
        <v>48</v>
      </c>
      <c r="S136" t="s">
        <v>61</v>
      </c>
      <c r="T136" t="s">
        <v>942</v>
      </c>
      <c r="U136" t="s">
        <v>943</v>
      </c>
      <c r="V136" t="s">
        <v>944</v>
      </c>
      <c r="W136" t="s">
        <v>945</v>
      </c>
      <c r="X136" t="s">
        <v>133</v>
      </c>
      <c r="Y136" t="s">
        <v>946</v>
      </c>
      <c r="Z136" t="s">
        <v>941</v>
      </c>
      <c r="AA136">
        <v>0.02</v>
      </c>
      <c r="AB136">
        <v>0.01</v>
      </c>
      <c r="AC136">
        <v>0.01</v>
      </c>
      <c r="AD136">
        <v>0.01</v>
      </c>
      <c r="AE136">
        <v>0.7</v>
      </c>
      <c r="AF136">
        <v>0.95</v>
      </c>
      <c r="AG136">
        <v>0.15</v>
      </c>
      <c r="AH136" t="s">
        <v>68</v>
      </c>
      <c r="AI136" s="26">
        <v>0</v>
      </c>
      <c r="AJ136" s="26" t="s">
        <v>947</v>
      </c>
      <c r="AK136" s="26" t="s">
        <v>948</v>
      </c>
      <c r="AL136" s="26" t="s">
        <v>949</v>
      </c>
      <c r="AM136" s="26" t="str" cm="1">
        <f t="array" ref="AM136">IF(AH136="Yes",T136&amp;" (Suspended as of: "&amp;TEXT(AI136,"m/dd/yyyy")&amp;")",T136)</f>
        <v>Kleeberg Mechancial Services</v>
      </c>
      <c r="AN136" t="str" cm="1">
        <f t="array" ref="AN13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1.00%
PPD 30 Days: 1.00%</v>
      </c>
      <c r="AO136" t="str" cm="1">
        <f t="array" ref="AO13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70.00%
% or $ amount Markup Non Business/Emergency Hours: $0.95
% Markup Materials: 15.00%</v>
      </c>
      <c r="AP13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Stefanie Carney
Primary Addres: 65 Westover Road, Ludlow, MA 01056
Phone Number: 413-547-8142 x112
Fax Number: 0</v>
      </c>
      <c r="AQ136" t="str">
        <f>VLOOKUP(data[[#This Row],[Lead Name]],get_cat!$A$170:$B$172,2,0)</f>
        <v>Richard Levesque 
Address: One Ashburton Place Room 1608 Boston, MA 02108 
Phone: 617-359-7269 | Email: richard.levesque@mass.gov</v>
      </c>
      <c r="AR13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Dave Martin
Emergency Contact Phone/After Hours: 413-547-8142 x115
Emergency Contact Email: dmartin@kleeberg.com</v>
      </c>
    </row>
    <row r="137" spans="1:44" x14ac:dyDescent="0.35">
      <c r="A137" t="s">
        <v>950</v>
      </c>
      <c r="B137" t="s">
        <v>45</v>
      </c>
      <c r="C137" t="s">
        <v>46</v>
      </c>
      <c r="D137" t="s">
        <v>60</v>
      </c>
      <c r="E137" t="s">
        <v>48</v>
      </c>
      <c r="F137" t="s">
        <v>61</v>
      </c>
      <c r="G137" t="s">
        <v>48</v>
      </c>
      <c r="H137" t="s">
        <v>48</v>
      </c>
      <c r="I137" t="s">
        <v>48</v>
      </c>
      <c r="J137" t="s">
        <v>48</v>
      </c>
      <c r="K137" t="s">
        <v>61</v>
      </c>
      <c r="L137" t="s">
        <v>61</v>
      </c>
      <c r="M137" t="s">
        <v>61</v>
      </c>
      <c r="N137" t="s">
        <v>61</v>
      </c>
      <c r="O137" t="s">
        <v>48</v>
      </c>
      <c r="P137" t="s">
        <v>48</v>
      </c>
      <c r="Q137" t="s">
        <v>48</v>
      </c>
      <c r="R137" t="s">
        <v>48</v>
      </c>
      <c r="S137" t="s">
        <v>61</v>
      </c>
      <c r="T137" t="s">
        <v>942</v>
      </c>
      <c r="U137" t="s">
        <v>943</v>
      </c>
      <c r="V137" t="s">
        <v>944</v>
      </c>
      <c r="W137" t="s">
        <v>945</v>
      </c>
      <c r="X137" t="s">
        <v>133</v>
      </c>
      <c r="Y137" t="s">
        <v>946</v>
      </c>
      <c r="Z137" t="s">
        <v>950</v>
      </c>
      <c r="AA137">
        <v>0.02</v>
      </c>
      <c r="AB137">
        <v>0.01</v>
      </c>
      <c r="AC137">
        <v>0.01</v>
      </c>
      <c r="AD137">
        <v>0.01</v>
      </c>
      <c r="AE137">
        <v>0.7</v>
      </c>
      <c r="AF137">
        <v>0.95</v>
      </c>
      <c r="AG137">
        <v>0.15</v>
      </c>
      <c r="AH137" t="s">
        <v>68</v>
      </c>
      <c r="AI137" s="26">
        <v>0</v>
      </c>
      <c r="AJ137" s="26" t="s">
        <v>947</v>
      </c>
      <c r="AK137" s="26" t="s">
        <v>948</v>
      </c>
      <c r="AL137" s="26" t="s">
        <v>949</v>
      </c>
      <c r="AM137" s="26" t="str" cm="1">
        <f t="array" ref="AM137">IF(AH137="Yes",T137&amp;" (Suspended as of: "&amp;TEXT(AI137,"m/dd/yyyy")&amp;")",T137)</f>
        <v>Kleeberg Mechancial Services</v>
      </c>
      <c r="AN137" t="str" cm="1">
        <f t="array" ref="AN13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1.00%
PPD 30 Days: 1.00%</v>
      </c>
      <c r="AO137" t="str" cm="1">
        <f t="array" ref="AO13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70.00%
% or $ amount Markup Non Business/Emergency Hours: $0.95
% Markup Materials: 15.00%</v>
      </c>
      <c r="AP13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Stefanie Carney
Primary Addres: 65 Westover Road, Ludlow, MA 01056
Phone Number: 413-547-8142 x112
Fax Number: 0</v>
      </c>
      <c r="AQ137" t="str">
        <f>VLOOKUP(data[[#This Row],[Lead Name]],get_cat!$A$170:$B$172,2,0)</f>
        <v>Richard Levesque 
Address: One Ashburton Place Room 1608 Boston, MA 02108 
Phone: 617-359-7269 | Email: richard.levesque@mass.gov</v>
      </c>
      <c r="AR13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Dave Martin
Emergency Contact Phone/After Hours: 413-547-8142 x115
Emergency Contact Email: dmartin@kleeberg.com</v>
      </c>
    </row>
    <row r="138" spans="1:44" x14ac:dyDescent="0.35">
      <c r="A138" t="s">
        <v>951</v>
      </c>
      <c r="B138" t="s">
        <v>45</v>
      </c>
      <c r="C138" t="s">
        <v>46</v>
      </c>
      <c r="D138" t="s">
        <v>94</v>
      </c>
      <c r="E138" t="s">
        <v>61</v>
      </c>
      <c r="F138" t="s">
        <v>61</v>
      </c>
      <c r="G138" t="s">
        <v>61</v>
      </c>
      <c r="H138" t="s">
        <v>61</v>
      </c>
      <c r="I138" t="s">
        <v>61</v>
      </c>
      <c r="J138" t="s">
        <v>61</v>
      </c>
      <c r="K138" t="s">
        <v>61</v>
      </c>
      <c r="L138" t="s">
        <v>61</v>
      </c>
      <c r="M138" t="s">
        <v>61</v>
      </c>
      <c r="N138" t="s">
        <v>61</v>
      </c>
      <c r="O138" t="s">
        <v>61</v>
      </c>
      <c r="P138" t="s">
        <v>61</v>
      </c>
      <c r="Q138" t="s">
        <v>61</v>
      </c>
      <c r="R138" t="s">
        <v>61</v>
      </c>
      <c r="S138" t="s">
        <v>61</v>
      </c>
      <c r="T138" t="s">
        <v>952</v>
      </c>
      <c r="U138" t="s">
        <v>953</v>
      </c>
      <c r="V138" t="s">
        <v>954</v>
      </c>
      <c r="W138" t="s">
        <v>955</v>
      </c>
      <c r="X138" t="s">
        <v>58</v>
      </c>
      <c r="Y138" t="s">
        <v>956</v>
      </c>
      <c r="Z138" t="s">
        <v>951</v>
      </c>
      <c r="AA138">
        <v>0.02</v>
      </c>
      <c r="AB138">
        <v>0</v>
      </c>
      <c r="AC138">
        <v>0</v>
      </c>
      <c r="AD138">
        <v>0</v>
      </c>
      <c r="AE138">
        <v>0.5</v>
      </c>
      <c r="AF138">
        <v>175</v>
      </c>
      <c r="AG138">
        <v>0.4</v>
      </c>
      <c r="AH138" t="s">
        <v>68</v>
      </c>
      <c r="AI138" s="26">
        <v>0</v>
      </c>
      <c r="AJ138" s="26" t="s">
        <v>954</v>
      </c>
      <c r="AK138" s="26" t="s">
        <v>957</v>
      </c>
      <c r="AL138" s="26" t="s">
        <v>956</v>
      </c>
      <c r="AM138" s="26" t="str" cm="1">
        <f t="array" ref="AM138">IF(AH138="Yes",T138&amp;" (Suspended as of: "&amp;TEXT(AI138,"m/dd/yyyy")&amp;")",T138)</f>
        <v>KNE Corporation</v>
      </c>
      <c r="AN138" t="str" cm="1">
        <f t="array" ref="AN13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138" t="str" cm="1">
        <f t="array" ref="AO13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$175.00
% Markup Materials: 40.00%</v>
      </c>
      <c r="AP13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Victor A. Conklin
Primary Addres: 3 Village Green North, Plymouth, MA 02360
Phone Number: 781-762-8344
Fax Number: N/A</v>
      </c>
      <c r="AQ138" t="str">
        <f>VLOOKUP(data[[#This Row],[Lead Name]],get_cat!$A$170:$B$172,2,0)</f>
        <v>Richard Levesque 
Address: One Ashburton Place Room 1608 Boston, MA 02108 
Phone: 617-359-7269 | Email: richard.levesque@mass.gov</v>
      </c>
      <c r="AR13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Victor A. Conklin
Emergency Contact Phone/After Hours: 781-492-7195
Emergency Contact Email: victor@knecorp.com</v>
      </c>
    </row>
    <row r="139" spans="1:44" x14ac:dyDescent="0.35">
      <c r="A139" t="s">
        <v>958</v>
      </c>
      <c r="B139" t="s">
        <v>45</v>
      </c>
      <c r="C139" t="s">
        <v>46</v>
      </c>
      <c r="D139" t="s">
        <v>47</v>
      </c>
      <c r="E139" t="s">
        <v>48</v>
      </c>
      <c r="F139" t="s">
        <v>61</v>
      </c>
      <c r="G139" t="s">
        <v>61</v>
      </c>
      <c r="H139" t="s">
        <v>61</v>
      </c>
      <c r="I139" t="s">
        <v>48</v>
      </c>
      <c r="J139" t="s">
        <v>61</v>
      </c>
      <c r="K139" t="s">
        <v>61</v>
      </c>
      <c r="L139" t="s">
        <v>61</v>
      </c>
      <c r="M139" t="s">
        <v>61</v>
      </c>
      <c r="N139" t="s">
        <v>61</v>
      </c>
      <c r="O139" t="s">
        <v>48</v>
      </c>
      <c r="P139" t="s">
        <v>61</v>
      </c>
      <c r="Q139" t="s">
        <v>61</v>
      </c>
      <c r="R139" t="s">
        <v>61</v>
      </c>
      <c r="S139" t="s">
        <v>61</v>
      </c>
      <c r="T139" t="s">
        <v>959</v>
      </c>
      <c r="U139" t="s">
        <v>960</v>
      </c>
      <c r="V139" t="s">
        <v>961</v>
      </c>
      <c r="W139" t="s">
        <v>962</v>
      </c>
      <c r="X139" t="s">
        <v>963</v>
      </c>
      <c r="Y139" t="s">
        <v>964</v>
      </c>
      <c r="Z139" t="s">
        <v>958</v>
      </c>
      <c r="AA139">
        <v>0</v>
      </c>
      <c r="AB139">
        <v>0</v>
      </c>
      <c r="AC139">
        <v>0</v>
      </c>
      <c r="AD139">
        <v>0</v>
      </c>
      <c r="AE139">
        <v>2</v>
      </c>
      <c r="AF139">
        <v>200</v>
      </c>
      <c r="AG139">
        <v>0.2</v>
      </c>
      <c r="AH139" t="s">
        <v>68</v>
      </c>
      <c r="AI139" s="26">
        <v>0</v>
      </c>
      <c r="AJ139" s="26" t="s">
        <v>961</v>
      </c>
      <c r="AK139" s="26" t="s">
        <v>965</v>
      </c>
      <c r="AL139" s="26" t="s">
        <v>966</v>
      </c>
      <c r="AM139" s="26" t="str" cm="1">
        <f t="array" ref="AM139">IF(AH139="Yes",T139&amp;" (Suspended as of: "&amp;TEXT(AI139,"m/dd/yyyy")&amp;")",T139)</f>
        <v>Kosmos Constructions, Inc.</v>
      </c>
      <c r="AN139" t="str" cm="1">
        <f t="array" ref="AN13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9" t="str" cm="1">
        <f t="array" ref="AO13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200.00%
% or $ amount Markup Non Business/Emergency Hours: $200.00
% Markup Materials: 20.00%</v>
      </c>
      <c r="AP13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Constantine Tsinidis
Primary Addres: 101 Washington Street, Ayer, MA 01432
Phone Number: 978-772-4461
Fax Number: 978-772-2286</v>
      </c>
      <c r="AQ139" t="str">
        <f>VLOOKUP(data[[#This Row],[Lead Name]],get_cat!$A$170:$B$172,2,0)</f>
        <v>Richard Levesque 
Address: One Ashburton Place Room 1608 Boston, MA 02108 
Phone: 617-359-7269 | Email: richard.levesque@mass.gov</v>
      </c>
      <c r="AR13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Constantine Tsinidis
Emergency Contact Phone/After Hours: 978-772-4461; 978-337-4108
Emergency Contact Email: Constantinetsinidis@comcast.net</v>
      </c>
    </row>
    <row r="140" spans="1:44" x14ac:dyDescent="0.35">
      <c r="A140" t="s">
        <v>967</v>
      </c>
      <c r="B140" t="s">
        <v>45</v>
      </c>
      <c r="C140" t="s">
        <v>46</v>
      </c>
      <c r="D140" t="s">
        <v>222</v>
      </c>
      <c r="E140" t="s">
        <v>61</v>
      </c>
      <c r="F140" t="s">
        <v>61</v>
      </c>
      <c r="G140" t="s">
        <v>61</v>
      </c>
      <c r="H140" t="s">
        <v>61</v>
      </c>
      <c r="I140" t="s">
        <v>61</v>
      </c>
      <c r="J140" t="s">
        <v>61</v>
      </c>
      <c r="K140" t="s">
        <v>61</v>
      </c>
      <c r="L140" t="s">
        <v>61</v>
      </c>
      <c r="M140" t="s">
        <v>61</v>
      </c>
      <c r="N140" t="s">
        <v>61</v>
      </c>
      <c r="O140" t="s">
        <v>61</v>
      </c>
      <c r="P140" t="s">
        <v>61</v>
      </c>
      <c r="Q140" t="s">
        <v>61</v>
      </c>
      <c r="R140" t="s">
        <v>61</v>
      </c>
      <c r="S140" t="s">
        <v>61</v>
      </c>
      <c r="T140" t="s">
        <v>968</v>
      </c>
      <c r="U140" t="s">
        <v>969</v>
      </c>
      <c r="V140" t="s">
        <v>970</v>
      </c>
      <c r="W140" t="s">
        <v>971</v>
      </c>
      <c r="X140" t="s">
        <v>972</v>
      </c>
      <c r="Y140" t="s">
        <v>973</v>
      </c>
      <c r="Z140" t="s">
        <v>967</v>
      </c>
      <c r="AA140">
        <v>0.01</v>
      </c>
      <c r="AB140">
        <v>0.01</v>
      </c>
      <c r="AC140">
        <v>0.01</v>
      </c>
      <c r="AD140">
        <v>0.01</v>
      </c>
      <c r="AE140">
        <v>1.87</v>
      </c>
      <c r="AG140">
        <v>0.35</v>
      </c>
      <c r="AH140" t="s">
        <v>68</v>
      </c>
      <c r="AI140" s="26">
        <v>0</v>
      </c>
      <c r="AJ140" s="26" t="s">
        <v>970</v>
      </c>
      <c r="AK140" s="26" t="s">
        <v>971</v>
      </c>
      <c r="AL140" s="26" t="s">
        <v>973</v>
      </c>
      <c r="AM140" s="26" t="str" cm="1">
        <f t="array" ref="AM140">IF(AH140="Yes",T140&amp;" (Suspended as of: "&amp;TEXT(AI140,"m/dd/yyyy")&amp;")",T140)</f>
        <v>Kraft Power Corporation</v>
      </c>
      <c r="AN140" t="str" cm="1">
        <f t="array" ref="AN14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1.00%
PPD 30 Days: 1.00%</v>
      </c>
      <c r="AO140" t="str" cm="1">
        <f t="array" ref="AO14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187.00%
% or $ amount Markup Non Business/Emergency Hours: $0.00
% Markup Materials: 35.00%</v>
      </c>
      <c r="AP14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Jeff Larsen
Primary Addres: 199 Wildwood Avenue, Woburn, MA 01801
Phone Number: 781-404-2293
Fax Number: 781-933-7812</v>
      </c>
      <c r="AQ140" t="str">
        <f>VLOOKUP(data[[#This Row],[Lead Name]],get_cat!$A$170:$B$172,2,0)</f>
        <v>Richard Levesque 
Address: One Ashburton Place Room 1608 Boston, MA 02108 
Phone: 617-359-7269 | Email: richard.levesque@mass.gov</v>
      </c>
      <c r="AR14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Jeff Larsen
Emergency Contact Phone/After Hours: 781-404-2293
Emergency Contact Email: jlarsen@kraftpower.com</v>
      </c>
    </row>
    <row r="141" spans="1:44" x14ac:dyDescent="0.35">
      <c r="A141" t="s">
        <v>974</v>
      </c>
      <c r="B141" t="s">
        <v>45</v>
      </c>
      <c r="C141" t="s">
        <v>46</v>
      </c>
      <c r="D141" t="s">
        <v>175</v>
      </c>
      <c r="E141" t="s">
        <v>48</v>
      </c>
      <c r="F141" t="s">
        <v>48</v>
      </c>
      <c r="G141" t="s">
        <v>48</v>
      </c>
      <c r="H141" t="s">
        <v>48</v>
      </c>
      <c r="I141" t="s">
        <v>48</v>
      </c>
      <c r="J141" t="s">
        <v>48</v>
      </c>
      <c r="K141" t="s">
        <v>48</v>
      </c>
      <c r="L141" t="s">
        <v>48</v>
      </c>
      <c r="M141" t="s">
        <v>48</v>
      </c>
      <c r="N141" t="s">
        <v>48</v>
      </c>
      <c r="O141" t="s">
        <v>48</v>
      </c>
      <c r="P141" t="s">
        <v>48</v>
      </c>
      <c r="Q141" t="s">
        <v>48</v>
      </c>
      <c r="R141" t="s">
        <v>48</v>
      </c>
      <c r="S141" t="s">
        <v>48</v>
      </c>
      <c r="T141" t="s">
        <v>975</v>
      </c>
      <c r="U141" t="s">
        <v>976</v>
      </c>
      <c r="V141" t="s">
        <v>977</v>
      </c>
      <c r="W141" t="s">
        <v>978</v>
      </c>
      <c r="X141" t="s">
        <v>979</v>
      </c>
      <c r="Y141" t="s">
        <v>980</v>
      </c>
      <c r="Z141" t="s">
        <v>974</v>
      </c>
      <c r="AA141">
        <v>0.01</v>
      </c>
      <c r="AB141">
        <v>0.01</v>
      </c>
      <c r="AC141">
        <v>0.01</v>
      </c>
      <c r="AD141">
        <v>0.01</v>
      </c>
      <c r="AE141">
        <v>0.75</v>
      </c>
      <c r="AF141">
        <v>170</v>
      </c>
      <c r="AG141">
        <v>0.1</v>
      </c>
      <c r="AH141" t="s">
        <v>55</v>
      </c>
      <c r="AI141" s="26"/>
      <c r="AJ141" s="26" t="s">
        <v>981</v>
      </c>
      <c r="AK141" s="26" t="s">
        <v>982</v>
      </c>
      <c r="AL141" s="26" t="s">
        <v>980</v>
      </c>
      <c r="AM141" s="26" t="str" cm="1">
        <f t="array" ref="AM141">IF(AH141="Yes",T141&amp;" (Suspended as of: "&amp;TEXT(AI141,"m/dd/yyyy")&amp;")",T141)</f>
        <v>Kurtz, Inc. (Suspended as of: 1/00/1900)</v>
      </c>
      <c r="AN141" t="str" cm="1">
        <f t="array" ref="AN14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1.00%
PPD 30 Days: 1.00%</v>
      </c>
      <c r="AO141" t="str" cm="1">
        <f t="array" ref="AO14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75.00%
% or $ amount Markup Non Business/Emergency Hours: $170.00
% Markup Materials: 10.00%</v>
      </c>
      <c r="AP14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Lori Kurtz
Primary Addres: 810 Southampton Road, Westfield, MA 01085
Phone Number: 413-568-0636 x100
Fax Number: 413-568-5430</v>
      </c>
      <c r="AQ141" t="str">
        <f>VLOOKUP(data[[#This Row],[Lead Name]],get_cat!$A$170:$B$172,2,0)</f>
        <v>Richard Levesque 
Address: One Ashburton Place Room 1608 Boston, MA 02108 
Phone: 617-359-7269 | Email: richard.levesque@mass.gov</v>
      </c>
      <c r="AR14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Gene Kurtz
Emergency Contact Phone/After Hours: 413-568-0636 x105; 413-896-0602
Emergency Contact Email: estimating@kurtzinc.com</v>
      </c>
    </row>
    <row r="142" spans="1:44" x14ac:dyDescent="0.35">
      <c r="A142" t="s">
        <v>983</v>
      </c>
      <c r="B142" t="s">
        <v>45</v>
      </c>
      <c r="C142" t="s">
        <v>46</v>
      </c>
      <c r="D142" t="s">
        <v>94</v>
      </c>
      <c r="E142" t="s">
        <v>48</v>
      </c>
      <c r="F142" t="s">
        <v>48</v>
      </c>
      <c r="G142" t="s">
        <v>48</v>
      </c>
      <c r="H142" t="s">
        <v>48</v>
      </c>
      <c r="I142" t="s">
        <v>48</v>
      </c>
      <c r="J142" t="s">
        <v>48</v>
      </c>
      <c r="K142" t="s">
        <v>48</v>
      </c>
      <c r="L142" t="s">
        <v>48</v>
      </c>
      <c r="M142" t="s">
        <v>48</v>
      </c>
      <c r="N142" t="s">
        <v>48</v>
      </c>
      <c r="O142" t="s">
        <v>48</v>
      </c>
      <c r="P142" t="s">
        <v>48</v>
      </c>
      <c r="Q142" t="s">
        <v>48</v>
      </c>
      <c r="R142" t="s">
        <v>48</v>
      </c>
      <c r="S142" t="s">
        <v>48</v>
      </c>
      <c r="T142" t="s">
        <v>975</v>
      </c>
      <c r="U142" t="s">
        <v>976</v>
      </c>
      <c r="V142" t="s">
        <v>977</v>
      </c>
      <c r="W142" t="s">
        <v>978</v>
      </c>
      <c r="X142" t="s">
        <v>979</v>
      </c>
      <c r="Y142" t="s">
        <v>980</v>
      </c>
      <c r="Z142" t="s">
        <v>983</v>
      </c>
      <c r="AA142">
        <v>0.01</v>
      </c>
      <c r="AB142">
        <v>0.01</v>
      </c>
      <c r="AC142">
        <v>0.01</v>
      </c>
      <c r="AD142">
        <v>0.01</v>
      </c>
      <c r="AE142">
        <v>0.75</v>
      </c>
      <c r="AF142">
        <v>170</v>
      </c>
      <c r="AG142">
        <v>0.1</v>
      </c>
      <c r="AH142" t="s">
        <v>55</v>
      </c>
      <c r="AI142" s="26"/>
      <c r="AJ142" s="26" t="s">
        <v>981</v>
      </c>
      <c r="AK142" s="26" t="s">
        <v>982</v>
      </c>
      <c r="AL142" s="26" t="s">
        <v>980</v>
      </c>
      <c r="AM142" s="26" t="str" cm="1">
        <f t="array" ref="AM142">IF(AH142="Yes",T142&amp;" (Suspended as of: "&amp;TEXT(AI142,"m/dd/yyyy")&amp;")",T142)</f>
        <v>Kurtz, Inc. (Suspended as of: 1/00/1900)</v>
      </c>
      <c r="AN142" t="str" cm="1">
        <f t="array" ref="AN14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1.00%
PPD 30 Days: 1.00%</v>
      </c>
      <c r="AO142" t="str" cm="1">
        <f t="array" ref="AO14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75.00%
% or $ amount Markup Non Business/Emergency Hours: $170.00
% Markup Materials: 10.00%</v>
      </c>
      <c r="AP14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Lori Kurtz
Primary Addres: 810 Southampton Road, Westfield, MA 01085
Phone Number: 413-568-0636 x100
Fax Number: 413-568-5430</v>
      </c>
      <c r="AQ142" t="str">
        <f>VLOOKUP(data[[#This Row],[Lead Name]],get_cat!$A$170:$B$172,2,0)</f>
        <v>Richard Levesque 
Address: One Ashburton Place Room 1608 Boston, MA 02108 
Phone: 617-359-7269 | Email: richard.levesque@mass.gov</v>
      </c>
      <c r="AR14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Gene Kurtz
Emergency Contact Phone/After Hours: 413-568-0636 x105; 413-896-0602
Emergency Contact Email: estimating@kurtzinc.com</v>
      </c>
    </row>
    <row r="143" spans="1:44" x14ac:dyDescent="0.35">
      <c r="A143" t="s">
        <v>984</v>
      </c>
      <c r="B143" t="s">
        <v>45</v>
      </c>
      <c r="C143" t="s">
        <v>46</v>
      </c>
      <c r="D143" t="s">
        <v>47</v>
      </c>
      <c r="E143" t="s">
        <v>48</v>
      </c>
      <c r="F143" t="s">
        <v>48</v>
      </c>
      <c r="G143" t="s">
        <v>48</v>
      </c>
      <c r="H143" t="s">
        <v>48</v>
      </c>
      <c r="I143" t="s">
        <v>48</v>
      </c>
      <c r="J143" t="s">
        <v>48</v>
      </c>
      <c r="K143" t="s">
        <v>48</v>
      </c>
      <c r="L143" t="s">
        <v>48</v>
      </c>
      <c r="M143" t="s">
        <v>48</v>
      </c>
      <c r="N143" t="s">
        <v>48</v>
      </c>
      <c r="O143" t="s">
        <v>48</v>
      </c>
      <c r="P143" t="s">
        <v>48</v>
      </c>
      <c r="Q143" t="s">
        <v>48</v>
      </c>
      <c r="R143" t="s">
        <v>48</v>
      </c>
      <c r="S143" t="s">
        <v>48</v>
      </c>
      <c r="T143" t="s">
        <v>975</v>
      </c>
      <c r="U143" t="s">
        <v>976</v>
      </c>
      <c r="V143" t="s">
        <v>977</v>
      </c>
      <c r="W143" t="s">
        <v>978</v>
      </c>
      <c r="X143" t="s">
        <v>979</v>
      </c>
      <c r="Y143" t="s">
        <v>980</v>
      </c>
      <c r="Z143" t="s">
        <v>984</v>
      </c>
      <c r="AA143">
        <v>0.01</v>
      </c>
      <c r="AB143">
        <v>0.01</v>
      </c>
      <c r="AC143">
        <v>0.01</v>
      </c>
      <c r="AD143">
        <v>0.01</v>
      </c>
      <c r="AE143">
        <v>0.75</v>
      </c>
      <c r="AF143">
        <v>170</v>
      </c>
      <c r="AG143">
        <v>0.1</v>
      </c>
      <c r="AH143" t="s">
        <v>55</v>
      </c>
      <c r="AI143" s="26"/>
      <c r="AJ143" s="26" t="s">
        <v>981</v>
      </c>
      <c r="AK143" s="26" t="s">
        <v>982</v>
      </c>
      <c r="AL143" s="26" t="s">
        <v>980</v>
      </c>
      <c r="AM143" s="26" t="str" cm="1">
        <f t="array" ref="AM143">IF(AH143="Yes",T143&amp;" (Suspended as of: "&amp;TEXT(AI143,"m/dd/yyyy")&amp;")",T143)</f>
        <v>Kurtz, Inc. (Suspended as of: 1/00/1900)</v>
      </c>
      <c r="AN143" t="str" cm="1">
        <f t="array" ref="AN14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1.00%
PPD 30 Days: 1.00%</v>
      </c>
      <c r="AO143" t="str" cm="1">
        <f t="array" ref="AO14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75.00%
% or $ amount Markup Non Business/Emergency Hours: $170.00
% Markup Materials: 10.00%</v>
      </c>
      <c r="AP14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Lori Kurtz
Primary Addres: 810 Southampton Road, Westfield, MA 01085
Phone Number: 413-568-0636 x100
Fax Number: 413-568-5430</v>
      </c>
      <c r="AQ143" t="str">
        <f>VLOOKUP(data[[#This Row],[Lead Name]],get_cat!$A$170:$B$172,2,0)</f>
        <v>Richard Levesque 
Address: One Ashburton Place Room 1608 Boston, MA 02108 
Phone: 617-359-7269 | Email: richard.levesque@mass.gov</v>
      </c>
      <c r="AR14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Gene Kurtz
Emergency Contact Phone/After Hours: 413-568-0636 x105; 413-896-0602
Emergency Contact Email: estimating@kurtzinc.com</v>
      </c>
    </row>
    <row r="144" spans="1:44" x14ac:dyDescent="0.35">
      <c r="A144" t="s">
        <v>985</v>
      </c>
      <c r="B144" t="s">
        <v>45</v>
      </c>
      <c r="C144" t="s">
        <v>46</v>
      </c>
      <c r="D144" t="s">
        <v>94</v>
      </c>
      <c r="E144" t="s">
        <v>48</v>
      </c>
      <c r="F144" t="s">
        <v>48</v>
      </c>
      <c r="G144" t="s">
        <v>61</v>
      </c>
      <c r="H144" t="s">
        <v>48</v>
      </c>
      <c r="I144" t="s">
        <v>48</v>
      </c>
      <c r="J144" t="s">
        <v>48</v>
      </c>
      <c r="K144" t="s">
        <v>61</v>
      </c>
      <c r="L144" t="s">
        <v>61</v>
      </c>
      <c r="M144" t="s">
        <v>61</v>
      </c>
      <c r="N144" t="s">
        <v>48</v>
      </c>
      <c r="O144" t="s">
        <v>48</v>
      </c>
      <c r="P144" t="s">
        <v>48</v>
      </c>
      <c r="Q144" t="s">
        <v>48</v>
      </c>
      <c r="R144" t="s">
        <v>48</v>
      </c>
      <c r="S144" t="s">
        <v>61</v>
      </c>
      <c r="T144" t="s">
        <v>986</v>
      </c>
      <c r="U144" t="s">
        <v>987</v>
      </c>
      <c r="V144" t="s">
        <v>988</v>
      </c>
      <c r="W144" t="s">
        <v>989</v>
      </c>
      <c r="X144" t="s">
        <v>990</v>
      </c>
      <c r="Y144" t="s">
        <v>991</v>
      </c>
      <c r="Z144" t="s">
        <v>985</v>
      </c>
      <c r="AA144">
        <v>0.03</v>
      </c>
      <c r="AB144">
        <v>0.02</v>
      </c>
      <c r="AC144">
        <v>0.01</v>
      </c>
      <c r="AD144">
        <v>0</v>
      </c>
      <c r="AE144">
        <v>0.85</v>
      </c>
      <c r="AF144">
        <v>1.7</v>
      </c>
      <c r="AG144">
        <v>0.35</v>
      </c>
      <c r="AH144" t="s">
        <v>68</v>
      </c>
      <c r="AI144" s="26">
        <v>0</v>
      </c>
      <c r="AJ144" s="26" t="s">
        <v>988</v>
      </c>
      <c r="AK144" s="26" t="s">
        <v>989</v>
      </c>
      <c r="AL144" s="26" t="s">
        <v>991</v>
      </c>
      <c r="AM144" s="26" t="str" cm="1">
        <f t="array" ref="AM144">IF(AH144="Yes",T144&amp;" (Suspended as of: "&amp;TEXT(AI144,"m/dd/yyyy")&amp;")",T144)</f>
        <v>Lizotte Glass, Inc.</v>
      </c>
      <c r="AN144" t="str" cm="1">
        <f t="array" ref="AN14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144" t="str" cm="1">
        <f t="array" ref="AO14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85.00%
% or $ amount Markup Non Business/Emergency Hours: $1.70
% Markup Materials: 35.00%</v>
      </c>
      <c r="AP14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Shawn LeBlanc
Primary Addres: 390 Race Street, Holyoke, MA 01040
Phone Number: 413-532-2737
Fax Number: 413-532-0069</v>
      </c>
      <c r="AQ144" t="str">
        <f>VLOOKUP(data[[#This Row],[Lead Name]],get_cat!$A$170:$B$172,2,0)</f>
        <v>Richard Levesque 
Address: One Ashburton Place Room 1608 Boston, MA 02108 
Phone: 617-359-7269 | Email: richard.levesque@mass.gov</v>
      </c>
      <c r="AR14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Shawn LeBlanc
Emergency Contact Phone/After Hours: 413-532-2737
Emergency Contact Email: sleblanc@lizotteglass.net</v>
      </c>
    </row>
    <row r="145" spans="1:44" x14ac:dyDescent="0.35">
      <c r="A145" t="s">
        <v>992</v>
      </c>
      <c r="B145" t="s">
        <v>45</v>
      </c>
      <c r="C145" t="s">
        <v>46</v>
      </c>
      <c r="D145" t="s">
        <v>175</v>
      </c>
      <c r="E145" t="s">
        <v>48</v>
      </c>
      <c r="F145" t="s">
        <v>48</v>
      </c>
      <c r="G145" t="s">
        <v>48</v>
      </c>
      <c r="H145" t="s">
        <v>48</v>
      </c>
      <c r="I145" t="s">
        <v>48</v>
      </c>
      <c r="J145" t="s">
        <v>48</v>
      </c>
      <c r="K145" t="s">
        <v>48</v>
      </c>
      <c r="L145" t="s">
        <v>48</v>
      </c>
      <c r="M145" t="s">
        <v>48</v>
      </c>
      <c r="N145" t="s">
        <v>48</v>
      </c>
      <c r="O145" t="s">
        <v>48</v>
      </c>
      <c r="P145" t="s">
        <v>48</v>
      </c>
      <c r="Q145" t="s">
        <v>48</v>
      </c>
      <c r="R145" t="s">
        <v>48</v>
      </c>
      <c r="S145" t="s">
        <v>48</v>
      </c>
      <c r="T145" t="s">
        <v>993</v>
      </c>
      <c r="U145" t="s">
        <v>994</v>
      </c>
      <c r="V145" t="s">
        <v>995</v>
      </c>
      <c r="W145" t="s">
        <v>996</v>
      </c>
      <c r="X145" t="s">
        <v>997</v>
      </c>
      <c r="Y145" t="s">
        <v>998</v>
      </c>
      <c r="Z145" t="s">
        <v>992</v>
      </c>
      <c r="AA145">
        <v>0.02</v>
      </c>
      <c r="AB145">
        <v>1.4999999999999999E-2</v>
      </c>
      <c r="AC145">
        <v>0.01</v>
      </c>
      <c r="AD145">
        <v>5.0000000000000001E-3</v>
      </c>
      <c r="AE145">
        <v>0.25</v>
      </c>
      <c r="AG145">
        <v>0.25</v>
      </c>
      <c r="AH145" t="s">
        <v>55</v>
      </c>
      <c r="AI145" s="26"/>
      <c r="AJ145" s="26" t="s">
        <v>999</v>
      </c>
      <c r="AK145" s="26" t="s">
        <v>1000</v>
      </c>
      <c r="AL145" s="26" t="s">
        <v>1001</v>
      </c>
      <c r="AM145" s="26" t="str" cm="1">
        <f t="array" ref="AM145">IF(AH145="Yes",T145&amp;" (Suspended as of: "&amp;TEXT(AI145,"m/dd/yyyy")&amp;")",T145)</f>
        <v>Marcella Building &amp; Renovation Contractor, LLC (Suspended as of: 1/00/1900)</v>
      </c>
      <c r="AN145" t="str" cm="1">
        <f t="array" ref="AN14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0.50%</v>
      </c>
      <c r="AO145" t="str" cm="1">
        <f t="array" ref="AO14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25.00%
% or $ amount Markup Non Business/Emergency Hours: $0.00
% Markup Materials: 25.00%</v>
      </c>
      <c r="AP14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Ronald J Marcella Jr.
Primary Addres: 674 Tyler Street, Pittsfield, MA 01201
Phone Number: 413-448-6257
Fax Number: 413-448-8198</v>
      </c>
      <c r="AQ145" t="str">
        <f>VLOOKUP(data[[#This Row],[Lead Name]],get_cat!$A$170:$B$172,2,0)</f>
        <v>Richard Levesque 
Address: One Ashburton Place Room 1608 Boston, MA 02108 
Phone: 617-359-7269 | Email: richard.levesque@mass.gov</v>
      </c>
      <c r="AR14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Diane Marcella
Emergency Contact Phone/After Hours: 413-448-6257; 413-822-1444
Emergency Contact Email: diane@marcellabuilding.com</v>
      </c>
    </row>
    <row r="146" spans="1:44" x14ac:dyDescent="0.35">
      <c r="A146" t="s">
        <v>1002</v>
      </c>
      <c r="B146" t="s">
        <v>45</v>
      </c>
      <c r="C146" t="s">
        <v>46</v>
      </c>
      <c r="D146" t="s">
        <v>331</v>
      </c>
      <c r="E146" t="s">
        <v>61</v>
      </c>
      <c r="F146" t="s">
        <v>61</v>
      </c>
      <c r="G146" t="s">
        <v>61</v>
      </c>
      <c r="H146" t="s">
        <v>61</v>
      </c>
      <c r="I146" t="s">
        <v>61</v>
      </c>
      <c r="J146" t="s">
        <v>61</v>
      </c>
      <c r="K146" t="s">
        <v>61</v>
      </c>
      <c r="L146" t="s">
        <v>61</v>
      </c>
      <c r="M146" t="s">
        <v>61</v>
      </c>
      <c r="N146" t="s">
        <v>61</v>
      </c>
      <c r="O146" t="s">
        <v>61</v>
      </c>
      <c r="P146" t="s">
        <v>61</v>
      </c>
      <c r="Q146" t="s">
        <v>61</v>
      </c>
      <c r="R146" t="s">
        <v>61</v>
      </c>
      <c r="S146" t="s">
        <v>61</v>
      </c>
      <c r="T146" t="s">
        <v>1003</v>
      </c>
      <c r="U146" t="s">
        <v>1004</v>
      </c>
      <c r="V146" t="s">
        <v>1005</v>
      </c>
      <c r="W146" t="s">
        <v>1006</v>
      </c>
      <c r="X146" t="s">
        <v>1007</v>
      </c>
      <c r="Y146" t="s">
        <v>1008</v>
      </c>
      <c r="Z146" t="s">
        <v>1002</v>
      </c>
      <c r="AA146">
        <v>0.02</v>
      </c>
      <c r="AB146">
        <v>0</v>
      </c>
      <c r="AC146">
        <v>0</v>
      </c>
      <c r="AD146">
        <v>0</v>
      </c>
      <c r="AE146">
        <v>0.46</v>
      </c>
      <c r="AF146">
        <v>126</v>
      </c>
      <c r="AG146">
        <v>0.25</v>
      </c>
      <c r="AH146" t="s">
        <v>68</v>
      </c>
      <c r="AI146" s="26">
        <v>0</v>
      </c>
      <c r="AJ146" s="26" t="s">
        <v>1005</v>
      </c>
      <c r="AK146" s="26" t="s">
        <v>1009</v>
      </c>
      <c r="AL146" s="26" t="s">
        <v>1008</v>
      </c>
      <c r="AM146" s="26" t="str" cm="1">
        <f t="array" ref="AM146">IF(AH146="Yes",T146&amp;" (Suspended as of: "&amp;TEXT(AI146,"m/dd/yyyy")&amp;")",T146)</f>
        <v>McGrath Fence Co., Inc.</v>
      </c>
      <c r="AN146" t="str" cm="1">
        <f t="array" ref="AN14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146" t="str" cm="1">
        <f t="array" ref="AO14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46.00%
% or $ amount Markup Non Business/Emergency Hours: $126.00
% Markup Materials: 25.00%</v>
      </c>
      <c r="AP14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Thomas McGrath
Primary Addres: 142 Turnpike Street, West Bridgewater, MA 02379
Phone Number: 508-583-7334
Fax Number: 508-583-9061</v>
      </c>
      <c r="AQ146" t="str">
        <f>VLOOKUP(data[[#This Row],[Lead Name]],get_cat!$A$170:$B$172,2,0)</f>
        <v>Richard Levesque 
Address: One Ashburton Place Room 1608 Boston, MA 02108 
Phone: 617-359-7269 | Email: richard.levesque@mass.gov</v>
      </c>
      <c r="AR14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Thomas McGrath
Emergency Contact Phone/After Hours: 617-590-6486
Emergency Contact Email: mcgrathfence@comcast.net</v>
      </c>
    </row>
    <row r="147" spans="1:44" x14ac:dyDescent="0.35">
      <c r="A147" t="s">
        <v>133</v>
      </c>
      <c r="B147" t="s">
        <v>322</v>
      </c>
      <c r="C147" t="s">
        <v>322</v>
      </c>
      <c r="D147" t="s">
        <v>322</v>
      </c>
      <c r="E147" t="s">
        <v>48</v>
      </c>
      <c r="F147" t="s">
        <v>48</v>
      </c>
      <c r="G147" t="s">
        <v>48</v>
      </c>
      <c r="H147" t="s">
        <v>48</v>
      </c>
      <c r="I147" t="s">
        <v>48</v>
      </c>
      <c r="J147" t="s">
        <v>48</v>
      </c>
      <c r="K147" t="s">
        <v>48</v>
      </c>
      <c r="L147" t="s">
        <v>48</v>
      </c>
      <c r="M147" t="s">
        <v>48</v>
      </c>
      <c r="N147" t="s">
        <v>48</v>
      </c>
      <c r="O147" t="s">
        <v>48</v>
      </c>
      <c r="P147" t="s">
        <v>48</v>
      </c>
      <c r="Q147" t="s">
        <v>48</v>
      </c>
      <c r="R147" t="s">
        <v>48</v>
      </c>
      <c r="S147" t="s">
        <v>48</v>
      </c>
      <c r="T147" t="s">
        <v>322</v>
      </c>
      <c r="U147" t="s">
        <v>322</v>
      </c>
      <c r="V147" t="s">
        <v>322</v>
      </c>
      <c r="W147" t="s">
        <v>322</v>
      </c>
      <c r="X147" t="s">
        <v>322</v>
      </c>
      <c r="Y147" t="s">
        <v>322</v>
      </c>
      <c r="Z147" t="s">
        <v>322</v>
      </c>
      <c r="AH147" t="s">
        <v>322</v>
      </c>
      <c r="AI147" s="26"/>
      <c r="AJ147" s="26" t="s">
        <v>322</v>
      </c>
      <c r="AK147" s="26" t="s">
        <v>322</v>
      </c>
      <c r="AL147" s="26" t="s">
        <v>322</v>
      </c>
      <c r="AM147" s="26" t="str" cm="1">
        <f t="array" ref="AM147">IF(AH147="Yes",T147&amp;" (Suspended as of: "&amp;TEXT(AI147,"m/dd/yyyy")&amp;")",T147)</f>
        <v xml:space="preserve"> </v>
      </c>
      <c r="AN147" t="str" cm="1">
        <f t="array" ref="AN14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7" t="str" cm="1">
        <f t="array" ref="AO14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7" t="e">
        <f>VLOOKUP(data[[#This Row],[Lead Name]],get_cat!$A$170:$B$172,2,0)</f>
        <v>#N/A</v>
      </c>
      <c r="AR14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8" spans="1:44" x14ac:dyDescent="0.35">
      <c r="A148" t="s">
        <v>181</v>
      </c>
      <c r="B148" t="s">
        <v>45</v>
      </c>
      <c r="C148" t="s">
        <v>46</v>
      </c>
      <c r="D148" t="s">
        <v>128</v>
      </c>
      <c r="E148" t="s">
        <v>61</v>
      </c>
      <c r="F148" t="s">
        <v>61</v>
      </c>
      <c r="G148" t="s">
        <v>61</v>
      </c>
      <c r="H148" t="s">
        <v>61</v>
      </c>
      <c r="I148" t="s">
        <v>61</v>
      </c>
      <c r="J148" t="s">
        <v>61</v>
      </c>
      <c r="K148" t="s">
        <v>61</v>
      </c>
      <c r="L148" t="s">
        <v>61</v>
      </c>
      <c r="M148" t="s">
        <v>61</v>
      </c>
      <c r="N148" t="s">
        <v>61</v>
      </c>
      <c r="O148" t="s">
        <v>61</v>
      </c>
      <c r="P148" t="s">
        <v>61</v>
      </c>
      <c r="Q148" t="s">
        <v>61</v>
      </c>
      <c r="R148" t="s">
        <v>61</v>
      </c>
      <c r="S148" t="s">
        <v>61</v>
      </c>
      <c r="T148" t="s">
        <v>1010</v>
      </c>
      <c r="U148" t="s">
        <v>1011</v>
      </c>
      <c r="V148" t="s">
        <v>1012</v>
      </c>
      <c r="W148" t="s">
        <v>1013</v>
      </c>
      <c r="X148" t="s">
        <v>1014</v>
      </c>
      <c r="Y148" t="s">
        <v>1015</v>
      </c>
      <c r="Z148" t="s">
        <v>181</v>
      </c>
      <c r="AA148">
        <v>0.02</v>
      </c>
      <c r="AB148">
        <v>0.02</v>
      </c>
      <c r="AC148">
        <v>0.02</v>
      </c>
      <c r="AD148">
        <v>0.02</v>
      </c>
      <c r="AE148">
        <v>2.2799999999999998</v>
      </c>
      <c r="AF148">
        <v>275</v>
      </c>
      <c r="AG148">
        <v>0.3</v>
      </c>
      <c r="AH148" t="s">
        <v>68</v>
      </c>
      <c r="AI148" s="26">
        <v>0</v>
      </c>
      <c r="AJ148" s="26" t="s">
        <v>1016</v>
      </c>
      <c r="AK148" s="26" t="s">
        <v>1017</v>
      </c>
      <c r="AL148" s="26" t="s">
        <v>1018</v>
      </c>
      <c r="AM148" s="26" t="str" cm="1">
        <f t="array" ref="AM148">IF(AH148="Yes",T148&amp;" (Suspended as of: "&amp;TEXT(AI148,"m/dd/yyyy")&amp;")",T148)</f>
        <v>Electrical Engineering &amp; Service Co., Inc.</v>
      </c>
      <c r="AN148" t="str" cm="1">
        <f t="array" ref="AN14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2.00%
PPD 20 Days: 2.00%
PPD 30 Days: 2.00%</v>
      </c>
      <c r="AO148" t="str" cm="1">
        <f t="array" ref="AO14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228.00%
% or $ amount Markup Non Business/Emergency Hours: $275.00
% Markup Materials: 30.00%</v>
      </c>
      <c r="AP14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Jason Hines
Primary Addres: 289 Centre Street, Holbrook, MA 02343
Phone Number: 781-767-9988
Fax Number: 781-767-9922</v>
      </c>
      <c r="AQ148" t="str">
        <f>VLOOKUP(data[[#This Row],[Lead Name]],get_cat!$A$170:$B$172,2,0)</f>
        <v>Richard Levesque 
Address: One Ashburton Place Room 1608 Boston, MA 02108 
Phone: 617-359-7269 | Email: richard.levesque@mass.gov</v>
      </c>
      <c r="AR14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Stephen J. Isaac
Emergency Contact Phone/After Hours: 781-767-9988; 781-953-4620
Emergency Contact Email: sisaac@eescousa.com</v>
      </c>
    </row>
    <row r="149" spans="1:44" x14ac:dyDescent="0.35">
      <c r="A149" t="s">
        <v>1019</v>
      </c>
      <c r="B149" t="s">
        <v>45</v>
      </c>
      <c r="C149" t="s">
        <v>46</v>
      </c>
      <c r="D149" t="s">
        <v>175</v>
      </c>
      <c r="E149" t="s">
        <v>48</v>
      </c>
      <c r="F149" t="s">
        <v>48</v>
      </c>
      <c r="G149" t="s">
        <v>48</v>
      </c>
      <c r="H149" t="s">
        <v>48</v>
      </c>
      <c r="I149" t="s">
        <v>48</v>
      </c>
      <c r="J149" t="s">
        <v>48</v>
      </c>
      <c r="K149" t="s">
        <v>48</v>
      </c>
      <c r="L149" t="s">
        <v>48</v>
      </c>
      <c r="M149" t="s">
        <v>48</v>
      </c>
      <c r="N149" t="s">
        <v>48</v>
      </c>
      <c r="O149" t="s">
        <v>48</v>
      </c>
      <c r="P149" t="s">
        <v>48</v>
      </c>
      <c r="Q149" t="s">
        <v>48</v>
      </c>
      <c r="R149" t="s">
        <v>48</v>
      </c>
      <c r="S149" t="s">
        <v>48</v>
      </c>
      <c r="T149" t="s">
        <v>1020</v>
      </c>
      <c r="U149" t="s">
        <v>1021</v>
      </c>
      <c r="V149" t="s">
        <v>1022</v>
      </c>
      <c r="W149" t="s">
        <v>1023</v>
      </c>
      <c r="X149" t="s">
        <v>1023</v>
      </c>
      <c r="Y149" t="s">
        <v>1024</v>
      </c>
      <c r="Z149" t="s">
        <v>1019</v>
      </c>
      <c r="AA149">
        <v>1E-3</v>
      </c>
      <c r="AB149">
        <v>7.5000000000000002E-4</v>
      </c>
      <c r="AC149">
        <v>5.0000000000000001E-4</v>
      </c>
      <c r="AD149">
        <v>0.02</v>
      </c>
      <c r="AE149">
        <v>0.15</v>
      </c>
      <c r="AF149">
        <v>0.25</v>
      </c>
      <c r="AG149">
        <v>0.15</v>
      </c>
      <c r="AH149" t="s">
        <v>55</v>
      </c>
      <c r="AI149" s="26"/>
      <c r="AJ149" s="26" t="s">
        <v>1025</v>
      </c>
      <c r="AK149" s="26" t="s">
        <v>1026</v>
      </c>
      <c r="AL149" s="26" t="s">
        <v>1024</v>
      </c>
      <c r="AM149" s="26" t="str" cm="1">
        <f t="array" ref="AM149">IF(AH149="Yes",T149&amp;" (Suspended as of: "&amp;TEXT(AI149,"m/dd/yyyy")&amp;")",T149)</f>
        <v>Michael Lange Construction (Suspended as of: 1/00/1900)</v>
      </c>
      <c r="AN149" t="str" cm="1">
        <f t="array" ref="AN14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0.10%
PPD 15 Days: 0.08%
PPD 20 Days: 0.05%
PPD 30 Days: 2.00%</v>
      </c>
      <c r="AO149" t="str" cm="1">
        <f t="array" ref="AO14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15.00%
% or $ amount Markup Non Business/Emergency Hours: $0.25
% Markup Materials: 15.00%</v>
      </c>
      <c r="AP14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Michael Lange
Primary Addres: 44 Standish Road, Attleboro, MA 01703
Phone Number: 508-226-4759
Fax Number: 508-226-4759</v>
      </c>
      <c r="AQ149" t="str">
        <f>VLOOKUP(data[[#This Row],[Lead Name]],get_cat!$A$170:$B$172,2,0)</f>
        <v>Richard Levesque 
Address: One Ashburton Place Room 1608 Boston, MA 02108 
Phone: 617-359-7269 | Email: richard.levesque@mass.gov</v>
      </c>
      <c r="AR14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Michael T Lange
Emergency Contact Phone/After Hours: 508-626-6357
Emergency Contact Email: mlclambo@comcast.net</v>
      </c>
    </row>
    <row r="150" spans="1:44" x14ac:dyDescent="0.35">
      <c r="A150" t="s">
        <v>1027</v>
      </c>
      <c r="B150" t="s">
        <v>45</v>
      </c>
      <c r="C150" t="s">
        <v>46</v>
      </c>
      <c r="D150" t="s">
        <v>128</v>
      </c>
      <c r="E150" t="s">
        <v>48</v>
      </c>
      <c r="F150" t="s">
        <v>48</v>
      </c>
      <c r="G150" t="s">
        <v>48</v>
      </c>
      <c r="H150" t="s">
        <v>48</v>
      </c>
      <c r="I150" t="s">
        <v>48</v>
      </c>
      <c r="J150" t="s">
        <v>48</v>
      </c>
      <c r="K150" t="s">
        <v>48</v>
      </c>
      <c r="L150" t="s">
        <v>48</v>
      </c>
      <c r="M150" t="s">
        <v>48</v>
      </c>
      <c r="N150" t="s">
        <v>48</v>
      </c>
      <c r="O150" t="s">
        <v>48</v>
      </c>
      <c r="P150" t="s">
        <v>61</v>
      </c>
      <c r="Q150" t="s">
        <v>61</v>
      </c>
      <c r="R150" t="s">
        <v>48</v>
      </c>
      <c r="S150" t="s">
        <v>48</v>
      </c>
      <c r="T150" t="s">
        <v>1028</v>
      </c>
      <c r="U150" t="s">
        <v>1029</v>
      </c>
      <c r="V150" t="s">
        <v>1030</v>
      </c>
      <c r="W150" t="s">
        <v>1031</v>
      </c>
      <c r="X150" t="s">
        <v>1032</v>
      </c>
      <c r="Y150" t="s">
        <v>1033</v>
      </c>
      <c r="Z150" t="s">
        <v>1027</v>
      </c>
      <c r="AA150">
        <v>0.01</v>
      </c>
      <c r="AB150">
        <v>0</v>
      </c>
      <c r="AC150">
        <v>0</v>
      </c>
      <c r="AD150">
        <v>0</v>
      </c>
      <c r="AE150">
        <v>0.15</v>
      </c>
      <c r="AG150">
        <v>0.15</v>
      </c>
      <c r="AH150" t="s">
        <v>68</v>
      </c>
      <c r="AI150" s="26">
        <v>0</v>
      </c>
      <c r="AJ150" s="26" t="s">
        <v>1034</v>
      </c>
      <c r="AK150" s="26" t="s">
        <v>1035</v>
      </c>
      <c r="AL150" s="26" t="s">
        <v>1036</v>
      </c>
      <c r="AM150" s="26" t="str" cm="1">
        <f t="array" ref="AM150">IF(AH150="Yes",T150&amp;" (Suspended as of: "&amp;TEXT(AI150,"m/dd/yyyy")&amp;")",T150)</f>
        <v>Electrical Installations, Inc.</v>
      </c>
      <c r="AN150" t="str" cm="1">
        <f t="array" ref="AN15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50" t="str" cm="1">
        <f t="array" ref="AO15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15.00%
% or $ amount Markup Non Business/Emergency Hours: $0.00
% Markup Materials: 15.00%</v>
      </c>
      <c r="AP15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Darlene Fritz
Primary Addres: 397 Whittier Highway, Moultonboro, NH 03254
Phone Number: 603-253-4525
Fax Number: 603-253-6284</v>
      </c>
      <c r="AQ150" t="str">
        <f>VLOOKUP(data[[#This Row],[Lead Name]],get_cat!$A$170:$B$172,2,0)</f>
        <v>Richard Levesque 
Address: One Ashburton Place Room 1608 Boston, MA 02108 
Phone: 617-359-7269 | Email: richard.levesque@mass.gov</v>
      </c>
      <c r="AR15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Mike Leary
Emergency Contact Phone/After Hours: 603-520-0518
Emergency Contact Email: Mike.leary@eii-hq.com</v>
      </c>
    </row>
    <row r="151" spans="1:44" x14ac:dyDescent="0.35">
      <c r="A151" t="s">
        <v>1037</v>
      </c>
      <c r="B151" t="s">
        <v>45</v>
      </c>
      <c r="C151" t="s">
        <v>46</v>
      </c>
      <c r="D151" t="s">
        <v>128</v>
      </c>
      <c r="E151" t="s">
        <v>48</v>
      </c>
      <c r="F151" t="s">
        <v>48</v>
      </c>
      <c r="G151" t="s">
        <v>61</v>
      </c>
      <c r="H151" t="s">
        <v>61</v>
      </c>
      <c r="I151" t="s">
        <v>48</v>
      </c>
      <c r="J151" t="s">
        <v>61</v>
      </c>
      <c r="K151" t="s">
        <v>61</v>
      </c>
      <c r="L151" t="s">
        <v>61</v>
      </c>
      <c r="M151" t="s">
        <v>61</v>
      </c>
      <c r="N151" t="s">
        <v>61</v>
      </c>
      <c r="O151" t="s">
        <v>48</v>
      </c>
      <c r="P151" t="s">
        <v>61</v>
      </c>
      <c r="Q151" t="s">
        <v>61</v>
      </c>
      <c r="R151" t="s">
        <v>61</v>
      </c>
      <c r="S151" t="s">
        <v>61</v>
      </c>
      <c r="T151" t="s">
        <v>1038</v>
      </c>
      <c r="U151" t="s">
        <v>1039</v>
      </c>
      <c r="V151" t="s">
        <v>1040</v>
      </c>
      <c r="W151" t="s">
        <v>1041</v>
      </c>
      <c r="X151" t="s">
        <v>1042</v>
      </c>
      <c r="Y151" t="s">
        <v>1043</v>
      </c>
      <c r="Z151" t="s">
        <v>1037</v>
      </c>
      <c r="AA151">
        <v>0.03</v>
      </c>
      <c r="AB151">
        <v>0.02</v>
      </c>
      <c r="AC151">
        <v>1.4999999999999999E-2</v>
      </c>
      <c r="AD151">
        <v>0.01</v>
      </c>
      <c r="AE151">
        <v>0.65</v>
      </c>
      <c r="AG151">
        <v>0.2</v>
      </c>
      <c r="AH151" t="s">
        <v>68</v>
      </c>
      <c r="AI151" s="26">
        <v>0</v>
      </c>
      <c r="AJ151" s="26" t="s">
        <v>1044</v>
      </c>
      <c r="AK151" s="26" t="s">
        <v>1045</v>
      </c>
      <c r="AL151" s="26" t="s">
        <v>1046</v>
      </c>
      <c r="AM151" s="26" t="str" cm="1">
        <f t="array" ref="AM151">IF(AH151="Yes",T151&amp;" (Suspended as of: "&amp;TEXT(AI151,"m/dd/yyyy")&amp;")",T151)</f>
        <v>Elm Electrical, Inc</v>
      </c>
      <c r="AN151" t="str" cm="1">
        <f t="array" ref="AN15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1.50%
PPD 30 Days: 1.00%</v>
      </c>
      <c r="AO151" t="str" cm="1">
        <f t="array" ref="AO15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65.00%
% or $ amount Markup Non Business/Emergency Hours: $0.00
% Markup Materials: 20.00%</v>
      </c>
      <c r="AP15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Keith D Saltmarsh
Primary Addres: 68 Union Street Westfield, MA 01085
Phone Number: 413-568-0905
Fax Number: 413-562-0407</v>
      </c>
      <c r="AQ151" t="str">
        <f>VLOOKUP(data[[#This Row],[Lead Name]],get_cat!$A$170:$B$172,2,0)</f>
        <v>Richard Levesque 
Address: One Ashburton Place Room 1608 Boston, MA 02108 
Phone: 617-359-7269 | Email: richard.levesque@mass.gov</v>
      </c>
      <c r="AR15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Robert Houghton
Emergency Contact Phone/After Hours: 413-568-0905; 413-237-4374
Emergency Contact Email: rhoughton@elmelec.com </v>
      </c>
    </row>
    <row r="152" spans="1:44" x14ac:dyDescent="0.35">
      <c r="A152" t="s">
        <v>1047</v>
      </c>
      <c r="B152" t="s">
        <v>45</v>
      </c>
      <c r="C152" t="s">
        <v>46</v>
      </c>
      <c r="D152" t="s">
        <v>175</v>
      </c>
      <c r="E152" t="s">
        <v>61</v>
      </c>
      <c r="F152" t="s">
        <v>61</v>
      </c>
      <c r="G152" t="s">
        <v>61</v>
      </c>
      <c r="H152" t="s">
        <v>61</v>
      </c>
      <c r="I152" t="s">
        <v>61</v>
      </c>
      <c r="J152" t="s">
        <v>61</v>
      </c>
      <c r="K152" t="s">
        <v>61</v>
      </c>
      <c r="L152" t="s">
        <v>61</v>
      </c>
      <c r="M152" t="s">
        <v>61</v>
      </c>
      <c r="N152" t="s">
        <v>61</v>
      </c>
      <c r="O152" t="s">
        <v>61</v>
      </c>
      <c r="P152" t="s">
        <v>61</v>
      </c>
      <c r="Q152" t="s">
        <v>61</v>
      </c>
      <c r="R152" t="s">
        <v>61</v>
      </c>
      <c r="S152" t="s">
        <v>61</v>
      </c>
      <c r="T152" t="s">
        <v>1048</v>
      </c>
      <c r="U152" t="s">
        <v>1049</v>
      </c>
      <c r="V152" t="s">
        <v>1050</v>
      </c>
      <c r="W152" t="s">
        <v>1051</v>
      </c>
      <c r="X152" t="s">
        <v>58</v>
      </c>
      <c r="Y152" t="s">
        <v>1052</v>
      </c>
      <c r="Z152" t="s">
        <v>1047</v>
      </c>
      <c r="AA152">
        <v>0.02</v>
      </c>
      <c r="AB152">
        <v>0.01</v>
      </c>
      <c r="AC152">
        <v>0</v>
      </c>
      <c r="AD152">
        <v>0</v>
      </c>
      <c r="AE152">
        <v>0.2</v>
      </c>
      <c r="AF152">
        <v>140</v>
      </c>
      <c r="AG152">
        <v>7.0000000000000007E-2</v>
      </c>
      <c r="AH152" t="s">
        <v>68</v>
      </c>
      <c r="AI152" s="26">
        <v>0</v>
      </c>
      <c r="AJ152" s="26" t="s">
        <v>1050</v>
      </c>
      <c r="AK152" s="26" t="s">
        <v>1051</v>
      </c>
      <c r="AL152" s="26" t="s">
        <v>1052</v>
      </c>
      <c r="AM152" s="26" t="str" cm="1">
        <f t="array" ref="AM152">IF(AH152="Yes",T152&amp;" (Suspended as of: "&amp;TEXT(AI152,"m/dd/yyyy")&amp;")",T152)</f>
        <v>Murphy Specialty Inc.</v>
      </c>
      <c r="AN152" t="str" cm="1">
        <f t="array" ref="AN15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0.00%
PPD 30 Days: 0.00%</v>
      </c>
      <c r="AO152" t="str" cm="1">
        <f t="array" ref="AO15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20.00%
% or $ amount Markup Non Business/Emergency Hours: $140.00
% Markup Materials: 7.00%</v>
      </c>
      <c r="AP15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Paul Hardiman
Primary Addres: 158 Arlington Street, Hyde Park, MA 02136
Phone Number: 617-361-3242
Fax Number: N/A</v>
      </c>
      <c r="AQ152" t="str">
        <f>VLOOKUP(data[[#This Row],[Lead Name]],get_cat!$A$170:$B$172,2,0)</f>
        <v>Richard Levesque 
Address: One Ashburton Place Room 1608 Boston, MA 02108 
Phone: 617-359-7269 | Email: richard.levesque@mass.gov</v>
      </c>
      <c r="AR15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Paul Hardiman
Emergency Contact Phone/After Hours: 617-361-3242
Emergency Contact Email: info@murphyspecialty.com</v>
      </c>
    </row>
    <row r="153" spans="1:44" x14ac:dyDescent="0.35">
      <c r="A153" t="s">
        <v>1053</v>
      </c>
      <c r="B153" t="s">
        <v>45</v>
      </c>
      <c r="C153" t="s">
        <v>46</v>
      </c>
      <c r="D153" t="s">
        <v>73</v>
      </c>
      <c r="E153" t="s">
        <v>61</v>
      </c>
      <c r="F153" t="s">
        <v>61</v>
      </c>
      <c r="G153" t="s">
        <v>61</v>
      </c>
      <c r="H153" t="s">
        <v>61</v>
      </c>
      <c r="I153" t="s">
        <v>61</v>
      </c>
      <c r="J153" t="s">
        <v>61</v>
      </c>
      <c r="K153" t="s">
        <v>61</v>
      </c>
      <c r="L153" t="s">
        <v>61</v>
      </c>
      <c r="M153" t="s">
        <v>61</v>
      </c>
      <c r="N153" t="s">
        <v>61</v>
      </c>
      <c r="O153" t="s">
        <v>61</v>
      </c>
      <c r="P153" t="s">
        <v>61</v>
      </c>
      <c r="Q153" t="s">
        <v>61</v>
      </c>
      <c r="R153" t="s">
        <v>61</v>
      </c>
      <c r="S153" t="s">
        <v>61</v>
      </c>
      <c r="T153" t="s">
        <v>1048</v>
      </c>
      <c r="U153" t="s">
        <v>1049</v>
      </c>
      <c r="V153" t="s">
        <v>1050</v>
      </c>
      <c r="W153" t="s">
        <v>1051</v>
      </c>
      <c r="X153" t="s">
        <v>58</v>
      </c>
      <c r="Y153" t="s">
        <v>1052</v>
      </c>
      <c r="Z153" t="s">
        <v>1053</v>
      </c>
      <c r="AA153">
        <v>0.02</v>
      </c>
      <c r="AB153">
        <v>0.01</v>
      </c>
      <c r="AC153">
        <v>0</v>
      </c>
      <c r="AD153">
        <v>0</v>
      </c>
      <c r="AE153">
        <v>0.2</v>
      </c>
      <c r="AF153">
        <v>140</v>
      </c>
      <c r="AG153">
        <v>7.0000000000000007E-2</v>
      </c>
      <c r="AH153" t="s">
        <v>68</v>
      </c>
      <c r="AI153" s="26">
        <v>0</v>
      </c>
      <c r="AJ153" s="26" t="s">
        <v>1050</v>
      </c>
      <c r="AK153" s="26" t="s">
        <v>1051</v>
      </c>
      <c r="AL153" s="26" t="s">
        <v>1052</v>
      </c>
      <c r="AM153" s="26" t="str" cm="1">
        <f t="array" ref="AM153">IF(AH153="Yes",T153&amp;" (Suspended as of: "&amp;TEXT(AI153,"m/dd/yyyy")&amp;")",T153)</f>
        <v>Murphy Specialty Inc.</v>
      </c>
      <c r="AN153" t="str" cm="1">
        <f t="array" ref="AN15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0.00%
PPD 30 Days: 0.00%</v>
      </c>
      <c r="AO153" t="str" cm="1">
        <f t="array" ref="AO15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20.00%
% or $ amount Markup Non Business/Emergency Hours: $140.00
% Markup Materials: 7.00%</v>
      </c>
      <c r="AP15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Paul Hardiman
Primary Addres: 158 Arlington Street, Hyde Park, MA 02136
Phone Number: 617-361-3242
Fax Number: N/A</v>
      </c>
      <c r="AQ153" t="str">
        <f>VLOOKUP(data[[#This Row],[Lead Name]],get_cat!$A$170:$B$172,2,0)</f>
        <v>Richard Levesque 
Address: One Ashburton Place Room 1608 Boston, MA 02108 
Phone: 617-359-7269 | Email: richard.levesque@mass.gov</v>
      </c>
      <c r="AR15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Paul Hardiman
Emergency Contact Phone/After Hours: 617-361-3242
Emergency Contact Email: info@murphyspecialty.com</v>
      </c>
    </row>
    <row r="154" spans="1:44" x14ac:dyDescent="0.35">
      <c r="A154" t="s">
        <v>1054</v>
      </c>
      <c r="B154" t="s">
        <v>45</v>
      </c>
      <c r="C154" t="s">
        <v>46</v>
      </c>
      <c r="D154" t="s">
        <v>47</v>
      </c>
      <c r="E154" t="s">
        <v>61</v>
      </c>
      <c r="F154" t="s">
        <v>61</v>
      </c>
      <c r="G154" t="s">
        <v>61</v>
      </c>
      <c r="H154" t="s">
        <v>61</v>
      </c>
      <c r="I154" t="s">
        <v>61</v>
      </c>
      <c r="J154" t="s">
        <v>61</v>
      </c>
      <c r="K154" t="s">
        <v>61</v>
      </c>
      <c r="L154" t="s">
        <v>61</v>
      </c>
      <c r="M154" t="s">
        <v>61</v>
      </c>
      <c r="N154" t="s">
        <v>61</v>
      </c>
      <c r="O154" t="s">
        <v>61</v>
      </c>
      <c r="P154" t="s">
        <v>61</v>
      </c>
      <c r="Q154" t="s">
        <v>61</v>
      </c>
      <c r="R154" t="s">
        <v>61</v>
      </c>
      <c r="S154" t="s">
        <v>61</v>
      </c>
      <c r="T154" t="s">
        <v>1055</v>
      </c>
      <c r="U154" t="s">
        <v>1056</v>
      </c>
      <c r="V154" t="s">
        <v>1057</v>
      </c>
      <c r="W154" t="s">
        <v>1058</v>
      </c>
      <c r="X154" t="s">
        <v>58</v>
      </c>
      <c r="Y154" t="s">
        <v>1059</v>
      </c>
      <c r="Z154" t="s">
        <v>1054</v>
      </c>
      <c r="AA154">
        <v>0.05</v>
      </c>
      <c r="AB154">
        <v>0.04</v>
      </c>
      <c r="AC154">
        <v>0.03</v>
      </c>
      <c r="AD154">
        <v>0.02</v>
      </c>
      <c r="AE154">
        <v>0.55000000000000004</v>
      </c>
      <c r="AF154">
        <v>0.7</v>
      </c>
      <c r="AG154">
        <v>0.4</v>
      </c>
      <c r="AH154" t="s">
        <v>68</v>
      </c>
      <c r="AI154" s="26">
        <v>0</v>
      </c>
      <c r="AJ154" s="26" t="s">
        <v>1060</v>
      </c>
      <c r="AK154" s="26" t="s">
        <v>1061</v>
      </c>
      <c r="AL154" s="26" t="s">
        <v>1062</v>
      </c>
      <c r="AM154" s="26" t="str" cm="1">
        <f t="array" ref="AM154">IF(AH154="Yes",T154&amp;" (Suspended as of: "&amp;TEXT(AI154,"m/dd/yyyy")&amp;")",T154)</f>
        <v>National Painting Services</v>
      </c>
      <c r="AN154" t="str" cm="1">
        <f t="array" ref="AN15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154" t="str" cm="1">
        <f t="array" ref="AO15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55.00%
% or $ amount Markup Non Business/Emergency Hours: $0.70
% Markup Materials: 40.00%</v>
      </c>
      <c r="AP15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Hany Mostafa
Primary Addres: 6 Silverbirch Road, Woburn, MA
Phone Number: 781-879-5130
Fax Number: N/A</v>
      </c>
      <c r="AQ154" t="str">
        <f>VLOOKUP(data[[#This Row],[Lead Name]],get_cat!$A$170:$B$172,2,0)</f>
        <v>Richard Levesque 
Address: One Ashburton Place Room 1608 Boston, MA 02108 
Phone: 617-359-7269 | Email: richard.levesque@mass.gov</v>
      </c>
      <c r="AR15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Ramy Hikal
Emergency Contact Phone/After Hours: 929-966-4411
Emergency Contact Email: ramy.national@gmail.com</v>
      </c>
    </row>
    <row r="155" spans="1:44" x14ac:dyDescent="0.35">
      <c r="A155" t="s">
        <v>1063</v>
      </c>
      <c r="B155" t="s">
        <v>45</v>
      </c>
      <c r="C155" t="s">
        <v>46</v>
      </c>
      <c r="D155" t="s">
        <v>175</v>
      </c>
      <c r="E155" t="s">
        <v>48</v>
      </c>
      <c r="F155" t="s">
        <v>61</v>
      </c>
      <c r="G155" t="s">
        <v>48</v>
      </c>
      <c r="H155" t="s">
        <v>61</v>
      </c>
      <c r="I155" t="s">
        <v>48</v>
      </c>
      <c r="J155" t="s">
        <v>61</v>
      </c>
      <c r="K155" t="s">
        <v>48</v>
      </c>
      <c r="L155" t="s">
        <v>48</v>
      </c>
      <c r="M155" t="s">
        <v>48</v>
      </c>
      <c r="N155" t="s">
        <v>61</v>
      </c>
      <c r="O155" t="s">
        <v>48</v>
      </c>
      <c r="P155" t="s">
        <v>61</v>
      </c>
      <c r="Q155" t="s">
        <v>61</v>
      </c>
      <c r="R155" t="s">
        <v>61</v>
      </c>
      <c r="S155" t="s">
        <v>61</v>
      </c>
      <c r="T155" t="s">
        <v>1064</v>
      </c>
      <c r="U155" t="s">
        <v>1065</v>
      </c>
      <c r="V155" t="s">
        <v>1066</v>
      </c>
      <c r="W155" t="s">
        <v>1067</v>
      </c>
      <c r="X155" t="s">
        <v>1068</v>
      </c>
      <c r="Y155" t="s">
        <v>1069</v>
      </c>
      <c r="Z155" t="s">
        <v>1063</v>
      </c>
      <c r="AA155">
        <v>0.01</v>
      </c>
      <c r="AB155">
        <v>5.0000000000000001E-3</v>
      </c>
      <c r="AC155">
        <v>2.5000000000000001E-3</v>
      </c>
      <c r="AD155">
        <v>0</v>
      </c>
      <c r="AE155">
        <v>1.48</v>
      </c>
      <c r="AG155">
        <v>1.1000000000000001</v>
      </c>
      <c r="AH155" t="s">
        <v>68</v>
      </c>
      <c r="AI155" s="26">
        <v>0</v>
      </c>
      <c r="AJ155" s="26" t="s">
        <v>1070</v>
      </c>
      <c r="AK155" s="26" t="s">
        <v>1071</v>
      </c>
      <c r="AL155" s="26" t="s">
        <v>1072</v>
      </c>
      <c r="AM155" s="26" t="str" cm="1">
        <f t="array" ref="AM155">IF(AH155="Yes",T155&amp;" (Suspended as of: "&amp;TEXT(AI155,"m/dd/yyyy")&amp;")",T155)</f>
        <v>NEL Corporation</v>
      </c>
      <c r="AN155" t="str" cm="1">
        <f t="array" ref="AN15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0.50%
PPD 20 Days: 0.25%
PPD 30 Days: 0.00%</v>
      </c>
      <c r="AO155" t="str" cm="1">
        <f t="array" ref="AO15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148.00%
% or $ amount Markup Non Business/Emergency Hours: $0.00
% Markup Materials: 110.00%</v>
      </c>
      <c r="AP15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Michael Galasso
Primary Addres: 3 Ajootian Way, Building B, Middleton, MA 01949
Phone Number: 978-777-2085
Fax Number: 978-777-2719</v>
      </c>
      <c r="AQ155" t="str">
        <f>VLOOKUP(data[[#This Row],[Lead Name]],get_cat!$A$170:$B$172,2,0)</f>
        <v>Richard Levesque 
Address: One Ashburton Place Room 1608 Boston, MA 02108 
Phone: 617-359-7269 | Email: richard.levesque@mass.gov</v>
      </c>
      <c r="AR15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Gregory Moakley
Emergency Contact Phone/After Hours: 978-777-2085; 978-265-6378
Emergency Contact Email: greg@nelcorporation.com</v>
      </c>
    </row>
    <row r="156" spans="1:44" x14ac:dyDescent="0.35">
      <c r="A156" t="s">
        <v>1073</v>
      </c>
      <c r="B156" t="s">
        <v>45</v>
      </c>
      <c r="C156" t="s">
        <v>46</v>
      </c>
      <c r="D156" t="s">
        <v>94</v>
      </c>
      <c r="E156" t="s">
        <v>48</v>
      </c>
      <c r="F156" t="s">
        <v>61</v>
      </c>
      <c r="G156" t="s">
        <v>48</v>
      </c>
      <c r="H156" t="s">
        <v>61</v>
      </c>
      <c r="I156" t="s">
        <v>48</v>
      </c>
      <c r="J156" t="s">
        <v>61</v>
      </c>
      <c r="K156" t="s">
        <v>48</v>
      </c>
      <c r="L156" t="s">
        <v>48</v>
      </c>
      <c r="M156" t="s">
        <v>48</v>
      </c>
      <c r="N156" t="s">
        <v>61</v>
      </c>
      <c r="O156" t="s">
        <v>48</v>
      </c>
      <c r="P156" t="s">
        <v>61</v>
      </c>
      <c r="Q156" t="s">
        <v>61</v>
      </c>
      <c r="R156" t="s">
        <v>61</v>
      </c>
      <c r="S156" t="s">
        <v>61</v>
      </c>
      <c r="T156" t="s">
        <v>1064</v>
      </c>
      <c r="U156" t="s">
        <v>1065</v>
      </c>
      <c r="V156" t="s">
        <v>1066</v>
      </c>
      <c r="W156" t="s">
        <v>1067</v>
      </c>
      <c r="X156" t="s">
        <v>1068</v>
      </c>
      <c r="Y156" t="s">
        <v>1069</v>
      </c>
      <c r="Z156" t="s">
        <v>1073</v>
      </c>
      <c r="AA156">
        <v>0.01</v>
      </c>
      <c r="AB156">
        <v>5.0000000000000001E-3</v>
      </c>
      <c r="AC156">
        <v>2.5000000000000001E-3</v>
      </c>
      <c r="AD156">
        <v>0</v>
      </c>
      <c r="AE156">
        <v>1.48</v>
      </c>
      <c r="AG156">
        <v>1.1000000000000001</v>
      </c>
      <c r="AH156" t="s">
        <v>68</v>
      </c>
      <c r="AI156" s="26">
        <v>0</v>
      </c>
      <c r="AJ156" s="26" t="s">
        <v>1070</v>
      </c>
      <c r="AK156" s="26" t="s">
        <v>1071</v>
      </c>
      <c r="AL156" s="26" t="s">
        <v>1072</v>
      </c>
      <c r="AM156" s="26" t="str" cm="1">
        <f t="array" ref="AM156">IF(AH156="Yes",T156&amp;" (Suspended as of: "&amp;TEXT(AI156,"m/dd/yyyy")&amp;")",T156)</f>
        <v>NEL Corporation</v>
      </c>
      <c r="AN156" t="str" cm="1">
        <f t="array" ref="AN15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0.50%
PPD 20 Days: 0.25%
PPD 30 Days: 0.00%</v>
      </c>
      <c r="AO156" t="str" cm="1">
        <f t="array" ref="AO15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148.00%
% or $ amount Markup Non Business/Emergency Hours: $0.00
% Markup Materials: 110.00%</v>
      </c>
      <c r="AP15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Michael Galasso
Primary Addres: 3 Ajootian Way, Building B, Middleton, MA 01949
Phone Number: 978-777-2085
Fax Number: 978-777-2719</v>
      </c>
      <c r="AQ156" t="str">
        <f>VLOOKUP(data[[#This Row],[Lead Name]],get_cat!$A$170:$B$172,2,0)</f>
        <v>Richard Levesque 
Address: One Ashburton Place Room 1608 Boston, MA 02108 
Phone: 617-359-7269 | Email: richard.levesque@mass.gov</v>
      </c>
      <c r="AR15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Gregory Moakley
Emergency Contact Phone/After Hours: 978-777-2085; 978-265-6378
Emergency Contact Email: greg@nelcorporation.com</v>
      </c>
    </row>
    <row r="157" spans="1:44" x14ac:dyDescent="0.35">
      <c r="A157" t="s">
        <v>1074</v>
      </c>
      <c r="B157" t="s">
        <v>45</v>
      </c>
      <c r="C157" t="s">
        <v>46</v>
      </c>
      <c r="D157" t="s">
        <v>47</v>
      </c>
      <c r="E157" t="s">
        <v>48</v>
      </c>
      <c r="F157" t="s">
        <v>61</v>
      </c>
      <c r="G157" t="s">
        <v>48</v>
      </c>
      <c r="H157" t="s">
        <v>61</v>
      </c>
      <c r="I157" t="s">
        <v>48</v>
      </c>
      <c r="J157" t="s">
        <v>61</v>
      </c>
      <c r="K157" t="s">
        <v>48</v>
      </c>
      <c r="L157" t="s">
        <v>48</v>
      </c>
      <c r="M157" t="s">
        <v>48</v>
      </c>
      <c r="N157" t="s">
        <v>61</v>
      </c>
      <c r="O157" t="s">
        <v>48</v>
      </c>
      <c r="P157" t="s">
        <v>61</v>
      </c>
      <c r="Q157" t="s">
        <v>61</v>
      </c>
      <c r="R157" t="s">
        <v>61</v>
      </c>
      <c r="S157" t="s">
        <v>61</v>
      </c>
      <c r="T157" t="s">
        <v>1064</v>
      </c>
      <c r="U157" t="s">
        <v>1065</v>
      </c>
      <c r="V157" t="s">
        <v>1066</v>
      </c>
      <c r="W157" t="s">
        <v>1067</v>
      </c>
      <c r="X157" t="s">
        <v>1068</v>
      </c>
      <c r="Y157" t="s">
        <v>1069</v>
      </c>
      <c r="Z157" t="s">
        <v>1074</v>
      </c>
      <c r="AA157">
        <v>0.01</v>
      </c>
      <c r="AB157">
        <v>5.0000000000000001E-3</v>
      </c>
      <c r="AC157">
        <v>2.5000000000000001E-3</v>
      </c>
      <c r="AD157">
        <v>0</v>
      </c>
      <c r="AE157">
        <v>1.48</v>
      </c>
      <c r="AG157">
        <v>1.1000000000000001</v>
      </c>
      <c r="AH157" t="s">
        <v>68</v>
      </c>
      <c r="AI157" s="26">
        <v>0</v>
      </c>
      <c r="AJ157" s="26" t="s">
        <v>1070</v>
      </c>
      <c r="AK157" s="26" t="s">
        <v>1071</v>
      </c>
      <c r="AL157" s="26" t="s">
        <v>1072</v>
      </c>
      <c r="AM157" s="26" t="str" cm="1">
        <f t="array" ref="AM157">IF(AH157="Yes",T157&amp;" (Suspended as of: "&amp;TEXT(AI157,"m/dd/yyyy")&amp;")",T157)</f>
        <v>NEL Corporation</v>
      </c>
      <c r="AN157" t="str" cm="1">
        <f t="array" ref="AN15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0.50%
PPD 20 Days: 0.25%
PPD 30 Days: 0.00%</v>
      </c>
      <c r="AO157" t="str" cm="1">
        <f t="array" ref="AO15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148.00%
% or $ amount Markup Non Business/Emergency Hours: $0.00
% Markup Materials: 110.00%</v>
      </c>
      <c r="AP15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Michael Galasso
Primary Addres: 3 Ajootian Way, Building B, Middleton, MA 01949
Phone Number: 978-777-2085
Fax Number: 978-777-2719</v>
      </c>
      <c r="AQ157" t="str">
        <f>VLOOKUP(data[[#This Row],[Lead Name]],get_cat!$A$170:$B$172,2,0)</f>
        <v>Richard Levesque 
Address: One Ashburton Place Room 1608 Boston, MA 02108 
Phone: 617-359-7269 | Email: richard.levesque@mass.gov</v>
      </c>
      <c r="AR15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Gregory Moakley
Emergency Contact Phone/After Hours: 978-777-2085; 978-265-6378
Emergency Contact Email: greg@nelcorporation.com</v>
      </c>
    </row>
    <row r="158" spans="1:44" x14ac:dyDescent="0.35">
      <c r="A158" t="s">
        <v>1075</v>
      </c>
      <c r="B158" t="s">
        <v>45</v>
      </c>
      <c r="C158" t="s">
        <v>46</v>
      </c>
      <c r="D158" t="s">
        <v>222</v>
      </c>
      <c r="E158" t="s">
        <v>48</v>
      </c>
      <c r="F158" t="s">
        <v>61</v>
      </c>
      <c r="G158" t="s">
        <v>61</v>
      </c>
      <c r="H158" t="s">
        <v>48</v>
      </c>
      <c r="I158" t="s">
        <v>48</v>
      </c>
      <c r="J158" t="s">
        <v>48</v>
      </c>
      <c r="K158" t="s">
        <v>48</v>
      </c>
      <c r="L158" t="s">
        <v>48</v>
      </c>
      <c r="M158" t="s">
        <v>48</v>
      </c>
      <c r="N158" t="s">
        <v>61</v>
      </c>
      <c r="O158" t="s">
        <v>48</v>
      </c>
      <c r="P158" t="s">
        <v>61</v>
      </c>
      <c r="Q158" t="s">
        <v>61</v>
      </c>
      <c r="R158" t="s">
        <v>61</v>
      </c>
      <c r="S158" t="s">
        <v>61</v>
      </c>
      <c r="T158" t="s">
        <v>1076</v>
      </c>
      <c r="U158" t="s">
        <v>1077</v>
      </c>
      <c r="V158" t="s">
        <v>1078</v>
      </c>
      <c r="W158" t="s">
        <v>1079</v>
      </c>
      <c r="X158" t="s">
        <v>1080</v>
      </c>
      <c r="Y158" t="s">
        <v>1081</v>
      </c>
      <c r="Z158" t="s">
        <v>1075</v>
      </c>
      <c r="AA158">
        <v>0</v>
      </c>
      <c r="AB158">
        <v>0</v>
      </c>
      <c r="AC158">
        <v>0</v>
      </c>
      <c r="AD158">
        <v>0.02</v>
      </c>
      <c r="AE158">
        <v>0.5</v>
      </c>
      <c r="AF158">
        <v>170</v>
      </c>
      <c r="AG158">
        <v>0.2</v>
      </c>
      <c r="AH158" t="s">
        <v>68</v>
      </c>
      <c r="AI158" s="26">
        <v>0</v>
      </c>
      <c r="AJ158" s="26" t="s">
        <v>1082</v>
      </c>
      <c r="AK158" s="26" t="s">
        <v>1079</v>
      </c>
      <c r="AL158" s="26" t="s">
        <v>58</v>
      </c>
      <c r="AM158" s="26" t="str" cm="1">
        <f t="array" ref="AM158">IF(AH158="Yes",T158&amp;" (Suspended as of: "&amp;TEXT(AI158,"m/dd/yyyy")&amp;")",T158)</f>
        <v>New England Generators Co.</v>
      </c>
      <c r="AN158" t="str" cm="1">
        <f t="array" ref="AN15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2.00%</v>
      </c>
      <c r="AO158" t="str" cm="1">
        <f t="array" ref="AO15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$170.00
% Markup Materials: 20.00%</v>
      </c>
      <c r="AP15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Scott Matthews
Primary Addres: 18 Columbia Road, Suite 204, Pembroke, MA 02359
Phone Number: 781-294-8300
Fax Number: 781-293-3376</v>
      </c>
      <c r="AQ158" t="str">
        <f>VLOOKUP(data[[#This Row],[Lead Name]],get_cat!$A$170:$B$172,2,0)</f>
        <v>Richard Levesque 
Address: One Ashburton Place Room 1608 Boston, MA 02108 
Phone: 617-359-7269 | Email: richard.levesque@mass.gov</v>
      </c>
      <c r="AR15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Debbie Matthews
Emergency Contact Phone/After Hours: 781-294-8300
Emergency Contact Email: N/A</v>
      </c>
    </row>
    <row r="159" spans="1:44" x14ac:dyDescent="0.35">
      <c r="A159" t="s">
        <v>1083</v>
      </c>
      <c r="B159" t="s">
        <v>45</v>
      </c>
      <c r="C159" t="s">
        <v>46</v>
      </c>
      <c r="D159" t="s">
        <v>60</v>
      </c>
      <c r="E159" t="s">
        <v>48</v>
      </c>
      <c r="F159" t="s">
        <v>61</v>
      </c>
      <c r="G159" t="s">
        <v>61</v>
      </c>
      <c r="H159" t="s">
        <v>61</v>
      </c>
      <c r="I159" t="s">
        <v>61</v>
      </c>
      <c r="J159" t="s">
        <v>48</v>
      </c>
      <c r="K159" t="s">
        <v>61</v>
      </c>
      <c r="L159" t="s">
        <v>61</v>
      </c>
      <c r="M159" t="s">
        <v>61</v>
      </c>
      <c r="N159" t="s">
        <v>61</v>
      </c>
      <c r="O159" t="s">
        <v>61</v>
      </c>
      <c r="P159" t="s">
        <v>48</v>
      </c>
      <c r="Q159" t="s">
        <v>61</v>
      </c>
      <c r="R159" t="s">
        <v>48</v>
      </c>
      <c r="S159" t="s">
        <v>61</v>
      </c>
      <c r="T159" t="s">
        <v>1084</v>
      </c>
      <c r="U159" t="s">
        <v>1085</v>
      </c>
      <c r="V159" t="s">
        <v>1086</v>
      </c>
      <c r="W159" t="s">
        <v>1087</v>
      </c>
      <c r="X159" t="s">
        <v>1088</v>
      </c>
      <c r="Y159" t="s">
        <v>1089</v>
      </c>
      <c r="Z159" t="s">
        <v>1083</v>
      </c>
      <c r="AA159">
        <v>0</v>
      </c>
      <c r="AB159">
        <v>0.02</v>
      </c>
      <c r="AC159">
        <v>0</v>
      </c>
      <c r="AD159">
        <v>0</v>
      </c>
      <c r="AE159">
        <v>2.19</v>
      </c>
      <c r="AF159">
        <v>144.02000000000001</v>
      </c>
      <c r="AG159">
        <v>0.25</v>
      </c>
      <c r="AH159" t="s">
        <v>68</v>
      </c>
      <c r="AI159" s="26">
        <v>0</v>
      </c>
      <c r="AJ159" s="26" t="s">
        <v>1090</v>
      </c>
      <c r="AK159" s="26" t="s">
        <v>1091</v>
      </c>
      <c r="AL159" s="26" t="s">
        <v>1092</v>
      </c>
      <c r="AM159" s="26" t="str" cm="1">
        <f t="array" ref="AM159">IF(AH159="Yes",T159&amp;" (Suspended as of: "&amp;TEXT(AI159,"m/dd/yyyy")&amp;")",T159)</f>
        <v>New England Mechanical Services dba Emcor Services New England Mechanical</v>
      </c>
      <c r="AN159" t="str" cm="1">
        <f t="array" ref="AN15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2.00%
PPD 20 Days: 0.00%
PPD 30 Days: 0.00%</v>
      </c>
      <c r="AO159" t="str" cm="1">
        <f t="array" ref="AO15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219.00%
% or $ amount Markup Non Business/Emergency Hours: $144.02
% Markup Materials: 25.00%</v>
      </c>
      <c r="AP15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Richard McQuillan
Primary Addres: 166 Tunnel Road, Vernon, CT 06066
Phone Number: 860-871-1111
Fax Number: 866-481-3250</v>
      </c>
      <c r="AQ159" t="str">
        <f>VLOOKUP(data[[#This Row],[Lead Name]],get_cat!$A$170:$B$172,2,0)</f>
        <v>Richard Levesque 
Address: One Ashburton Place Room 1608 Boston, MA 02108 
Phone: 617-359-7269 | Email: richard.levesque@mass.gov</v>
      </c>
      <c r="AR15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Cory Flowers 
Emergency Contact Phone/After Hours: 413-284-3313; 413-283-4417
Emergency Contact Email: flowers@nemsi.com</v>
      </c>
    </row>
    <row r="160" spans="1:44" x14ac:dyDescent="0.35">
      <c r="A160" t="s">
        <v>1093</v>
      </c>
      <c r="B160" t="s">
        <v>45</v>
      </c>
      <c r="C160" t="s">
        <v>46</v>
      </c>
      <c r="D160" t="s">
        <v>128</v>
      </c>
      <c r="E160" t="s">
        <v>48</v>
      </c>
      <c r="F160" t="s">
        <v>48</v>
      </c>
      <c r="G160" t="s">
        <v>48</v>
      </c>
      <c r="H160" t="s">
        <v>48</v>
      </c>
      <c r="I160" t="s">
        <v>48</v>
      </c>
      <c r="J160" t="s">
        <v>48</v>
      </c>
      <c r="K160" t="s">
        <v>48</v>
      </c>
      <c r="L160" t="s">
        <v>48</v>
      </c>
      <c r="M160" t="s">
        <v>48</v>
      </c>
      <c r="N160" t="s">
        <v>48</v>
      </c>
      <c r="O160" t="s">
        <v>48</v>
      </c>
      <c r="P160" t="s">
        <v>48</v>
      </c>
      <c r="Q160" t="s">
        <v>48</v>
      </c>
      <c r="R160" t="s">
        <v>48</v>
      </c>
      <c r="S160" t="s">
        <v>48</v>
      </c>
      <c r="T160" t="s">
        <v>1094</v>
      </c>
      <c r="U160" t="s">
        <v>133</v>
      </c>
      <c r="V160" t="s">
        <v>133</v>
      </c>
      <c r="W160" t="s">
        <v>133</v>
      </c>
      <c r="X160" t="s">
        <v>133</v>
      </c>
      <c r="Y160" t="s">
        <v>133</v>
      </c>
      <c r="Z160" t="s">
        <v>1093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 t="s">
        <v>68</v>
      </c>
      <c r="AI160" s="26">
        <v>0</v>
      </c>
      <c r="AJ160" s="26" t="s">
        <v>183</v>
      </c>
      <c r="AK160" s="26" t="s">
        <v>183</v>
      </c>
      <c r="AL160" s="26" t="s">
        <v>183</v>
      </c>
      <c r="AM160" s="26" t="str" cm="1">
        <f t="array" ref="AM160">IF(AH160="Yes",T160&amp;" (Suspended as of: "&amp;TEXT(AI160,"m/dd/yyyy")&amp;")",T160)</f>
        <v xml:space="preserve">Energen Power Group LLC </v>
      </c>
      <c r="AN160" t="str" cm="1">
        <f t="array" ref="AN16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0" t="str" cm="1">
        <f t="array" ref="AO16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0
Primary Addres: 0
Phone Number: 0
Fax Number: 0</v>
      </c>
      <c r="AQ160" t="str">
        <f>VLOOKUP(data[[#This Row],[Lead Name]],get_cat!$A$170:$B$172,2,0)</f>
        <v>Richard Levesque 
Address: One Ashburton Place Room 1608 Boston, MA 02108 
Phone: 617-359-7269 | Email: richard.levesque@mass.gov</v>
      </c>
      <c r="AR16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161" spans="1:44" x14ac:dyDescent="0.35">
      <c r="A161" t="s">
        <v>1095</v>
      </c>
      <c r="B161" t="s">
        <v>45</v>
      </c>
      <c r="C161" t="s">
        <v>46</v>
      </c>
      <c r="D161" t="s">
        <v>75</v>
      </c>
      <c r="E161" t="s">
        <v>48</v>
      </c>
      <c r="F161" t="s">
        <v>61</v>
      </c>
      <c r="G161" t="s">
        <v>61</v>
      </c>
      <c r="H161" t="s">
        <v>61</v>
      </c>
      <c r="I161" t="s">
        <v>61</v>
      </c>
      <c r="J161" t="s">
        <v>48</v>
      </c>
      <c r="K161" t="s">
        <v>61</v>
      </c>
      <c r="L161" t="s">
        <v>61</v>
      </c>
      <c r="M161" t="s">
        <v>61</v>
      </c>
      <c r="N161" t="s">
        <v>61</v>
      </c>
      <c r="O161" t="s">
        <v>61</v>
      </c>
      <c r="P161" t="s">
        <v>48</v>
      </c>
      <c r="Q161" t="s">
        <v>61</v>
      </c>
      <c r="R161" t="s">
        <v>48</v>
      </c>
      <c r="S161" t="s">
        <v>61</v>
      </c>
      <c r="T161" t="s">
        <v>1084</v>
      </c>
      <c r="U161" t="s">
        <v>1085</v>
      </c>
      <c r="V161" t="s">
        <v>1086</v>
      </c>
      <c r="W161" t="s">
        <v>1087</v>
      </c>
      <c r="X161" t="s">
        <v>1088</v>
      </c>
      <c r="Y161" t="s">
        <v>1089</v>
      </c>
      <c r="Z161" t="s">
        <v>1095</v>
      </c>
      <c r="AA161">
        <v>0</v>
      </c>
      <c r="AB161">
        <v>0.02</v>
      </c>
      <c r="AC161">
        <v>0</v>
      </c>
      <c r="AD161">
        <v>0</v>
      </c>
      <c r="AE161">
        <v>2.19</v>
      </c>
      <c r="AF161">
        <v>144.02000000000001</v>
      </c>
      <c r="AG161">
        <v>0.25</v>
      </c>
      <c r="AH161" t="s">
        <v>68</v>
      </c>
      <c r="AI161" s="26">
        <v>0</v>
      </c>
      <c r="AJ161" s="26" t="s">
        <v>1090</v>
      </c>
      <c r="AK161" s="26" t="s">
        <v>1091</v>
      </c>
      <c r="AL161" s="26" t="s">
        <v>1092</v>
      </c>
      <c r="AM161" s="26" t="str" cm="1">
        <f t="array" ref="AM161">IF(AH161="Yes",T161&amp;" (Suspended as of: "&amp;TEXT(AI161,"m/dd/yyyy")&amp;")",T161)</f>
        <v>New England Mechanical Services dba Emcor Services New England Mechanical</v>
      </c>
      <c r="AN161" t="str" cm="1">
        <f t="array" ref="AN16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2.00%
PPD 20 Days: 0.00%
PPD 30 Days: 0.00%</v>
      </c>
      <c r="AO161" t="str" cm="1">
        <f t="array" ref="AO16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219.00%
% or $ amount Markup Non Business/Emergency Hours: $144.02
% Markup Materials: 25.00%</v>
      </c>
      <c r="AP16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Richard McQuillan
Primary Addres: 166 Tunnel Road, Vernon, CT 06066
Phone Number: 860-871-1111
Fax Number: 866-481-3250</v>
      </c>
      <c r="AQ161" t="str">
        <f>VLOOKUP(data[[#This Row],[Lead Name]],get_cat!$A$170:$B$172,2,0)</f>
        <v>Richard Levesque 
Address: One Ashburton Place Room 1608 Boston, MA 02108 
Phone: 617-359-7269 | Email: richard.levesque@mass.gov</v>
      </c>
      <c r="AR16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Cory Flowers 
Emergency Contact Phone/After Hours: 413-284-3313; 413-283-4417
Emergency Contact Email: flowers@nemsi.com</v>
      </c>
    </row>
    <row r="162" spans="1:44" x14ac:dyDescent="0.35">
      <c r="A162" t="s">
        <v>1096</v>
      </c>
      <c r="B162" t="s">
        <v>45</v>
      </c>
      <c r="C162" t="s">
        <v>46</v>
      </c>
      <c r="D162" t="s">
        <v>73</v>
      </c>
      <c r="E162" t="s">
        <v>48</v>
      </c>
      <c r="F162" t="s">
        <v>61</v>
      </c>
      <c r="G162" t="s">
        <v>61</v>
      </c>
      <c r="H162" t="s">
        <v>61</v>
      </c>
      <c r="I162" t="s">
        <v>61</v>
      </c>
      <c r="J162" t="s">
        <v>48</v>
      </c>
      <c r="K162" t="s">
        <v>61</v>
      </c>
      <c r="L162" t="s">
        <v>61</v>
      </c>
      <c r="M162" t="s">
        <v>61</v>
      </c>
      <c r="N162" t="s">
        <v>61</v>
      </c>
      <c r="O162" t="s">
        <v>61</v>
      </c>
      <c r="P162" t="s">
        <v>48</v>
      </c>
      <c r="Q162" t="s">
        <v>61</v>
      </c>
      <c r="R162" t="s">
        <v>48</v>
      </c>
      <c r="S162" t="s">
        <v>61</v>
      </c>
      <c r="T162" t="s">
        <v>1084</v>
      </c>
      <c r="U162" t="s">
        <v>1085</v>
      </c>
      <c r="V162" t="s">
        <v>1086</v>
      </c>
      <c r="W162" t="s">
        <v>1087</v>
      </c>
      <c r="X162" t="s">
        <v>1088</v>
      </c>
      <c r="Y162" t="s">
        <v>1089</v>
      </c>
      <c r="Z162" t="s">
        <v>1096</v>
      </c>
      <c r="AA162">
        <v>0</v>
      </c>
      <c r="AB162">
        <v>0.02</v>
      </c>
      <c r="AC162">
        <v>0</v>
      </c>
      <c r="AD162">
        <v>0</v>
      </c>
      <c r="AE162">
        <v>2.19</v>
      </c>
      <c r="AF162">
        <v>144.02000000000001</v>
      </c>
      <c r="AG162">
        <v>0.25</v>
      </c>
      <c r="AH162" t="s">
        <v>68</v>
      </c>
      <c r="AI162" s="26">
        <v>0</v>
      </c>
      <c r="AJ162" s="26" t="s">
        <v>1090</v>
      </c>
      <c r="AK162" s="26" t="s">
        <v>1091</v>
      </c>
      <c r="AL162" s="26" t="s">
        <v>1092</v>
      </c>
      <c r="AM162" s="26" t="str" cm="1">
        <f t="array" ref="AM162">IF(AH162="Yes",T162&amp;" (Suspended as of: "&amp;TEXT(AI162,"m/dd/yyyy")&amp;")",T162)</f>
        <v>New England Mechanical Services dba Emcor Services New England Mechanical</v>
      </c>
      <c r="AN162" t="str" cm="1">
        <f t="array" ref="AN16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2.00%
PPD 20 Days: 0.00%
PPD 30 Days: 0.00%</v>
      </c>
      <c r="AO162" t="str" cm="1">
        <f t="array" ref="AO16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219.00%
% or $ amount Markup Non Business/Emergency Hours: $144.02
% Markup Materials: 25.00%</v>
      </c>
      <c r="AP16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Richard McQuillan
Primary Addres: 166 Tunnel Road, Vernon, CT 06066
Phone Number: 860-871-1111
Fax Number: 866-481-3250</v>
      </c>
      <c r="AQ162" t="str">
        <f>VLOOKUP(data[[#This Row],[Lead Name]],get_cat!$A$170:$B$172,2,0)</f>
        <v>Richard Levesque 
Address: One Ashburton Place Room 1608 Boston, MA 02108 
Phone: 617-359-7269 | Email: richard.levesque@mass.gov</v>
      </c>
      <c r="AR16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Cory Flowers 
Emergency Contact Phone/After Hours: 413-284-3313; 413-283-4417
Emergency Contact Email: flowers@nemsi.com</v>
      </c>
    </row>
    <row r="163" spans="1:44" x14ac:dyDescent="0.35">
      <c r="A163" t="s">
        <v>1097</v>
      </c>
      <c r="B163" t="s">
        <v>45</v>
      </c>
      <c r="C163" t="s">
        <v>46</v>
      </c>
      <c r="D163" t="s">
        <v>94</v>
      </c>
      <c r="E163" t="s">
        <v>48</v>
      </c>
      <c r="F163" t="s">
        <v>61</v>
      </c>
      <c r="G163" t="s">
        <v>48</v>
      </c>
      <c r="H163" t="s">
        <v>48</v>
      </c>
      <c r="I163" t="s">
        <v>48</v>
      </c>
      <c r="J163" t="s">
        <v>61</v>
      </c>
      <c r="K163" t="s">
        <v>61</v>
      </c>
      <c r="L163" t="s">
        <v>48</v>
      </c>
      <c r="M163" t="s">
        <v>48</v>
      </c>
      <c r="N163" t="s">
        <v>61</v>
      </c>
      <c r="O163" t="s">
        <v>61</v>
      </c>
      <c r="P163" t="s">
        <v>61</v>
      </c>
      <c r="Q163" t="s">
        <v>61</v>
      </c>
      <c r="R163" t="s">
        <v>61</v>
      </c>
      <c r="S163" t="s">
        <v>61</v>
      </c>
      <c r="T163" t="s">
        <v>1098</v>
      </c>
      <c r="U163" t="s">
        <v>1099</v>
      </c>
      <c r="V163" t="s">
        <v>1100</v>
      </c>
      <c r="W163" t="s">
        <v>1101</v>
      </c>
      <c r="X163" t="s">
        <v>58</v>
      </c>
      <c r="Y163" t="s">
        <v>1102</v>
      </c>
      <c r="Z163" t="s">
        <v>1097</v>
      </c>
      <c r="AA163">
        <v>0.01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 t="s">
        <v>68</v>
      </c>
      <c r="AI163" s="26">
        <v>0</v>
      </c>
      <c r="AJ163" s="26" t="s">
        <v>58</v>
      </c>
      <c r="AK163" s="26" t="s">
        <v>58</v>
      </c>
      <c r="AL163" s="26" t="s">
        <v>58</v>
      </c>
      <c r="AM163" s="26" t="str" cm="1">
        <f t="array" ref="AM163">IF(AH163="Yes",T163&amp;" (Suspended as of: "&amp;TEXT(AI163,"m/dd/yyyy")&amp;")",T163)</f>
        <v>New England School Services, Inc.</v>
      </c>
      <c r="AN163" t="str" cm="1">
        <f t="array" ref="AN16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63" t="str" cm="1">
        <f t="array" ref="AO16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Wayne Hingston
Primary Addres: 98 Hicks Avenue, Medford, MA 02155
Phone Number: 317-776-4700
Fax Number: N/A</v>
      </c>
      <c r="AQ163" t="str">
        <f>VLOOKUP(data[[#This Row],[Lead Name]],get_cat!$A$170:$B$172,2,0)</f>
        <v>Richard Levesque 
Address: One Ashburton Place Room 1608 Boston, MA 02108 
Phone: 617-359-7269 | Email: richard.levesque@mass.gov</v>
      </c>
      <c r="AR16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N/A
Emergency Contact Phone/After Hours: N/A
Emergency Contact Email: N/A</v>
      </c>
    </row>
    <row r="164" spans="1:44" x14ac:dyDescent="0.35">
      <c r="A164" t="s">
        <v>1103</v>
      </c>
      <c r="B164" t="s">
        <v>45</v>
      </c>
      <c r="C164" t="s">
        <v>46</v>
      </c>
      <c r="D164" t="s">
        <v>128</v>
      </c>
      <c r="E164" t="s">
        <v>48</v>
      </c>
      <c r="F164" t="s">
        <v>48</v>
      </c>
      <c r="G164" t="s">
        <v>48</v>
      </c>
      <c r="H164" t="s">
        <v>48</v>
      </c>
      <c r="I164" t="s">
        <v>48</v>
      </c>
      <c r="J164" t="s">
        <v>61</v>
      </c>
      <c r="K164" t="s">
        <v>48</v>
      </c>
      <c r="L164" t="s">
        <v>48</v>
      </c>
      <c r="M164" t="s">
        <v>61</v>
      </c>
      <c r="N164" t="s">
        <v>48</v>
      </c>
      <c r="O164" t="s">
        <v>48</v>
      </c>
      <c r="P164" t="s">
        <v>48</v>
      </c>
      <c r="Q164" t="s">
        <v>48</v>
      </c>
      <c r="R164" t="s">
        <v>61</v>
      </c>
      <c r="S164" t="s">
        <v>48</v>
      </c>
      <c r="T164" t="s">
        <v>1104</v>
      </c>
      <c r="U164" t="s">
        <v>1105</v>
      </c>
      <c r="V164" t="s">
        <v>1106</v>
      </c>
      <c r="W164" t="s">
        <v>1107</v>
      </c>
      <c r="X164" t="s">
        <v>58</v>
      </c>
      <c r="Y164" t="s">
        <v>1108</v>
      </c>
      <c r="Z164" t="s">
        <v>1103</v>
      </c>
      <c r="AA164">
        <v>0.04</v>
      </c>
      <c r="AB164">
        <v>0.04</v>
      </c>
      <c r="AC164">
        <v>0.03</v>
      </c>
      <c r="AD164">
        <v>0.02</v>
      </c>
      <c r="AE164">
        <v>0.1</v>
      </c>
      <c r="AF164">
        <v>90</v>
      </c>
      <c r="AG164">
        <v>0.05</v>
      </c>
      <c r="AH164" t="s">
        <v>68</v>
      </c>
      <c r="AI164" s="26">
        <v>0</v>
      </c>
      <c r="AJ164" s="26" t="s">
        <v>1109</v>
      </c>
      <c r="AK164" s="26" t="s">
        <v>1110</v>
      </c>
      <c r="AL164" s="26" t="s">
        <v>1111</v>
      </c>
      <c r="AM164" s="26" t="str" cm="1">
        <f t="array" ref="AM164">IF(AH164="Yes",T164&amp;" (Suspended as of: "&amp;TEXT(AI164,"m/dd/yyyy")&amp;")",T164)</f>
        <v>F&amp;T Services, LLC</v>
      </c>
      <c r="AN164" t="str" cm="1">
        <f t="array" ref="AN16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4.00%
PPD 15 Days: 4.00%
PPD 20 Days: 3.00%
PPD 30 Days: 2.00%</v>
      </c>
      <c r="AO164" t="str" cm="1">
        <f t="array" ref="AO16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10.00%
% or $ amount Markup Non Business/Emergency Hours: $90.00
% Markup Materials: 5.00%</v>
      </c>
      <c r="AP16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Anthony Sorrentino  
Primary Addres: 649 Broadway, Malden, MA 02148
Phone Number: 781-953-7792
Fax Number: N/A</v>
      </c>
      <c r="AQ164" t="str">
        <f>VLOOKUP(data[[#This Row],[Lead Name]],get_cat!$A$170:$B$172,2,0)</f>
        <v>Richard Levesque 
Address: One Ashburton Place Room 1608 Boston, MA 02108 
Phone: 617-359-7269 | Email: richard.levesque@mass.gov</v>
      </c>
      <c r="AR16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Fursey Keleghan
Emergency Contact Phone/After Hours: 781-844-8109
Emergency Contact Email: f.keleghan@verizon.net</v>
      </c>
    </row>
    <row r="165" spans="1:44" x14ac:dyDescent="0.35">
      <c r="A165" t="s">
        <v>1112</v>
      </c>
      <c r="B165" t="s">
        <v>45</v>
      </c>
      <c r="C165" t="s">
        <v>46</v>
      </c>
      <c r="D165" t="s">
        <v>175</v>
      </c>
      <c r="E165" t="s">
        <v>48</v>
      </c>
      <c r="F165" t="s">
        <v>48</v>
      </c>
      <c r="G165" t="s">
        <v>48</v>
      </c>
      <c r="H165" t="s">
        <v>48</v>
      </c>
      <c r="I165" t="s">
        <v>48</v>
      </c>
      <c r="J165" t="s">
        <v>48</v>
      </c>
      <c r="K165" t="s">
        <v>48</v>
      </c>
      <c r="L165" t="s">
        <v>48</v>
      </c>
      <c r="M165" t="s">
        <v>48</v>
      </c>
      <c r="N165" t="s">
        <v>61</v>
      </c>
      <c r="O165" t="s">
        <v>48</v>
      </c>
      <c r="P165" t="s">
        <v>61</v>
      </c>
      <c r="Q165" t="s">
        <v>48</v>
      </c>
      <c r="R165" t="s">
        <v>61</v>
      </c>
      <c r="S165" t="s">
        <v>61</v>
      </c>
      <c r="T165" t="s">
        <v>1113</v>
      </c>
      <c r="U165" t="s">
        <v>1114</v>
      </c>
      <c r="V165" t="s">
        <v>1115</v>
      </c>
      <c r="W165" t="s">
        <v>1116</v>
      </c>
      <c r="X165" t="s">
        <v>1117</v>
      </c>
      <c r="Y165" t="s">
        <v>1118</v>
      </c>
      <c r="Z165" t="s">
        <v>1112</v>
      </c>
      <c r="AA165">
        <v>0.01</v>
      </c>
      <c r="AB165">
        <v>0.01</v>
      </c>
      <c r="AC165">
        <v>0.05</v>
      </c>
      <c r="AD165">
        <v>0</v>
      </c>
      <c r="AE165">
        <v>0.2</v>
      </c>
      <c r="AF165">
        <v>135</v>
      </c>
      <c r="AG165">
        <v>0.2</v>
      </c>
      <c r="AH165" t="s">
        <v>68</v>
      </c>
      <c r="AI165" s="26">
        <v>0</v>
      </c>
      <c r="AJ165" s="26" t="s">
        <v>1119</v>
      </c>
      <c r="AK165" s="26" t="s">
        <v>1120</v>
      </c>
      <c r="AL165" s="26" t="s">
        <v>1121</v>
      </c>
      <c r="AM165" s="26" t="str" cm="1">
        <f t="array" ref="AM165">IF(AH165="Yes",T165&amp;" (Suspended as of: "&amp;TEXT(AI165,"m/dd/yyyy")&amp;")",T165)</f>
        <v>One Source Construction LLC</v>
      </c>
      <c r="AN165" t="str" cm="1">
        <f t="array" ref="AN16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5.00%
PPD 30 Days: 0.00%</v>
      </c>
      <c r="AO165" t="str" cm="1">
        <f t="array" ref="AO16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20.00%
% or $ amount Markup Non Business/Emergency Hours: $135.00
% Markup Materials: 20.00%</v>
      </c>
      <c r="AP16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Aline Uminsky
Primary Addres: 5 Wayside Inn Road, Framingham, MA 01701
Phone Number: 508-405-0400
Fax Number: 508-405-1151</v>
      </c>
      <c r="AQ165" t="str">
        <f>VLOOKUP(data[[#This Row],[Lead Name]],get_cat!$A$170:$B$172,2,0)</f>
        <v>Richard Levesque 
Address: One Ashburton Place Room 1608 Boston, MA 02108 
Phone: 617-359-7269 | Email: richard.levesque@mass.gov</v>
      </c>
      <c r="AR16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Todd Uminsky
Emergency Contact Phone/After Hours: 508-405-0400; 774-244-0015
Emergency Contact Email: todd@onesourceconstruction.net</v>
      </c>
    </row>
    <row r="166" spans="1:44" x14ac:dyDescent="0.35">
      <c r="A166" t="s">
        <v>1122</v>
      </c>
      <c r="B166" t="s">
        <v>45</v>
      </c>
      <c r="C166" t="s">
        <v>46</v>
      </c>
      <c r="D166" t="s">
        <v>128</v>
      </c>
      <c r="E166" t="s">
        <v>48</v>
      </c>
      <c r="F166" t="s">
        <v>48</v>
      </c>
      <c r="G166" t="s">
        <v>48</v>
      </c>
      <c r="H166" t="s">
        <v>48</v>
      </c>
      <c r="I166" t="s">
        <v>48</v>
      </c>
      <c r="J166" t="s">
        <v>48</v>
      </c>
      <c r="K166" t="s">
        <v>48</v>
      </c>
      <c r="L166" t="s">
        <v>48</v>
      </c>
      <c r="M166" t="s">
        <v>48</v>
      </c>
      <c r="N166" t="s">
        <v>48</v>
      </c>
      <c r="O166" t="s">
        <v>48</v>
      </c>
      <c r="P166" t="s">
        <v>48</v>
      </c>
      <c r="Q166" t="s">
        <v>48</v>
      </c>
      <c r="R166" t="s">
        <v>48</v>
      </c>
      <c r="S166" t="s">
        <v>48</v>
      </c>
      <c r="T166" t="s">
        <v>1123</v>
      </c>
      <c r="U166" t="s">
        <v>1124</v>
      </c>
      <c r="V166" t="s">
        <v>1125</v>
      </c>
      <c r="W166" t="s">
        <v>1126</v>
      </c>
      <c r="X166" t="s">
        <v>1127</v>
      </c>
      <c r="Y166" t="s">
        <v>1128</v>
      </c>
      <c r="Z166" t="s">
        <v>1122</v>
      </c>
      <c r="AA166">
        <v>0.02</v>
      </c>
      <c r="AB166">
        <v>0.01</v>
      </c>
      <c r="AC166">
        <v>0.01</v>
      </c>
      <c r="AD166">
        <v>0</v>
      </c>
      <c r="AE166">
        <v>0.9</v>
      </c>
      <c r="AG166">
        <v>0.5</v>
      </c>
      <c r="AH166" t="s">
        <v>55</v>
      </c>
      <c r="AI166" s="26">
        <v>0</v>
      </c>
      <c r="AJ166" s="26" t="s">
        <v>1129</v>
      </c>
      <c r="AK166" s="26" t="s">
        <v>1130</v>
      </c>
      <c r="AL166" s="26" t="s">
        <v>1131</v>
      </c>
      <c r="AM166" s="26" t="str" cm="1">
        <f t="array" ref="AM166">IF(AH166="Yes",T166&amp;" (Suspended as of: "&amp;TEXT(AI166,"m/dd/yyyy")&amp;")",T166)</f>
        <v>Fire Systems Inc. (Suspended as of: 1/00/1900)</v>
      </c>
      <c r="AN166" t="str" cm="1">
        <f t="array" ref="AN16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1.00%
PPD 30 Days: 0.00%</v>
      </c>
      <c r="AO166" t="str" cm="1">
        <f t="array" ref="AO16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90.00%
% or $ amount Markup Non Business/Emergency Hours: $0.00
% Markup Materials: 50.00%</v>
      </c>
      <c r="AP16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Cheryl A. Barrett
Primary Addres: 955 Reed Road, Dartmouth, MA 02747
Phone Number: 508-999-4444 x101
Fax Number: 508-996-2828</v>
      </c>
      <c r="AQ166" t="str">
        <f>VLOOKUP(data[[#This Row],[Lead Name]],get_cat!$A$170:$B$172,2,0)</f>
        <v>Richard Levesque 
Address: One Ashburton Place Room 1608 Boston, MA 02108 
Phone: 617-359-7269 | Email: richard.levesque@mass.gov</v>
      </c>
      <c r="AR16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Sergio Antunes
Emergency Contact Phone/After Hours: 508-999-4444 x105; 774-930-8685
Emergency Contact Email: santunes@firesystemsinc.net</v>
      </c>
    </row>
    <row r="167" spans="1:44" x14ac:dyDescent="0.35">
      <c r="A167" t="s">
        <v>1132</v>
      </c>
      <c r="B167" t="s">
        <v>45</v>
      </c>
      <c r="C167" t="s">
        <v>46</v>
      </c>
      <c r="D167" t="s">
        <v>75</v>
      </c>
      <c r="E167" t="s">
        <v>48</v>
      </c>
      <c r="F167" t="s">
        <v>61</v>
      </c>
      <c r="G167" t="s">
        <v>48</v>
      </c>
      <c r="H167" t="s">
        <v>61</v>
      </c>
      <c r="I167" t="s">
        <v>48</v>
      </c>
      <c r="J167" t="s">
        <v>61</v>
      </c>
      <c r="K167" t="s">
        <v>48</v>
      </c>
      <c r="L167" t="s">
        <v>48</v>
      </c>
      <c r="M167" t="s">
        <v>48</v>
      </c>
      <c r="N167" t="s">
        <v>61</v>
      </c>
      <c r="O167" t="s">
        <v>48</v>
      </c>
      <c r="P167" t="s">
        <v>61</v>
      </c>
      <c r="Q167" t="s">
        <v>61</v>
      </c>
      <c r="R167" t="s">
        <v>61</v>
      </c>
      <c r="S167" t="s">
        <v>61</v>
      </c>
      <c r="T167" t="s">
        <v>1133</v>
      </c>
      <c r="U167" t="s">
        <v>1134</v>
      </c>
      <c r="V167" t="s">
        <v>1135</v>
      </c>
      <c r="W167" t="s">
        <v>1136</v>
      </c>
      <c r="X167" t="s">
        <v>1137</v>
      </c>
      <c r="Y167" t="s">
        <v>1138</v>
      </c>
      <c r="Z167" t="s">
        <v>1132</v>
      </c>
      <c r="AA167">
        <v>0.01</v>
      </c>
      <c r="AB167">
        <v>0.01</v>
      </c>
      <c r="AC167">
        <v>0.01</v>
      </c>
      <c r="AD167">
        <v>0</v>
      </c>
      <c r="AE167">
        <v>1.7350000000000001</v>
      </c>
      <c r="AF167">
        <v>210</v>
      </c>
      <c r="AG167">
        <v>0.15</v>
      </c>
      <c r="AH167" t="s">
        <v>68</v>
      </c>
      <c r="AI167" s="26">
        <v>0</v>
      </c>
      <c r="AJ167" s="26" t="s">
        <v>1135</v>
      </c>
      <c r="AK167" s="26" t="s">
        <v>1136</v>
      </c>
      <c r="AL167" s="26" t="s">
        <v>1138</v>
      </c>
      <c r="AM167" s="26" t="str" cm="1">
        <f t="array" ref="AM167">IF(AH167="Yes",T167&amp;" (Suspended as of: "&amp;TEXT(AI167,"m/dd/yyyy")&amp;")",T167)</f>
        <v>Patrick J. Kennedy &amp; Sons Inc</v>
      </c>
      <c r="AN167" t="str" cm="1">
        <f t="array" ref="AN16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1.00%
PPD 30 Days: 0.00%</v>
      </c>
      <c r="AO167" t="str" cm="1">
        <f t="array" ref="AO16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173.50%
% or $ amount Markup Non Business/Emergency Hours: $210.00
% Markup Materials: 15.00%</v>
      </c>
      <c r="AP16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Paul Kennedy, Jr.
Primary Addres: 39 Gibson Street, Boston, MA 02122
Phone Number: 617-446-8000
Fax Number: 617-265-5126</v>
      </c>
      <c r="AQ167" t="str">
        <f>VLOOKUP(data[[#This Row],[Lead Name]],get_cat!$A$170:$B$172,2,0)</f>
        <v>Richard Levesque 
Address: One Ashburton Place Room 1608 Boston, MA 02108 
Phone: 617-359-7269 | Email: richard.levesque@mass.gov</v>
      </c>
      <c r="AR16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Paul Kennedy, Jr.
Emergency Contact Phone/After Hours: 617-446-8000
Emergency Contact Email: pauljr@pjkennedy.com</v>
      </c>
    </row>
    <row r="168" spans="1:44" x14ac:dyDescent="0.35">
      <c r="A168" t="s">
        <v>1139</v>
      </c>
      <c r="B168" t="s">
        <v>45</v>
      </c>
      <c r="C168" t="s">
        <v>46</v>
      </c>
      <c r="D168" t="s">
        <v>73</v>
      </c>
      <c r="E168" t="s">
        <v>48</v>
      </c>
      <c r="F168" t="s">
        <v>61</v>
      </c>
      <c r="G168" t="s">
        <v>48</v>
      </c>
      <c r="H168" t="s">
        <v>61</v>
      </c>
      <c r="I168" t="s">
        <v>48</v>
      </c>
      <c r="J168" t="s">
        <v>61</v>
      </c>
      <c r="K168" t="s">
        <v>48</v>
      </c>
      <c r="L168" t="s">
        <v>48</v>
      </c>
      <c r="M168" t="s">
        <v>48</v>
      </c>
      <c r="N168" t="s">
        <v>61</v>
      </c>
      <c r="O168" t="s">
        <v>48</v>
      </c>
      <c r="P168" t="s">
        <v>61</v>
      </c>
      <c r="Q168" t="s">
        <v>61</v>
      </c>
      <c r="R168" t="s">
        <v>61</v>
      </c>
      <c r="S168" t="s">
        <v>61</v>
      </c>
      <c r="T168" t="s">
        <v>1133</v>
      </c>
      <c r="U168" t="s">
        <v>1134</v>
      </c>
      <c r="V168" t="s">
        <v>1135</v>
      </c>
      <c r="W168" t="s">
        <v>1136</v>
      </c>
      <c r="X168" t="s">
        <v>1137</v>
      </c>
      <c r="Y168" t="s">
        <v>1138</v>
      </c>
      <c r="Z168" t="s">
        <v>1139</v>
      </c>
      <c r="AA168">
        <v>0.01</v>
      </c>
      <c r="AB168">
        <v>0.01</v>
      </c>
      <c r="AC168">
        <v>0.01</v>
      </c>
      <c r="AD168">
        <v>0</v>
      </c>
      <c r="AE168">
        <v>0.82</v>
      </c>
      <c r="AF168">
        <v>270</v>
      </c>
      <c r="AG168">
        <v>0.15</v>
      </c>
      <c r="AH168" t="s">
        <v>68</v>
      </c>
      <c r="AI168" s="26">
        <v>0</v>
      </c>
      <c r="AJ168" s="26" t="s">
        <v>1135</v>
      </c>
      <c r="AK168" s="26" t="s">
        <v>1136</v>
      </c>
      <c r="AL168" s="26" t="s">
        <v>1138</v>
      </c>
      <c r="AM168" s="26" t="str" cm="1">
        <f t="array" ref="AM168">IF(AH168="Yes",T168&amp;" (Suspended as of: "&amp;TEXT(AI168,"m/dd/yyyy")&amp;")",T168)</f>
        <v>Patrick J. Kennedy &amp; Sons Inc</v>
      </c>
      <c r="AN168" t="str" cm="1">
        <f t="array" ref="AN16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1.00%
PPD 30 Days: 0.00%</v>
      </c>
      <c r="AO168" t="str" cm="1">
        <f t="array" ref="AO16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82.00%
% or $ amount Markup Non Business/Emergency Hours: $270.00
% Markup Materials: 15.00%</v>
      </c>
      <c r="AP16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Paul Kennedy, Jr.
Primary Addres: 39 Gibson Street, Boston, MA 02122
Phone Number: 617-446-8000
Fax Number: 617-265-5126</v>
      </c>
      <c r="AQ168" t="str">
        <f>VLOOKUP(data[[#This Row],[Lead Name]],get_cat!$A$170:$B$172,2,0)</f>
        <v>Richard Levesque 
Address: One Ashburton Place Room 1608 Boston, MA 02108 
Phone: 617-359-7269 | Email: richard.levesque@mass.gov</v>
      </c>
      <c r="AR16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Paul Kennedy, Jr.
Emergency Contact Phone/After Hours: 617-446-8000
Emergency Contact Email: pauljr@pjkennedy.com</v>
      </c>
    </row>
    <row r="169" spans="1:44" x14ac:dyDescent="0.35">
      <c r="A169" t="s">
        <v>1140</v>
      </c>
      <c r="B169" t="s">
        <v>45</v>
      </c>
      <c r="C169" t="s">
        <v>46</v>
      </c>
      <c r="D169" t="s">
        <v>128</v>
      </c>
      <c r="E169" t="s">
        <v>48</v>
      </c>
      <c r="F169" t="s">
        <v>48</v>
      </c>
      <c r="G169" t="s">
        <v>48</v>
      </c>
      <c r="H169" t="s">
        <v>61</v>
      </c>
      <c r="I169" t="s">
        <v>48</v>
      </c>
      <c r="J169" t="s">
        <v>48</v>
      </c>
      <c r="K169" t="s">
        <v>48</v>
      </c>
      <c r="L169" t="s">
        <v>48</v>
      </c>
      <c r="M169" t="s">
        <v>48</v>
      </c>
      <c r="N169" t="s">
        <v>48</v>
      </c>
      <c r="O169" t="s">
        <v>48</v>
      </c>
      <c r="P169" t="s">
        <v>61</v>
      </c>
      <c r="Q169" t="s">
        <v>61</v>
      </c>
      <c r="R169" t="s">
        <v>48</v>
      </c>
      <c r="S169" t="s">
        <v>48</v>
      </c>
      <c r="T169" t="s">
        <v>1141</v>
      </c>
      <c r="U169" t="s">
        <v>1142</v>
      </c>
      <c r="V169" t="s">
        <v>1143</v>
      </c>
      <c r="W169" t="s">
        <v>1144</v>
      </c>
      <c r="X169" t="s">
        <v>58</v>
      </c>
      <c r="Y169" t="s">
        <v>1145</v>
      </c>
      <c r="Z169" t="s">
        <v>1140</v>
      </c>
      <c r="AA169">
        <v>0.02</v>
      </c>
      <c r="AB169">
        <v>1.4999999999999999E-2</v>
      </c>
      <c r="AC169">
        <v>0.01</v>
      </c>
      <c r="AD169">
        <v>0</v>
      </c>
      <c r="AE169">
        <v>0.3</v>
      </c>
      <c r="AF169">
        <v>150</v>
      </c>
      <c r="AG169">
        <v>0.15</v>
      </c>
      <c r="AH169" t="s">
        <v>68</v>
      </c>
      <c r="AI169" s="26">
        <v>0</v>
      </c>
      <c r="AJ169" s="26" t="s">
        <v>1143</v>
      </c>
      <c r="AK169" s="26" t="s">
        <v>1144</v>
      </c>
      <c r="AL169" s="26" t="s">
        <v>1145</v>
      </c>
      <c r="AM169" s="26" t="str" cm="1">
        <f t="array" ref="AM169">IF(AH169="Yes",T169&amp;" (Suspended as of: "&amp;TEXT(AI169,"m/dd/yyyy")&amp;")",T169)</f>
        <v>Friece Electrical Services</v>
      </c>
      <c r="AN169" t="str" cm="1">
        <f t="array" ref="AN16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0.00%</v>
      </c>
      <c r="AO169" t="str" cm="1">
        <f t="array" ref="AO16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30.00%
% or $ amount Markup Non Business/Emergency Hours: $150.00
% Markup Materials: 15.00%</v>
      </c>
      <c r="AP16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William Friece
Primary Addres: 596 Providence Highway, Norwood, MA 02062
Phone Number: 781-953-2001
Fax Number: N/A</v>
      </c>
      <c r="AQ169" t="str">
        <f>VLOOKUP(data[[#This Row],[Lead Name]],get_cat!$A$170:$B$172,2,0)</f>
        <v>Richard Levesque 
Address: One Ashburton Place Room 1608 Boston, MA 02108 
Phone: 617-359-7269 | Email: richard.levesque@mass.gov</v>
      </c>
      <c r="AR16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William Friece
Emergency Contact Phone/After Hours: 781-953-2001
Emergency Contact Email: Bill@FrieceElectric.com</v>
      </c>
    </row>
    <row r="170" spans="1:44" x14ac:dyDescent="0.35">
      <c r="A170" t="s">
        <v>1146</v>
      </c>
      <c r="B170" t="s">
        <v>45</v>
      </c>
      <c r="C170" t="s">
        <v>46</v>
      </c>
      <c r="D170" t="s">
        <v>175</v>
      </c>
      <c r="E170" t="s">
        <v>48</v>
      </c>
      <c r="F170" t="s">
        <v>48</v>
      </c>
      <c r="G170" t="s">
        <v>48</v>
      </c>
      <c r="H170" t="s">
        <v>61</v>
      </c>
      <c r="I170" t="s">
        <v>48</v>
      </c>
      <c r="J170" t="s">
        <v>61</v>
      </c>
      <c r="K170" t="s">
        <v>48</v>
      </c>
      <c r="L170" t="s">
        <v>48</v>
      </c>
      <c r="M170" t="s">
        <v>48</v>
      </c>
      <c r="N170" t="s">
        <v>61</v>
      </c>
      <c r="O170" t="s">
        <v>48</v>
      </c>
      <c r="P170" t="s">
        <v>61</v>
      </c>
      <c r="Q170" t="s">
        <v>61</v>
      </c>
      <c r="R170" t="s">
        <v>61</v>
      </c>
      <c r="S170" t="s">
        <v>48</v>
      </c>
      <c r="T170" t="s">
        <v>1147</v>
      </c>
      <c r="U170" t="s">
        <v>1148</v>
      </c>
      <c r="V170" t="s">
        <v>1149</v>
      </c>
      <c r="W170" t="s">
        <v>1150</v>
      </c>
      <c r="X170" t="s">
        <v>133</v>
      </c>
      <c r="Y170" t="s">
        <v>1151</v>
      </c>
      <c r="Z170" t="s">
        <v>1146</v>
      </c>
      <c r="AA170">
        <v>0.02</v>
      </c>
      <c r="AB170">
        <v>1.4999999999999999E-2</v>
      </c>
      <c r="AC170">
        <v>0.01</v>
      </c>
      <c r="AD170">
        <v>0</v>
      </c>
      <c r="AE170">
        <v>85</v>
      </c>
      <c r="AF170">
        <v>85</v>
      </c>
      <c r="AG170">
        <v>0.15</v>
      </c>
      <c r="AH170" t="s">
        <v>68</v>
      </c>
      <c r="AI170" s="26">
        <v>0</v>
      </c>
      <c r="AJ170" s="26" t="s">
        <v>1152</v>
      </c>
      <c r="AK170" s="26" t="s">
        <v>1150</v>
      </c>
      <c r="AL170" s="26" t="s">
        <v>1151</v>
      </c>
      <c r="AM170" s="26" t="str" cm="1">
        <f t="array" ref="AM170">IF(AH170="Yes",T170&amp;" (Suspended as of: "&amp;TEXT(AI170,"m/dd/yyyy")&amp;")",T170)</f>
        <v xml:space="preserve">Petroleum Management Services Inc. </v>
      </c>
      <c r="AN170" t="str" cm="1">
        <f t="array" ref="AN17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0.00%</v>
      </c>
      <c r="AO170" t="str" cm="1">
        <f t="array" ref="AO17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8500.00%
% or $ amount Markup Non Business/Emergency Hours: $85.00
% Markup Materials: 15.00%</v>
      </c>
      <c r="AP17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Owen Highes
Primary Addres: 80 New Salem Street, 2nd Floor, Wakefield, MA 01880
Phone Number: 781-315-2444
Fax Number: 0</v>
      </c>
      <c r="AQ170" t="str">
        <f>VLOOKUP(data[[#This Row],[Lead Name]],get_cat!$A$170:$B$172,2,0)</f>
        <v>Richard Levesque 
Address: One Ashburton Place Room 1608 Boston, MA 02108 
Phone: 617-359-7269 | Email: richard.levesque@mass.gov</v>
      </c>
      <c r="AR17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Owen Hughes
Emergency Contact Phone/After Hours: 781-315-2444
Emergency Contact Email: ohughes@petroman.com</v>
      </c>
    </row>
    <row r="171" spans="1:44" x14ac:dyDescent="0.35">
      <c r="A171" t="s">
        <v>1153</v>
      </c>
      <c r="B171" t="s">
        <v>45</v>
      </c>
      <c r="C171" t="s">
        <v>46</v>
      </c>
      <c r="D171" t="s">
        <v>331</v>
      </c>
      <c r="E171" t="s">
        <v>48</v>
      </c>
      <c r="F171" t="s">
        <v>48</v>
      </c>
      <c r="G171" t="s">
        <v>48</v>
      </c>
      <c r="H171" t="s">
        <v>48</v>
      </c>
      <c r="I171" t="s">
        <v>48</v>
      </c>
      <c r="J171" t="s">
        <v>61</v>
      </c>
      <c r="K171" t="s">
        <v>48</v>
      </c>
      <c r="L171" t="s">
        <v>48</v>
      </c>
      <c r="M171" t="s">
        <v>48</v>
      </c>
      <c r="N171" t="s">
        <v>61</v>
      </c>
      <c r="O171" t="s">
        <v>48</v>
      </c>
      <c r="P171" t="s">
        <v>61</v>
      </c>
      <c r="Q171" t="s">
        <v>48</v>
      </c>
      <c r="R171" t="s">
        <v>61</v>
      </c>
      <c r="S171" t="s">
        <v>61</v>
      </c>
      <c r="T171" t="s">
        <v>1154</v>
      </c>
      <c r="U171" t="s">
        <v>1155</v>
      </c>
      <c r="V171" t="s">
        <v>1156</v>
      </c>
      <c r="W171" t="s">
        <v>1157</v>
      </c>
      <c r="X171" t="s">
        <v>1158</v>
      </c>
      <c r="Y171" t="s">
        <v>1159</v>
      </c>
      <c r="Z171" t="s">
        <v>1153</v>
      </c>
      <c r="AA171">
        <v>0.02</v>
      </c>
      <c r="AB171">
        <v>0</v>
      </c>
      <c r="AC171">
        <v>0</v>
      </c>
      <c r="AD171">
        <v>0</v>
      </c>
      <c r="AE171">
        <v>0.5</v>
      </c>
      <c r="AG171">
        <v>0.25</v>
      </c>
      <c r="AH171" t="s">
        <v>68</v>
      </c>
      <c r="AI171" s="26">
        <v>0</v>
      </c>
      <c r="AJ171" s="26" t="s">
        <v>1160</v>
      </c>
      <c r="AK171" s="26" t="s">
        <v>1161</v>
      </c>
      <c r="AL171" s="26" t="s">
        <v>1159</v>
      </c>
      <c r="AM171" s="26" t="str" cm="1">
        <f t="array" ref="AM171">IF(AH171="Yes",T171&amp;" (Suspended as of: "&amp;TEXT(AI171,"m/dd/yyyy")&amp;")",T171)</f>
        <v>Picket Fences Inc. dba Parker Fence</v>
      </c>
      <c r="AN171" t="str" cm="1">
        <f t="array" ref="AN17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171" t="str" cm="1">
        <f t="array" ref="AO17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$0.00
% Markup Materials: 25.00%</v>
      </c>
      <c r="AP17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Rene Gatchell
Primary Addres: 442 Main Street, Groveland, MA 01834
Phone Number: 978-521-5333
Fax Number: 978-372-0052</v>
      </c>
      <c r="AQ171" t="str">
        <f>VLOOKUP(data[[#This Row],[Lead Name]],get_cat!$A$170:$B$172,2,0)</f>
        <v>Richard Levesque 
Address: One Ashburton Place Room 1608 Boston, MA 02108 
Phone: 617-359-7269 | Email: richard.levesque@mass.gov</v>
      </c>
      <c r="AR17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Adam Gatchell
Emergency Contact Phone/After Hours: 978-375-2937
Emergency Contact Email: parkerfence@aol.com</v>
      </c>
    </row>
    <row r="172" spans="1:44" x14ac:dyDescent="0.35">
      <c r="A172" t="s">
        <v>1162</v>
      </c>
      <c r="B172" t="s">
        <v>45</v>
      </c>
      <c r="C172" t="s">
        <v>46</v>
      </c>
      <c r="D172" t="s">
        <v>128</v>
      </c>
      <c r="E172" t="s">
        <v>48</v>
      </c>
      <c r="F172" t="s">
        <v>48</v>
      </c>
      <c r="G172" t="s">
        <v>48</v>
      </c>
      <c r="H172" t="s">
        <v>61</v>
      </c>
      <c r="I172" t="s">
        <v>48</v>
      </c>
      <c r="J172" t="s">
        <v>61</v>
      </c>
      <c r="K172" t="s">
        <v>48</v>
      </c>
      <c r="L172" t="s">
        <v>48</v>
      </c>
      <c r="M172" t="s">
        <v>48</v>
      </c>
      <c r="N172" t="s">
        <v>61</v>
      </c>
      <c r="O172" t="s">
        <v>48</v>
      </c>
      <c r="P172" t="s">
        <v>61</v>
      </c>
      <c r="Q172" t="s">
        <v>61</v>
      </c>
      <c r="R172" t="s">
        <v>61</v>
      </c>
      <c r="S172" t="s">
        <v>61</v>
      </c>
      <c r="T172" t="s">
        <v>1163</v>
      </c>
      <c r="U172" t="s">
        <v>1164</v>
      </c>
      <c r="V172" t="s">
        <v>1165</v>
      </c>
      <c r="W172" t="s">
        <v>1166</v>
      </c>
      <c r="X172" t="s">
        <v>1167</v>
      </c>
      <c r="Y172" t="s">
        <v>1168</v>
      </c>
      <c r="Z172" t="s">
        <v>1162</v>
      </c>
      <c r="AA172">
        <v>0.01</v>
      </c>
      <c r="AB172">
        <v>0</v>
      </c>
      <c r="AC172">
        <v>0</v>
      </c>
      <c r="AD172">
        <v>0</v>
      </c>
      <c r="AE172">
        <v>0.7</v>
      </c>
      <c r="AF172">
        <v>210</v>
      </c>
      <c r="AG172">
        <v>0.25</v>
      </c>
      <c r="AH172" t="s">
        <v>68</v>
      </c>
      <c r="AI172" s="26">
        <v>0</v>
      </c>
      <c r="AJ172" s="26" t="s">
        <v>1165</v>
      </c>
      <c r="AK172" s="26" t="s">
        <v>1166</v>
      </c>
      <c r="AL172" s="26" t="s">
        <v>1168</v>
      </c>
      <c r="AM172" s="26" t="str" cm="1">
        <f t="array" ref="AM172">IF(AH172="Yes",T172&amp;" (Suspended as of: "&amp;TEXT(AI172,"m/dd/yyyy")&amp;")",T172)</f>
        <v>G &amp; B Electrical Services Inc.</v>
      </c>
      <c r="AN172" t="str" cm="1">
        <f t="array" ref="AN17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72" t="str" cm="1">
        <f t="array" ref="AO17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70.00%
% or $ amount Markup Non Business/Emergency Hours: $210.00
% Markup Materials: 25.00%</v>
      </c>
      <c r="AP17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Gordon Stockwood
Primary Addres: 31 Pleasant Valley Road, Amesbury, MA 01913
Phone Number: 978-388-7557; 508-962-8110
Fax Number: 978-388-9666</v>
      </c>
      <c r="AQ172" t="str">
        <f>VLOOKUP(data[[#This Row],[Lead Name]],get_cat!$A$170:$B$172,2,0)</f>
        <v>Richard Levesque 
Address: One Ashburton Place Room 1608 Boston, MA 02108 
Phone: 617-359-7269 | Email: richard.levesque@mass.gov</v>
      </c>
      <c r="AR17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Gordon Stockwood
Emergency Contact Phone/After Hours: 978-388-7557; 508-962-8110
Emergency Contact Email: gordon@gandbelectrical.com</v>
      </c>
    </row>
    <row r="173" spans="1:44" x14ac:dyDescent="0.35">
      <c r="A173" t="s">
        <v>1169</v>
      </c>
      <c r="B173" t="s">
        <v>45</v>
      </c>
      <c r="C173" t="s">
        <v>46</v>
      </c>
      <c r="D173" t="s">
        <v>320</v>
      </c>
      <c r="E173" t="s">
        <v>48</v>
      </c>
      <c r="F173" t="s">
        <v>48</v>
      </c>
      <c r="G173" t="s">
        <v>48</v>
      </c>
      <c r="H173" t="s">
        <v>48</v>
      </c>
      <c r="I173" t="s">
        <v>48</v>
      </c>
      <c r="J173" t="s">
        <v>48</v>
      </c>
      <c r="K173" t="s">
        <v>48</v>
      </c>
      <c r="L173" t="s">
        <v>48</v>
      </c>
      <c r="M173" t="s">
        <v>48</v>
      </c>
      <c r="N173" t="s">
        <v>48</v>
      </c>
      <c r="O173" t="s">
        <v>48</v>
      </c>
      <c r="P173" t="s">
        <v>48</v>
      </c>
      <c r="Q173" t="s">
        <v>48</v>
      </c>
      <c r="R173" t="s">
        <v>48</v>
      </c>
      <c r="S173" t="s">
        <v>48</v>
      </c>
      <c r="T173" t="s">
        <v>1170</v>
      </c>
      <c r="U173" t="s">
        <v>1171</v>
      </c>
      <c r="V173" t="s">
        <v>1172</v>
      </c>
      <c r="W173" t="s">
        <v>1173</v>
      </c>
      <c r="X173" t="s">
        <v>1174</v>
      </c>
      <c r="Y173" t="s">
        <v>1175</v>
      </c>
      <c r="Z173" t="s">
        <v>1169</v>
      </c>
      <c r="AA173">
        <v>0</v>
      </c>
      <c r="AB173">
        <v>0</v>
      </c>
      <c r="AC173">
        <v>0</v>
      </c>
      <c r="AD173">
        <v>0.01</v>
      </c>
      <c r="AE173">
        <v>0</v>
      </c>
      <c r="AF173">
        <v>0</v>
      </c>
      <c r="AG173">
        <v>0</v>
      </c>
      <c r="AH173" t="s">
        <v>68</v>
      </c>
      <c r="AI173" s="26">
        <v>0</v>
      </c>
      <c r="AJ173" s="26" t="s">
        <v>58</v>
      </c>
      <c r="AK173" s="26" t="s">
        <v>1176</v>
      </c>
      <c r="AL173" s="26" t="s">
        <v>1177</v>
      </c>
      <c r="AM173" s="26" t="str" cm="1">
        <f t="array" ref="AM173">IF(AH173="Yes",T173&amp;" (Suspended as of: "&amp;TEXT(AI173,"m/dd/yyyy")&amp;")",T173)</f>
        <v>Podgurski Corporation</v>
      </c>
      <c r="AN173" t="str" cm="1">
        <f t="array" ref="AN17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1.00%</v>
      </c>
      <c r="AO173" t="str" cm="1">
        <f t="array" ref="AO17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Tom Constantin
Primary Addres: 8 Springdale Avenue, Canton, MA 02021
Phone Number: 617-719-1117
Fax Number: 781-828-0438</v>
      </c>
      <c r="AQ173" t="str">
        <f>VLOOKUP(data[[#This Row],[Lead Name]],get_cat!$A$170:$B$172,2,0)</f>
        <v>Richard Levesque 
Address: One Ashburton Place Room 1608 Boston, MA 02108 
Phone: 617-359-7269 | Email: richard.levesque@mass.gov</v>
      </c>
      <c r="AR17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N/A
Emergency Contact Phone/After Hours: 781.828.0821
Emergency Contact Email: office@podgurskicorp.com</v>
      </c>
    </row>
    <row r="174" spans="1:44" x14ac:dyDescent="0.35">
      <c r="A174" t="s">
        <v>1178</v>
      </c>
      <c r="B174" t="s">
        <v>45</v>
      </c>
      <c r="C174" t="s">
        <v>46</v>
      </c>
      <c r="D174" t="s">
        <v>128</v>
      </c>
      <c r="E174" t="s">
        <v>48</v>
      </c>
      <c r="F174" t="s">
        <v>48</v>
      </c>
      <c r="G174" t="s">
        <v>48</v>
      </c>
      <c r="H174" t="s">
        <v>48</v>
      </c>
      <c r="I174" t="s">
        <v>48</v>
      </c>
      <c r="J174" t="s">
        <v>61</v>
      </c>
      <c r="K174" t="s">
        <v>48</v>
      </c>
      <c r="L174" t="s">
        <v>48</v>
      </c>
      <c r="M174" t="s">
        <v>48</v>
      </c>
      <c r="N174" t="s">
        <v>61</v>
      </c>
      <c r="O174" t="s">
        <v>48</v>
      </c>
      <c r="P174" t="s">
        <v>61</v>
      </c>
      <c r="Q174" t="s">
        <v>61</v>
      </c>
      <c r="R174" t="s">
        <v>61</v>
      </c>
      <c r="S174" t="s">
        <v>48</v>
      </c>
      <c r="T174" t="s">
        <v>1179</v>
      </c>
      <c r="U174" t="s">
        <v>1180</v>
      </c>
      <c r="V174" t="s">
        <v>1181</v>
      </c>
      <c r="W174" t="s">
        <v>1182</v>
      </c>
      <c r="X174" t="s">
        <v>1183</v>
      </c>
      <c r="Y174" t="s">
        <v>1184</v>
      </c>
      <c r="Z174" t="s">
        <v>1178</v>
      </c>
      <c r="AA174">
        <v>0.05</v>
      </c>
      <c r="AB174">
        <v>0.04</v>
      </c>
      <c r="AC174">
        <v>0.03</v>
      </c>
      <c r="AD174">
        <v>0.02</v>
      </c>
      <c r="AE174">
        <v>0.1</v>
      </c>
      <c r="AF174">
        <v>185</v>
      </c>
      <c r="AG174">
        <v>0.2</v>
      </c>
      <c r="AH174" t="s">
        <v>68</v>
      </c>
      <c r="AI174" s="26">
        <v>0</v>
      </c>
      <c r="AJ174" s="26" t="s">
        <v>1185</v>
      </c>
      <c r="AK174" s="26" t="s">
        <v>1186</v>
      </c>
      <c r="AL174" s="26" t="s">
        <v>1187</v>
      </c>
      <c r="AM174" s="26" t="str" cm="1">
        <f t="array" ref="AM174">IF(AH174="Yes",T174&amp;" (Suspended as of: "&amp;TEXT(AI174,"m/dd/yyyy")&amp;")",T174)</f>
        <v>Gone Green Electric, LLC</v>
      </c>
      <c r="AN174" t="str" cm="1">
        <f t="array" ref="AN17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174" t="str" cm="1">
        <f t="array" ref="AO17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10.00%
% or $ amount Markup Non Business/Emergency Hours: $185.00
% Markup Materials: 20.00%</v>
      </c>
      <c r="AP17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John W. Thompson, Sr.
Primary Addres: 500 Chestnut Strret, Ste 108, Abington, MA 02351
Phone Number: 781-982-1982
Fax Number: 781-982-1782</v>
      </c>
      <c r="AQ174" t="str">
        <f>VLOOKUP(data[[#This Row],[Lead Name]],get_cat!$A$170:$B$172,2,0)</f>
        <v>Richard Levesque 
Address: One Ashburton Place Room 1608 Boston, MA 02108 
Phone: 617-359-7269 | Email: richard.levesque@mass.gov</v>
      </c>
      <c r="AR17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Phil Delannoy
Emergency Contact Phone/After Hours: 617-593-9102
Emergency Contact Email: gonegreenelectric@verizon.net</v>
      </c>
    </row>
    <row r="175" spans="1:44" x14ac:dyDescent="0.35">
      <c r="A175" t="s">
        <v>1188</v>
      </c>
      <c r="B175" t="s">
        <v>45</v>
      </c>
      <c r="C175" t="s">
        <v>46</v>
      </c>
      <c r="D175" t="s">
        <v>331</v>
      </c>
      <c r="E175" t="s">
        <v>61</v>
      </c>
      <c r="F175" t="s">
        <v>61</v>
      </c>
      <c r="G175" t="s">
        <v>61</v>
      </c>
      <c r="H175" t="s">
        <v>61</v>
      </c>
      <c r="I175" t="s">
        <v>61</v>
      </c>
      <c r="J175" t="s">
        <v>61</v>
      </c>
      <c r="K175" t="s">
        <v>61</v>
      </c>
      <c r="L175" t="s">
        <v>61</v>
      </c>
      <c r="M175" t="s">
        <v>61</v>
      </c>
      <c r="N175" t="s">
        <v>61</v>
      </c>
      <c r="O175" t="s">
        <v>61</v>
      </c>
      <c r="P175" t="s">
        <v>61</v>
      </c>
      <c r="Q175" t="s">
        <v>61</v>
      </c>
      <c r="R175" t="s">
        <v>61</v>
      </c>
      <c r="S175" t="s">
        <v>61</v>
      </c>
      <c r="T175" t="s">
        <v>1189</v>
      </c>
      <c r="U175" t="s">
        <v>1190</v>
      </c>
      <c r="V175" t="s">
        <v>1191</v>
      </c>
      <c r="W175" t="s">
        <v>1192</v>
      </c>
      <c r="X175" t="s">
        <v>1193</v>
      </c>
      <c r="Y175" t="s">
        <v>1194</v>
      </c>
      <c r="Z175" t="s">
        <v>1188</v>
      </c>
      <c r="AA175">
        <v>0.01</v>
      </c>
      <c r="AB175">
        <v>0.01</v>
      </c>
      <c r="AC175">
        <v>0.01</v>
      </c>
      <c r="AD175">
        <v>0.01</v>
      </c>
      <c r="AE175">
        <v>0.3</v>
      </c>
      <c r="AG175">
        <v>0.3</v>
      </c>
      <c r="AH175" t="s">
        <v>68</v>
      </c>
      <c r="AI175" s="26">
        <v>0</v>
      </c>
      <c r="AJ175" s="26" t="s">
        <v>1195</v>
      </c>
      <c r="AK175" s="26" t="s">
        <v>1192</v>
      </c>
      <c r="AL175" s="26" t="s">
        <v>1196</v>
      </c>
      <c r="AM175" s="26" t="str" cm="1">
        <f t="array" ref="AM175">IF(AH175="Yes",T175&amp;" (Suspended as of: "&amp;TEXT(AI175,"m/dd/yyyy")&amp;")",T175)</f>
        <v>Premier Fence LLC</v>
      </c>
      <c r="AN175" t="str" cm="1">
        <f t="array" ref="AN17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1.00%
PPD 30 Days: 1.00%</v>
      </c>
      <c r="AO175" t="str" cm="1">
        <f t="array" ref="AO17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30.00%
% or $ amount Markup Non Business/Emergency Hours: $0.00
% Markup Materials: 30.00%</v>
      </c>
      <c r="AP17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Eric McGrath
Primary Addres: 1010 Turnpike Street, Canton, MA 02021
Phone Number: 781-821-5900
Fax Number: 781-562-1645</v>
      </c>
      <c r="AQ175" t="str">
        <f>VLOOKUP(data[[#This Row],[Lead Name]],get_cat!$A$170:$B$172,2,0)</f>
        <v>Richard Levesque 
Address: One Ashburton Place Room 1608 Boston, MA 02108 
Phone: 617-359-7269 | Email: richard.levesque@mass.gov</v>
      </c>
      <c r="AR17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Betsy Brandolini
Emergency Contact Phone/After Hours: 781-821-5900
Emergency Contact Email: betsyb@premier-fence.com</v>
      </c>
    </row>
    <row r="176" spans="1:44" x14ac:dyDescent="0.35">
      <c r="A176" t="s">
        <v>1197</v>
      </c>
      <c r="B176" t="s">
        <v>45</v>
      </c>
      <c r="C176" t="s">
        <v>46</v>
      </c>
      <c r="D176" t="s">
        <v>73</v>
      </c>
      <c r="E176" t="s">
        <v>48</v>
      </c>
      <c r="F176" t="s">
        <v>48</v>
      </c>
      <c r="G176" t="s">
        <v>48</v>
      </c>
      <c r="H176" t="s">
        <v>48</v>
      </c>
      <c r="I176" t="s">
        <v>48</v>
      </c>
      <c r="J176" t="s">
        <v>48</v>
      </c>
      <c r="K176" t="s">
        <v>48</v>
      </c>
      <c r="L176" t="s">
        <v>48</v>
      </c>
      <c r="M176" t="s">
        <v>48</v>
      </c>
      <c r="N176" t="s">
        <v>48</v>
      </c>
      <c r="O176" t="s">
        <v>48</v>
      </c>
      <c r="P176" t="s">
        <v>48</v>
      </c>
      <c r="Q176" t="s">
        <v>48</v>
      </c>
      <c r="R176" t="s">
        <v>48</v>
      </c>
      <c r="S176" t="s">
        <v>48</v>
      </c>
      <c r="T176" t="s">
        <v>1198</v>
      </c>
      <c r="U176" t="s">
        <v>1199</v>
      </c>
      <c r="V176" t="s">
        <v>1200</v>
      </c>
      <c r="W176" t="s">
        <v>1201</v>
      </c>
      <c r="X176" t="s">
        <v>1202</v>
      </c>
      <c r="Y176" t="s">
        <v>1203</v>
      </c>
      <c r="Z176" t="s">
        <v>1197</v>
      </c>
      <c r="AA176">
        <v>0.05</v>
      </c>
      <c r="AB176">
        <v>0.03</v>
      </c>
      <c r="AC176">
        <v>0.02</v>
      </c>
      <c r="AD176">
        <v>0</v>
      </c>
      <c r="AH176" t="s">
        <v>55</v>
      </c>
      <c r="AI176" s="26"/>
      <c r="AJ176" s="26" t="s">
        <v>1200</v>
      </c>
      <c r="AK176" s="26" t="s">
        <v>1204</v>
      </c>
      <c r="AL176" s="26" t="s">
        <v>1203</v>
      </c>
      <c r="AM176" s="26" t="str" cm="1">
        <f t="array" ref="AM176">IF(AH176="Yes",T176&amp;" (Suspended as of: "&amp;TEXT(AI176,"m/dd/yyyy")&amp;")",T176)</f>
        <v>PROTEK/Interior Solutions (Suspended as of: 1/00/1900)</v>
      </c>
      <c r="AN176" t="str" cm="1">
        <f t="array" ref="AN17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3.00%
PPD 20 Days: 2.00%
PPD 30 Days: 0.00%</v>
      </c>
      <c r="AO176" t="str" cm="1">
        <f t="array" ref="AO17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Dave Ableman
Primary Addres: 75 North Main Streeet, Randolph, MA 02368
Phone Number: 781-963-8813
Fax Number: 781-986-8223</v>
      </c>
      <c r="AQ176" t="str">
        <f>VLOOKUP(data[[#This Row],[Lead Name]],get_cat!$A$170:$B$172,2,0)</f>
        <v>Richard Levesque 
Address: One Ashburton Place Room 1608 Boston, MA 02108 
Phone: 617-359-7269 | Email: richard.levesque@mass.gov</v>
      </c>
      <c r="AR17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Dave Ableman
Emergency Contact Phone/After Hours: 781-963-8813; 617-642-4164
Emergency Contact Email: dableman@protekcorporation.com</v>
      </c>
    </row>
    <row r="177" spans="1:44" x14ac:dyDescent="0.35">
      <c r="A177" t="s">
        <v>1205</v>
      </c>
      <c r="B177" t="s">
        <v>45</v>
      </c>
      <c r="C177" t="s">
        <v>46</v>
      </c>
      <c r="D177" t="s">
        <v>175</v>
      </c>
      <c r="E177" t="s">
        <v>48</v>
      </c>
      <c r="F177" t="s">
        <v>61</v>
      </c>
      <c r="G177" t="s">
        <v>48</v>
      </c>
      <c r="H177" t="s">
        <v>61</v>
      </c>
      <c r="I177" t="s">
        <v>48</v>
      </c>
      <c r="J177" t="s">
        <v>61</v>
      </c>
      <c r="K177" t="s">
        <v>61</v>
      </c>
      <c r="L177" t="s">
        <v>48</v>
      </c>
      <c r="M177" t="s">
        <v>48</v>
      </c>
      <c r="N177" t="s">
        <v>61</v>
      </c>
      <c r="O177" t="s">
        <v>48</v>
      </c>
      <c r="P177" t="s">
        <v>61</v>
      </c>
      <c r="Q177" t="s">
        <v>61</v>
      </c>
      <c r="R177" t="s">
        <v>61</v>
      </c>
      <c r="S177" t="s">
        <v>48</v>
      </c>
      <c r="T177" t="s">
        <v>1206</v>
      </c>
      <c r="U177" t="s">
        <v>1207</v>
      </c>
      <c r="V177" t="s">
        <v>1208</v>
      </c>
      <c r="W177" t="s">
        <v>1209</v>
      </c>
      <c r="X177" t="s">
        <v>1210</v>
      </c>
      <c r="Y177" t="s">
        <v>1211</v>
      </c>
      <c r="Z177" t="s">
        <v>1205</v>
      </c>
      <c r="AA177">
        <v>0</v>
      </c>
      <c r="AB177">
        <v>0</v>
      </c>
      <c r="AC177">
        <v>0</v>
      </c>
      <c r="AD177">
        <v>0.02</v>
      </c>
      <c r="AE177">
        <v>0.3</v>
      </c>
      <c r="AF177">
        <v>0.3</v>
      </c>
      <c r="AG177">
        <v>0.1</v>
      </c>
      <c r="AH177" t="s">
        <v>68</v>
      </c>
      <c r="AI177" s="26">
        <v>0</v>
      </c>
      <c r="AJ177" s="26" t="s">
        <v>1208</v>
      </c>
      <c r="AK177" s="26" t="s">
        <v>1209</v>
      </c>
      <c r="AL177" s="26" t="s">
        <v>1211</v>
      </c>
      <c r="AM177" s="26" t="str" cm="1">
        <f t="array" ref="AM177">IF(AH177="Yes",T177&amp;" (Suspended as of: "&amp;TEXT(AI177,"m/dd/yyyy")&amp;")",T177)</f>
        <v>R. Mullen &amp; Associates</v>
      </c>
      <c r="AN177" t="str" cm="1">
        <f t="array" ref="AN17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2.00%</v>
      </c>
      <c r="AO177" t="str" cm="1">
        <f t="array" ref="AO17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30.00%
% or $ amount Markup Non Business/Emergency Hours: $0.30
% Markup Materials: 10.00%</v>
      </c>
      <c r="AP17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Greg Mullen
Primary Addres: 190 Old Derby Street, Hingham, MA 02043
Phone Number: 617-797-7286
Fax Number: 781-331-0266</v>
      </c>
      <c r="AQ177" t="str">
        <f>VLOOKUP(data[[#This Row],[Lead Name]],get_cat!$A$170:$B$172,2,0)</f>
        <v>Richard Levesque 
Address: One Ashburton Place Room 1608 Boston, MA 02108 
Phone: 617-359-7269 | Email: richard.levesque@mass.gov</v>
      </c>
      <c r="AR17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Greg Mullen
Emergency Contact Phone/After Hours: 617-797-7286
Emergency Contact Email: gmullen@rmullenassociates.com</v>
      </c>
    </row>
    <row r="178" spans="1:44" x14ac:dyDescent="0.35">
      <c r="A178" t="s">
        <v>1212</v>
      </c>
      <c r="B178" t="s">
        <v>45</v>
      </c>
      <c r="C178" t="s">
        <v>46</v>
      </c>
      <c r="D178" t="s">
        <v>331</v>
      </c>
      <c r="E178" t="s">
        <v>61</v>
      </c>
      <c r="F178" t="s">
        <v>61</v>
      </c>
      <c r="G178" t="s">
        <v>61</v>
      </c>
      <c r="H178" t="s">
        <v>61</v>
      </c>
      <c r="I178" t="s">
        <v>61</v>
      </c>
      <c r="J178" t="s">
        <v>61</v>
      </c>
      <c r="K178" t="s">
        <v>61</v>
      </c>
      <c r="L178" t="s">
        <v>61</v>
      </c>
      <c r="M178" t="s">
        <v>61</v>
      </c>
      <c r="N178" t="s">
        <v>61</v>
      </c>
      <c r="O178" t="s">
        <v>61</v>
      </c>
      <c r="P178" t="s">
        <v>61</v>
      </c>
      <c r="Q178" t="s">
        <v>61</v>
      </c>
      <c r="R178" t="s">
        <v>61</v>
      </c>
      <c r="S178" t="s">
        <v>61</v>
      </c>
      <c r="T178" t="s">
        <v>1213</v>
      </c>
      <c r="U178" t="s">
        <v>1214</v>
      </c>
      <c r="V178" t="s">
        <v>1215</v>
      </c>
      <c r="W178" t="s">
        <v>1216</v>
      </c>
      <c r="X178" t="s">
        <v>58</v>
      </c>
      <c r="Y178" t="s">
        <v>1217</v>
      </c>
      <c r="Z178" t="s">
        <v>1212</v>
      </c>
      <c r="AA178">
        <v>0</v>
      </c>
      <c r="AB178">
        <v>0</v>
      </c>
      <c r="AC178">
        <v>0</v>
      </c>
      <c r="AD178">
        <v>0</v>
      </c>
      <c r="AE178">
        <v>0.15</v>
      </c>
      <c r="AF178">
        <v>100</v>
      </c>
      <c r="AG178">
        <v>0.15</v>
      </c>
      <c r="AH178" t="s">
        <v>68</v>
      </c>
      <c r="AI178" s="26">
        <v>0</v>
      </c>
      <c r="AJ178" s="26" t="s">
        <v>1215</v>
      </c>
      <c r="AK178" s="26" t="s">
        <v>1218</v>
      </c>
      <c r="AL178" s="26" t="s">
        <v>1217</v>
      </c>
      <c r="AM178" s="26" t="str" cm="1">
        <f t="array" ref="AM178">IF(AH178="Yes",T178&amp;" (Suspended as of: "&amp;TEXT(AI178,"m/dd/yyyy")&amp;")",T178)</f>
        <v>Randolph Rail and Iron Const</v>
      </c>
      <c r="AN178" t="str" cm="1">
        <f t="array" ref="AN17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8" t="str" cm="1">
        <f t="array" ref="AO17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15.00%
% or $ amount Markup Non Business/Emergency Hours: $100.00
% Markup Materials: 15.00%</v>
      </c>
      <c r="AP17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Richard Brewer
Primary Addres: 691 North Street, Randolph, MA 02368
Phone Number: 781-986-4549
Fax Number: N/A</v>
      </c>
      <c r="AQ178" t="str">
        <f>VLOOKUP(data[[#This Row],[Lead Name]],get_cat!$A$170:$B$172,2,0)</f>
        <v>Richard Levesque 
Address: One Ashburton Place Room 1608 Boston, MA 02108 
Phone: 617-359-7269 | Email: richard.levesque@mass.gov</v>
      </c>
      <c r="AR17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Richard Brewer
Emergency Contact Phone/After Hours: 781-986-4549; 617-212-8990
Emergency Contact Email: ritewayconst@hotmail.com</v>
      </c>
    </row>
    <row r="179" spans="1:44" x14ac:dyDescent="0.35">
      <c r="A179" t="s">
        <v>1219</v>
      </c>
      <c r="B179" t="s">
        <v>45</v>
      </c>
      <c r="C179" t="s">
        <v>46</v>
      </c>
      <c r="D179" t="s">
        <v>175</v>
      </c>
      <c r="E179" t="s">
        <v>61</v>
      </c>
      <c r="F179" t="s">
        <v>61</v>
      </c>
      <c r="G179" t="s">
        <v>61</v>
      </c>
      <c r="H179" t="s">
        <v>61</v>
      </c>
      <c r="I179" t="s">
        <v>61</v>
      </c>
      <c r="J179" t="s">
        <v>61</v>
      </c>
      <c r="K179" t="s">
        <v>61</v>
      </c>
      <c r="L179" t="s">
        <v>61</v>
      </c>
      <c r="M179" t="s">
        <v>61</v>
      </c>
      <c r="N179" t="s">
        <v>61</v>
      </c>
      <c r="O179" t="s">
        <v>61</v>
      </c>
      <c r="P179" t="s">
        <v>61</v>
      </c>
      <c r="Q179" t="s">
        <v>61</v>
      </c>
      <c r="R179" t="s">
        <v>61</v>
      </c>
      <c r="S179" t="s">
        <v>61</v>
      </c>
      <c r="T179" t="s">
        <v>1213</v>
      </c>
      <c r="U179" t="s">
        <v>1214</v>
      </c>
      <c r="V179" t="s">
        <v>1215</v>
      </c>
      <c r="W179" t="s">
        <v>1216</v>
      </c>
      <c r="X179" t="s">
        <v>58</v>
      </c>
      <c r="Y179" t="s">
        <v>1217</v>
      </c>
      <c r="Z179" t="s">
        <v>1219</v>
      </c>
      <c r="AA179">
        <v>0</v>
      </c>
      <c r="AB179">
        <v>0</v>
      </c>
      <c r="AC179">
        <v>0</v>
      </c>
      <c r="AD179">
        <v>0</v>
      </c>
      <c r="AE179">
        <v>0.15</v>
      </c>
      <c r="AF179">
        <v>100</v>
      </c>
      <c r="AG179">
        <v>0.15</v>
      </c>
      <c r="AH179" t="s">
        <v>68</v>
      </c>
      <c r="AI179" s="26">
        <v>0</v>
      </c>
      <c r="AJ179" s="26" t="s">
        <v>1215</v>
      </c>
      <c r="AK179" s="26" t="s">
        <v>1218</v>
      </c>
      <c r="AL179" s="26" t="s">
        <v>1217</v>
      </c>
      <c r="AM179" s="26" t="str" cm="1">
        <f t="array" ref="AM179">IF(AH179="Yes",T179&amp;" (Suspended as of: "&amp;TEXT(AI179,"m/dd/yyyy")&amp;")",T179)</f>
        <v>Randolph Rail and Iron Const</v>
      </c>
      <c r="AN179" t="str" cm="1">
        <f t="array" ref="AN17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9" t="str" cm="1">
        <f t="array" ref="AO17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15.00%
% or $ amount Markup Non Business/Emergency Hours: $100.00
% Markup Materials: 15.00%</v>
      </c>
      <c r="AP17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Richard Brewer
Primary Addres: 691 North Street, Randolph, MA 02368
Phone Number: 781-986-4549
Fax Number: N/A</v>
      </c>
      <c r="AQ179" t="str">
        <f>VLOOKUP(data[[#This Row],[Lead Name]],get_cat!$A$170:$B$172,2,0)</f>
        <v>Richard Levesque 
Address: One Ashburton Place Room 1608 Boston, MA 02108 
Phone: 617-359-7269 | Email: richard.levesque@mass.gov</v>
      </c>
      <c r="AR17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Richard Brewer
Emergency Contact Phone/After Hours: 781-986-4549; 617-212-8990
Emergency Contact Email: ritewayconst@hotmail.com</v>
      </c>
    </row>
    <row r="180" spans="1:44" x14ac:dyDescent="0.35">
      <c r="A180" t="s">
        <v>1220</v>
      </c>
      <c r="B180" t="s">
        <v>45</v>
      </c>
      <c r="C180" t="s">
        <v>46</v>
      </c>
      <c r="D180" t="s">
        <v>94</v>
      </c>
      <c r="E180" t="s">
        <v>61</v>
      </c>
      <c r="F180" t="s">
        <v>61</v>
      </c>
      <c r="G180" t="s">
        <v>61</v>
      </c>
      <c r="H180" t="s">
        <v>61</v>
      </c>
      <c r="I180" t="s">
        <v>61</v>
      </c>
      <c r="J180" t="s">
        <v>61</v>
      </c>
      <c r="K180" t="s">
        <v>61</v>
      </c>
      <c r="L180" t="s">
        <v>61</v>
      </c>
      <c r="M180" t="s">
        <v>61</v>
      </c>
      <c r="N180" t="s">
        <v>61</v>
      </c>
      <c r="O180" t="s">
        <v>61</v>
      </c>
      <c r="P180" t="s">
        <v>61</v>
      </c>
      <c r="Q180" t="s">
        <v>61</v>
      </c>
      <c r="R180" t="s">
        <v>61</v>
      </c>
      <c r="S180" t="s">
        <v>61</v>
      </c>
      <c r="T180" t="s">
        <v>1213</v>
      </c>
      <c r="U180" t="s">
        <v>1214</v>
      </c>
      <c r="V180" t="s">
        <v>1215</v>
      </c>
      <c r="W180" t="s">
        <v>1216</v>
      </c>
      <c r="X180" t="s">
        <v>58</v>
      </c>
      <c r="Y180" t="s">
        <v>1217</v>
      </c>
      <c r="Z180" t="s">
        <v>1220</v>
      </c>
      <c r="AA180">
        <v>0</v>
      </c>
      <c r="AB180">
        <v>0</v>
      </c>
      <c r="AC180">
        <v>0</v>
      </c>
      <c r="AD180">
        <v>0</v>
      </c>
      <c r="AE180">
        <v>0.15</v>
      </c>
      <c r="AF180">
        <v>100</v>
      </c>
      <c r="AG180">
        <v>0.15</v>
      </c>
      <c r="AH180" t="s">
        <v>68</v>
      </c>
      <c r="AI180" s="26">
        <v>0</v>
      </c>
      <c r="AJ180" s="26" t="s">
        <v>1215</v>
      </c>
      <c r="AK180" s="26" t="s">
        <v>1218</v>
      </c>
      <c r="AL180" s="26" t="s">
        <v>1217</v>
      </c>
      <c r="AM180" s="26" t="str" cm="1">
        <f t="array" ref="AM180">IF(AH180="Yes",T180&amp;" (Suspended as of: "&amp;TEXT(AI180,"m/dd/yyyy")&amp;")",T180)</f>
        <v>Randolph Rail and Iron Const</v>
      </c>
      <c r="AN180" t="str" cm="1">
        <f t="array" ref="AN18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80" t="str" cm="1">
        <f t="array" ref="AO18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15.00%
% or $ amount Markup Non Business/Emergency Hours: $100.00
% Markup Materials: 15.00%</v>
      </c>
      <c r="AP18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Richard Brewer
Primary Addres: 691 North Street, Randolph, MA 02368
Phone Number: 781-986-4549
Fax Number: N/A</v>
      </c>
      <c r="AQ180" t="str">
        <f>VLOOKUP(data[[#This Row],[Lead Name]],get_cat!$A$170:$B$172,2,0)</f>
        <v>Richard Levesque 
Address: One Ashburton Place Room 1608 Boston, MA 02108 
Phone: 617-359-7269 | Email: richard.levesque@mass.gov</v>
      </c>
      <c r="AR18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Richard Brewer
Emergency Contact Phone/After Hours: 781-986-4549; 617-212-8990
Emergency Contact Email: ritewayconst@hotmail.com</v>
      </c>
    </row>
    <row r="181" spans="1:44" x14ac:dyDescent="0.35">
      <c r="A181" t="s">
        <v>1221</v>
      </c>
      <c r="B181" t="s">
        <v>45</v>
      </c>
      <c r="C181" t="s">
        <v>46</v>
      </c>
      <c r="D181" t="s">
        <v>47</v>
      </c>
      <c r="E181" t="s">
        <v>61</v>
      </c>
      <c r="F181" t="s">
        <v>61</v>
      </c>
      <c r="G181" t="s">
        <v>61</v>
      </c>
      <c r="H181" t="s">
        <v>61</v>
      </c>
      <c r="I181" t="s">
        <v>61</v>
      </c>
      <c r="J181" t="s">
        <v>61</v>
      </c>
      <c r="K181" t="s">
        <v>61</v>
      </c>
      <c r="L181" t="s">
        <v>61</v>
      </c>
      <c r="M181" t="s">
        <v>61</v>
      </c>
      <c r="N181" t="s">
        <v>61</v>
      </c>
      <c r="O181" t="s">
        <v>61</v>
      </c>
      <c r="P181" t="s">
        <v>61</v>
      </c>
      <c r="Q181" t="s">
        <v>61</v>
      </c>
      <c r="R181" t="s">
        <v>61</v>
      </c>
      <c r="S181" t="s">
        <v>61</v>
      </c>
      <c r="T181" t="s">
        <v>1213</v>
      </c>
      <c r="U181" t="s">
        <v>1214</v>
      </c>
      <c r="V181" t="s">
        <v>1215</v>
      </c>
      <c r="W181" t="s">
        <v>1216</v>
      </c>
      <c r="X181" t="s">
        <v>58</v>
      </c>
      <c r="Y181" t="s">
        <v>1217</v>
      </c>
      <c r="Z181" t="s">
        <v>1221</v>
      </c>
      <c r="AA181">
        <v>0</v>
      </c>
      <c r="AB181">
        <v>0</v>
      </c>
      <c r="AC181">
        <v>0</v>
      </c>
      <c r="AD181">
        <v>0</v>
      </c>
      <c r="AE181">
        <v>0.15</v>
      </c>
      <c r="AF181">
        <v>100</v>
      </c>
      <c r="AG181">
        <v>0.15</v>
      </c>
      <c r="AH181" t="s">
        <v>68</v>
      </c>
      <c r="AI181" s="26">
        <v>0</v>
      </c>
      <c r="AJ181" s="26" t="s">
        <v>1215</v>
      </c>
      <c r="AK181" s="26" t="s">
        <v>1218</v>
      </c>
      <c r="AL181" s="26" t="s">
        <v>1217</v>
      </c>
      <c r="AM181" s="26" t="str" cm="1">
        <f t="array" ref="AM181">IF(AH181="Yes",T181&amp;" (Suspended as of: "&amp;TEXT(AI181,"m/dd/yyyy")&amp;")",T181)</f>
        <v>Randolph Rail and Iron Const</v>
      </c>
      <c r="AN181" t="str" cm="1">
        <f t="array" ref="AN18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81" t="str" cm="1">
        <f t="array" ref="AO18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15.00%
% or $ amount Markup Non Business/Emergency Hours: $100.00
% Markup Materials: 15.00%</v>
      </c>
      <c r="AP18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Richard Brewer
Primary Addres: 691 North Street, Randolph, MA 02368
Phone Number: 781-986-4549
Fax Number: N/A</v>
      </c>
      <c r="AQ181" t="str">
        <f>VLOOKUP(data[[#This Row],[Lead Name]],get_cat!$A$170:$B$172,2,0)</f>
        <v>Richard Levesque 
Address: One Ashburton Place Room 1608 Boston, MA 02108 
Phone: 617-359-7269 | Email: richard.levesque@mass.gov</v>
      </c>
      <c r="AR18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Richard Brewer
Emergency Contact Phone/After Hours: 781-986-4549; 617-212-8990
Emergency Contact Email: ritewayconst@hotmail.com</v>
      </c>
    </row>
    <row r="182" spans="1:44" x14ac:dyDescent="0.35">
      <c r="A182" t="s">
        <v>1222</v>
      </c>
      <c r="B182" t="s">
        <v>45</v>
      </c>
      <c r="C182" t="s">
        <v>46</v>
      </c>
      <c r="D182" t="s">
        <v>320</v>
      </c>
      <c r="E182" t="s">
        <v>61</v>
      </c>
      <c r="F182" t="s">
        <v>61</v>
      </c>
      <c r="G182" t="s">
        <v>61</v>
      </c>
      <c r="H182" t="s">
        <v>61</v>
      </c>
      <c r="I182" t="s">
        <v>61</v>
      </c>
      <c r="J182" t="s">
        <v>61</v>
      </c>
      <c r="K182" t="s">
        <v>61</v>
      </c>
      <c r="L182" t="s">
        <v>61</v>
      </c>
      <c r="M182" t="s">
        <v>61</v>
      </c>
      <c r="N182" t="s">
        <v>61</v>
      </c>
      <c r="O182" t="s">
        <v>61</v>
      </c>
      <c r="P182" t="s">
        <v>61</v>
      </c>
      <c r="Q182" t="s">
        <v>61</v>
      </c>
      <c r="R182" t="s">
        <v>61</v>
      </c>
      <c r="S182" t="s">
        <v>61</v>
      </c>
      <c r="T182" t="s">
        <v>1223</v>
      </c>
      <c r="U182" t="s">
        <v>1224</v>
      </c>
      <c r="V182" t="s">
        <v>1225</v>
      </c>
      <c r="W182" t="s">
        <v>1226</v>
      </c>
      <c r="X182" t="s">
        <v>1227</v>
      </c>
      <c r="Y182" t="s">
        <v>1228</v>
      </c>
      <c r="Z182" t="s">
        <v>1222</v>
      </c>
      <c r="AA182">
        <v>0.03</v>
      </c>
      <c r="AB182">
        <v>2.5000000000000001E-2</v>
      </c>
      <c r="AC182">
        <v>2.5000000000000001E-2</v>
      </c>
      <c r="AD182">
        <v>2.5000000000000001E-2</v>
      </c>
      <c r="AE182">
        <v>0.4</v>
      </c>
      <c r="AF182">
        <v>135</v>
      </c>
      <c r="AG182">
        <v>0.15</v>
      </c>
      <c r="AH182" t="s">
        <v>68</v>
      </c>
      <c r="AI182" s="26">
        <v>0</v>
      </c>
      <c r="AJ182" s="26" t="s">
        <v>1229</v>
      </c>
      <c r="AK182" s="26" t="s">
        <v>1226</v>
      </c>
      <c r="AL182" s="26" t="s">
        <v>1230</v>
      </c>
      <c r="AM182" s="26" t="str" cm="1">
        <f t="array" ref="AM182">IF(AH182="Yes",T182&amp;" (Suspended as of: "&amp;TEXT(AI182,"m/dd/yyyy")&amp;")",T182)</f>
        <v>Rapid Flow, Inc.</v>
      </c>
      <c r="AN182" t="str" cm="1">
        <f t="array" ref="AN18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2.50%
PPD 20 Days: 2.50%
PPD 30 Days: 2.50%</v>
      </c>
      <c r="AO182" t="str" cm="1">
        <f t="array" ref="AO18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40.00%
% or $ amount Markup Non Business/Emergency Hours: $135.00
% Markup Materials: 15.00%</v>
      </c>
      <c r="AP18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Nadine Grant
Primary Addres: 85 Crescent Avenue, Chelsea, MA 02150
Phone Number: 617-799-4444
Fax Number: 781-289-5661</v>
      </c>
      <c r="AQ182" t="str">
        <f>VLOOKUP(data[[#This Row],[Lead Name]],get_cat!$A$170:$B$172,2,0)</f>
        <v>Richard Levesque 
Address: One Ashburton Place Room 1608 Boston, MA 02108 
Phone: 617-359-7269 | Email: richard.levesque@mass.gov</v>
      </c>
      <c r="AR18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Anthony Silvestri
Emergency Contact Phone/After Hours: 617-799-4444
Emergency Contact Email: tonyrapidflow@gmail.com </v>
      </c>
    </row>
    <row r="183" spans="1:44" x14ac:dyDescent="0.35">
      <c r="A183" t="s">
        <v>1231</v>
      </c>
      <c r="B183" t="s">
        <v>45</v>
      </c>
      <c r="C183" t="s">
        <v>46</v>
      </c>
      <c r="D183" t="s">
        <v>175</v>
      </c>
      <c r="E183" t="s">
        <v>48</v>
      </c>
      <c r="F183" t="s">
        <v>48</v>
      </c>
      <c r="G183" t="s">
        <v>48</v>
      </c>
      <c r="H183" t="s">
        <v>48</v>
      </c>
      <c r="I183" t="s">
        <v>48</v>
      </c>
      <c r="J183" t="s">
        <v>48</v>
      </c>
      <c r="K183" t="s">
        <v>48</v>
      </c>
      <c r="L183" t="s">
        <v>48</v>
      </c>
      <c r="M183" t="s">
        <v>48</v>
      </c>
      <c r="N183" t="s">
        <v>48</v>
      </c>
      <c r="O183" t="s">
        <v>48</v>
      </c>
      <c r="P183" t="s">
        <v>48</v>
      </c>
      <c r="Q183" t="s">
        <v>48</v>
      </c>
      <c r="R183" t="s">
        <v>48</v>
      </c>
      <c r="S183" t="s">
        <v>48</v>
      </c>
      <c r="T183" t="s">
        <v>1232</v>
      </c>
      <c r="U183" t="s">
        <v>1233</v>
      </c>
      <c r="V183" t="s">
        <v>1234</v>
      </c>
      <c r="W183" t="s">
        <v>1235</v>
      </c>
      <c r="X183" t="s">
        <v>1236</v>
      </c>
      <c r="Y183" t="s">
        <v>1237</v>
      </c>
      <c r="Z183" t="s">
        <v>1231</v>
      </c>
      <c r="AA183">
        <v>0.02</v>
      </c>
      <c r="AB183">
        <v>0.02</v>
      </c>
      <c r="AC183">
        <v>0.02</v>
      </c>
      <c r="AD183">
        <v>0.02</v>
      </c>
      <c r="AE183">
        <v>0.2</v>
      </c>
      <c r="AF183">
        <v>125</v>
      </c>
      <c r="AG183">
        <v>0.2</v>
      </c>
      <c r="AH183" t="s">
        <v>68</v>
      </c>
      <c r="AI183" s="26">
        <v>0</v>
      </c>
      <c r="AJ183" s="26" t="s">
        <v>1234</v>
      </c>
      <c r="AK183" s="26" t="s">
        <v>1235</v>
      </c>
      <c r="AL183" s="26" t="s">
        <v>1237</v>
      </c>
      <c r="AM183" s="26" t="str" cm="1">
        <f t="array" ref="AM183">IF(AH183="Yes",T183&amp;" (Suspended as of: "&amp;TEXT(AI183,"m/dd/yyyy")&amp;")",T183)</f>
        <v>Rebuildex of Plymouth County LLC</v>
      </c>
      <c r="AN183" t="str" cm="1">
        <f t="array" ref="AN18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2.00%
PPD 20 Days: 2.00%
PPD 30 Days: 2.00%</v>
      </c>
      <c r="AO183" t="str" cm="1">
        <f t="array" ref="AO18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20.00%
% or $ amount Markup Non Business/Emergency Hours: $125.00
% Markup Materials: 20.00%</v>
      </c>
      <c r="AP18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Vittorio M. Artiano Jr.
Primary Addres: 6 Commerce Way, Carver, MA 02330
Phone Number: 774-435-0300
Fax Number: 508-866-8700</v>
      </c>
      <c r="AQ183" t="str">
        <f>VLOOKUP(data[[#This Row],[Lead Name]],get_cat!$A$170:$B$172,2,0)</f>
        <v>Richard Levesque 
Address: One Ashburton Place Room 1608 Boston, MA 02108 
Phone: 617-359-7269 | Email: richard.levesque@mass.gov</v>
      </c>
      <c r="AR18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Vittorio M. Artiano Jr.
Emergency Contact Phone/After Hours: 774-435-0300
Emergency Contact Email: buz@rebuildex.com</v>
      </c>
    </row>
    <row r="184" spans="1:44" x14ac:dyDescent="0.35">
      <c r="A184" t="s">
        <v>1238</v>
      </c>
      <c r="B184" t="s">
        <v>45</v>
      </c>
      <c r="C184" t="s">
        <v>46</v>
      </c>
      <c r="D184" t="s">
        <v>128</v>
      </c>
      <c r="E184" t="s">
        <v>48</v>
      </c>
      <c r="F184" t="s">
        <v>48</v>
      </c>
      <c r="G184" t="s">
        <v>48</v>
      </c>
      <c r="H184" t="s">
        <v>48</v>
      </c>
      <c r="I184" t="s">
        <v>48</v>
      </c>
      <c r="J184" t="s">
        <v>48</v>
      </c>
      <c r="K184" t="s">
        <v>48</v>
      </c>
      <c r="L184" t="s">
        <v>48</v>
      </c>
      <c r="M184" t="s">
        <v>48</v>
      </c>
      <c r="N184" t="s">
        <v>48</v>
      </c>
      <c r="O184" t="s">
        <v>48</v>
      </c>
      <c r="P184" t="s">
        <v>48</v>
      </c>
      <c r="Q184" t="s">
        <v>48</v>
      </c>
      <c r="R184" t="s">
        <v>48</v>
      </c>
      <c r="S184" t="s">
        <v>61</v>
      </c>
      <c r="T184" t="s">
        <v>1239</v>
      </c>
      <c r="U184" t="s">
        <v>1240</v>
      </c>
      <c r="V184" t="s">
        <v>1241</v>
      </c>
      <c r="W184" t="s">
        <v>1242</v>
      </c>
      <c r="X184" t="s">
        <v>1243</v>
      </c>
      <c r="Y184" t="s">
        <v>1244</v>
      </c>
      <c r="Z184" t="s">
        <v>1238</v>
      </c>
      <c r="AA184">
        <v>2.5000000000000001E-2</v>
      </c>
      <c r="AB184">
        <v>0.02</v>
      </c>
      <c r="AC184">
        <v>0.01</v>
      </c>
      <c r="AD184">
        <v>0</v>
      </c>
      <c r="AE184">
        <v>0.15</v>
      </c>
      <c r="AF184">
        <v>110</v>
      </c>
      <c r="AG184">
        <v>0.1</v>
      </c>
      <c r="AH184" t="s">
        <v>55</v>
      </c>
      <c r="AI184" s="26">
        <v>44651</v>
      </c>
      <c r="AJ184" s="26" t="s">
        <v>1245</v>
      </c>
      <c r="AK184" s="26" t="s">
        <v>1246</v>
      </c>
      <c r="AL184" s="26" t="s">
        <v>1247</v>
      </c>
      <c r="AM184" s="26" t="str" cm="1">
        <f t="array" ref="AM184">IF(AH184="Yes",T184&amp;" (Suspended as of: "&amp;TEXT(AI184,"m/dd/yyyy")&amp;")",T184)</f>
        <v>INN04, LLC (Suspended as of: 3/31/2022)</v>
      </c>
      <c r="AN184" t="str" cm="1">
        <f t="array" ref="AN18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2.50%
PPD 15 Days: 2.00%
PPD 20 Days: 1.00%
PPD 30 Days: 0.00%</v>
      </c>
      <c r="AO184" t="str" cm="1">
        <f t="array" ref="AO18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15.00%
% or $ amount Markup Non Business/Emergency Hours: $110.00
% Markup Materials: 10.00%</v>
      </c>
      <c r="AP18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Robert Feldman
Primary Addres: 15 Broad Street, Suite 240, Boston, MA 02109
Phone Number: 617-483-0327
Fax Number: 857-753-4959</v>
      </c>
      <c r="AQ184" t="str">
        <f>VLOOKUP(data[[#This Row],[Lead Name]],get_cat!$A$170:$B$172,2,0)</f>
        <v>Richard Levesque 
Address: One Ashburton Place Room 1608 Boston, MA 02108 
Phone: 617-359-7269 | Email: richard.levesque@mass.gov</v>
      </c>
      <c r="AR18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Kate Shantler
Emergency Contact Phone/After Hours: 617-850-5410; 877-496-4666
Emergency Contact Email: kate.shantler@inno4llc.com</v>
      </c>
    </row>
    <row r="185" spans="1:44" x14ac:dyDescent="0.35">
      <c r="A185" t="s">
        <v>1248</v>
      </c>
      <c r="B185" t="s">
        <v>45</v>
      </c>
      <c r="C185" t="s">
        <v>46</v>
      </c>
      <c r="D185" t="s">
        <v>73</v>
      </c>
      <c r="E185" t="s">
        <v>48</v>
      </c>
      <c r="F185" t="s">
        <v>48</v>
      </c>
      <c r="G185" t="s">
        <v>48</v>
      </c>
      <c r="H185" t="s">
        <v>61</v>
      </c>
      <c r="I185" t="s">
        <v>48</v>
      </c>
      <c r="J185" t="s">
        <v>48</v>
      </c>
      <c r="K185" t="s">
        <v>48</v>
      </c>
      <c r="L185" t="s">
        <v>61</v>
      </c>
      <c r="M185" t="s">
        <v>61</v>
      </c>
      <c r="N185" t="s">
        <v>61</v>
      </c>
      <c r="O185" t="s">
        <v>48</v>
      </c>
      <c r="P185" t="s">
        <v>61</v>
      </c>
      <c r="Q185" t="s">
        <v>48</v>
      </c>
      <c r="R185" t="s">
        <v>48</v>
      </c>
      <c r="S185" t="s">
        <v>61</v>
      </c>
      <c r="T185" t="s">
        <v>1249</v>
      </c>
      <c r="U185" t="s">
        <v>1250</v>
      </c>
      <c r="V185" t="s">
        <v>1251</v>
      </c>
      <c r="W185" t="s">
        <v>1252</v>
      </c>
      <c r="X185" t="s">
        <v>1253</v>
      </c>
      <c r="Y185" t="s">
        <v>1254</v>
      </c>
      <c r="Z185" t="s">
        <v>1248</v>
      </c>
      <c r="AA185">
        <v>0.02</v>
      </c>
      <c r="AB185">
        <v>0</v>
      </c>
      <c r="AC185">
        <v>0</v>
      </c>
      <c r="AD185">
        <v>0</v>
      </c>
      <c r="AE185">
        <v>0.75</v>
      </c>
      <c r="AG185">
        <v>0.25</v>
      </c>
      <c r="AH185" t="s">
        <v>68</v>
      </c>
      <c r="AI185" s="26">
        <v>0</v>
      </c>
      <c r="AJ185" s="26" t="s">
        <v>1255</v>
      </c>
      <c r="AK185" s="26" t="s">
        <v>1256</v>
      </c>
      <c r="AL185" s="26" t="s">
        <v>1257</v>
      </c>
      <c r="AM185" s="26" t="str" cm="1">
        <f t="array" ref="AM185">IF(AH185="Yes",T185&amp;" (Suspended as of: "&amp;TEXT(AI185,"m/dd/yyyy")&amp;")",T185)</f>
        <v>Renaud HVAC &amp; Controls, Inc.</v>
      </c>
      <c r="AN185" t="str" cm="1">
        <f t="array" ref="AN18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185" t="str" cm="1">
        <f t="array" ref="AO18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75.00%
% or $ amount Markup Non Business/Emergency Hours: $0.00
% Markup Materials: 25.00%</v>
      </c>
      <c r="AP18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Tom Nicalek
Primary Addres: 11 John Road, PO Box 26, Sutton, MA 01590
Phone Number: 508-865-2060
Fax Number: 508-865-9900</v>
      </c>
      <c r="AQ185" t="str">
        <f>VLOOKUP(data[[#This Row],[Lead Name]],get_cat!$A$170:$B$172,2,0)</f>
        <v>Richard Levesque 
Address: One Ashburton Place Room 1608 Boston, MA 02108 
Phone: 617-359-7269 | Email: richard.levesque@mass.gov</v>
      </c>
      <c r="AR18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Ken Boutiette
Emergency Contact Phone/After Hours: 508-865-2060 (incl answering svc)
Emergency Contact Email: kboutiette@renaudhvac.com</v>
      </c>
    </row>
    <row r="186" spans="1:44" x14ac:dyDescent="0.35">
      <c r="A186" t="s">
        <v>1258</v>
      </c>
      <c r="B186" t="s">
        <v>45</v>
      </c>
      <c r="C186" t="s">
        <v>46</v>
      </c>
      <c r="D186" t="s">
        <v>60</v>
      </c>
      <c r="E186" t="s">
        <v>48</v>
      </c>
      <c r="F186" t="s">
        <v>48</v>
      </c>
      <c r="G186" t="s">
        <v>61</v>
      </c>
      <c r="H186" t="s">
        <v>48</v>
      </c>
      <c r="I186" t="s">
        <v>48</v>
      </c>
      <c r="J186" t="s">
        <v>48</v>
      </c>
      <c r="K186" t="s">
        <v>61</v>
      </c>
      <c r="L186" t="s">
        <v>61</v>
      </c>
      <c r="M186" t="s">
        <v>61</v>
      </c>
      <c r="N186" t="s">
        <v>48</v>
      </c>
      <c r="O186" t="s">
        <v>48</v>
      </c>
      <c r="P186" t="s">
        <v>48</v>
      </c>
      <c r="Q186" t="s">
        <v>48</v>
      </c>
      <c r="R186" t="s">
        <v>48</v>
      </c>
      <c r="S186" t="s">
        <v>48</v>
      </c>
      <c r="T186" t="s">
        <v>1259</v>
      </c>
      <c r="U186" t="s">
        <v>1260</v>
      </c>
      <c r="V186" t="s">
        <v>1261</v>
      </c>
      <c r="W186" t="s">
        <v>1262</v>
      </c>
      <c r="X186" t="s">
        <v>1263</v>
      </c>
      <c r="Y186" t="s">
        <v>1264</v>
      </c>
      <c r="Z186" t="s">
        <v>1258</v>
      </c>
      <c r="AA186">
        <v>0.02</v>
      </c>
      <c r="AB186">
        <v>0</v>
      </c>
      <c r="AC186">
        <v>0</v>
      </c>
      <c r="AD186">
        <v>0</v>
      </c>
      <c r="AE186">
        <v>0.85</v>
      </c>
      <c r="AF186">
        <v>175</v>
      </c>
      <c r="AG186">
        <v>0.3</v>
      </c>
      <c r="AH186" t="s">
        <v>68</v>
      </c>
      <c r="AI186" s="26">
        <v>0</v>
      </c>
      <c r="AJ186" s="26" t="s">
        <v>1261</v>
      </c>
      <c r="AK186" s="26" t="s">
        <v>1262</v>
      </c>
      <c r="AL186" s="26" t="s">
        <v>1264</v>
      </c>
      <c r="AM186" s="26" t="str" cm="1">
        <f t="array" ref="AM186">IF(AH186="Yes",T186&amp;" (Suspended as of: "&amp;TEXT(AI186,"m/dd/yyyy")&amp;")",T186)</f>
        <v>Rene L. Cote Sons, Inc.</v>
      </c>
      <c r="AN186" t="str" cm="1">
        <f t="array" ref="AN18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186" t="str" cm="1">
        <f t="array" ref="AO18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85.00%
% or $ amount Markup Non Business/Emergency Hours: $175.00
% Markup Materials: 30.00%</v>
      </c>
      <c r="AP18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Gary Cote
Primary Addres: 896 Main Street, Holyoke, MA 01040
Phone Number: 413-534-5302
Fax Number: 413-532-0508</v>
      </c>
      <c r="AQ186" t="str">
        <f>VLOOKUP(data[[#This Row],[Lead Name]],get_cat!$A$170:$B$172,2,0)</f>
        <v>Richard Levesque 
Address: One Ashburton Place Room 1608 Boston, MA 02108 
Phone: 617-359-7269 | Email: richard.levesque@mass.gov</v>
      </c>
      <c r="AR18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Gary Cote
Emergency Contact Phone/After Hours: 413-534-5302
Emergency Contact Email: gmcote@rlcotesons.com</v>
      </c>
    </row>
    <row r="187" spans="1:44" x14ac:dyDescent="0.35">
      <c r="A187" t="s">
        <v>1265</v>
      </c>
      <c r="B187" t="s">
        <v>45</v>
      </c>
      <c r="C187" t="s">
        <v>46</v>
      </c>
      <c r="D187" t="s">
        <v>73</v>
      </c>
      <c r="E187" t="s">
        <v>48</v>
      </c>
      <c r="F187" t="s">
        <v>48</v>
      </c>
      <c r="G187" t="s">
        <v>61</v>
      </c>
      <c r="H187" t="s">
        <v>48</v>
      </c>
      <c r="I187" t="s">
        <v>48</v>
      </c>
      <c r="J187" t="s">
        <v>48</v>
      </c>
      <c r="K187" t="s">
        <v>61</v>
      </c>
      <c r="L187" t="s">
        <v>61</v>
      </c>
      <c r="M187" t="s">
        <v>61</v>
      </c>
      <c r="N187" t="s">
        <v>48</v>
      </c>
      <c r="O187" t="s">
        <v>48</v>
      </c>
      <c r="P187" t="s">
        <v>48</v>
      </c>
      <c r="Q187" t="s">
        <v>48</v>
      </c>
      <c r="R187" t="s">
        <v>48</v>
      </c>
      <c r="S187" t="s">
        <v>48</v>
      </c>
      <c r="T187" t="s">
        <v>1259</v>
      </c>
      <c r="U187" t="s">
        <v>1260</v>
      </c>
      <c r="V187" t="s">
        <v>1261</v>
      </c>
      <c r="W187" t="s">
        <v>1262</v>
      </c>
      <c r="X187" t="s">
        <v>1263</v>
      </c>
      <c r="Y187" t="s">
        <v>1264</v>
      </c>
      <c r="Z187" t="s">
        <v>1265</v>
      </c>
      <c r="AA187">
        <v>0.02</v>
      </c>
      <c r="AB187">
        <v>0</v>
      </c>
      <c r="AC187">
        <v>0</v>
      </c>
      <c r="AD187">
        <v>0</v>
      </c>
      <c r="AE187">
        <v>0.85</v>
      </c>
      <c r="AF187">
        <v>175</v>
      </c>
      <c r="AG187">
        <v>0.3</v>
      </c>
      <c r="AH187" t="s">
        <v>68</v>
      </c>
      <c r="AI187" s="26">
        <v>0</v>
      </c>
      <c r="AJ187" s="26" t="s">
        <v>1261</v>
      </c>
      <c r="AK187" s="26" t="s">
        <v>1262</v>
      </c>
      <c r="AL187" s="26" t="s">
        <v>1264</v>
      </c>
      <c r="AM187" s="26" t="str" cm="1">
        <f t="array" ref="AM187">IF(AH187="Yes",T187&amp;" (Suspended as of: "&amp;TEXT(AI187,"m/dd/yyyy")&amp;")",T187)</f>
        <v>Rene L. Cote Sons, Inc.</v>
      </c>
      <c r="AN187" t="str" cm="1">
        <f t="array" ref="AN18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187" t="str" cm="1">
        <f t="array" ref="AO18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85.00%
% or $ amount Markup Non Business/Emergency Hours: $175.00
% Markup Materials: 30.00%</v>
      </c>
      <c r="AP18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Gary Cote
Primary Addres: 896 Main Street, Holyoke, MA 01040
Phone Number: 413-534-5302
Fax Number: 413-532-0508</v>
      </c>
      <c r="AQ187" t="str">
        <f>VLOOKUP(data[[#This Row],[Lead Name]],get_cat!$A$170:$B$172,2,0)</f>
        <v>Richard Levesque 
Address: One Ashburton Place Room 1608 Boston, MA 02108 
Phone: 617-359-7269 | Email: richard.levesque@mass.gov</v>
      </c>
      <c r="AR18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Gary Cote
Emergency Contact Phone/After Hours: 413-534-5302
Emergency Contact Email: gmcote@rlcotesons.com</v>
      </c>
    </row>
    <row r="188" spans="1:44" x14ac:dyDescent="0.35">
      <c r="A188" t="s">
        <v>1266</v>
      </c>
      <c r="B188" t="s">
        <v>45</v>
      </c>
      <c r="C188" t="s">
        <v>46</v>
      </c>
      <c r="D188" t="s">
        <v>75</v>
      </c>
      <c r="E188" t="s">
        <v>48</v>
      </c>
      <c r="F188" t="s">
        <v>48</v>
      </c>
      <c r="G188" t="s">
        <v>61</v>
      </c>
      <c r="H188" t="s">
        <v>48</v>
      </c>
      <c r="I188" t="s">
        <v>48</v>
      </c>
      <c r="J188" t="s">
        <v>48</v>
      </c>
      <c r="K188" t="s">
        <v>61</v>
      </c>
      <c r="L188" t="s">
        <v>61</v>
      </c>
      <c r="M188" t="s">
        <v>61</v>
      </c>
      <c r="N188" t="s">
        <v>48</v>
      </c>
      <c r="O188" t="s">
        <v>48</v>
      </c>
      <c r="P188" t="s">
        <v>48</v>
      </c>
      <c r="Q188" t="s">
        <v>48</v>
      </c>
      <c r="R188" t="s">
        <v>48</v>
      </c>
      <c r="S188" t="s">
        <v>48</v>
      </c>
      <c r="T188" t="s">
        <v>1259</v>
      </c>
      <c r="U188" t="s">
        <v>1260</v>
      </c>
      <c r="V188" t="s">
        <v>1261</v>
      </c>
      <c r="W188" t="s">
        <v>1262</v>
      </c>
      <c r="X188" t="s">
        <v>1263</v>
      </c>
      <c r="Y188" t="s">
        <v>1264</v>
      </c>
      <c r="Z188" t="s">
        <v>1266</v>
      </c>
      <c r="AA188">
        <v>0.02</v>
      </c>
      <c r="AB188">
        <v>0</v>
      </c>
      <c r="AC188">
        <v>0</v>
      </c>
      <c r="AD188">
        <v>0</v>
      </c>
      <c r="AE188">
        <v>1</v>
      </c>
      <c r="AF188">
        <v>175</v>
      </c>
      <c r="AG188">
        <v>0.3</v>
      </c>
      <c r="AH188" t="s">
        <v>68</v>
      </c>
      <c r="AI188" s="26">
        <v>0</v>
      </c>
      <c r="AJ188" s="26" t="s">
        <v>1261</v>
      </c>
      <c r="AK188" s="26" t="s">
        <v>1262</v>
      </c>
      <c r="AL188" s="26" t="s">
        <v>1264</v>
      </c>
      <c r="AM188" s="26" t="str" cm="1">
        <f t="array" ref="AM188">IF(AH188="Yes",T188&amp;" (Suspended as of: "&amp;TEXT(AI188,"m/dd/yyyy")&amp;")",T188)</f>
        <v>Rene L. Cote Sons, Inc.</v>
      </c>
      <c r="AN188" t="str" cm="1">
        <f t="array" ref="AN18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188" t="str" cm="1">
        <f t="array" ref="AO18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100.00%
% or $ amount Markup Non Business/Emergency Hours: $175.00
% Markup Materials: 30.00%</v>
      </c>
      <c r="AP18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Gary Cote
Primary Addres: 896 Main Street, Holyoke, MA 01040
Phone Number: 413-534-5302
Fax Number: 413-532-0508</v>
      </c>
      <c r="AQ188" t="str">
        <f>VLOOKUP(data[[#This Row],[Lead Name]],get_cat!$A$170:$B$172,2,0)</f>
        <v>Richard Levesque 
Address: One Ashburton Place Room 1608 Boston, MA 02108 
Phone: 617-359-7269 | Email: richard.levesque@mass.gov</v>
      </c>
      <c r="AR18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Gary Cote
Emergency Contact Phone/After Hours: 413-534-5302
Emergency Contact Email: gmcote@rlcotesons.com</v>
      </c>
    </row>
    <row r="189" spans="1:44" x14ac:dyDescent="0.35">
      <c r="A189" t="s">
        <v>1267</v>
      </c>
      <c r="B189" t="s">
        <v>45</v>
      </c>
      <c r="C189" t="s">
        <v>46</v>
      </c>
      <c r="D189" t="s">
        <v>320</v>
      </c>
      <c r="E189" t="s">
        <v>48</v>
      </c>
      <c r="F189" t="s">
        <v>48</v>
      </c>
      <c r="G189" t="s">
        <v>48</v>
      </c>
      <c r="H189" t="s">
        <v>61</v>
      </c>
      <c r="I189" t="s">
        <v>48</v>
      </c>
      <c r="J189" t="s">
        <v>48</v>
      </c>
      <c r="K189" t="s">
        <v>48</v>
      </c>
      <c r="L189" t="s">
        <v>61</v>
      </c>
      <c r="M189" t="s">
        <v>61</v>
      </c>
      <c r="N189" t="s">
        <v>61</v>
      </c>
      <c r="O189" t="s">
        <v>48</v>
      </c>
      <c r="P189" t="s">
        <v>61</v>
      </c>
      <c r="Q189" t="s">
        <v>61</v>
      </c>
      <c r="R189" t="s">
        <v>48</v>
      </c>
      <c r="S189" t="s">
        <v>61</v>
      </c>
      <c r="T189" t="s">
        <v>1268</v>
      </c>
      <c r="U189" t="s">
        <v>1269</v>
      </c>
      <c r="V189" t="s">
        <v>1270</v>
      </c>
      <c r="W189" t="s">
        <v>1271</v>
      </c>
      <c r="X189" t="s">
        <v>1272</v>
      </c>
      <c r="Y189" t="s">
        <v>1273</v>
      </c>
      <c r="Z189" t="s">
        <v>1267</v>
      </c>
      <c r="AA189">
        <v>0.01</v>
      </c>
      <c r="AB189">
        <v>0</v>
      </c>
      <c r="AC189">
        <v>0</v>
      </c>
      <c r="AD189">
        <v>0</v>
      </c>
      <c r="AE189">
        <v>1.85</v>
      </c>
      <c r="AF189">
        <v>2.4500000000000002</v>
      </c>
      <c r="AG189">
        <v>0.15</v>
      </c>
      <c r="AH189" t="s">
        <v>68</v>
      </c>
      <c r="AI189" s="26">
        <v>0</v>
      </c>
      <c r="AJ189" s="26" t="s">
        <v>1274</v>
      </c>
      <c r="AK189" s="26" t="s">
        <v>1275</v>
      </c>
      <c r="AL189" s="26" t="s">
        <v>1276</v>
      </c>
      <c r="AM189" s="26" t="str" cm="1">
        <f t="array" ref="AM189">IF(AH189="Yes",T189&amp;" (Suspended as of: "&amp;TEXT(AI189,"m/dd/yyyy")&amp;")",T189)</f>
        <v>RH White Construction Co., Inc.</v>
      </c>
      <c r="AN189" t="str" cm="1">
        <f t="array" ref="AN18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89" t="str" cm="1">
        <f t="array" ref="AO18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185.00%
% or $ amount Markup Non Business/Emergency Hours: $2.45
% Markup Materials: 15.00%</v>
      </c>
      <c r="AP18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Chris Aguiar
Primary Addres: 41 Central Street, Auburn, MA 01501
Phone Number: 508-832-3295
Fax Number: 508-832-7084</v>
      </c>
      <c r="AQ189" t="str">
        <f>VLOOKUP(data[[#This Row],[Lead Name]],get_cat!$A$170:$B$172,2,0)</f>
        <v>Richard Levesque 
Address: One Ashburton Place Room 1608 Boston, MA 02108 
Phone: 617-359-7269 | Email: richard.levesque@mass.gov</v>
      </c>
      <c r="AR18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Michael Petrucci
Emergency Contact Phone/After Hours: 508-832-3295; 774-303-0846
Emergency Contact Email: mpetrucci@rhwhite.com</v>
      </c>
    </row>
    <row r="190" spans="1:44" x14ac:dyDescent="0.35">
      <c r="A190" t="s">
        <v>1277</v>
      </c>
      <c r="B190" t="s">
        <v>45</v>
      </c>
      <c r="C190" t="s">
        <v>46</v>
      </c>
      <c r="D190" t="s">
        <v>175</v>
      </c>
      <c r="E190" t="s">
        <v>48</v>
      </c>
      <c r="F190" t="s">
        <v>48</v>
      </c>
      <c r="G190" t="s">
        <v>48</v>
      </c>
      <c r="H190" t="s">
        <v>61</v>
      </c>
      <c r="I190" t="s">
        <v>48</v>
      </c>
      <c r="J190" t="s">
        <v>48</v>
      </c>
      <c r="K190" t="s">
        <v>48</v>
      </c>
      <c r="L190" t="s">
        <v>61</v>
      </c>
      <c r="M190" t="s">
        <v>61</v>
      </c>
      <c r="N190" t="s">
        <v>61</v>
      </c>
      <c r="O190" t="s">
        <v>48</v>
      </c>
      <c r="P190" t="s">
        <v>61</v>
      </c>
      <c r="Q190" t="s">
        <v>61</v>
      </c>
      <c r="R190" t="s">
        <v>48</v>
      </c>
      <c r="S190" t="s">
        <v>61</v>
      </c>
      <c r="T190" t="s">
        <v>1268</v>
      </c>
      <c r="U190" t="s">
        <v>1269</v>
      </c>
      <c r="V190" t="s">
        <v>1270</v>
      </c>
      <c r="W190" t="s">
        <v>1271</v>
      </c>
      <c r="X190" t="s">
        <v>1272</v>
      </c>
      <c r="Y190" t="s">
        <v>1273</v>
      </c>
      <c r="Z190" t="s">
        <v>1277</v>
      </c>
      <c r="AA190">
        <v>0.01</v>
      </c>
      <c r="AB190">
        <v>0</v>
      </c>
      <c r="AC190">
        <v>0</v>
      </c>
      <c r="AD190">
        <v>0</v>
      </c>
      <c r="AE190">
        <v>1.85</v>
      </c>
      <c r="AF190">
        <v>2.4500000000000002</v>
      </c>
      <c r="AG190">
        <v>0.15</v>
      </c>
      <c r="AH190" t="s">
        <v>68</v>
      </c>
      <c r="AI190" s="26">
        <v>0</v>
      </c>
      <c r="AJ190" s="26" t="s">
        <v>1274</v>
      </c>
      <c r="AK190" s="26" t="s">
        <v>1278</v>
      </c>
      <c r="AL190" s="26" t="s">
        <v>1276</v>
      </c>
      <c r="AM190" s="26" t="str" cm="1">
        <f t="array" ref="AM190">IF(AH190="Yes",T190&amp;" (Suspended as of: "&amp;TEXT(AI190,"m/dd/yyyy")&amp;")",T190)</f>
        <v>RH White Construction Co., Inc.</v>
      </c>
      <c r="AN190" t="str" cm="1">
        <f t="array" ref="AN19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90" t="str" cm="1">
        <f t="array" ref="AO19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185.00%
% or $ amount Markup Non Business/Emergency Hours: $2.45
% Markup Materials: 15.00%</v>
      </c>
      <c r="AP19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Chris Aguiar
Primary Addres: 41 Central Street, Auburn, MA 01501
Phone Number: 508-832-3295
Fax Number: 508-832-7084</v>
      </c>
      <c r="AQ190" t="str">
        <f>VLOOKUP(data[[#This Row],[Lead Name]],get_cat!$A$170:$B$172,2,0)</f>
        <v>Richard Levesque 
Address: One Ashburton Place Room 1608 Boston, MA 02108 
Phone: 617-359-7269 | Email: richard.levesque@mass.gov</v>
      </c>
      <c r="AR19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Michael Petrucci
Emergency Contact Phone/After Hours: 508-832-3295; 508-889-0768
Emergency Contact Email: mpetrucci@rhwhite.com</v>
      </c>
    </row>
    <row r="191" spans="1:44" x14ac:dyDescent="0.35">
      <c r="A191" t="s">
        <v>1279</v>
      </c>
      <c r="B191" t="s">
        <v>45</v>
      </c>
      <c r="C191" t="s">
        <v>46</v>
      </c>
      <c r="D191" t="s">
        <v>75</v>
      </c>
      <c r="E191" t="s">
        <v>48</v>
      </c>
      <c r="F191" t="s">
        <v>48</v>
      </c>
      <c r="G191" t="s">
        <v>48</v>
      </c>
      <c r="H191" t="s">
        <v>61</v>
      </c>
      <c r="I191" t="s">
        <v>48</v>
      </c>
      <c r="J191" t="s">
        <v>48</v>
      </c>
      <c r="K191" t="s">
        <v>48</v>
      </c>
      <c r="L191" t="s">
        <v>61</v>
      </c>
      <c r="M191" t="s">
        <v>61</v>
      </c>
      <c r="N191" t="s">
        <v>61</v>
      </c>
      <c r="O191" t="s">
        <v>48</v>
      </c>
      <c r="P191" t="s">
        <v>61</v>
      </c>
      <c r="Q191" t="s">
        <v>61</v>
      </c>
      <c r="R191" t="s">
        <v>48</v>
      </c>
      <c r="S191" t="s">
        <v>61</v>
      </c>
      <c r="T191" t="s">
        <v>1268</v>
      </c>
      <c r="U191" t="s">
        <v>1269</v>
      </c>
      <c r="V191" t="s">
        <v>1270</v>
      </c>
      <c r="W191" t="s">
        <v>1271</v>
      </c>
      <c r="X191" t="s">
        <v>1272</v>
      </c>
      <c r="Y191" t="s">
        <v>1273</v>
      </c>
      <c r="Z191" t="s">
        <v>1279</v>
      </c>
      <c r="AA191">
        <v>0.01</v>
      </c>
      <c r="AB191">
        <v>0</v>
      </c>
      <c r="AC191">
        <v>0</v>
      </c>
      <c r="AD191">
        <v>0</v>
      </c>
      <c r="AE191">
        <v>1.85</v>
      </c>
      <c r="AF191">
        <v>2.4500000000000002</v>
      </c>
      <c r="AG191">
        <v>0.15</v>
      </c>
      <c r="AH191" t="s">
        <v>68</v>
      </c>
      <c r="AI191" s="26">
        <v>0</v>
      </c>
      <c r="AJ191" s="26" t="s">
        <v>1274</v>
      </c>
      <c r="AK191" s="26" t="s">
        <v>1278</v>
      </c>
      <c r="AL191" s="26" t="s">
        <v>1276</v>
      </c>
      <c r="AM191" s="26" t="str" cm="1">
        <f t="array" ref="AM191">IF(AH191="Yes",T191&amp;" (Suspended as of: "&amp;TEXT(AI191,"m/dd/yyyy")&amp;")",T191)</f>
        <v>RH White Construction Co., Inc.</v>
      </c>
      <c r="AN191" t="str" cm="1">
        <f t="array" ref="AN19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91" t="str" cm="1">
        <f t="array" ref="AO19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185.00%
% or $ amount Markup Non Business/Emergency Hours: $2.45
% Markup Materials: 15.00%</v>
      </c>
      <c r="AP19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Chris Aguiar
Primary Addres: 41 Central Street, Auburn, MA 01501
Phone Number: 508-832-3295
Fax Number: 508-832-7084</v>
      </c>
      <c r="AQ191" t="str">
        <f>VLOOKUP(data[[#This Row],[Lead Name]],get_cat!$A$170:$B$172,2,0)</f>
        <v>Richard Levesque 
Address: One Ashburton Place Room 1608 Boston, MA 02108 
Phone: 617-359-7269 | Email: richard.levesque@mass.gov</v>
      </c>
      <c r="AR19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Michael Petrucci
Emergency Contact Phone/After Hours: 508-832-3295; 508-889-0768
Emergency Contact Email: mpetrucci@rhwhite.com</v>
      </c>
    </row>
    <row r="192" spans="1:44" x14ac:dyDescent="0.35">
      <c r="A192" t="s">
        <v>1280</v>
      </c>
      <c r="B192" t="s">
        <v>45</v>
      </c>
      <c r="C192" t="s">
        <v>46</v>
      </c>
      <c r="D192" t="s">
        <v>75</v>
      </c>
      <c r="E192" t="s">
        <v>48</v>
      </c>
      <c r="F192" t="s">
        <v>48</v>
      </c>
      <c r="G192" t="s">
        <v>61</v>
      </c>
      <c r="H192" t="s">
        <v>61</v>
      </c>
      <c r="I192" t="s">
        <v>48</v>
      </c>
      <c r="J192" t="s">
        <v>61</v>
      </c>
      <c r="K192" t="s">
        <v>48</v>
      </c>
      <c r="L192" t="s">
        <v>48</v>
      </c>
      <c r="M192" t="s">
        <v>48</v>
      </c>
      <c r="N192" t="s">
        <v>61</v>
      </c>
      <c r="O192" t="s">
        <v>48</v>
      </c>
      <c r="P192" t="s">
        <v>61</v>
      </c>
      <c r="Q192" t="s">
        <v>48</v>
      </c>
      <c r="R192" t="s">
        <v>48</v>
      </c>
      <c r="S192" t="s">
        <v>48</v>
      </c>
      <c r="T192" t="s">
        <v>1281</v>
      </c>
      <c r="U192" t="s">
        <v>1282</v>
      </c>
      <c r="V192" t="s">
        <v>1283</v>
      </c>
      <c r="W192" t="s">
        <v>1284</v>
      </c>
      <c r="X192" t="s">
        <v>1285</v>
      </c>
      <c r="Y192" t="s">
        <v>1286</v>
      </c>
      <c r="Z192" t="s">
        <v>1280</v>
      </c>
      <c r="AA192">
        <v>0.04</v>
      </c>
      <c r="AB192">
        <v>0.03</v>
      </c>
      <c r="AC192">
        <v>0.02</v>
      </c>
      <c r="AD192">
        <v>0.01</v>
      </c>
      <c r="AE192">
        <v>0.72</v>
      </c>
      <c r="AF192">
        <v>180</v>
      </c>
      <c r="AG192">
        <v>0.15</v>
      </c>
      <c r="AH192" t="s">
        <v>68</v>
      </c>
      <c r="AI192" s="26">
        <v>0</v>
      </c>
      <c r="AJ192" s="26" t="s">
        <v>1287</v>
      </c>
      <c r="AK192" s="26" t="s">
        <v>1284</v>
      </c>
      <c r="AL192" s="26" t="s">
        <v>1288</v>
      </c>
      <c r="AM192" s="26" t="str" cm="1">
        <f t="array" ref="AM192">IF(AH192="Yes",T192&amp;" (Suspended as of: "&amp;TEXT(AI192,"m/dd/yyyy")&amp;")",T192)</f>
        <v>Robert W. Irvine &amp; Sons</v>
      </c>
      <c r="AN192" t="str" cm="1">
        <f t="array" ref="AN19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4.00%
PPD 15 Days: 3.00%
PPD 20 Days: 2.00%
PPD 30 Days: 1.00%</v>
      </c>
      <c r="AO192" t="str" cm="1">
        <f t="array" ref="AO19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72.00%
% or $ amount Markup Non Business/Emergency Hours: $180.00
% Markup Materials: 15.00%</v>
      </c>
      <c r="AP19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Heather Irvine
Primary Addres: 147 Blossom Street, Lynn, MA 01902
Phone Number: 781-581-0464 x221
Fax Number: 781-581-2860</v>
      </c>
      <c r="AQ192" t="str">
        <f>VLOOKUP(data[[#This Row],[Lead Name]],get_cat!$A$170:$B$172,2,0)</f>
        <v>Richard Levesque 
Address: One Ashburton Place Room 1608 Boston, MA 02108 
Phone: 617-359-7269 | Email: richard.levesque@mass.gov</v>
      </c>
      <c r="AR19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Maureen Sanphy
Emergency Contact Phone/After Hours: 781-581-0464 x221
Emergency Contact Email: msanphy@irvineandsons.com</v>
      </c>
    </row>
    <row r="193" spans="1:44" x14ac:dyDescent="0.35">
      <c r="A193" t="s">
        <v>1289</v>
      </c>
      <c r="B193" t="s">
        <v>45</v>
      </c>
      <c r="C193" t="s">
        <v>46</v>
      </c>
      <c r="D193" t="s">
        <v>60</v>
      </c>
      <c r="E193" t="s">
        <v>48</v>
      </c>
      <c r="F193" t="s">
        <v>48</v>
      </c>
      <c r="G193" t="s">
        <v>48</v>
      </c>
      <c r="H193" t="s">
        <v>48</v>
      </c>
      <c r="I193" t="s">
        <v>48</v>
      </c>
      <c r="J193" t="s">
        <v>48</v>
      </c>
      <c r="K193" t="s">
        <v>61</v>
      </c>
      <c r="L193" t="s">
        <v>61</v>
      </c>
      <c r="M193" t="s">
        <v>61</v>
      </c>
      <c r="N193" t="s">
        <v>61</v>
      </c>
      <c r="O193" t="s">
        <v>48</v>
      </c>
      <c r="P193" t="s">
        <v>48</v>
      </c>
      <c r="Q193" t="s">
        <v>48</v>
      </c>
      <c r="R193" t="s">
        <v>48</v>
      </c>
      <c r="S193" t="s">
        <v>61</v>
      </c>
      <c r="T193" t="s">
        <v>1290</v>
      </c>
      <c r="U193" t="s">
        <v>1291</v>
      </c>
      <c r="V193" t="s">
        <v>1292</v>
      </c>
      <c r="W193" t="s">
        <v>1293</v>
      </c>
      <c r="X193" t="s">
        <v>1294</v>
      </c>
      <c r="Y193" t="s">
        <v>1295</v>
      </c>
      <c r="Z193" t="s">
        <v>1289</v>
      </c>
      <c r="AA193">
        <v>0.02</v>
      </c>
      <c r="AB193">
        <v>0.02</v>
      </c>
      <c r="AC193">
        <v>0.01</v>
      </c>
      <c r="AD193">
        <v>0.02</v>
      </c>
      <c r="AE193">
        <v>0.9</v>
      </c>
      <c r="AG193">
        <v>0.22500000000000001</v>
      </c>
      <c r="AH193" t="s">
        <v>68</v>
      </c>
      <c r="AI193" s="26">
        <v>0</v>
      </c>
      <c r="AJ193" s="26" t="s">
        <v>1296</v>
      </c>
      <c r="AK193" s="26" t="s">
        <v>1297</v>
      </c>
      <c r="AL193" s="26" t="s">
        <v>1298</v>
      </c>
      <c r="AM193" s="26" t="str" cm="1">
        <f t="array" ref="AM193">IF(AH193="Yes",T193&amp;" (Suspended as of: "&amp;TEXT(AI193,"m/dd/yyyy")&amp;")",T193)</f>
        <v>Royal Steam Heater</v>
      </c>
      <c r="AN193" t="str" cm="1">
        <f t="array" ref="AN19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2.00%
PPD 20 Days: 1.00%
PPD 30 Days: 2.00%</v>
      </c>
      <c r="AO193" t="str" cm="1">
        <f t="array" ref="AO19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90.00%
% or $ amount Markup Non Business/Emergency Hours: $0.00
% Markup Materials: 22.50%</v>
      </c>
      <c r="AP19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Jay Drake
Primary Addres: 499 Main Street, PO Box 427, Gardner, MA 01440
Phone Number: 978-632-0770
Fax Number: 978-632-2468</v>
      </c>
      <c r="AQ193" t="str">
        <f>VLOOKUP(data[[#This Row],[Lead Name]],get_cat!$A$170:$B$172,2,0)</f>
        <v>Richard Levesque 
Address: One Ashburton Place Room 1608 Boston, MA 02108 
Phone: 617-359-7269 | Email: richard.levesque@mass.gov</v>
      </c>
      <c r="AR19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Joe Vaillancourt 
Emergency Contact Phone/After Hours: 978-632-0770; 978-353-9446
Emergency Contact Email: joe@royalsteamheater.com</v>
      </c>
    </row>
    <row r="194" spans="1:44" x14ac:dyDescent="0.35">
      <c r="A194" t="s">
        <v>1299</v>
      </c>
      <c r="B194" t="s">
        <v>45</v>
      </c>
      <c r="C194" t="s">
        <v>46</v>
      </c>
      <c r="D194" t="s">
        <v>73</v>
      </c>
      <c r="E194" t="s">
        <v>48</v>
      </c>
      <c r="F194" t="s">
        <v>48</v>
      </c>
      <c r="G194" t="s">
        <v>48</v>
      </c>
      <c r="H194" t="s">
        <v>48</v>
      </c>
      <c r="I194" t="s">
        <v>48</v>
      </c>
      <c r="J194" t="s">
        <v>48</v>
      </c>
      <c r="K194" t="s">
        <v>61</v>
      </c>
      <c r="L194" t="s">
        <v>61</v>
      </c>
      <c r="M194" t="s">
        <v>61</v>
      </c>
      <c r="N194" t="s">
        <v>61</v>
      </c>
      <c r="O194" t="s">
        <v>48</v>
      </c>
      <c r="P194" t="s">
        <v>48</v>
      </c>
      <c r="Q194" t="s">
        <v>48</v>
      </c>
      <c r="R194" t="s">
        <v>48</v>
      </c>
      <c r="S194" t="s">
        <v>61</v>
      </c>
      <c r="T194" t="s">
        <v>1290</v>
      </c>
      <c r="U194" t="s">
        <v>1291</v>
      </c>
      <c r="V194" t="s">
        <v>1292</v>
      </c>
      <c r="W194" t="s">
        <v>1293</v>
      </c>
      <c r="X194" t="s">
        <v>1294</v>
      </c>
      <c r="Y194" t="s">
        <v>1295</v>
      </c>
      <c r="Z194" t="s">
        <v>1299</v>
      </c>
      <c r="AA194">
        <v>0.02</v>
      </c>
      <c r="AB194">
        <v>0.02</v>
      </c>
      <c r="AC194">
        <v>0.01</v>
      </c>
      <c r="AD194">
        <v>0.02</v>
      </c>
      <c r="AE194">
        <v>0.9</v>
      </c>
      <c r="AG194">
        <v>0.23</v>
      </c>
      <c r="AH194" t="s">
        <v>68</v>
      </c>
      <c r="AI194" s="26">
        <v>0</v>
      </c>
      <c r="AJ194" s="26" t="s">
        <v>1296</v>
      </c>
      <c r="AK194" s="26" t="s">
        <v>1297</v>
      </c>
      <c r="AL194" s="26" t="s">
        <v>1298</v>
      </c>
      <c r="AM194" s="26" t="str" cm="1">
        <f t="array" ref="AM194">IF(AH194="Yes",T194&amp;" (Suspended as of: "&amp;TEXT(AI194,"m/dd/yyyy")&amp;")",T194)</f>
        <v>Royal Steam Heater</v>
      </c>
      <c r="AN194" t="str" cm="1">
        <f t="array" ref="AN19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2.00%
PPD 20 Days: 1.00%
PPD 30 Days: 2.00%</v>
      </c>
      <c r="AO194" t="str" cm="1">
        <f t="array" ref="AO19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90.00%
% or $ amount Markup Non Business/Emergency Hours: $0.00
% Markup Materials: 23.00%</v>
      </c>
      <c r="AP19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Jay Drake
Primary Addres: 499 Main Street, PO Box 427, Gardner, MA 01440
Phone Number: 978-632-0770
Fax Number: 978-632-2468</v>
      </c>
      <c r="AQ194" t="str">
        <f>VLOOKUP(data[[#This Row],[Lead Name]],get_cat!$A$170:$B$172,2,0)</f>
        <v>Richard Levesque 
Address: One Ashburton Place Room 1608 Boston, MA 02108 
Phone: 617-359-7269 | Email: richard.levesque@mass.gov</v>
      </c>
      <c r="AR19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Joe Vaillancourt 
Emergency Contact Phone/After Hours: 978-632-0770; 978-353-9446
Emergency Contact Email: joe@royalsteamheater.com</v>
      </c>
    </row>
    <row r="195" spans="1:44" x14ac:dyDescent="0.35">
      <c r="A195" t="s">
        <v>1300</v>
      </c>
      <c r="B195" t="s">
        <v>45</v>
      </c>
      <c r="C195" t="s">
        <v>46</v>
      </c>
      <c r="D195" t="s">
        <v>75</v>
      </c>
      <c r="E195" t="s">
        <v>48</v>
      </c>
      <c r="F195" t="s">
        <v>48</v>
      </c>
      <c r="G195" t="s">
        <v>48</v>
      </c>
      <c r="H195" t="s">
        <v>48</v>
      </c>
      <c r="I195" t="s">
        <v>48</v>
      </c>
      <c r="J195" t="s">
        <v>48</v>
      </c>
      <c r="K195" t="s">
        <v>61</v>
      </c>
      <c r="L195" t="s">
        <v>61</v>
      </c>
      <c r="M195" t="s">
        <v>61</v>
      </c>
      <c r="N195" t="s">
        <v>61</v>
      </c>
      <c r="O195" t="s">
        <v>48</v>
      </c>
      <c r="P195" t="s">
        <v>48</v>
      </c>
      <c r="Q195" t="s">
        <v>48</v>
      </c>
      <c r="R195" t="s">
        <v>48</v>
      </c>
      <c r="S195" t="s">
        <v>61</v>
      </c>
      <c r="T195" t="s">
        <v>1290</v>
      </c>
      <c r="U195" t="s">
        <v>1291</v>
      </c>
      <c r="V195" t="s">
        <v>1292</v>
      </c>
      <c r="W195" t="s">
        <v>1293</v>
      </c>
      <c r="X195" t="s">
        <v>1294</v>
      </c>
      <c r="Y195" t="s">
        <v>1295</v>
      </c>
      <c r="Z195" t="s">
        <v>1300</v>
      </c>
      <c r="AA195">
        <v>0.02</v>
      </c>
      <c r="AB195">
        <v>0.02</v>
      </c>
      <c r="AC195">
        <v>0.01</v>
      </c>
      <c r="AD195">
        <v>0.02</v>
      </c>
      <c r="AE195">
        <v>0.9</v>
      </c>
      <c r="AG195">
        <v>0.22500000000000001</v>
      </c>
      <c r="AH195" t="s">
        <v>68</v>
      </c>
      <c r="AI195" s="26">
        <v>0</v>
      </c>
      <c r="AJ195" s="26" t="s">
        <v>1296</v>
      </c>
      <c r="AK195" s="26" t="s">
        <v>1297</v>
      </c>
      <c r="AL195" s="26" t="s">
        <v>1298</v>
      </c>
      <c r="AM195" s="26" t="str" cm="1">
        <f t="array" ref="AM195">IF(AH195="Yes",T195&amp;" (Suspended as of: "&amp;TEXT(AI195,"m/dd/yyyy")&amp;")",T195)</f>
        <v>Royal Steam Heater</v>
      </c>
      <c r="AN195" t="str" cm="1">
        <f t="array" ref="AN19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2.00%
PPD 20 Days: 1.00%
PPD 30 Days: 2.00%</v>
      </c>
      <c r="AO195" t="str" cm="1">
        <f t="array" ref="AO19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90.00%
% or $ amount Markup Non Business/Emergency Hours: $0.00
% Markup Materials: 22.50%</v>
      </c>
      <c r="AP19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Jay Drake
Primary Addres: 499 Main Street, PO Box 427, Gardner, MA 01440
Phone Number: 978-632-0770
Fax Number: 978-632-2468</v>
      </c>
      <c r="AQ195" t="str">
        <f>VLOOKUP(data[[#This Row],[Lead Name]],get_cat!$A$170:$B$172,2,0)</f>
        <v>Richard Levesque 
Address: One Ashburton Place Room 1608 Boston, MA 02108 
Phone: 617-359-7269 | Email: richard.levesque@mass.gov</v>
      </c>
      <c r="AR19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Joe Vaillancourt 
Emergency Contact Phone/After Hours: 978-632-0770; 978-353-9446
Emergency Contact Email: joe@royalsteamheater.com</v>
      </c>
    </row>
    <row r="196" spans="1:44" x14ac:dyDescent="0.35">
      <c r="A196" t="s">
        <v>1301</v>
      </c>
      <c r="B196" t="s">
        <v>45</v>
      </c>
      <c r="C196" t="s">
        <v>46</v>
      </c>
      <c r="D196" t="s">
        <v>175</v>
      </c>
      <c r="E196" t="s">
        <v>48</v>
      </c>
      <c r="F196" t="s">
        <v>48</v>
      </c>
      <c r="G196" t="s">
        <v>61</v>
      </c>
      <c r="H196" t="s">
        <v>48</v>
      </c>
      <c r="I196" t="s">
        <v>48</v>
      </c>
      <c r="J196" t="s">
        <v>48</v>
      </c>
      <c r="K196" t="s">
        <v>61</v>
      </c>
      <c r="L196" t="s">
        <v>61</v>
      </c>
      <c r="M196" t="s">
        <v>61</v>
      </c>
      <c r="N196" t="s">
        <v>48</v>
      </c>
      <c r="O196" t="s">
        <v>48</v>
      </c>
      <c r="P196" t="s">
        <v>48</v>
      </c>
      <c r="Q196" t="s">
        <v>48</v>
      </c>
      <c r="R196" t="s">
        <v>48</v>
      </c>
      <c r="S196" t="s">
        <v>48</v>
      </c>
      <c r="T196" t="s">
        <v>1302</v>
      </c>
      <c r="U196" t="s">
        <v>1303</v>
      </c>
      <c r="V196" t="s">
        <v>1304</v>
      </c>
      <c r="W196" t="s">
        <v>1305</v>
      </c>
      <c r="X196" t="s">
        <v>1306</v>
      </c>
      <c r="Y196" t="s">
        <v>1307</v>
      </c>
      <c r="Z196" t="s">
        <v>1301</v>
      </c>
      <c r="AA196">
        <v>0.02</v>
      </c>
      <c r="AB196">
        <v>0.01</v>
      </c>
      <c r="AC196">
        <v>0.01</v>
      </c>
      <c r="AD196">
        <v>0</v>
      </c>
      <c r="AE196">
        <v>0.18</v>
      </c>
      <c r="AG196">
        <v>0.18</v>
      </c>
      <c r="AH196" t="s">
        <v>68</v>
      </c>
      <c r="AI196" s="26">
        <v>0</v>
      </c>
      <c r="AJ196" s="26" t="s">
        <v>1304</v>
      </c>
      <c r="AK196" s="26" t="s">
        <v>1308</v>
      </c>
      <c r="AL196" s="26" t="s">
        <v>1307</v>
      </c>
      <c r="AM196" s="26" t="str" cm="1">
        <f t="array" ref="AM196">IF(AH196="Yes",T196&amp;" (Suspended as of: "&amp;TEXT(AI196,"m/dd/yyyy")&amp;")",T196)</f>
        <v>Sage Engineering &amp; Contracting Inc</v>
      </c>
      <c r="AN196" t="str" cm="1">
        <f t="array" ref="AN19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1.00%
PPD 30 Days: 0.00%</v>
      </c>
      <c r="AO196" t="str" cm="1">
        <f t="array" ref="AO19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18.00%
% or $ amount Markup Non Business/Emergency Hours: $0.00
% Markup Materials: 18.00%</v>
      </c>
      <c r="AP19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Bryan Balicki
Primary Addres: 199 Servistar Industrial Way, Suite 2, Westfield, MA 01085
Phone Number: 413-562-4884 x22
Fax Number: 413-562-4899</v>
      </c>
      <c r="AQ196" t="str">
        <f>VLOOKUP(data[[#This Row],[Lead Name]],get_cat!$A$170:$B$172,2,0)</f>
        <v>Richard Levesque 
Address: One Ashburton Place Room 1608 Boston, MA 02108 
Phone: 617-359-7269 | Email: richard.levesque@mass.gov</v>
      </c>
      <c r="AR19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Bryan Balicki
Emergency Contact Phone/After Hours: 413-562-4884 x22; 413-250-0614
Emergency Contact Email: bryan@sage-llc.com</v>
      </c>
    </row>
    <row r="197" spans="1:44" x14ac:dyDescent="0.35">
      <c r="A197" t="s">
        <v>1309</v>
      </c>
      <c r="B197" t="s">
        <v>45</v>
      </c>
      <c r="C197" t="s">
        <v>46</v>
      </c>
      <c r="D197" t="s">
        <v>331</v>
      </c>
      <c r="E197" t="s">
        <v>48</v>
      </c>
      <c r="F197" t="s">
        <v>48</v>
      </c>
      <c r="G197" t="s">
        <v>48</v>
      </c>
      <c r="H197" t="s">
        <v>61</v>
      </c>
      <c r="I197" t="s">
        <v>48</v>
      </c>
      <c r="J197" t="s">
        <v>61</v>
      </c>
      <c r="K197" t="s">
        <v>48</v>
      </c>
      <c r="L197" t="s">
        <v>48</v>
      </c>
      <c r="M197" t="s">
        <v>48</v>
      </c>
      <c r="N197" t="s">
        <v>61</v>
      </c>
      <c r="O197" t="s">
        <v>48</v>
      </c>
      <c r="P197" t="s">
        <v>61</v>
      </c>
      <c r="Q197" t="s">
        <v>61</v>
      </c>
      <c r="R197" t="s">
        <v>61</v>
      </c>
      <c r="S197" t="s">
        <v>48</v>
      </c>
      <c r="T197" t="s">
        <v>1310</v>
      </c>
      <c r="U197" t="s">
        <v>1311</v>
      </c>
      <c r="V197" t="s">
        <v>1312</v>
      </c>
      <c r="W197" t="s">
        <v>1313</v>
      </c>
      <c r="X197" t="s">
        <v>1314</v>
      </c>
      <c r="Y197" t="s">
        <v>1315</v>
      </c>
      <c r="Z197" t="s">
        <v>1309</v>
      </c>
      <c r="AA197">
        <v>0.02</v>
      </c>
      <c r="AB197">
        <v>1.4999999999999999E-2</v>
      </c>
      <c r="AC197">
        <v>0.01</v>
      </c>
      <c r="AD197">
        <v>5.0000000000000001E-3</v>
      </c>
      <c r="AE197">
        <v>1</v>
      </c>
      <c r="AF197">
        <v>160</v>
      </c>
      <c r="AG197">
        <v>0.22500000000000001</v>
      </c>
      <c r="AH197" t="s">
        <v>68</v>
      </c>
      <c r="AI197" s="26">
        <v>0</v>
      </c>
      <c r="AJ197" s="26" t="s">
        <v>1316</v>
      </c>
      <c r="AK197" s="26" t="s">
        <v>1313</v>
      </c>
      <c r="AL197" s="26" t="s">
        <v>1315</v>
      </c>
      <c r="AM197" s="26" t="str" cm="1">
        <f t="array" ref="AM197">IF(AH197="Yes",T197&amp;" (Suspended as of: "&amp;TEXT(AI197,"m/dd/yyyy")&amp;")",T197)</f>
        <v>SecurityWorks, Inc.</v>
      </c>
      <c r="AN197" t="str" cm="1">
        <f t="array" ref="AN19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0.50%</v>
      </c>
      <c r="AO197" t="str" cm="1">
        <f t="array" ref="AO19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100.00%
% or $ amount Markup Non Business/Emergency Hours: $160.00
% Markup Materials: 22.50%</v>
      </c>
      <c r="AP19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E. John McGovern
Primary Addres: 10 A Street, Hyde Park, MA 02136
Phone Number: 617-364-5585
Fax Number: 617-364-4044</v>
      </c>
      <c r="AQ197" t="str">
        <f>VLOOKUP(data[[#This Row],[Lead Name]],get_cat!$A$170:$B$172,2,0)</f>
        <v>Richard Levesque 
Address: One Ashburton Place Room 1608 Boston, MA 02108 
Phone: 617-359-7269 | Email: richard.levesque@mass.gov</v>
      </c>
      <c r="AR19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John McGovern
Emergency Contact Phone/After Hours: 617-364-5585
Emergency Contact Email: jmcgovern@securityworksinc.net</v>
      </c>
    </row>
    <row r="198" spans="1:44" x14ac:dyDescent="0.35">
      <c r="A198" t="s">
        <v>1317</v>
      </c>
      <c r="B198" t="s">
        <v>45</v>
      </c>
      <c r="C198" t="s">
        <v>46</v>
      </c>
      <c r="D198" t="s">
        <v>320</v>
      </c>
      <c r="E198" t="s">
        <v>48</v>
      </c>
      <c r="F198" t="s">
        <v>48</v>
      </c>
      <c r="G198" t="s">
        <v>48</v>
      </c>
      <c r="H198" t="s">
        <v>48</v>
      </c>
      <c r="I198" t="s">
        <v>48</v>
      </c>
      <c r="J198" t="s">
        <v>61</v>
      </c>
      <c r="K198" t="s">
        <v>48</v>
      </c>
      <c r="L198" t="s">
        <v>48</v>
      </c>
      <c r="M198" t="s">
        <v>48</v>
      </c>
      <c r="N198" t="s">
        <v>61</v>
      </c>
      <c r="O198" t="s">
        <v>48</v>
      </c>
      <c r="P198" t="s">
        <v>61</v>
      </c>
      <c r="Q198" t="s">
        <v>61</v>
      </c>
      <c r="R198" t="s">
        <v>61</v>
      </c>
      <c r="S198" t="s">
        <v>48</v>
      </c>
      <c r="T198" t="s">
        <v>1318</v>
      </c>
      <c r="U198" t="s">
        <v>1319</v>
      </c>
      <c r="V198" t="s">
        <v>1320</v>
      </c>
      <c r="W198" t="s">
        <v>1321</v>
      </c>
      <c r="X198" t="s">
        <v>1322</v>
      </c>
      <c r="Y198" t="s">
        <v>1323</v>
      </c>
      <c r="Z198" t="s">
        <v>1317</v>
      </c>
      <c r="AA198">
        <v>0.03</v>
      </c>
      <c r="AB198">
        <v>0.02</v>
      </c>
      <c r="AC198">
        <v>0.01</v>
      </c>
      <c r="AD198">
        <v>0</v>
      </c>
      <c r="AE198">
        <v>0.15</v>
      </c>
      <c r="AF198">
        <v>180</v>
      </c>
      <c r="AG198">
        <v>0.15</v>
      </c>
      <c r="AH198" t="s">
        <v>68</v>
      </c>
      <c r="AI198" s="26">
        <v>0</v>
      </c>
      <c r="AJ198" s="26" t="s">
        <v>58</v>
      </c>
      <c r="AK198" s="26" t="s">
        <v>1321</v>
      </c>
      <c r="AL198" s="26" t="s">
        <v>1324</v>
      </c>
      <c r="AM198" s="26" t="str" cm="1">
        <f t="array" ref="AM198">IF(AH198="Yes",T198&amp;" (Suspended as of: "&amp;TEXT(AI198,"m/dd/yyyy")&amp;")",T198)</f>
        <v>Service Pumping &amp; Drain Co., Inc</v>
      </c>
      <c r="AN198" t="str" cm="1">
        <f t="array" ref="AN19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198" t="str" cm="1">
        <f t="array" ref="AO19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15.00%
% or $ amount Markup Non Business/Emergency Hours: $180.00
% Markup Materials: 15.00%</v>
      </c>
      <c r="AP19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Lara Mottolo
Primary Addres: 5 Hallberg Park, North Reading, MA 01864
Phone Number: 978-276-0217
Fax Number: 978-276-0548</v>
      </c>
      <c r="AQ198" t="str">
        <f>VLOOKUP(data[[#This Row],[Lead Name]],get_cat!$A$170:$B$172,2,0)</f>
        <v>Richard Levesque 
Address: One Ashburton Place Room 1608 Boston, MA 02108 
Phone: 617-359-7269 | Email: richard.levesque@mass.gov</v>
      </c>
      <c r="AR19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N/A
Emergency Contact Phone/After Hours: 978-276-0217
Emergency Contact Email: service@servicepumpingdrain.com</v>
      </c>
    </row>
    <row r="199" spans="1:44" x14ac:dyDescent="0.35">
      <c r="A199" t="s">
        <v>1325</v>
      </c>
      <c r="B199" t="s">
        <v>45</v>
      </c>
      <c r="C199" t="s">
        <v>46</v>
      </c>
      <c r="D199" t="s">
        <v>128</v>
      </c>
      <c r="E199" t="s">
        <v>48</v>
      </c>
      <c r="F199" t="s">
        <v>61</v>
      </c>
      <c r="G199" t="s">
        <v>48</v>
      </c>
      <c r="H199" t="s">
        <v>61</v>
      </c>
      <c r="I199" t="s">
        <v>48</v>
      </c>
      <c r="J199" t="s">
        <v>48</v>
      </c>
      <c r="K199" t="s">
        <v>48</v>
      </c>
      <c r="L199" t="s">
        <v>48</v>
      </c>
      <c r="M199" t="s">
        <v>48</v>
      </c>
      <c r="N199" t="s">
        <v>61</v>
      </c>
      <c r="O199" t="s">
        <v>48</v>
      </c>
      <c r="P199" t="s">
        <v>61</v>
      </c>
      <c r="Q199" t="s">
        <v>61</v>
      </c>
      <c r="R199" t="s">
        <v>48</v>
      </c>
      <c r="S199" t="s">
        <v>61</v>
      </c>
      <c r="T199" t="s">
        <v>1326</v>
      </c>
      <c r="U199" t="s">
        <v>1327</v>
      </c>
      <c r="V199" t="s">
        <v>1328</v>
      </c>
      <c r="W199" t="s">
        <v>1329</v>
      </c>
      <c r="X199" t="s">
        <v>1330</v>
      </c>
      <c r="Y199" t="s">
        <v>1331</v>
      </c>
      <c r="Z199" t="s">
        <v>1325</v>
      </c>
      <c r="AA199">
        <v>0.01</v>
      </c>
      <c r="AB199">
        <v>0.01</v>
      </c>
      <c r="AC199">
        <v>0.01</v>
      </c>
      <c r="AD199">
        <v>0.01</v>
      </c>
      <c r="AE199">
        <v>0.2</v>
      </c>
      <c r="AF199">
        <v>155</v>
      </c>
      <c r="AG199">
        <v>0.15</v>
      </c>
      <c r="AH199" t="s">
        <v>68</v>
      </c>
      <c r="AI199" s="26">
        <v>0</v>
      </c>
      <c r="AJ199" s="26" t="s">
        <v>1332</v>
      </c>
      <c r="AK199" s="26" t="s">
        <v>1333</v>
      </c>
      <c r="AL199" s="26" t="s">
        <v>1331</v>
      </c>
      <c r="AM199" s="26" t="str" cm="1">
        <f t="array" ref="AM199">IF(AH199="Yes",T199&amp;" (Suspended as of: "&amp;TEXT(AI199,"m/dd/yyyy")&amp;")",T199)</f>
        <v>Integrated Electrical Systems Inc.</v>
      </c>
      <c r="AN199" t="str" cm="1">
        <f t="array" ref="AN19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1.00%
PPD 30 Days: 1.00%</v>
      </c>
      <c r="AO199" t="str" cm="1">
        <f t="array" ref="AO19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20.00%
% or $ amount Markup Non Business/Emergency Hours: $155.00
% Markup Materials: 15.00%</v>
      </c>
      <c r="AP19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Christopher J. Sidoti 
Primary Addres: 86 Hancock Street, Braintree, MA 02184
Phone Number: 617-471-2900
Fax Number: 617-471-2919</v>
      </c>
      <c r="AQ199" t="str">
        <f>VLOOKUP(data[[#This Row],[Lead Name]],get_cat!$A$170:$B$172,2,0)</f>
        <v>Richard Levesque 
Address: One Ashburton Place Room 1608 Boston, MA 02108 
Phone: 617-359-7269 | Email: richard.levesque@mass.gov</v>
      </c>
      <c r="AR19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Christopher J. Sidoti
Emergency Contact Phone/After Hours: 617-471-2900; 617-721-5747
Emergency Contact Email: csidoti@integratedelectric.com</v>
      </c>
    </row>
    <row r="200" spans="1:44" x14ac:dyDescent="0.35">
      <c r="A200" t="s">
        <v>1334</v>
      </c>
      <c r="B200" t="s">
        <v>45</v>
      </c>
      <c r="C200" t="s">
        <v>46</v>
      </c>
      <c r="D200" t="s">
        <v>73</v>
      </c>
      <c r="E200" t="s">
        <v>48</v>
      </c>
      <c r="F200" t="s">
        <v>61</v>
      </c>
      <c r="G200" t="s">
        <v>48</v>
      </c>
      <c r="H200" t="s">
        <v>48</v>
      </c>
      <c r="I200" t="s">
        <v>48</v>
      </c>
      <c r="J200" t="s">
        <v>48</v>
      </c>
      <c r="K200" t="s">
        <v>61</v>
      </c>
      <c r="L200" t="s">
        <v>61</v>
      </c>
      <c r="M200" t="s">
        <v>61</v>
      </c>
      <c r="N200" t="s">
        <v>48</v>
      </c>
      <c r="O200" t="s">
        <v>48</v>
      </c>
      <c r="P200" t="s">
        <v>48</v>
      </c>
      <c r="Q200" t="s">
        <v>48</v>
      </c>
      <c r="R200" t="s">
        <v>48</v>
      </c>
      <c r="S200" t="s">
        <v>48</v>
      </c>
      <c r="T200" t="s">
        <v>1335</v>
      </c>
      <c r="U200" t="s">
        <v>1336</v>
      </c>
      <c r="V200" t="s">
        <v>1337</v>
      </c>
      <c r="W200" t="s">
        <v>1338</v>
      </c>
      <c r="X200" t="s">
        <v>1339</v>
      </c>
      <c r="Y200" t="s">
        <v>1340</v>
      </c>
      <c r="Z200" t="s">
        <v>1334</v>
      </c>
      <c r="AA200">
        <v>0.05</v>
      </c>
      <c r="AB200">
        <v>0.03</v>
      </c>
      <c r="AC200">
        <v>0.02</v>
      </c>
      <c r="AD200">
        <v>0.01</v>
      </c>
      <c r="AF200">
        <v>125</v>
      </c>
      <c r="AH200" t="s">
        <v>68</v>
      </c>
      <c r="AI200" s="26">
        <v>0</v>
      </c>
      <c r="AJ200" s="26" t="s">
        <v>1341</v>
      </c>
      <c r="AK200" s="26" t="s">
        <v>1342</v>
      </c>
      <c r="AL200" s="26" t="s">
        <v>1343</v>
      </c>
      <c r="AM200" s="26" t="str" cm="1">
        <f t="array" ref="AM200">IF(AH200="Yes",T200&amp;" (Suspended as of: "&amp;TEXT(AI200,"m/dd/yyyy")&amp;")",T200)</f>
        <v>SNE Building Systems, Inc.</v>
      </c>
      <c r="AN200" t="str" cm="1">
        <f t="array" ref="AN20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3.00%
PPD 20 Days: 2.00%
PPD 30 Days: 1.00%</v>
      </c>
      <c r="AO200" t="str" cm="1">
        <f t="array" ref="AO20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$125.00
% Markup Materials: 0.00%</v>
      </c>
      <c r="AP20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Casey Butler
Primary Addres: 29H Kripes Road, East Granby, CT 06026
Phone Number: 860-653-5095
Fax Number: 860-653-5328</v>
      </c>
      <c r="AQ200" t="str">
        <f>VLOOKUP(data[[#This Row],[Lead Name]],get_cat!$A$170:$B$172,2,0)</f>
        <v>Richard Levesque 
Address: One Ashburton Place Room 1608 Boston, MA 02108 
Phone: 617-359-7269 | Email: richard.levesque@mass.gov</v>
      </c>
      <c r="AR20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Byron Bailey
Emergency Contact Phone/After Hours: 860-653-5095; 860-250-8804
Emergency Contact Email: byron.bailey@snebuildingsystems.com</v>
      </c>
    </row>
    <row r="201" spans="1:44" x14ac:dyDescent="0.35">
      <c r="A201" t="s">
        <v>1344</v>
      </c>
      <c r="B201" t="s">
        <v>45</v>
      </c>
      <c r="C201" t="s">
        <v>46</v>
      </c>
      <c r="D201" t="s">
        <v>128</v>
      </c>
      <c r="E201" t="s">
        <v>48</v>
      </c>
      <c r="F201" t="s">
        <v>48</v>
      </c>
      <c r="G201" t="s">
        <v>48</v>
      </c>
      <c r="H201" t="s">
        <v>48</v>
      </c>
      <c r="I201" t="s">
        <v>48</v>
      </c>
      <c r="J201" t="s">
        <v>48</v>
      </c>
      <c r="K201" t="s">
        <v>48</v>
      </c>
      <c r="L201" t="s">
        <v>48</v>
      </c>
      <c r="M201" t="s">
        <v>48</v>
      </c>
      <c r="N201" t="s">
        <v>61</v>
      </c>
      <c r="O201" t="s">
        <v>48</v>
      </c>
      <c r="P201" t="s">
        <v>61</v>
      </c>
      <c r="Q201" t="s">
        <v>48</v>
      </c>
      <c r="R201" t="s">
        <v>61</v>
      </c>
      <c r="S201" t="s">
        <v>48</v>
      </c>
      <c r="T201" t="s">
        <v>1345</v>
      </c>
      <c r="U201" t="s">
        <v>1346</v>
      </c>
      <c r="V201" t="s">
        <v>1347</v>
      </c>
      <c r="W201" t="s">
        <v>1348</v>
      </c>
      <c r="X201" t="s">
        <v>1349</v>
      </c>
      <c r="Y201" t="s">
        <v>1350</v>
      </c>
      <c r="Z201" t="s">
        <v>1344</v>
      </c>
      <c r="AA201">
        <v>0.01</v>
      </c>
      <c r="AB201">
        <v>0</v>
      </c>
      <c r="AC201">
        <v>0</v>
      </c>
      <c r="AD201">
        <v>0</v>
      </c>
      <c r="AE201">
        <v>1.55</v>
      </c>
      <c r="AG201">
        <v>0.15</v>
      </c>
      <c r="AH201" t="s">
        <v>68</v>
      </c>
      <c r="AI201" s="26">
        <v>0</v>
      </c>
      <c r="AJ201" s="26" t="s">
        <v>1351</v>
      </c>
      <c r="AK201" s="26" t="s">
        <v>1352</v>
      </c>
      <c r="AL201" s="26" t="s">
        <v>1353</v>
      </c>
      <c r="AM201" s="26" t="str" cm="1">
        <f t="array" ref="AM201">IF(AH201="Yes",T201&amp;" (Suspended as of: "&amp;TEXT(AI201,"m/dd/yyyy")&amp;")",T201)</f>
        <v>J&amp;M Brown Company, Inc.</v>
      </c>
      <c r="AN201" t="str" cm="1">
        <f t="array" ref="AN20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201" t="str" cm="1">
        <f t="array" ref="AO20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155.00%
% or $ amount Markup Non Business/Emergency Hours: $0.00
% Markup Materials: 15.00%</v>
      </c>
      <c r="AP20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Steven Feldman
Primary Addres: 267 Amory Street, Jamaica Plain, MA 02130
Phone Number: 617-971-1425
Fax Number: 617-971-9125</v>
      </c>
      <c r="AQ201" t="str">
        <f>VLOOKUP(data[[#This Row],[Lead Name]],get_cat!$A$170:$B$172,2,0)</f>
        <v>Richard Levesque 
Address: One Ashburton Place Room 1608 Boston, MA 02108 
Phone: 617-359-7269 | Email: richard.levesque@mass.gov</v>
      </c>
      <c r="AR20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Paul Arthur
Emergency Contact Phone/After Hours: 617-971-1418; 617-908-1425
Emergency Contact Email: parthur@jmbco.com</v>
      </c>
    </row>
    <row r="202" spans="1:44" x14ac:dyDescent="0.35">
      <c r="A202" t="s">
        <v>1354</v>
      </c>
      <c r="B202" t="s">
        <v>45</v>
      </c>
      <c r="C202" t="s">
        <v>46</v>
      </c>
      <c r="D202" t="s">
        <v>1355</v>
      </c>
      <c r="E202" t="s">
        <v>48</v>
      </c>
      <c r="F202" t="s">
        <v>61</v>
      </c>
      <c r="G202" t="s">
        <v>48</v>
      </c>
      <c r="H202" t="s">
        <v>61</v>
      </c>
      <c r="I202" t="s">
        <v>48</v>
      </c>
      <c r="J202" t="s">
        <v>61</v>
      </c>
      <c r="K202" t="s">
        <v>61</v>
      </c>
      <c r="L202" t="s">
        <v>61</v>
      </c>
      <c r="M202" t="s">
        <v>48</v>
      </c>
      <c r="N202" t="s">
        <v>61</v>
      </c>
      <c r="O202" t="s">
        <v>48</v>
      </c>
      <c r="P202" t="s">
        <v>61</v>
      </c>
      <c r="Q202" t="s">
        <v>61</v>
      </c>
      <c r="R202" t="s">
        <v>61</v>
      </c>
      <c r="S202" t="s">
        <v>61</v>
      </c>
      <c r="T202" t="s">
        <v>1356</v>
      </c>
      <c r="U202" t="s">
        <v>1357</v>
      </c>
      <c r="V202" t="s">
        <v>1358</v>
      </c>
      <c r="W202" t="s">
        <v>1359</v>
      </c>
      <c r="X202" t="s">
        <v>133</v>
      </c>
      <c r="Y202" t="s">
        <v>1360</v>
      </c>
      <c r="Z202" t="s">
        <v>1354</v>
      </c>
      <c r="AA202">
        <v>0.05</v>
      </c>
      <c r="AB202">
        <v>0.02</v>
      </c>
      <c r="AC202">
        <v>0.03</v>
      </c>
      <c r="AD202">
        <v>0</v>
      </c>
      <c r="AE202">
        <v>0.9</v>
      </c>
      <c r="AF202">
        <v>250</v>
      </c>
      <c r="AG202">
        <v>0.2</v>
      </c>
      <c r="AH202" t="s">
        <v>68</v>
      </c>
      <c r="AI202" s="26">
        <v>0</v>
      </c>
      <c r="AJ202" s="26" t="s">
        <v>1361</v>
      </c>
      <c r="AK202" s="26" t="s">
        <v>1362</v>
      </c>
      <c r="AL202" s="26" t="s">
        <v>1363</v>
      </c>
      <c r="AM202" s="26" t="str" cm="1">
        <f t="array" ref="AM202">IF(AH202="Yes",T202&amp;" (Suspended as of: "&amp;TEXT(AI202,"m/dd/yyyy")&amp;")",T202)</f>
        <v>Solect Energy Development LLC</v>
      </c>
      <c r="AN202" t="str" cm="1">
        <f t="array" ref="AN20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2.00%
PPD 20 Days: 3.00%
PPD 30 Days: 0.00%</v>
      </c>
      <c r="AO202" t="str" cm="1">
        <f t="array" ref="AO20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90.00%
% or $ amount Markup Non Business/Emergency Hours: $250.00
% Markup Materials: 20.00%</v>
      </c>
      <c r="AP20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Josh Vernon
Primary Addres: 89 Hayden Rowe Street, Hopkinton, MA 01748
Phone Number: 508-494-4815
Fax Number: 0</v>
      </c>
      <c r="AQ202" t="str">
        <f>VLOOKUP(data[[#This Row],[Lead Name]],get_cat!$A$170:$B$172,2,0)</f>
        <v>Richard Levesque 
Address: One Ashburton Place Room 1608 Boston, MA 02108 
Phone: 617-359-7269 | Email: richard.levesque@mass.gov</v>
      </c>
      <c r="AR20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Mary Rindler
Emergency Contact Phone/After Hours: 508-265-7960
Emergency Contact Email: mrindler@solect.com </v>
      </c>
    </row>
    <row r="203" spans="1:44" x14ac:dyDescent="0.35">
      <c r="A203" t="s">
        <v>1364</v>
      </c>
      <c r="B203" t="s">
        <v>45</v>
      </c>
      <c r="C203" t="s">
        <v>46</v>
      </c>
      <c r="D203" t="s">
        <v>128</v>
      </c>
      <c r="E203" t="s">
        <v>48</v>
      </c>
      <c r="F203" t="s">
        <v>48</v>
      </c>
      <c r="G203" t="s">
        <v>48</v>
      </c>
      <c r="H203" t="s">
        <v>61</v>
      </c>
      <c r="I203" t="s">
        <v>48</v>
      </c>
      <c r="J203" t="s">
        <v>48</v>
      </c>
      <c r="K203" t="s">
        <v>48</v>
      </c>
      <c r="L203" t="s">
        <v>48</v>
      </c>
      <c r="M203" t="s">
        <v>48</v>
      </c>
      <c r="N203" t="s">
        <v>48</v>
      </c>
      <c r="O203" t="s">
        <v>48</v>
      </c>
      <c r="P203" t="s">
        <v>48</v>
      </c>
      <c r="Q203" t="s">
        <v>48</v>
      </c>
      <c r="R203" t="s">
        <v>48</v>
      </c>
      <c r="S203" t="s">
        <v>48</v>
      </c>
      <c r="T203" t="s">
        <v>1365</v>
      </c>
      <c r="U203" t="s">
        <v>1366</v>
      </c>
      <c r="V203" t="s">
        <v>1367</v>
      </c>
      <c r="W203" t="s">
        <v>1368</v>
      </c>
      <c r="X203" t="s">
        <v>1369</v>
      </c>
      <c r="Y203" t="s">
        <v>382</v>
      </c>
      <c r="Z203" t="s">
        <v>1364</v>
      </c>
      <c r="AA203">
        <v>0.02</v>
      </c>
      <c r="AB203">
        <v>0.01</v>
      </c>
      <c r="AC203">
        <v>0</v>
      </c>
      <c r="AD203">
        <v>0</v>
      </c>
      <c r="AE203">
        <v>50</v>
      </c>
      <c r="AF203">
        <v>150</v>
      </c>
      <c r="AG203">
        <v>25</v>
      </c>
      <c r="AH203" t="s">
        <v>68</v>
      </c>
      <c r="AI203" s="26">
        <v>0</v>
      </c>
      <c r="AJ203" s="26" t="s">
        <v>1367</v>
      </c>
      <c r="AK203" s="26" t="s">
        <v>1368</v>
      </c>
      <c r="AL203" s="26" t="s">
        <v>1369</v>
      </c>
      <c r="AM203" s="26" t="str" cm="1">
        <f t="array" ref="AM203">IF(AH203="Yes",T203&amp;" (Suspended as of: "&amp;TEXT(AI203,"m/dd/yyyy")&amp;")",T203)</f>
        <v xml:space="preserve">J. Roia Electrical, INC. </v>
      </c>
      <c r="AN203" t="str" cm="1">
        <f t="array" ref="AN20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0.00%
PPD 30 Days: 0.00%</v>
      </c>
      <c r="AO203" t="str" cm="1">
        <f t="array" ref="AO20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5000.00%
% or $ amount Markup Non Business/Emergency Hours: $150.00
% Markup Materials: 2500.00%</v>
      </c>
      <c r="AP20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Jason Roia
Primary Addres: 1160 Meridian St; Fall River, MA 02720
Phone Number: 508-989-5467
Fax Number: Jroia1979@gmail.com</v>
      </c>
      <c r="AQ203" t="str">
        <f>VLOOKUP(data[[#This Row],[Lead Name]],get_cat!$A$170:$B$172,2,0)</f>
        <v>Richard Levesque 
Address: One Ashburton Place Room 1608 Boston, MA 02108 
Phone: 617-359-7269 | Email: richard.levesque@mass.gov</v>
      </c>
      <c r="AR20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Jason Roia
Emergency Contact Phone/After Hours: 508-989-5467
Emergency Contact Email: Jroia1979@gmail.com</v>
      </c>
    </row>
    <row r="204" spans="1:44" x14ac:dyDescent="0.35">
      <c r="A204" t="s">
        <v>1370</v>
      </c>
      <c r="B204" t="s">
        <v>45</v>
      </c>
      <c r="C204" t="s">
        <v>46</v>
      </c>
      <c r="D204" t="s">
        <v>222</v>
      </c>
      <c r="E204" t="s">
        <v>61</v>
      </c>
      <c r="F204" t="s">
        <v>61</v>
      </c>
      <c r="G204" t="s">
        <v>61</v>
      </c>
      <c r="H204" t="s">
        <v>61</v>
      </c>
      <c r="I204" t="s">
        <v>61</v>
      </c>
      <c r="J204" t="s">
        <v>61</v>
      </c>
      <c r="K204" t="s">
        <v>61</v>
      </c>
      <c r="L204" t="s">
        <v>61</v>
      </c>
      <c r="M204" t="s">
        <v>61</v>
      </c>
      <c r="N204" t="s">
        <v>61</v>
      </c>
      <c r="O204" t="s">
        <v>61</v>
      </c>
      <c r="P204" t="s">
        <v>61</v>
      </c>
      <c r="Q204" t="s">
        <v>61</v>
      </c>
      <c r="R204" t="s">
        <v>61</v>
      </c>
      <c r="S204" t="s">
        <v>61</v>
      </c>
      <c r="T204" t="s">
        <v>1371</v>
      </c>
      <c r="U204" t="s">
        <v>1372</v>
      </c>
      <c r="V204" t="s">
        <v>1373</v>
      </c>
      <c r="W204" t="s">
        <v>1374</v>
      </c>
      <c r="X204" t="s">
        <v>1375</v>
      </c>
      <c r="Y204" t="s">
        <v>1376</v>
      </c>
      <c r="Z204" t="s">
        <v>1370</v>
      </c>
      <c r="AA204">
        <v>0.01</v>
      </c>
      <c r="AB204">
        <v>0</v>
      </c>
      <c r="AC204">
        <v>0</v>
      </c>
      <c r="AD204">
        <v>0</v>
      </c>
      <c r="AF204">
        <v>175.5</v>
      </c>
      <c r="AG204">
        <v>0.35</v>
      </c>
      <c r="AH204" t="s">
        <v>68</v>
      </c>
      <c r="AI204" s="26">
        <v>0</v>
      </c>
      <c r="AJ204" s="26" t="s">
        <v>1377</v>
      </c>
      <c r="AK204" s="26" t="s">
        <v>1378</v>
      </c>
      <c r="AL204" s="26" t="s">
        <v>1379</v>
      </c>
      <c r="AM204" s="26" t="str" cm="1">
        <f t="array" ref="AM204">IF(AH204="Yes",T204&amp;" (Suspended as of: "&amp;TEXT(AI204,"m/dd/yyyy")&amp;")",T204)</f>
        <v>South Shore Generator</v>
      </c>
      <c r="AN204" t="str" cm="1">
        <f t="array" ref="AN20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204" t="str" cm="1">
        <f t="array" ref="AO20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$175.50
% Markup Materials: 35.00%</v>
      </c>
      <c r="AP20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Eric Clark
Primary Addres: 2696A Cranberry Highway, Wareham, MA 02571
Phone Number: 508-295-7336
Fax Number: 508-291-2544</v>
      </c>
      <c r="AQ204" t="str">
        <f>VLOOKUP(data[[#This Row],[Lead Name]],get_cat!$A$170:$B$172,2,0)</f>
        <v>Richard Levesque 
Address: One Ashburton Place Room 1608 Boston, MA 02108 
Phone: 617-359-7269 | Email: richard.levesque@mass.gov</v>
      </c>
      <c r="AR20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Jeff Stelmack
Emergency Contact Phone/After Hours: 508-295-7336; 774-766-8819
Emergency Contact Email: jstelmack@ssgen.com</v>
      </c>
    </row>
    <row r="205" spans="1:44" x14ac:dyDescent="0.35">
      <c r="A205" t="s">
        <v>1380</v>
      </c>
      <c r="B205" t="s">
        <v>45</v>
      </c>
      <c r="C205" t="s">
        <v>46</v>
      </c>
      <c r="D205" t="s">
        <v>222</v>
      </c>
      <c r="E205" t="s">
        <v>61</v>
      </c>
      <c r="F205" t="s">
        <v>61</v>
      </c>
      <c r="G205" t="s">
        <v>61</v>
      </c>
      <c r="H205" t="s">
        <v>61</v>
      </c>
      <c r="I205" t="s">
        <v>61</v>
      </c>
      <c r="J205" t="s">
        <v>61</v>
      </c>
      <c r="K205" t="s">
        <v>61</v>
      </c>
      <c r="L205" t="s">
        <v>61</v>
      </c>
      <c r="M205" t="s">
        <v>61</v>
      </c>
      <c r="N205" t="s">
        <v>61</v>
      </c>
      <c r="O205" t="s">
        <v>61</v>
      </c>
      <c r="P205" t="s">
        <v>61</v>
      </c>
      <c r="Q205" t="s">
        <v>61</v>
      </c>
      <c r="R205" t="s">
        <v>61</v>
      </c>
      <c r="S205" t="s">
        <v>61</v>
      </c>
      <c r="T205" t="s">
        <v>1381</v>
      </c>
      <c r="U205" t="s">
        <v>1382</v>
      </c>
      <c r="V205" t="s">
        <v>1383</v>
      </c>
      <c r="W205" t="s">
        <v>1384</v>
      </c>
      <c r="X205" t="s">
        <v>58</v>
      </c>
      <c r="Y205" t="s">
        <v>1385</v>
      </c>
      <c r="Z205" t="s">
        <v>1380</v>
      </c>
      <c r="AA205">
        <v>0</v>
      </c>
      <c r="AB205">
        <v>0</v>
      </c>
      <c r="AC205">
        <v>0</v>
      </c>
      <c r="AD205">
        <v>0</v>
      </c>
      <c r="AG205">
        <v>0.35</v>
      </c>
      <c r="AH205" t="s">
        <v>68</v>
      </c>
      <c r="AI205" s="26">
        <v>0</v>
      </c>
      <c r="AJ205" s="26" t="s">
        <v>1386</v>
      </c>
      <c r="AK205" s="26" t="s">
        <v>1387</v>
      </c>
      <c r="AL205" s="26" t="s">
        <v>1388</v>
      </c>
      <c r="AM205" s="26" t="str" cm="1">
        <f t="array" ref="AM205">IF(AH205="Yes",T205&amp;" (Suspended as of: "&amp;TEXT(AI205,"m/dd/yyyy")&amp;")",T205)</f>
        <v>Southworth-Milton, Inc. dba Milton CAT</v>
      </c>
      <c r="AN205" t="str" cm="1">
        <f t="array" ref="AN20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05" t="str" cm="1">
        <f t="array" ref="AO20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35.00%</v>
      </c>
      <c r="AP20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Kyle Fussner
Primary Addres: 100 Quarry Drive, Milford, MA 01757
Phone Number: 508-259-1620
Fax Number: N/A</v>
      </c>
      <c r="AQ205" t="str">
        <f>VLOOKUP(data[[#This Row],[Lead Name]],get_cat!$A$170:$B$172,2,0)</f>
        <v>Richard Levesque 
Address: One Ashburton Place Room 1608 Boston, MA 02108 
Phone: 617-359-7269 | Email: richard.levesque@mass.gov</v>
      </c>
      <c r="AR20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Power Systems Service
Emergency Contact Phone/After Hours: 508-634-3400
Emergency Contact Email: pscsa@miltoncat.com</v>
      </c>
    </row>
    <row r="206" spans="1:44" x14ac:dyDescent="0.35">
      <c r="A206" t="s">
        <v>1389</v>
      </c>
      <c r="B206" t="s">
        <v>45</v>
      </c>
      <c r="C206" t="s">
        <v>46</v>
      </c>
      <c r="D206" t="s">
        <v>73</v>
      </c>
      <c r="E206" t="s">
        <v>48</v>
      </c>
      <c r="F206" t="s">
        <v>61</v>
      </c>
      <c r="G206" t="s">
        <v>48</v>
      </c>
      <c r="H206" t="s">
        <v>61</v>
      </c>
      <c r="I206" t="s">
        <v>48</v>
      </c>
      <c r="J206" t="s">
        <v>61</v>
      </c>
      <c r="K206" t="s">
        <v>48</v>
      </c>
      <c r="L206" t="s">
        <v>48</v>
      </c>
      <c r="M206" t="s">
        <v>48</v>
      </c>
      <c r="N206" t="s">
        <v>61</v>
      </c>
      <c r="O206" t="s">
        <v>48</v>
      </c>
      <c r="P206" t="s">
        <v>61</v>
      </c>
      <c r="Q206" t="s">
        <v>61</v>
      </c>
      <c r="R206" t="s">
        <v>61</v>
      </c>
      <c r="S206" t="s">
        <v>61</v>
      </c>
      <c r="T206" t="s">
        <v>1390</v>
      </c>
      <c r="U206" t="s">
        <v>1391</v>
      </c>
      <c r="V206" t="s">
        <v>1392</v>
      </c>
      <c r="W206" t="s">
        <v>1393</v>
      </c>
      <c r="X206" t="s">
        <v>1394</v>
      </c>
      <c r="Y206" t="s">
        <v>1395</v>
      </c>
      <c r="Z206" t="s">
        <v>1389</v>
      </c>
      <c r="AA206">
        <v>0</v>
      </c>
      <c r="AB206">
        <v>0.01</v>
      </c>
      <c r="AC206">
        <v>0</v>
      </c>
      <c r="AD206">
        <v>0</v>
      </c>
      <c r="AE206">
        <v>0.7</v>
      </c>
      <c r="AF206">
        <v>168</v>
      </c>
      <c r="AH206" t="s">
        <v>68</v>
      </c>
      <c r="AI206" s="26">
        <v>0</v>
      </c>
      <c r="AJ206" s="26" t="s">
        <v>1392</v>
      </c>
      <c r="AK206" s="26" t="s">
        <v>1396</v>
      </c>
      <c r="AL206" s="26" t="s">
        <v>1395</v>
      </c>
      <c r="AM206" s="26" t="str" cm="1">
        <f t="array" ref="AM206">IF(AH206="Yes",T206&amp;" (Suspended as of: "&amp;TEXT(AI206,"m/dd/yyyy")&amp;")",T206)</f>
        <v>SS Service Corp.</v>
      </c>
      <c r="AN206" t="str" cm="1">
        <f t="array" ref="AN20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1.00%
PPD 20 Days: 0.00%
PPD 30 Days: 0.00%</v>
      </c>
      <c r="AO206" t="str" cm="1">
        <f t="array" ref="AO20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70.00%
% or $ amount Markup Non Business/Emergency Hours: $168.00
% Markup Materials: 0.00%</v>
      </c>
      <c r="AP20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Paul V. Santos
Primary Addres: 30 Robert W. Boyden Road, Unit A-100, Taunton, MA 02780
Phone Number: 401-236-5344
Fax Number: 508-822-2177</v>
      </c>
      <c r="AQ206" t="str">
        <f>VLOOKUP(data[[#This Row],[Lead Name]],get_cat!$A$170:$B$172,2,0)</f>
        <v>Richard Levesque 
Address: One Ashburton Place Room 1608 Boston, MA 02108 
Phone: 617-359-7269 | Email: richard.levesque@mass.gov</v>
      </c>
      <c r="AR20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Paul V. Santos
Emergency Contact Phone/After Hours: 401-236-5344; 508-958-4724
Emergency Contact Email: pauls@ssservicecorp.com</v>
      </c>
    </row>
    <row r="207" spans="1:44" x14ac:dyDescent="0.35">
      <c r="A207" t="s">
        <v>1397</v>
      </c>
      <c r="B207" t="s">
        <v>45</v>
      </c>
      <c r="C207" t="s">
        <v>46</v>
      </c>
      <c r="D207" t="s">
        <v>175</v>
      </c>
      <c r="E207" t="s">
        <v>48</v>
      </c>
      <c r="F207" t="s">
        <v>61</v>
      </c>
      <c r="G207" t="s">
        <v>61</v>
      </c>
      <c r="H207" t="s">
        <v>61</v>
      </c>
      <c r="I207" t="s">
        <v>61</v>
      </c>
      <c r="J207" t="s">
        <v>61</v>
      </c>
      <c r="K207" t="s">
        <v>61</v>
      </c>
      <c r="L207" t="s">
        <v>61</v>
      </c>
      <c r="M207" t="s">
        <v>61</v>
      </c>
      <c r="N207" t="s">
        <v>61</v>
      </c>
      <c r="O207" t="s">
        <v>48</v>
      </c>
      <c r="P207" t="s">
        <v>61</v>
      </c>
      <c r="Q207" t="s">
        <v>61</v>
      </c>
      <c r="R207" t="s">
        <v>61</v>
      </c>
      <c r="S207" t="s">
        <v>61</v>
      </c>
      <c r="T207" t="s">
        <v>1398</v>
      </c>
      <c r="U207" t="s">
        <v>1399</v>
      </c>
      <c r="V207" t="s">
        <v>1398</v>
      </c>
      <c r="W207" t="s">
        <v>1400</v>
      </c>
      <c r="X207" t="s">
        <v>1401</v>
      </c>
      <c r="Y207" t="s">
        <v>1402</v>
      </c>
      <c r="Z207" t="s">
        <v>1397</v>
      </c>
      <c r="AA207">
        <v>0.06</v>
      </c>
      <c r="AB207">
        <v>0.03</v>
      </c>
      <c r="AC207">
        <v>0.01</v>
      </c>
      <c r="AD207">
        <v>0</v>
      </c>
      <c r="AE207">
        <v>1</v>
      </c>
      <c r="AF207">
        <v>125</v>
      </c>
      <c r="AG207">
        <v>0.3</v>
      </c>
      <c r="AH207" t="s">
        <v>68</v>
      </c>
      <c r="AI207" s="26">
        <v>0</v>
      </c>
      <c r="AJ207" s="26" t="s">
        <v>1398</v>
      </c>
      <c r="AK207" s="26" t="s">
        <v>1403</v>
      </c>
      <c r="AL207" s="26" t="s">
        <v>1402</v>
      </c>
      <c r="AM207" s="26" t="str" cm="1">
        <f t="array" ref="AM207">IF(AH207="Yes",T207&amp;" (Suspended as of: "&amp;TEXT(AI207,"m/dd/yyyy")&amp;")",T207)</f>
        <v>Steven Lucci</v>
      </c>
      <c r="AN207" t="str" cm="1">
        <f t="array" ref="AN20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6.00%
PPD 15 Days: 3.00%
PPD 20 Days: 1.00%
PPD 30 Days: 0.00%</v>
      </c>
      <c r="AO207" t="str" cm="1">
        <f t="array" ref="AO20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100.00%
% or $ amount Markup Non Business/Emergency Hours: $125.00
% Markup Materials: 30.00%</v>
      </c>
      <c r="AP20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Steven Lucci
Primary Addres: PO Box 874, Clinton, MA 01510
Phone Number: 978-852-6422
Fax Number: 978-365-6391</v>
      </c>
      <c r="AQ207" t="str">
        <f>VLOOKUP(data[[#This Row],[Lead Name]],get_cat!$A$170:$B$172,2,0)</f>
        <v>Richard Levesque 
Address: One Ashburton Place Room 1608 Boston, MA 02108 
Phone: 617-359-7269 | Email: richard.levesque@mass.gov</v>
      </c>
      <c r="AR20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Steven Lucci
Emergency Contact Phone/After Hours: 978-852-6422; 978-365-6371
Emergency Contact Email: slucci@aol.com</v>
      </c>
    </row>
    <row r="208" spans="1:44" x14ac:dyDescent="0.35">
      <c r="A208" t="s">
        <v>1404</v>
      </c>
      <c r="B208" t="s">
        <v>45</v>
      </c>
      <c r="C208" t="s">
        <v>46</v>
      </c>
      <c r="D208" t="s">
        <v>175</v>
      </c>
      <c r="E208" t="s">
        <v>61</v>
      </c>
      <c r="F208" t="s">
        <v>61</v>
      </c>
      <c r="G208" t="s">
        <v>61</v>
      </c>
      <c r="H208" t="s">
        <v>61</v>
      </c>
      <c r="I208" t="s">
        <v>61</v>
      </c>
      <c r="J208" t="s">
        <v>61</v>
      </c>
      <c r="K208" t="s">
        <v>61</v>
      </c>
      <c r="L208" t="s">
        <v>61</v>
      </c>
      <c r="M208" t="s">
        <v>61</v>
      </c>
      <c r="N208" t="s">
        <v>61</v>
      </c>
      <c r="O208" t="s">
        <v>61</v>
      </c>
      <c r="P208" t="s">
        <v>61</v>
      </c>
      <c r="Q208" t="s">
        <v>61</v>
      </c>
      <c r="R208" t="s">
        <v>61</v>
      </c>
      <c r="S208" t="s">
        <v>61</v>
      </c>
      <c r="T208" t="s">
        <v>1405</v>
      </c>
      <c r="U208" t="s">
        <v>1406</v>
      </c>
      <c r="V208" t="s">
        <v>1407</v>
      </c>
      <c r="W208" t="s">
        <v>1408</v>
      </c>
      <c r="X208" t="s">
        <v>1409</v>
      </c>
      <c r="Y208" t="s">
        <v>1410</v>
      </c>
      <c r="Z208" t="s">
        <v>1404</v>
      </c>
      <c r="AA208">
        <v>0.02</v>
      </c>
      <c r="AB208">
        <v>0.01</v>
      </c>
      <c r="AC208">
        <v>0.01</v>
      </c>
      <c r="AD208">
        <v>0</v>
      </c>
      <c r="AE208">
        <v>0</v>
      </c>
      <c r="AF208">
        <v>0</v>
      </c>
      <c r="AG208">
        <v>0</v>
      </c>
      <c r="AH208" t="s">
        <v>68</v>
      </c>
      <c r="AI208" s="26">
        <v>0</v>
      </c>
      <c r="AJ208" s="26" t="s">
        <v>1411</v>
      </c>
      <c r="AK208" s="26" t="s">
        <v>1412</v>
      </c>
      <c r="AL208" s="26" t="s">
        <v>1410</v>
      </c>
      <c r="AM208" s="26" t="str" cm="1">
        <f t="array" ref="AM208">IF(AH208="Yes",T208&amp;" (Suspended as of: "&amp;TEXT(AI208,"m/dd/yyyy")&amp;")",T208)</f>
        <v>Stockbridge Construction Company</v>
      </c>
      <c r="AN208" t="str" cm="1">
        <f t="array" ref="AN20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1.00%
PPD 30 Days: 0.00%</v>
      </c>
      <c r="AO208" t="str" cm="1">
        <f t="array" ref="AO20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0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Charles Kupfer
Primary Addres: 68 South Oxford Road, Millbury, MA 01527
Phone Number: 508-856-3042
Fax Number: 508-581-7868</v>
      </c>
      <c r="AQ208" t="str">
        <f>VLOOKUP(data[[#This Row],[Lead Name]],get_cat!$A$170:$B$172,2,0)</f>
        <v>Richard Levesque 
Address: One Ashburton Place Room 1608 Boston, MA 02108 
Phone: 617-359-7269 | Email: richard.levesque@mass.gov</v>
      </c>
      <c r="AR20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Susan Kupfer
Emergency Contact Phone/After Hours: 508-865-3042
Emergency Contact Email: chachakupfer@yahoo.com</v>
      </c>
    </row>
    <row r="209" spans="1:44" x14ac:dyDescent="0.35">
      <c r="A209" t="s">
        <v>1413</v>
      </c>
      <c r="B209" t="s">
        <v>45</v>
      </c>
      <c r="C209" t="s">
        <v>46</v>
      </c>
      <c r="D209" t="s">
        <v>175</v>
      </c>
      <c r="E209" t="s">
        <v>48</v>
      </c>
      <c r="F209" t="s">
        <v>48</v>
      </c>
      <c r="G209" t="s">
        <v>48</v>
      </c>
      <c r="H209" t="s">
        <v>48</v>
      </c>
      <c r="I209" t="s">
        <v>48</v>
      </c>
      <c r="J209" t="s">
        <v>48</v>
      </c>
      <c r="K209" t="s">
        <v>48</v>
      </c>
      <c r="L209" t="s">
        <v>48</v>
      </c>
      <c r="M209" t="s">
        <v>48</v>
      </c>
      <c r="N209" t="s">
        <v>48</v>
      </c>
      <c r="O209" t="s">
        <v>48</v>
      </c>
      <c r="P209" t="s">
        <v>48</v>
      </c>
      <c r="Q209" t="s">
        <v>48</v>
      </c>
      <c r="R209" t="s">
        <v>48</v>
      </c>
      <c r="S209" t="s">
        <v>61</v>
      </c>
      <c r="T209" t="s">
        <v>1414</v>
      </c>
      <c r="U209" t="s">
        <v>1415</v>
      </c>
      <c r="V209" t="s">
        <v>1416</v>
      </c>
      <c r="W209" t="s">
        <v>1417</v>
      </c>
      <c r="X209" t="s">
        <v>133</v>
      </c>
      <c r="Y209" t="s">
        <v>1418</v>
      </c>
      <c r="Z209" t="s">
        <v>1413</v>
      </c>
      <c r="AA209">
        <v>0.03</v>
      </c>
      <c r="AB209">
        <v>0.02</v>
      </c>
      <c r="AC209">
        <v>0.01</v>
      </c>
      <c r="AD209">
        <v>0</v>
      </c>
      <c r="AE209">
        <v>0.48</v>
      </c>
      <c r="AF209">
        <v>200</v>
      </c>
      <c r="AG209">
        <v>0.2</v>
      </c>
      <c r="AH209" t="s">
        <v>68</v>
      </c>
      <c r="AI209" s="26">
        <v>0</v>
      </c>
      <c r="AJ209" s="26" t="s">
        <v>1416</v>
      </c>
      <c r="AK209" s="26" t="s">
        <v>1417</v>
      </c>
      <c r="AL209" s="26" t="s">
        <v>1418</v>
      </c>
      <c r="AM209" s="26" t="str" cm="1">
        <f t="array" ref="AM209">IF(AH209="Yes",T209&amp;" (Suspended as of: "&amp;TEXT(AI209,"m/dd/yyyy")&amp;")",T209)</f>
        <v>Stutman Contracting, Inc.</v>
      </c>
      <c r="AN209" t="str" cm="1">
        <f t="array" ref="AN20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209" t="str" cm="1">
        <f t="array" ref="AO20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48.00%
% or $ amount Markup Non Business/Emergency Hours: $200.00
% Markup Materials: 20.00%</v>
      </c>
      <c r="AP20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Steven LeBoeuf
Primary Addres: 18 Sutton Avenue, Oxford, MA 01540
Phone Number: 508-509-9791
Fax Number: 0</v>
      </c>
      <c r="AQ209" t="str">
        <f>VLOOKUP(data[[#This Row],[Lead Name]],get_cat!$A$170:$B$172,2,0)</f>
        <v>Richard Levesque 
Address: One Ashburton Place Room 1608 Boston, MA 02108 
Phone: 617-359-7269 | Email: richard.levesque@mass.gov</v>
      </c>
      <c r="AR20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Steven LeBoeuf
Emergency Contact Phone/After Hours: 508-509-9791
Emergency Contact Email: sleboeuf@stutmancontracting.com</v>
      </c>
    </row>
    <row r="210" spans="1:44" x14ac:dyDescent="0.35">
      <c r="A210" t="s">
        <v>1419</v>
      </c>
      <c r="B210" t="s">
        <v>45</v>
      </c>
      <c r="C210" t="s">
        <v>46</v>
      </c>
      <c r="D210" t="s">
        <v>320</v>
      </c>
      <c r="E210" t="s">
        <v>48</v>
      </c>
      <c r="F210" t="s">
        <v>61</v>
      </c>
      <c r="G210" t="s">
        <v>48</v>
      </c>
      <c r="H210" t="s">
        <v>61</v>
      </c>
      <c r="I210" t="s">
        <v>48</v>
      </c>
      <c r="J210" t="s">
        <v>61</v>
      </c>
      <c r="K210" t="s">
        <v>48</v>
      </c>
      <c r="L210" t="s">
        <v>61</v>
      </c>
      <c r="M210" t="s">
        <v>48</v>
      </c>
      <c r="N210" t="s">
        <v>61</v>
      </c>
      <c r="O210" t="s">
        <v>48</v>
      </c>
      <c r="P210" t="s">
        <v>61</v>
      </c>
      <c r="Q210" t="s">
        <v>61</v>
      </c>
      <c r="R210" t="s">
        <v>61</v>
      </c>
      <c r="S210" t="s">
        <v>61</v>
      </c>
      <c r="T210" t="s">
        <v>1420</v>
      </c>
      <c r="U210" t="s">
        <v>1421</v>
      </c>
      <c r="V210" t="s">
        <v>1422</v>
      </c>
      <c r="W210" t="s">
        <v>1423</v>
      </c>
      <c r="X210" t="s">
        <v>1424</v>
      </c>
      <c r="Y210" t="s">
        <v>1425</v>
      </c>
      <c r="Z210" t="s">
        <v>1419</v>
      </c>
      <c r="AA210">
        <v>0.01</v>
      </c>
      <c r="AB210">
        <v>0</v>
      </c>
      <c r="AC210">
        <v>0</v>
      </c>
      <c r="AD210">
        <v>0</v>
      </c>
      <c r="AE210">
        <v>1.17</v>
      </c>
      <c r="AF210">
        <v>238.5</v>
      </c>
      <c r="AG210">
        <v>0.2</v>
      </c>
      <c r="AH210" t="s">
        <v>68</v>
      </c>
      <c r="AI210" s="26">
        <v>0</v>
      </c>
      <c r="AJ210" s="26" t="s">
        <v>1426</v>
      </c>
      <c r="AK210" s="26" t="s">
        <v>1427</v>
      </c>
      <c r="AL210" s="26" t="s">
        <v>1428</v>
      </c>
      <c r="AM210" s="26" t="str" cm="1">
        <f t="array" ref="AM210">IF(AH210="Yes",T210&amp;" (Suspended as of: "&amp;TEXT(AI210,"m/dd/yyyy")&amp;")",T210)</f>
        <v>Suburban Glass &amp; Mirror Co., Inc</v>
      </c>
      <c r="AN210" t="str" cm="1">
        <f t="array" ref="AN21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210" t="str" cm="1">
        <f t="array" ref="AO21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117.00%
% or $ amount Markup Non Business/Emergency Hours: $238.50
% Markup Materials: 20.00%</v>
      </c>
      <c r="AP21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Danny Landry
Primary Addres: 60 Powdermill Road, Acton, MA 01720
Phone Number: 617-799-7608
Fax Number: 978-897-5912</v>
      </c>
      <c r="AQ210" t="str">
        <f>VLOOKUP(data[[#This Row],[Lead Name]],get_cat!$A$170:$B$172,2,0)</f>
        <v>Richard Levesque 
Address: One Ashburton Place Room 1608 Boston, MA 02108 
Phone: 617-359-7269 | Email: richard.levesque@mass.gov</v>
      </c>
      <c r="AR21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Joseph Prendergast
Emergency Contact Phone/After Hours: 617-799-8608; 617-799-7608
Emergency Contact Email: jjprendy@aol.com</v>
      </c>
    </row>
    <row r="211" spans="1:44" x14ac:dyDescent="0.35">
      <c r="A211" t="s">
        <v>1429</v>
      </c>
      <c r="B211" t="s">
        <v>45</v>
      </c>
      <c r="C211" t="s">
        <v>46</v>
      </c>
      <c r="D211" t="s">
        <v>128</v>
      </c>
      <c r="E211" t="s">
        <v>48</v>
      </c>
      <c r="F211" t="s">
        <v>61</v>
      </c>
      <c r="G211" t="s">
        <v>48</v>
      </c>
      <c r="H211" t="s">
        <v>61</v>
      </c>
      <c r="I211" t="s">
        <v>48</v>
      </c>
      <c r="J211" t="s">
        <v>61</v>
      </c>
      <c r="K211" t="s">
        <v>48</v>
      </c>
      <c r="L211" t="s">
        <v>48</v>
      </c>
      <c r="M211" t="s">
        <v>48</v>
      </c>
      <c r="N211" t="s">
        <v>61</v>
      </c>
      <c r="O211" t="s">
        <v>48</v>
      </c>
      <c r="P211" t="s">
        <v>61</v>
      </c>
      <c r="Q211" t="s">
        <v>61</v>
      </c>
      <c r="R211" t="s">
        <v>61</v>
      </c>
      <c r="S211" t="s">
        <v>61</v>
      </c>
      <c r="T211" t="s">
        <v>1430</v>
      </c>
      <c r="U211" t="s">
        <v>1431</v>
      </c>
      <c r="V211" t="s">
        <v>1432</v>
      </c>
      <c r="W211" t="s">
        <v>1433</v>
      </c>
      <c r="X211" t="s">
        <v>1434</v>
      </c>
      <c r="Y211" t="s">
        <v>1435</v>
      </c>
      <c r="Z211" t="s">
        <v>1429</v>
      </c>
      <c r="AA211">
        <v>0.01</v>
      </c>
      <c r="AB211">
        <v>0</v>
      </c>
      <c r="AC211">
        <v>0</v>
      </c>
      <c r="AD211">
        <v>0</v>
      </c>
      <c r="AE211">
        <v>2.5</v>
      </c>
      <c r="AF211">
        <v>360</v>
      </c>
      <c r="AG211">
        <v>0.25</v>
      </c>
      <c r="AH211" t="s">
        <v>68</v>
      </c>
      <c r="AI211" s="26">
        <v>0</v>
      </c>
      <c r="AJ211" s="26" t="s">
        <v>1432</v>
      </c>
      <c r="AK211" s="26" t="s">
        <v>1436</v>
      </c>
      <c r="AL211" s="26" t="s">
        <v>1435</v>
      </c>
      <c r="AM211" s="26" t="str" cm="1">
        <f t="array" ref="AM211">IF(AH211="Yes",T211&amp;" (Suspended as of: "&amp;TEXT(AI211,"m/dd/yyyy")&amp;")",T211)</f>
        <v>JC Lentine Electric Services Inc</v>
      </c>
      <c r="AN211" t="str" cm="1">
        <f t="array" ref="AN21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211" t="str" cm="1">
        <f t="array" ref="AO21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250.00%
% or $ amount Markup Non Business/Emergency Hours: $360.00
% Markup Materials: 25.00%</v>
      </c>
      <c r="AP21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John C. Lentine
Primary Addres: 54R Water Street #6, Hyde Park, MA  02136
Phone Number: 617-361-1500
Fax Number: 617-384-2006</v>
      </c>
      <c r="AQ211" t="str">
        <f>VLOOKUP(data[[#This Row],[Lead Name]],get_cat!$A$170:$B$172,2,0)</f>
        <v>Richard Levesque 
Address: One Ashburton Place Room 1608 Boston, MA 02108 
Phone: 617-359-7269 | Email: richard.levesque@mass.gov</v>
      </c>
      <c r="AR21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John C. Lentine
Emergency Contact Phone/After Hours: 617-361-1500 x12; 617-361-1500 x40 
Emergency Contact Email: john@lentineelectric.com</v>
      </c>
    </row>
    <row r="212" spans="1:44" x14ac:dyDescent="0.35">
      <c r="A212" t="s">
        <v>1437</v>
      </c>
      <c r="B212" t="s">
        <v>45</v>
      </c>
      <c r="C212" t="s">
        <v>46</v>
      </c>
      <c r="D212" t="s">
        <v>331</v>
      </c>
      <c r="E212" t="s">
        <v>48</v>
      </c>
      <c r="F212" t="s">
        <v>61</v>
      </c>
      <c r="G212" t="s">
        <v>48</v>
      </c>
      <c r="H212" t="s">
        <v>61</v>
      </c>
      <c r="I212" t="s">
        <v>48</v>
      </c>
      <c r="J212" t="s">
        <v>61</v>
      </c>
      <c r="K212" t="s">
        <v>48</v>
      </c>
      <c r="L212" t="s">
        <v>61</v>
      </c>
      <c r="M212" t="s">
        <v>48</v>
      </c>
      <c r="N212" t="s">
        <v>61</v>
      </c>
      <c r="O212" t="s">
        <v>48</v>
      </c>
      <c r="P212" t="s">
        <v>61</v>
      </c>
      <c r="Q212" t="s">
        <v>61</v>
      </c>
      <c r="R212" t="s">
        <v>61</v>
      </c>
      <c r="S212" t="s">
        <v>61</v>
      </c>
      <c r="T212" t="s">
        <v>1420</v>
      </c>
      <c r="U212" t="s">
        <v>1421</v>
      </c>
      <c r="V212" t="s">
        <v>1422</v>
      </c>
      <c r="W212" t="s">
        <v>1438</v>
      </c>
      <c r="X212" t="s">
        <v>1424</v>
      </c>
      <c r="Y212" t="s">
        <v>1425</v>
      </c>
      <c r="Z212" t="s">
        <v>1437</v>
      </c>
      <c r="AA212">
        <v>0.01</v>
      </c>
      <c r="AB212">
        <v>0</v>
      </c>
      <c r="AC212">
        <v>0</v>
      </c>
      <c r="AD212">
        <v>0</v>
      </c>
      <c r="AE212">
        <v>1.1599999999999999</v>
      </c>
      <c r="AF212">
        <v>175.5</v>
      </c>
      <c r="AG212">
        <v>0.2</v>
      </c>
      <c r="AH212" t="s">
        <v>68</v>
      </c>
      <c r="AI212" s="26">
        <v>0</v>
      </c>
      <c r="AJ212" s="26" t="s">
        <v>1426</v>
      </c>
      <c r="AK212" s="26" t="s">
        <v>1427</v>
      </c>
      <c r="AL212" s="26" t="s">
        <v>1428</v>
      </c>
      <c r="AM212" s="26" t="str" cm="1">
        <f t="array" ref="AM212">IF(AH212="Yes",T212&amp;" (Suspended as of: "&amp;TEXT(AI212,"m/dd/yyyy")&amp;")",T212)</f>
        <v>Suburban Glass &amp; Mirror Co., Inc</v>
      </c>
      <c r="AN212" t="str" cm="1">
        <f t="array" ref="AN21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212" t="str" cm="1">
        <f t="array" ref="AO21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116.00%
% or $ amount Markup Non Business/Emergency Hours: $175.50
% Markup Materials: 20.00%</v>
      </c>
      <c r="AP21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Danny Landry
Primary Addres: 60 Powdermill Road, Acton, MA 01720
Phone Number: 978-897-6908
Fax Number: 978-897-5912</v>
      </c>
      <c r="AQ212" t="str">
        <f>VLOOKUP(data[[#This Row],[Lead Name]],get_cat!$A$170:$B$172,2,0)</f>
        <v>Richard Levesque 
Address: One Ashburton Place Room 1608 Boston, MA 02108 
Phone: 617-359-7269 | Email: richard.levesque@mass.gov</v>
      </c>
      <c r="AR21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Joseph Prendergast
Emergency Contact Phone/After Hours: 617-799-8608; 617-799-7608
Emergency Contact Email: jjprendy@aol.com</v>
      </c>
    </row>
    <row r="213" spans="1:44" x14ac:dyDescent="0.35">
      <c r="A213" t="s">
        <v>1439</v>
      </c>
      <c r="B213" t="s">
        <v>45</v>
      </c>
      <c r="C213" t="s">
        <v>46</v>
      </c>
      <c r="D213" t="s">
        <v>175</v>
      </c>
      <c r="E213" t="s">
        <v>48</v>
      </c>
      <c r="F213" t="s">
        <v>61</v>
      </c>
      <c r="G213" t="s">
        <v>48</v>
      </c>
      <c r="H213" t="s">
        <v>61</v>
      </c>
      <c r="I213" t="s">
        <v>48</v>
      </c>
      <c r="J213" t="s">
        <v>61</v>
      </c>
      <c r="K213" t="s">
        <v>48</v>
      </c>
      <c r="L213" t="s">
        <v>61</v>
      </c>
      <c r="M213" t="s">
        <v>48</v>
      </c>
      <c r="N213" t="s">
        <v>61</v>
      </c>
      <c r="O213" t="s">
        <v>48</v>
      </c>
      <c r="P213" t="s">
        <v>61</v>
      </c>
      <c r="Q213" t="s">
        <v>61</v>
      </c>
      <c r="R213" t="s">
        <v>61</v>
      </c>
      <c r="S213" t="s">
        <v>61</v>
      </c>
      <c r="T213" t="s">
        <v>1420</v>
      </c>
      <c r="U213" t="s">
        <v>1421</v>
      </c>
      <c r="V213" t="s">
        <v>1422</v>
      </c>
      <c r="W213" t="s">
        <v>1438</v>
      </c>
      <c r="X213" t="s">
        <v>1424</v>
      </c>
      <c r="Y213" t="s">
        <v>1425</v>
      </c>
      <c r="Z213" t="s">
        <v>1439</v>
      </c>
      <c r="AA213">
        <v>0.01</v>
      </c>
      <c r="AB213">
        <v>0</v>
      </c>
      <c r="AC213">
        <v>0</v>
      </c>
      <c r="AD213">
        <v>0</v>
      </c>
      <c r="AE213">
        <v>0.97</v>
      </c>
      <c r="AF213">
        <v>199.5</v>
      </c>
      <c r="AG213">
        <v>0.2</v>
      </c>
      <c r="AH213" t="s">
        <v>68</v>
      </c>
      <c r="AI213" s="26">
        <v>0</v>
      </c>
      <c r="AJ213" s="26" t="s">
        <v>1426</v>
      </c>
      <c r="AK213" s="26" t="s">
        <v>1427</v>
      </c>
      <c r="AL213" s="26" t="s">
        <v>1428</v>
      </c>
      <c r="AM213" s="26" t="str" cm="1">
        <f t="array" ref="AM213">IF(AH213="Yes",T213&amp;" (Suspended as of: "&amp;TEXT(AI213,"m/dd/yyyy")&amp;")",T213)</f>
        <v>Suburban Glass &amp; Mirror Co., Inc</v>
      </c>
      <c r="AN213" t="str" cm="1">
        <f t="array" ref="AN21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213" t="str" cm="1">
        <f t="array" ref="AO21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97.00%
% or $ amount Markup Non Business/Emergency Hours: $199.50
% Markup Materials: 20.00%</v>
      </c>
      <c r="AP21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Danny Landry
Primary Addres: 60 Powdermill Road, Acton, MA 01720
Phone Number: 978-897-6908
Fax Number: 978-897-5912</v>
      </c>
      <c r="AQ213" t="str">
        <f>VLOOKUP(data[[#This Row],[Lead Name]],get_cat!$A$170:$B$172,2,0)</f>
        <v>Richard Levesque 
Address: One Ashburton Place Room 1608 Boston, MA 02108 
Phone: 617-359-7269 | Email: richard.levesque@mass.gov</v>
      </c>
      <c r="AR21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Joseph Prendergast
Emergency Contact Phone/After Hours: 617-799-8608; 617-799-7608
Emergency Contact Email: jjprendy@aol.com</v>
      </c>
    </row>
    <row r="214" spans="1:44" x14ac:dyDescent="0.35">
      <c r="A214" t="s">
        <v>1440</v>
      </c>
      <c r="B214" t="s">
        <v>45</v>
      </c>
      <c r="C214" t="s">
        <v>46</v>
      </c>
      <c r="D214" t="s">
        <v>94</v>
      </c>
      <c r="E214" t="s">
        <v>48</v>
      </c>
      <c r="F214" t="s">
        <v>61</v>
      </c>
      <c r="G214" t="s">
        <v>48</v>
      </c>
      <c r="H214" t="s">
        <v>61</v>
      </c>
      <c r="I214" t="s">
        <v>48</v>
      </c>
      <c r="J214" t="s">
        <v>61</v>
      </c>
      <c r="K214" t="s">
        <v>48</v>
      </c>
      <c r="L214" t="s">
        <v>61</v>
      </c>
      <c r="M214" t="s">
        <v>48</v>
      </c>
      <c r="N214" t="s">
        <v>61</v>
      </c>
      <c r="O214" t="s">
        <v>48</v>
      </c>
      <c r="P214" t="s">
        <v>61</v>
      </c>
      <c r="Q214" t="s">
        <v>61</v>
      </c>
      <c r="R214" t="s">
        <v>61</v>
      </c>
      <c r="S214" t="s">
        <v>61</v>
      </c>
      <c r="T214" t="s">
        <v>1420</v>
      </c>
      <c r="U214" t="s">
        <v>1421</v>
      </c>
      <c r="V214" t="s">
        <v>1422</v>
      </c>
      <c r="W214" t="s">
        <v>1438</v>
      </c>
      <c r="X214" t="s">
        <v>1424</v>
      </c>
      <c r="Y214" t="s">
        <v>1425</v>
      </c>
      <c r="Z214" t="s">
        <v>1440</v>
      </c>
      <c r="AA214">
        <v>0.01</v>
      </c>
      <c r="AB214">
        <v>0</v>
      </c>
      <c r="AC214">
        <v>0</v>
      </c>
      <c r="AD214">
        <v>0</v>
      </c>
      <c r="AE214">
        <v>0.85</v>
      </c>
      <c r="AF214">
        <v>172.5</v>
      </c>
      <c r="AG214">
        <v>0.2</v>
      </c>
      <c r="AH214" t="s">
        <v>68</v>
      </c>
      <c r="AI214" s="26">
        <v>0</v>
      </c>
      <c r="AJ214" s="26" t="s">
        <v>1426</v>
      </c>
      <c r="AK214" s="26" t="s">
        <v>1427</v>
      </c>
      <c r="AL214" s="26" t="s">
        <v>1441</v>
      </c>
      <c r="AM214" s="26" t="str" cm="1">
        <f t="array" ref="AM214">IF(AH214="Yes",T214&amp;" (Suspended as of: "&amp;TEXT(AI214,"m/dd/yyyy")&amp;")",T214)</f>
        <v>Suburban Glass &amp; Mirror Co., Inc</v>
      </c>
      <c r="AN214" t="str" cm="1">
        <f t="array" ref="AN21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214" t="str" cm="1">
        <f t="array" ref="AO21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85.00%
% or $ amount Markup Non Business/Emergency Hours: $172.50
% Markup Materials: 20.00%</v>
      </c>
      <c r="AP21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Danny Landry
Primary Addres: 60 Powdermill Road, Acton, MA 01720
Phone Number: 978-897-6908
Fax Number: 978-897-5912</v>
      </c>
      <c r="AQ214" t="str">
        <f>VLOOKUP(data[[#This Row],[Lead Name]],get_cat!$A$170:$B$172,2,0)</f>
        <v>Richard Levesque 
Address: One Ashburton Place Room 1608 Boston, MA 02108 
Phone: 617-359-7269 | Email: richard.levesque@mass.gov</v>
      </c>
      <c r="AR21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Joseph Prendergast
Emergency Contact Phone/After Hours: 617-799-8608; 617-799-7608
Emergency Contact Email: jprendy@aol.com</v>
      </c>
    </row>
    <row r="215" spans="1:44" x14ac:dyDescent="0.35">
      <c r="A215" t="s">
        <v>1442</v>
      </c>
      <c r="B215" t="s">
        <v>45</v>
      </c>
      <c r="C215" t="s">
        <v>46</v>
      </c>
      <c r="D215" t="s">
        <v>47</v>
      </c>
      <c r="E215" t="s">
        <v>48</v>
      </c>
      <c r="F215" t="s">
        <v>61</v>
      </c>
      <c r="G215" t="s">
        <v>48</v>
      </c>
      <c r="H215" t="s">
        <v>61</v>
      </c>
      <c r="I215" t="s">
        <v>48</v>
      </c>
      <c r="J215" t="s">
        <v>61</v>
      </c>
      <c r="K215" t="s">
        <v>48</v>
      </c>
      <c r="L215" t="s">
        <v>61</v>
      </c>
      <c r="M215" t="s">
        <v>48</v>
      </c>
      <c r="N215" t="s">
        <v>61</v>
      </c>
      <c r="O215" t="s">
        <v>48</v>
      </c>
      <c r="P215" t="s">
        <v>61</v>
      </c>
      <c r="Q215" t="s">
        <v>61</v>
      </c>
      <c r="R215" t="s">
        <v>61</v>
      </c>
      <c r="S215" t="s">
        <v>61</v>
      </c>
      <c r="T215" t="s">
        <v>1420</v>
      </c>
      <c r="U215" t="s">
        <v>1421</v>
      </c>
      <c r="V215" t="s">
        <v>1422</v>
      </c>
      <c r="W215" t="s">
        <v>1438</v>
      </c>
      <c r="X215" t="s">
        <v>1424</v>
      </c>
      <c r="Y215" t="s">
        <v>1425</v>
      </c>
      <c r="Z215" t="s">
        <v>1442</v>
      </c>
      <c r="AA215">
        <v>0.01</v>
      </c>
      <c r="AB215">
        <v>0</v>
      </c>
      <c r="AC215">
        <v>0</v>
      </c>
      <c r="AD215">
        <v>0</v>
      </c>
      <c r="AE215">
        <v>0.53</v>
      </c>
      <c r="AF215">
        <v>147</v>
      </c>
      <c r="AG215">
        <v>0.2</v>
      </c>
      <c r="AH215" t="s">
        <v>68</v>
      </c>
      <c r="AI215" s="26">
        <v>0</v>
      </c>
      <c r="AJ215" s="26" t="s">
        <v>1426</v>
      </c>
      <c r="AK215" s="26" t="s">
        <v>1427</v>
      </c>
      <c r="AL215" s="26" t="s">
        <v>1428</v>
      </c>
      <c r="AM215" s="26" t="str" cm="1">
        <f t="array" ref="AM215">IF(AH215="Yes",T215&amp;" (Suspended as of: "&amp;TEXT(AI215,"m/dd/yyyy")&amp;")",T215)</f>
        <v>Suburban Glass &amp; Mirror Co., Inc</v>
      </c>
      <c r="AN215" t="str" cm="1">
        <f t="array" ref="AN21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215" t="str" cm="1">
        <f t="array" ref="AO21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53.00%
% or $ amount Markup Non Business/Emergency Hours: $147.00
% Markup Materials: 20.00%</v>
      </c>
      <c r="AP21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Danny Landry
Primary Addres: 60 Powdermill Road, Acton, MA 01720
Phone Number: 978-897-6908
Fax Number: 978-897-5912</v>
      </c>
      <c r="AQ215" t="str">
        <f>VLOOKUP(data[[#This Row],[Lead Name]],get_cat!$A$170:$B$172,2,0)</f>
        <v>Richard Levesque 
Address: One Ashburton Place Room 1608 Boston, MA 02108 
Phone: 617-359-7269 | Email: richard.levesque@mass.gov</v>
      </c>
      <c r="AR21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Joseph Prendergast
Emergency Contact Phone/After Hours: 617-799-8608; 617-799-7608
Emergency Contact Email: jjprendy@aol.com</v>
      </c>
    </row>
    <row r="216" spans="1:44" x14ac:dyDescent="0.35">
      <c r="A216" t="s">
        <v>1443</v>
      </c>
      <c r="B216" t="s">
        <v>45</v>
      </c>
      <c r="C216" t="s">
        <v>46</v>
      </c>
      <c r="D216" t="s">
        <v>75</v>
      </c>
      <c r="E216" t="s">
        <v>48</v>
      </c>
      <c r="F216" t="s">
        <v>61</v>
      </c>
      <c r="G216" t="s">
        <v>48</v>
      </c>
      <c r="H216" t="s">
        <v>61</v>
      </c>
      <c r="I216" t="s">
        <v>48</v>
      </c>
      <c r="J216" t="s">
        <v>61</v>
      </c>
      <c r="K216" t="s">
        <v>48</v>
      </c>
      <c r="L216" t="s">
        <v>61</v>
      </c>
      <c r="M216" t="s">
        <v>48</v>
      </c>
      <c r="N216" t="s">
        <v>61</v>
      </c>
      <c r="O216" t="s">
        <v>48</v>
      </c>
      <c r="P216" t="s">
        <v>61</v>
      </c>
      <c r="Q216" t="s">
        <v>61</v>
      </c>
      <c r="R216" t="s">
        <v>61</v>
      </c>
      <c r="S216" t="s">
        <v>61</v>
      </c>
      <c r="T216" t="s">
        <v>1420</v>
      </c>
      <c r="U216" t="s">
        <v>1421</v>
      </c>
      <c r="V216" t="s">
        <v>1422</v>
      </c>
      <c r="W216" t="s">
        <v>1438</v>
      </c>
      <c r="X216" t="s">
        <v>1424</v>
      </c>
      <c r="Y216" t="s">
        <v>1425</v>
      </c>
      <c r="Z216" t="s">
        <v>1443</v>
      </c>
      <c r="AA216">
        <v>0.01</v>
      </c>
      <c r="AB216">
        <v>0</v>
      </c>
      <c r="AC216">
        <v>0</v>
      </c>
      <c r="AD216">
        <v>0</v>
      </c>
      <c r="AE216">
        <v>1.01</v>
      </c>
      <c r="AF216">
        <v>220.5</v>
      </c>
      <c r="AG216">
        <v>0.2</v>
      </c>
      <c r="AH216" t="s">
        <v>68</v>
      </c>
      <c r="AI216" s="26">
        <v>0</v>
      </c>
      <c r="AJ216" s="26" t="s">
        <v>1426</v>
      </c>
      <c r="AK216" s="26" t="s">
        <v>1427</v>
      </c>
      <c r="AL216" s="26" t="s">
        <v>1428</v>
      </c>
      <c r="AM216" s="26" t="str" cm="1">
        <f t="array" ref="AM216">IF(AH216="Yes",T216&amp;" (Suspended as of: "&amp;TEXT(AI216,"m/dd/yyyy")&amp;")",T216)</f>
        <v>Suburban Glass &amp; Mirror Co., Inc</v>
      </c>
      <c r="AN216" t="str" cm="1">
        <f t="array" ref="AN21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216" t="str" cm="1">
        <f t="array" ref="AO21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101.00%
% or $ amount Markup Non Business/Emergency Hours: $220.50
% Markup Materials: 20.00%</v>
      </c>
      <c r="AP21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Danny Landry
Primary Addres: 60 Powdermill Road, Acton, MA 01720
Phone Number: 978-897-6908
Fax Number: 978-897-5912</v>
      </c>
      <c r="AQ216" t="str">
        <f>VLOOKUP(data[[#This Row],[Lead Name]],get_cat!$A$170:$B$172,2,0)</f>
        <v>Richard Levesque 
Address: One Ashburton Place Room 1608 Boston, MA 02108 
Phone: 617-359-7269 | Email: richard.levesque@mass.gov</v>
      </c>
      <c r="AR21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Joseph Prendergast
Emergency Contact Phone/After Hours: 617-799-8608; 617-799-7608
Emergency Contact Email: jjprendy@aol.com</v>
      </c>
    </row>
    <row r="217" spans="1:44" x14ac:dyDescent="0.35">
      <c r="A217" t="s">
        <v>1444</v>
      </c>
      <c r="B217" t="s">
        <v>45</v>
      </c>
      <c r="C217" t="s">
        <v>46</v>
      </c>
      <c r="D217" t="s">
        <v>73</v>
      </c>
      <c r="E217" t="s">
        <v>48</v>
      </c>
      <c r="F217" t="s">
        <v>61</v>
      </c>
      <c r="G217" t="s">
        <v>48</v>
      </c>
      <c r="H217" t="s">
        <v>61</v>
      </c>
      <c r="I217" t="s">
        <v>48</v>
      </c>
      <c r="J217" t="s">
        <v>61</v>
      </c>
      <c r="K217" t="s">
        <v>48</v>
      </c>
      <c r="L217" t="s">
        <v>61</v>
      </c>
      <c r="M217" t="s">
        <v>48</v>
      </c>
      <c r="N217" t="s">
        <v>61</v>
      </c>
      <c r="O217" t="s">
        <v>48</v>
      </c>
      <c r="P217" t="s">
        <v>61</v>
      </c>
      <c r="Q217" t="s">
        <v>61</v>
      </c>
      <c r="R217" t="s">
        <v>61</v>
      </c>
      <c r="S217" t="s">
        <v>61</v>
      </c>
      <c r="T217" t="s">
        <v>1445</v>
      </c>
      <c r="U217" t="s">
        <v>1421</v>
      </c>
      <c r="V217" t="s">
        <v>1422</v>
      </c>
      <c r="W217" t="s">
        <v>1438</v>
      </c>
      <c r="X217" t="s">
        <v>1424</v>
      </c>
      <c r="Y217" t="s">
        <v>1425</v>
      </c>
      <c r="Z217" t="s">
        <v>1444</v>
      </c>
      <c r="AA217">
        <v>0.01</v>
      </c>
      <c r="AB217">
        <v>0</v>
      </c>
      <c r="AC217">
        <v>0</v>
      </c>
      <c r="AD217">
        <v>0</v>
      </c>
      <c r="AE217">
        <v>1.94</v>
      </c>
      <c r="AF217">
        <v>238.5</v>
      </c>
      <c r="AG217">
        <v>0.15</v>
      </c>
      <c r="AH217" t="s">
        <v>68</v>
      </c>
      <c r="AI217" s="26">
        <v>0</v>
      </c>
      <c r="AJ217" s="26" t="s">
        <v>1426</v>
      </c>
      <c r="AK217" s="26" t="s">
        <v>1427</v>
      </c>
      <c r="AL217" s="26" t="s">
        <v>1428</v>
      </c>
      <c r="AM217" s="26" t="str" cm="1">
        <f t="array" ref="AM217">IF(AH217="Yes",T217&amp;" (Suspended as of: "&amp;TEXT(AI217,"m/dd/yyyy")&amp;")",T217)</f>
        <v>Suburban Glass &amp; Mirror Co., Inc.</v>
      </c>
      <c r="AN217" t="str" cm="1">
        <f t="array" ref="AN21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217" t="str" cm="1">
        <f t="array" ref="AO21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194.00%
% or $ amount Markup Non Business/Emergency Hours: $238.50
% Markup Materials: 15.00%</v>
      </c>
      <c r="AP21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Danny Landry
Primary Addres: 60 Powdermill Road, Acton, MA 01720
Phone Number: 978-897-6908
Fax Number: 978-897-5912</v>
      </c>
      <c r="AQ217" t="str">
        <f>VLOOKUP(data[[#This Row],[Lead Name]],get_cat!$A$170:$B$172,2,0)</f>
        <v>Richard Levesque 
Address: One Ashburton Place Room 1608 Boston, MA 02108 
Phone: 617-359-7269 | Email: richard.levesque@mass.gov</v>
      </c>
      <c r="AR21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Joseph Prendergast
Emergency Contact Phone/After Hours: 617-799-8608; 617-799-7608
Emergency Contact Email: jjprendy@aol.com</v>
      </c>
    </row>
    <row r="218" spans="1:44" x14ac:dyDescent="0.35">
      <c r="A218" t="s">
        <v>1446</v>
      </c>
      <c r="B218" t="s">
        <v>45</v>
      </c>
      <c r="C218" t="s">
        <v>46</v>
      </c>
      <c r="D218" t="s">
        <v>60</v>
      </c>
      <c r="E218" t="s">
        <v>61</v>
      </c>
      <c r="F218" t="s">
        <v>61</v>
      </c>
      <c r="G218" t="s">
        <v>61</v>
      </c>
      <c r="H218" t="s">
        <v>61</v>
      </c>
      <c r="I218" t="s">
        <v>61</v>
      </c>
      <c r="J218" t="s">
        <v>61</v>
      </c>
      <c r="K218" t="s">
        <v>61</v>
      </c>
      <c r="L218" t="s">
        <v>61</v>
      </c>
      <c r="M218" t="s">
        <v>61</v>
      </c>
      <c r="N218" t="s">
        <v>61</v>
      </c>
      <c r="O218" t="s">
        <v>61</v>
      </c>
      <c r="P218" t="s">
        <v>61</v>
      </c>
      <c r="Q218" t="s">
        <v>61</v>
      </c>
      <c r="R218" t="s">
        <v>61</v>
      </c>
      <c r="S218" t="s">
        <v>61</v>
      </c>
      <c r="T218" t="s">
        <v>1447</v>
      </c>
      <c r="U218" t="s">
        <v>1448</v>
      </c>
      <c r="V218" t="s">
        <v>1449</v>
      </c>
      <c r="W218" t="s">
        <v>1450</v>
      </c>
      <c r="X218" t="s">
        <v>58</v>
      </c>
      <c r="Y218" t="s">
        <v>1451</v>
      </c>
      <c r="Z218" t="s">
        <v>1446</v>
      </c>
      <c r="AA218">
        <v>1.4999999999999999E-2</v>
      </c>
      <c r="AB218">
        <v>0.01</v>
      </c>
      <c r="AC218">
        <v>0</v>
      </c>
      <c r="AD218">
        <v>0</v>
      </c>
      <c r="AH218" t="s">
        <v>68</v>
      </c>
      <c r="AI218" s="26">
        <v>0</v>
      </c>
      <c r="AJ218" s="26" t="s">
        <v>1452</v>
      </c>
      <c r="AK218" s="26" t="s">
        <v>1453</v>
      </c>
      <c r="AL218" s="26" t="s">
        <v>58</v>
      </c>
      <c r="AM218" s="26" t="str" cm="1">
        <f t="array" ref="AM218">IF(AH218="Yes",T218&amp;" (Suspended as of: "&amp;TEXT(AI218,"m/dd/yyyy")&amp;")",T218)</f>
        <v>Thomas G. Gallagher, Inc.</v>
      </c>
      <c r="AN218" t="str" cm="1">
        <f t="array" ref="AN21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1.50%
PPD 15 Days: 1.00%
PPD 20 Days: 0.00%
PPD 30 Days: 0.00%</v>
      </c>
      <c r="AO218" t="str" cm="1">
        <f t="array" ref="AO21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1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Matt Griffin
Primary Addres: 109 Smith Place, Cambridge, MA 02138
Phone Number: 617-299-4083
Fax Number: N/A</v>
      </c>
      <c r="AQ218" t="str">
        <f>VLOOKUP(data[[#This Row],[Lead Name]],get_cat!$A$170:$B$172,2,0)</f>
        <v>Richard Levesque 
Address: One Ashburton Place Room 1608 Boston, MA 02108 
Phone: 617-359-7269 | Email: richard.levesque@mass.gov</v>
      </c>
      <c r="AR21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Kathy Pham
Emergency Contact Phone/After Hours: 617-661-7000
Emergency Contact Email: N/A</v>
      </c>
    </row>
    <row r="219" spans="1:44" x14ac:dyDescent="0.35">
      <c r="A219" t="s">
        <v>1454</v>
      </c>
      <c r="B219" t="s">
        <v>45</v>
      </c>
      <c r="C219" t="s">
        <v>46</v>
      </c>
      <c r="D219" t="s">
        <v>73</v>
      </c>
      <c r="E219" t="s">
        <v>61</v>
      </c>
      <c r="F219" t="s">
        <v>61</v>
      </c>
      <c r="G219" t="s">
        <v>61</v>
      </c>
      <c r="H219" t="s">
        <v>61</v>
      </c>
      <c r="I219" t="s">
        <v>61</v>
      </c>
      <c r="J219" t="s">
        <v>61</v>
      </c>
      <c r="K219" t="s">
        <v>61</v>
      </c>
      <c r="L219" t="s">
        <v>61</v>
      </c>
      <c r="M219" t="s">
        <v>61</v>
      </c>
      <c r="N219" t="s">
        <v>61</v>
      </c>
      <c r="O219" t="s">
        <v>61</v>
      </c>
      <c r="P219" t="s">
        <v>61</v>
      </c>
      <c r="Q219" t="s">
        <v>61</v>
      </c>
      <c r="R219" t="s">
        <v>61</v>
      </c>
      <c r="S219" t="s">
        <v>61</v>
      </c>
      <c r="T219" t="s">
        <v>1447</v>
      </c>
      <c r="U219" t="s">
        <v>1448</v>
      </c>
      <c r="V219" t="s">
        <v>1449</v>
      </c>
      <c r="W219" t="s">
        <v>1450</v>
      </c>
      <c r="X219" t="s">
        <v>58</v>
      </c>
      <c r="Y219" t="s">
        <v>1451</v>
      </c>
      <c r="Z219" t="s">
        <v>1454</v>
      </c>
      <c r="AA219">
        <v>1.4999999999999999E-2</v>
      </c>
      <c r="AB219">
        <v>0.01</v>
      </c>
      <c r="AC219">
        <v>0</v>
      </c>
      <c r="AD219">
        <v>0</v>
      </c>
      <c r="AH219" t="s">
        <v>68</v>
      </c>
      <c r="AI219" s="26">
        <v>0</v>
      </c>
      <c r="AJ219" s="26" t="s">
        <v>1452</v>
      </c>
      <c r="AK219" s="26" t="s">
        <v>1453</v>
      </c>
      <c r="AL219" s="26" t="s">
        <v>58</v>
      </c>
      <c r="AM219" s="26" t="str" cm="1">
        <f t="array" ref="AM219">IF(AH219="Yes",T219&amp;" (Suspended as of: "&amp;TEXT(AI219,"m/dd/yyyy")&amp;")",T219)</f>
        <v>Thomas G. Gallagher, Inc.</v>
      </c>
      <c r="AN219" t="str" cm="1">
        <f t="array" ref="AN21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1.50%
PPD 15 Days: 1.00%
PPD 20 Days: 0.00%
PPD 30 Days: 0.00%</v>
      </c>
      <c r="AO219" t="str" cm="1">
        <f t="array" ref="AO21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1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Matt Griffin
Primary Addres: 109 Smith Place, Cambridge, MA 02138
Phone Number: 617-299-4083
Fax Number: N/A</v>
      </c>
      <c r="AQ219" t="str">
        <f>VLOOKUP(data[[#This Row],[Lead Name]],get_cat!$A$170:$B$172,2,0)</f>
        <v>Richard Levesque 
Address: One Ashburton Place Room 1608 Boston, MA 02108 
Phone: 617-359-7269 | Email: richard.levesque@mass.gov</v>
      </c>
      <c r="AR21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Kathy Pham
Emergency Contact Phone/After Hours: 617-661-7000
Emergency Contact Email: N/A</v>
      </c>
    </row>
    <row r="220" spans="1:44" x14ac:dyDescent="0.35">
      <c r="A220" t="s">
        <v>1455</v>
      </c>
      <c r="B220" t="s">
        <v>45</v>
      </c>
      <c r="C220" t="s">
        <v>46</v>
      </c>
      <c r="D220" t="s">
        <v>75</v>
      </c>
      <c r="E220" t="s">
        <v>61</v>
      </c>
      <c r="F220" t="s">
        <v>61</v>
      </c>
      <c r="G220" t="s">
        <v>61</v>
      </c>
      <c r="H220" t="s">
        <v>61</v>
      </c>
      <c r="I220" t="s">
        <v>61</v>
      </c>
      <c r="J220" t="s">
        <v>61</v>
      </c>
      <c r="K220" t="s">
        <v>61</v>
      </c>
      <c r="L220" t="s">
        <v>61</v>
      </c>
      <c r="M220" t="s">
        <v>61</v>
      </c>
      <c r="N220" t="s">
        <v>61</v>
      </c>
      <c r="O220" t="s">
        <v>61</v>
      </c>
      <c r="P220" t="s">
        <v>61</v>
      </c>
      <c r="Q220" t="s">
        <v>61</v>
      </c>
      <c r="R220" t="s">
        <v>61</v>
      </c>
      <c r="S220" t="s">
        <v>61</v>
      </c>
      <c r="T220" t="s">
        <v>1447</v>
      </c>
      <c r="U220" t="s">
        <v>1448</v>
      </c>
      <c r="V220" t="s">
        <v>1449</v>
      </c>
      <c r="W220" t="s">
        <v>1450</v>
      </c>
      <c r="X220" t="s">
        <v>58</v>
      </c>
      <c r="Y220" t="s">
        <v>1451</v>
      </c>
      <c r="Z220" t="s">
        <v>1455</v>
      </c>
      <c r="AA220">
        <v>1.4999999999999999E-2</v>
      </c>
      <c r="AB220">
        <v>0.01</v>
      </c>
      <c r="AC220">
        <v>0</v>
      </c>
      <c r="AD220">
        <v>0</v>
      </c>
      <c r="AH220" t="s">
        <v>68</v>
      </c>
      <c r="AI220" s="26">
        <v>0</v>
      </c>
      <c r="AJ220" s="26" t="s">
        <v>1452</v>
      </c>
      <c r="AK220" s="26" t="s">
        <v>1453</v>
      </c>
      <c r="AL220" s="26" t="s">
        <v>58</v>
      </c>
      <c r="AM220" s="26" t="str" cm="1">
        <f t="array" ref="AM220">IF(AH220="Yes",T220&amp;" (Suspended as of: "&amp;TEXT(AI220,"m/dd/yyyy")&amp;")",T220)</f>
        <v>Thomas G. Gallagher, Inc.</v>
      </c>
      <c r="AN220" t="str" cm="1">
        <f t="array" ref="AN22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1.50%
PPD 15 Days: 1.00%
PPD 20 Days: 0.00%
PPD 30 Days: 0.00%</v>
      </c>
      <c r="AO220" t="str" cm="1">
        <f t="array" ref="AO22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2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Matt Griffin
Primary Addres: 109 Smith Place, Cambridge, MA 02138
Phone Number: 617-299-4083
Fax Number: N/A</v>
      </c>
      <c r="AQ220" t="str">
        <f>VLOOKUP(data[[#This Row],[Lead Name]],get_cat!$A$170:$B$172,2,0)</f>
        <v>Richard Levesque 
Address: One Ashburton Place Room 1608 Boston, MA 02108 
Phone: 617-359-7269 | Email: richard.levesque@mass.gov</v>
      </c>
      <c r="AR22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Kathy Pham
Emergency Contact Phone/After Hours: 617-661-7000
Emergency Contact Email: N/A</v>
      </c>
    </row>
    <row r="221" spans="1:44" x14ac:dyDescent="0.35">
      <c r="A221" t="s">
        <v>1456</v>
      </c>
      <c r="B221" t="s">
        <v>45</v>
      </c>
      <c r="C221" t="s">
        <v>46</v>
      </c>
      <c r="D221" t="s">
        <v>60</v>
      </c>
      <c r="E221" t="s">
        <v>48</v>
      </c>
      <c r="F221" t="s">
        <v>48</v>
      </c>
      <c r="G221" t="s">
        <v>48</v>
      </c>
      <c r="H221" t="s">
        <v>48</v>
      </c>
      <c r="I221" t="s">
        <v>48</v>
      </c>
      <c r="J221" t="s">
        <v>48</v>
      </c>
      <c r="K221" t="s">
        <v>61</v>
      </c>
      <c r="L221" t="s">
        <v>61</v>
      </c>
      <c r="M221" t="s">
        <v>61</v>
      </c>
      <c r="N221" t="s">
        <v>48</v>
      </c>
      <c r="O221" t="s">
        <v>48</v>
      </c>
      <c r="P221" t="s">
        <v>48</v>
      </c>
      <c r="Q221" t="s">
        <v>48</v>
      </c>
      <c r="R221" t="s">
        <v>48</v>
      </c>
      <c r="S221" t="s">
        <v>48</v>
      </c>
      <c r="T221" t="s">
        <v>1457</v>
      </c>
      <c r="U221" t="s">
        <v>1458</v>
      </c>
      <c r="V221" t="s">
        <v>1459</v>
      </c>
      <c r="W221" t="s">
        <v>1460</v>
      </c>
      <c r="X221" t="s">
        <v>1461</v>
      </c>
      <c r="Y221" t="s">
        <v>1462</v>
      </c>
      <c r="Z221" t="s">
        <v>1456</v>
      </c>
      <c r="AA221">
        <v>0.02</v>
      </c>
      <c r="AB221">
        <v>1.4999999999999999E-2</v>
      </c>
      <c r="AC221">
        <v>0.01</v>
      </c>
      <c r="AD221">
        <v>5.0000000000000001E-3</v>
      </c>
      <c r="AE221">
        <v>0.65</v>
      </c>
      <c r="AF221">
        <v>140</v>
      </c>
      <c r="AG221">
        <v>0.28000000000000003</v>
      </c>
      <c r="AH221" t="s">
        <v>68</v>
      </c>
      <c r="AI221" s="26">
        <v>0</v>
      </c>
      <c r="AJ221" s="26" t="s">
        <v>1459</v>
      </c>
      <c r="AK221" s="26" t="s">
        <v>1460</v>
      </c>
      <c r="AL221" s="26" t="s">
        <v>1462</v>
      </c>
      <c r="AM221" s="26" t="str" cm="1">
        <f t="array" ref="AM221">IF(AH221="Yes",T221&amp;" (Suspended as of: "&amp;TEXT(AI221,"m/dd/yyyy")&amp;")",T221)</f>
        <v>TJ Conway Co.</v>
      </c>
      <c r="AN221" t="str" cm="1">
        <f t="array" ref="AN22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0.50%</v>
      </c>
      <c r="AO221" t="str" cm="1">
        <f t="array" ref="AO22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65.00%
% or $ amount Markup Non Business/Emergency Hours: $140.00
% Markup Materials: 28.00%</v>
      </c>
      <c r="AP22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John Reidy
Primary Addres: 26 Progress Avenue, Springfield, MA 01104
Phone Number: 413-732-5131
Fax Number: 413-731-5365</v>
      </c>
      <c r="AQ221" t="str">
        <f>VLOOKUP(data[[#This Row],[Lead Name]],get_cat!$A$170:$B$172,2,0)</f>
        <v>Richard Levesque 
Address: One Ashburton Place Room 1608 Boston, MA 02108 
Phone: 617-359-7269 | Email: richard.levesque@mass.gov</v>
      </c>
      <c r="AR22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John Reidy
Emergency Contact Phone/After Hours: 413-732-5131
Emergency Contact Email: jreidy@tjconway.com</v>
      </c>
    </row>
    <row r="222" spans="1:44" x14ac:dyDescent="0.35">
      <c r="A222" t="s">
        <v>1463</v>
      </c>
      <c r="B222" t="s">
        <v>45</v>
      </c>
      <c r="C222" t="s">
        <v>46</v>
      </c>
      <c r="D222" t="s">
        <v>75</v>
      </c>
      <c r="E222" t="s">
        <v>48</v>
      </c>
      <c r="F222" t="s">
        <v>48</v>
      </c>
      <c r="G222" t="s">
        <v>48</v>
      </c>
      <c r="H222" t="s">
        <v>48</v>
      </c>
      <c r="I222" t="s">
        <v>48</v>
      </c>
      <c r="J222" t="s">
        <v>48</v>
      </c>
      <c r="K222" t="s">
        <v>61</v>
      </c>
      <c r="L222" t="s">
        <v>61</v>
      </c>
      <c r="M222" t="s">
        <v>61</v>
      </c>
      <c r="N222" t="s">
        <v>48</v>
      </c>
      <c r="O222" t="s">
        <v>48</v>
      </c>
      <c r="P222" t="s">
        <v>48</v>
      </c>
      <c r="Q222" t="s">
        <v>48</v>
      </c>
      <c r="R222" t="s">
        <v>48</v>
      </c>
      <c r="S222" t="s">
        <v>48</v>
      </c>
      <c r="T222" t="s">
        <v>1457</v>
      </c>
      <c r="U222" t="s">
        <v>1458</v>
      </c>
      <c r="V222" t="s">
        <v>1459</v>
      </c>
      <c r="W222" t="s">
        <v>1460</v>
      </c>
      <c r="X222" t="s">
        <v>1461</v>
      </c>
      <c r="Y222" t="s">
        <v>1462</v>
      </c>
      <c r="Z222" t="s">
        <v>1463</v>
      </c>
      <c r="AA222">
        <v>0.02</v>
      </c>
      <c r="AB222">
        <v>1.4999999999999999E-2</v>
      </c>
      <c r="AC222">
        <v>0.01</v>
      </c>
      <c r="AD222">
        <v>5.0000000000000001E-3</v>
      </c>
      <c r="AE222">
        <v>0.65</v>
      </c>
      <c r="AF222">
        <v>140</v>
      </c>
      <c r="AG222">
        <v>0.28000000000000003</v>
      </c>
      <c r="AH222" t="s">
        <v>68</v>
      </c>
      <c r="AI222" s="26">
        <v>0</v>
      </c>
      <c r="AJ222" s="26" t="s">
        <v>1459</v>
      </c>
      <c r="AK222" s="26" t="s">
        <v>1460</v>
      </c>
      <c r="AL222" s="26" t="s">
        <v>1462</v>
      </c>
      <c r="AM222" s="26" t="str" cm="1">
        <f t="array" ref="AM222">IF(AH222="Yes",T222&amp;" (Suspended as of: "&amp;TEXT(AI222,"m/dd/yyyy")&amp;")",T222)</f>
        <v>TJ Conway Co.</v>
      </c>
      <c r="AN222" t="str" cm="1">
        <f t="array" ref="AN22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0.50%</v>
      </c>
      <c r="AO222" t="str" cm="1">
        <f t="array" ref="AO22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65.00%
% or $ amount Markup Non Business/Emergency Hours: $140.00
% Markup Materials: 28.00%</v>
      </c>
      <c r="AP22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John Reidy
Primary Addres: 26 Progress Avenue, Springfield, MA 01104
Phone Number: 413-732-5131
Fax Number: 413-731-5365</v>
      </c>
      <c r="AQ222" t="str">
        <f>VLOOKUP(data[[#This Row],[Lead Name]],get_cat!$A$170:$B$172,2,0)</f>
        <v>Richard Levesque 
Address: One Ashburton Place Room 1608 Boston, MA 02108 
Phone: 617-359-7269 | Email: richard.levesque@mass.gov</v>
      </c>
      <c r="AR22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John Reidy
Emergency Contact Phone/After Hours: 413-732-5131
Emergency Contact Email: jreidy@tjconway.com</v>
      </c>
    </row>
    <row r="223" spans="1:44" x14ac:dyDescent="0.35">
      <c r="A223" t="s">
        <v>1464</v>
      </c>
      <c r="B223" t="s">
        <v>45</v>
      </c>
      <c r="C223" t="s">
        <v>46</v>
      </c>
      <c r="D223" t="s">
        <v>73</v>
      </c>
      <c r="E223" t="s">
        <v>48</v>
      </c>
      <c r="F223" t="s">
        <v>48</v>
      </c>
      <c r="G223" t="s">
        <v>48</v>
      </c>
      <c r="H223" t="s">
        <v>48</v>
      </c>
      <c r="I223" t="s">
        <v>48</v>
      </c>
      <c r="J223" t="s">
        <v>48</v>
      </c>
      <c r="K223" t="s">
        <v>61</v>
      </c>
      <c r="L223" t="s">
        <v>61</v>
      </c>
      <c r="M223" t="s">
        <v>61</v>
      </c>
      <c r="N223" t="s">
        <v>48</v>
      </c>
      <c r="O223" t="s">
        <v>48</v>
      </c>
      <c r="P223" t="s">
        <v>48</v>
      </c>
      <c r="Q223" t="s">
        <v>48</v>
      </c>
      <c r="R223" t="s">
        <v>48</v>
      </c>
      <c r="S223" t="s">
        <v>48</v>
      </c>
      <c r="T223" t="s">
        <v>1457</v>
      </c>
      <c r="U223" t="s">
        <v>1458</v>
      </c>
      <c r="V223" t="s">
        <v>1459</v>
      </c>
      <c r="W223" t="s">
        <v>1460</v>
      </c>
      <c r="X223" t="s">
        <v>1461</v>
      </c>
      <c r="Y223" t="s">
        <v>1462</v>
      </c>
      <c r="Z223" t="s">
        <v>1464</v>
      </c>
      <c r="AA223">
        <v>0.02</v>
      </c>
      <c r="AB223">
        <v>1.4999999999999999E-2</v>
      </c>
      <c r="AC223">
        <v>0.01</v>
      </c>
      <c r="AD223">
        <v>5.0000000000000001E-3</v>
      </c>
      <c r="AE223">
        <v>0.65</v>
      </c>
      <c r="AF223">
        <v>140</v>
      </c>
      <c r="AG223">
        <v>0.28000000000000003</v>
      </c>
      <c r="AH223" t="s">
        <v>68</v>
      </c>
      <c r="AI223" s="26">
        <v>0</v>
      </c>
      <c r="AJ223" s="26" t="s">
        <v>1459</v>
      </c>
      <c r="AK223" s="26" t="s">
        <v>1460</v>
      </c>
      <c r="AL223" s="26" t="s">
        <v>1462</v>
      </c>
      <c r="AM223" s="26" t="str" cm="1">
        <f t="array" ref="AM223">IF(AH223="Yes",T223&amp;" (Suspended as of: "&amp;TEXT(AI223,"m/dd/yyyy")&amp;")",T223)</f>
        <v>TJ Conway Co.</v>
      </c>
      <c r="AN223" t="str" cm="1">
        <f t="array" ref="AN22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0.50%</v>
      </c>
      <c r="AO223" t="str" cm="1">
        <f t="array" ref="AO22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65.00%
% or $ amount Markup Non Business/Emergency Hours: $140.00
% Markup Materials: 28.00%</v>
      </c>
      <c r="AP22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John Reidy
Primary Addres: 26 Progress Avenue, Springfield, MA 01104
Phone Number: 413-732-5131
Fax Number: 413-731-5365</v>
      </c>
      <c r="AQ223" t="str">
        <f>VLOOKUP(data[[#This Row],[Lead Name]],get_cat!$A$170:$B$172,2,0)</f>
        <v>Richard Levesque 
Address: One Ashburton Place Room 1608 Boston, MA 02108 
Phone: 617-359-7269 | Email: richard.levesque@mass.gov</v>
      </c>
      <c r="AR22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John Reidy
Emergency Contact Phone/After Hours: 413-732-5131
Emergency Contact Email: jreidy@tjconway.com</v>
      </c>
    </row>
    <row r="224" spans="1:44" x14ac:dyDescent="0.35">
      <c r="A224" t="s">
        <v>1465</v>
      </c>
      <c r="B224" t="s">
        <v>45</v>
      </c>
      <c r="C224" t="s">
        <v>46</v>
      </c>
      <c r="D224" t="s">
        <v>128</v>
      </c>
      <c r="E224" t="s">
        <v>48</v>
      </c>
      <c r="F224" t="s">
        <v>48</v>
      </c>
      <c r="G224" t="s">
        <v>48</v>
      </c>
      <c r="H224" t="s">
        <v>48</v>
      </c>
      <c r="I224" t="s">
        <v>48</v>
      </c>
      <c r="J224" t="s">
        <v>48</v>
      </c>
      <c r="K224" t="s">
        <v>48</v>
      </c>
      <c r="L224" t="s">
        <v>48</v>
      </c>
      <c r="M224" t="s">
        <v>48</v>
      </c>
      <c r="N224" t="s">
        <v>48</v>
      </c>
      <c r="O224" t="s">
        <v>48</v>
      </c>
      <c r="P224" t="s">
        <v>48</v>
      </c>
      <c r="Q224" t="s">
        <v>48</v>
      </c>
      <c r="R224" t="s">
        <v>48</v>
      </c>
      <c r="S224" t="s">
        <v>48</v>
      </c>
      <c r="T224" t="s">
        <v>1466</v>
      </c>
      <c r="U224" t="s">
        <v>133</v>
      </c>
      <c r="V224" t="s">
        <v>133</v>
      </c>
      <c r="W224" t="s">
        <v>133</v>
      </c>
      <c r="X224" t="s">
        <v>133</v>
      </c>
      <c r="Y224" t="s">
        <v>133</v>
      </c>
      <c r="Z224" t="s">
        <v>1465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 t="s">
        <v>68</v>
      </c>
      <c r="AI224" s="26">
        <v>0</v>
      </c>
      <c r="AJ224" s="26" t="s">
        <v>183</v>
      </c>
      <c r="AK224" s="26" t="s">
        <v>183</v>
      </c>
      <c r="AL224" s="26" t="s">
        <v>183</v>
      </c>
      <c r="AM224" s="26" t="str" cm="1">
        <f t="array" ref="AM224">IF(AH224="Yes",T224&amp;" (Suspended as of: "&amp;TEXT(AI224,"m/dd/yyyy")&amp;")",T224)</f>
        <v xml:space="preserve">Jonathan Stratford Electrician LLC </v>
      </c>
      <c r="AN224" t="str" cm="1">
        <f t="array" ref="AN22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24" t="str" cm="1">
        <f t="array" ref="AO22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2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0
Primary Addres: 0
Phone Number: 0
Fax Number: 0</v>
      </c>
      <c r="AQ224" t="str">
        <f>VLOOKUP(data[[#This Row],[Lead Name]],get_cat!$A$170:$B$172,2,0)</f>
        <v>Richard Levesque 
Address: One Ashburton Place Room 1608 Boston, MA 02108 
Phone: 617-359-7269 | Email: richard.levesque@mass.gov</v>
      </c>
      <c r="AR22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225" spans="1:44" x14ac:dyDescent="0.35">
      <c r="A225" t="s">
        <v>1467</v>
      </c>
      <c r="B225" t="s">
        <v>45</v>
      </c>
      <c r="C225" t="s">
        <v>46</v>
      </c>
      <c r="D225" t="s">
        <v>73</v>
      </c>
      <c r="E225" t="s">
        <v>61</v>
      </c>
      <c r="F225" t="s">
        <v>61</v>
      </c>
      <c r="G225" t="s">
        <v>61</v>
      </c>
      <c r="H225" t="s">
        <v>61</v>
      </c>
      <c r="I225" t="s">
        <v>61</v>
      </c>
      <c r="J225" t="s">
        <v>61</v>
      </c>
      <c r="K225" t="s">
        <v>61</v>
      </c>
      <c r="L225" t="s">
        <v>61</v>
      </c>
      <c r="M225" t="s">
        <v>61</v>
      </c>
      <c r="N225" t="s">
        <v>61</v>
      </c>
      <c r="O225" t="s">
        <v>61</v>
      </c>
      <c r="P225" t="s">
        <v>61</v>
      </c>
      <c r="Q225" t="s">
        <v>61</v>
      </c>
      <c r="R225" t="s">
        <v>61</v>
      </c>
      <c r="S225" t="s">
        <v>61</v>
      </c>
      <c r="T225" t="s">
        <v>1468</v>
      </c>
      <c r="U225" t="s">
        <v>1469</v>
      </c>
      <c r="V225" t="s">
        <v>1470</v>
      </c>
      <c r="W225" t="s">
        <v>1471</v>
      </c>
      <c r="X225" t="s">
        <v>1472</v>
      </c>
      <c r="Y225" t="s">
        <v>1473</v>
      </c>
      <c r="Z225" t="s">
        <v>1467</v>
      </c>
      <c r="AA225">
        <v>0.05</v>
      </c>
      <c r="AB225">
        <v>0</v>
      </c>
      <c r="AC225">
        <v>0</v>
      </c>
      <c r="AD225">
        <v>0</v>
      </c>
      <c r="AE225">
        <v>2.5</v>
      </c>
      <c r="AF225">
        <v>263.25</v>
      </c>
      <c r="AG225">
        <v>0.25</v>
      </c>
      <c r="AH225" t="s">
        <v>68</v>
      </c>
      <c r="AI225" s="26">
        <v>0</v>
      </c>
      <c r="AJ225" s="26" t="s">
        <v>1470</v>
      </c>
      <c r="AK225" s="26" t="s">
        <v>1471</v>
      </c>
      <c r="AL225" s="26" t="s">
        <v>1473</v>
      </c>
      <c r="AM225" s="26" t="str" cm="1">
        <f t="array" ref="AM225">IF(AH225="Yes",T225&amp;" (Suspended as of: "&amp;TEXT(AI225,"m/dd/yyyy")&amp;")",T225)</f>
        <v>Trane U.S. Inc. dba Trane</v>
      </c>
      <c r="AN225" t="str" cm="1">
        <f t="array" ref="AN22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0.00%
PPD 20 Days: 0.00%
PPD 30 Days: 0.00%</v>
      </c>
      <c r="AO225" t="str" cm="1">
        <f t="array" ref="AO22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250.00%
% or $ amount Markup Non Business/Emergency Hours: $263.25
% Markup Materials: 25.00%</v>
      </c>
      <c r="AP22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Kelly Camarco
Primary Addres: 181 Ballardvale Street, Wilmington, MA 01887
Phone Number: 978-737-3900
Fax Number: 978-737-3800</v>
      </c>
      <c r="AQ225" t="str">
        <f>VLOOKUP(data[[#This Row],[Lead Name]],get_cat!$A$170:$B$172,2,0)</f>
        <v>Richard Levesque 
Address: One Ashburton Place Room 1608 Boston, MA 02108 
Phone: 617-359-7269 | Email: richard.levesque@mass.gov</v>
      </c>
      <c r="AR22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Kelly Camarco
Emergency Contact Phone/After Hours: 978-737-3900
Emergency Contact Email: Kelly.Camarco@tranetechnologies.com</v>
      </c>
    </row>
    <row r="226" spans="1:44" x14ac:dyDescent="0.35">
      <c r="A226" t="s">
        <v>1474</v>
      </c>
      <c r="B226" t="s">
        <v>45</v>
      </c>
      <c r="C226" t="s">
        <v>46</v>
      </c>
      <c r="D226" t="s">
        <v>331</v>
      </c>
      <c r="E226" t="s">
        <v>48</v>
      </c>
      <c r="F226" t="s">
        <v>61</v>
      </c>
      <c r="G226" t="s">
        <v>48</v>
      </c>
      <c r="H226" t="s">
        <v>61</v>
      </c>
      <c r="I226" t="s">
        <v>61</v>
      </c>
      <c r="J226" t="s">
        <v>61</v>
      </c>
      <c r="K226" t="s">
        <v>48</v>
      </c>
      <c r="L226" t="s">
        <v>48</v>
      </c>
      <c r="M226" t="s">
        <v>61</v>
      </c>
      <c r="N226" t="s">
        <v>61</v>
      </c>
      <c r="O226" t="s">
        <v>61</v>
      </c>
      <c r="P226" t="s">
        <v>61</v>
      </c>
      <c r="Q226" t="s">
        <v>61</v>
      </c>
      <c r="R226" t="s">
        <v>61</v>
      </c>
      <c r="S226" t="s">
        <v>61</v>
      </c>
      <c r="T226" t="s">
        <v>1475</v>
      </c>
      <c r="U226" t="s">
        <v>1476</v>
      </c>
      <c r="V226" t="s">
        <v>1477</v>
      </c>
      <c r="W226" t="s">
        <v>1478</v>
      </c>
      <c r="X226" t="s">
        <v>133</v>
      </c>
      <c r="Y226" t="s">
        <v>1479</v>
      </c>
      <c r="Z226" t="s">
        <v>1474</v>
      </c>
      <c r="AA226">
        <v>0.01</v>
      </c>
      <c r="AB226">
        <v>0</v>
      </c>
      <c r="AC226">
        <v>0</v>
      </c>
      <c r="AD226">
        <v>0</v>
      </c>
      <c r="AE226">
        <v>2.75</v>
      </c>
      <c r="AF226">
        <v>3.5</v>
      </c>
      <c r="AG226">
        <v>1.6</v>
      </c>
      <c r="AH226" t="s">
        <v>68</v>
      </c>
      <c r="AI226" s="26">
        <v>0</v>
      </c>
      <c r="AJ226" s="26" t="s">
        <v>1480</v>
      </c>
      <c r="AK226" s="26" t="s">
        <v>1481</v>
      </c>
      <c r="AL226" s="26" t="s">
        <v>1482</v>
      </c>
      <c r="AM226" s="26" t="str" cm="1">
        <f t="array" ref="AM226">IF(AH226="Yes",T226&amp;" (Suspended as of: "&amp;TEXT(AI226,"m/dd/yyyy")&amp;")",T226)</f>
        <v>United Fence Corp.</v>
      </c>
      <c r="AN226" t="str" cm="1">
        <f t="array" ref="AN22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226" t="str" cm="1">
        <f t="array" ref="AO22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275.00%
% or $ amount Markup Non Business/Emergency Hours: $3.50
% Markup Materials: 160.00%</v>
      </c>
      <c r="AP22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Charles E. Morgan
Primary Addres: 34 Corporate Park Drive, Ste 630, Pembroke, MA 02359
Phone Number: 781-985-4082
Fax Number: 0</v>
      </c>
      <c r="AQ226" t="str">
        <f>VLOOKUP(data[[#This Row],[Lead Name]],get_cat!$A$170:$B$172,2,0)</f>
        <v>Richard Levesque 
Address: One Ashburton Place Room 1608 Boston, MA 02108 
Phone: 617-359-7269 | Email: richard.levesque@mass.gov</v>
      </c>
      <c r="AR22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Edward M. Demersky
Emergency Contact Phone/After Hours: 781-985-4078
Emergency Contact Email: ed@unitedfence.com</v>
      </c>
    </row>
    <row r="227" spans="1:44" x14ac:dyDescent="0.35">
      <c r="A227" t="s">
        <v>1483</v>
      </c>
      <c r="B227" t="s">
        <v>45</v>
      </c>
      <c r="C227" t="s">
        <v>46</v>
      </c>
      <c r="D227" t="s">
        <v>128</v>
      </c>
      <c r="E227" t="s">
        <v>48</v>
      </c>
      <c r="F227" t="s">
        <v>48</v>
      </c>
      <c r="G227" t="s">
        <v>48</v>
      </c>
      <c r="H227" t="s">
        <v>48</v>
      </c>
      <c r="I227" t="s">
        <v>48</v>
      </c>
      <c r="J227" t="s">
        <v>61</v>
      </c>
      <c r="K227" t="s">
        <v>48</v>
      </c>
      <c r="L227" t="s">
        <v>48</v>
      </c>
      <c r="M227" t="s">
        <v>48</v>
      </c>
      <c r="N227" t="s">
        <v>61</v>
      </c>
      <c r="O227" t="s">
        <v>48</v>
      </c>
      <c r="P227" t="s">
        <v>48</v>
      </c>
      <c r="Q227" t="s">
        <v>48</v>
      </c>
      <c r="R227" t="s">
        <v>61</v>
      </c>
      <c r="S227" t="s">
        <v>48</v>
      </c>
      <c r="T227" t="s">
        <v>1484</v>
      </c>
      <c r="U227" t="s">
        <v>1485</v>
      </c>
      <c r="V227" t="s">
        <v>1486</v>
      </c>
      <c r="W227" t="s">
        <v>1487</v>
      </c>
      <c r="X227" t="s">
        <v>133</v>
      </c>
      <c r="Y227" t="s">
        <v>1488</v>
      </c>
      <c r="Z227" t="s">
        <v>1483</v>
      </c>
      <c r="AA227">
        <v>0.02</v>
      </c>
      <c r="AB227">
        <v>0</v>
      </c>
      <c r="AC227">
        <v>0</v>
      </c>
      <c r="AD227">
        <v>0</v>
      </c>
      <c r="AE227">
        <v>0.5</v>
      </c>
      <c r="AF227">
        <v>180</v>
      </c>
      <c r="AG227">
        <v>0.2</v>
      </c>
      <c r="AH227" t="s">
        <v>68</v>
      </c>
      <c r="AI227" s="26">
        <v>0</v>
      </c>
      <c r="AJ227" s="26" t="s">
        <v>1489</v>
      </c>
      <c r="AK227" s="26" t="s">
        <v>1490</v>
      </c>
      <c r="AL227" s="26" t="s">
        <v>1488</v>
      </c>
      <c r="AM227" s="26" t="str" cm="1">
        <f t="array" ref="AM227">IF(AH227="Yes",T227&amp;" (Suspended as of: "&amp;TEXT(AI227,"m/dd/yyyy")&amp;")",T227)</f>
        <v xml:space="preserve">Killeen Electrical Services </v>
      </c>
      <c r="AN227" t="str" cm="1">
        <f t="array" ref="AN22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227" t="str" cm="1">
        <f t="array" ref="AO22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$180.00
% Markup Materials: 20.00%</v>
      </c>
      <c r="AP22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Shawn C. Killeen
Primary Addres: 20 Factory Street, Everett, MA 02149
Phone Number: 617-799-6517
Fax Number: 0</v>
      </c>
      <c r="AQ227" t="str">
        <f>VLOOKUP(data[[#This Row],[Lead Name]],get_cat!$A$170:$B$172,2,0)</f>
        <v>Richard Levesque 
Address: One Ashburton Place Room 1608 Boston, MA 02108 
Phone: 617-359-7269 | Email: richard.levesque@mass.gov</v>
      </c>
      <c r="AR22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Patrice Lozzi
Emergency Contact Phone/After Hours: 781 944-6037; 339-927-5175
Emergency Contact Email: Miake2010@aol.com</v>
      </c>
    </row>
    <row r="228" spans="1:44" x14ac:dyDescent="0.35">
      <c r="A228" t="s">
        <v>1491</v>
      </c>
      <c r="B228" t="s">
        <v>45</v>
      </c>
      <c r="C228" t="s">
        <v>46</v>
      </c>
      <c r="D228" t="s">
        <v>94</v>
      </c>
      <c r="E228" t="s">
        <v>61</v>
      </c>
      <c r="F228" t="s">
        <v>61</v>
      </c>
      <c r="G228" t="s">
        <v>61</v>
      </c>
      <c r="H228" t="s">
        <v>61</v>
      </c>
      <c r="I228" t="s">
        <v>61</v>
      </c>
      <c r="J228" t="s">
        <v>61</v>
      </c>
      <c r="K228" t="s">
        <v>61</v>
      </c>
      <c r="L228" t="s">
        <v>61</v>
      </c>
      <c r="M228" t="s">
        <v>61</v>
      </c>
      <c r="N228" t="s">
        <v>61</v>
      </c>
      <c r="O228" t="s">
        <v>61</v>
      </c>
      <c r="P228" t="s">
        <v>61</v>
      </c>
      <c r="Q228" t="s">
        <v>61</v>
      </c>
      <c r="R228" t="s">
        <v>61</v>
      </c>
      <c r="S228" t="s">
        <v>61</v>
      </c>
      <c r="T228" t="s">
        <v>1492</v>
      </c>
      <c r="U228" t="s">
        <v>1493</v>
      </c>
      <c r="V228" t="s">
        <v>1494</v>
      </c>
      <c r="W228" t="s">
        <v>1495</v>
      </c>
      <c r="X228" t="s">
        <v>58</v>
      </c>
      <c r="Y228" t="s">
        <v>1496</v>
      </c>
      <c r="Z228" t="s">
        <v>1491</v>
      </c>
      <c r="AA228">
        <v>0.02</v>
      </c>
      <c r="AB228">
        <v>0</v>
      </c>
      <c r="AC228">
        <v>0</v>
      </c>
      <c r="AD228">
        <v>0</v>
      </c>
      <c r="AE228">
        <v>1.2</v>
      </c>
      <c r="AF228">
        <v>195</v>
      </c>
      <c r="AG228">
        <v>0.4</v>
      </c>
      <c r="AH228" t="s">
        <v>68</v>
      </c>
      <c r="AI228" s="26">
        <v>0</v>
      </c>
      <c r="AJ228" s="26" t="s">
        <v>1494</v>
      </c>
      <c r="AK228" s="26" t="s">
        <v>1497</v>
      </c>
      <c r="AL228" s="26" t="s">
        <v>1496</v>
      </c>
      <c r="AM228" s="26" t="str" cm="1">
        <f t="array" ref="AM228">IF(AH228="Yes",T228&amp;" (Suspended as of: "&amp;TEXT(AI228,"m/dd/yyyy")&amp;")",T228)</f>
        <v>Unwin Overhead Doors, Inc.</v>
      </c>
      <c r="AN228" t="str" cm="1">
        <f t="array" ref="AN22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228" t="str" cm="1">
        <f t="array" ref="AO22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120.00%
% or $ amount Markup Non Business/Emergency Hours: $195.00
% Markup Materials: 40.00%</v>
      </c>
      <c r="AP22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Monica Rybczynski
Primary Addres: 657 Meadow Street, Chicopee, MA 01013
Phone Number: 413-598-8844
Fax Number: N/A</v>
      </c>
      <c r="AQ228" t="str">
        <f>VLOOKUP(data[[#This Row],[Lead Name]],get_cat!$A$170:$B$172,2,0)</f>
        <v>Richard Levesque 
Address: One Ashburton Place Room 1608 Boston, MA 02108 
Phone: 617-359-7269 | Email: richard.levesque@mass.gov</v>
      </c>
      <c r="AR22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Monica Rybczynski
Emergency Contact Phone/After Hours: 413-351-5932
Emergency Contact Email: monica@unwindoor.com</v>
      </c>
    </row>
    <row r="229" spans="1:44" x14ac:dyDescent="0.35">
      <c r="A229" t="s">
        <v>1498</v>
      </c>
      <c r="B229" t="s">
        <v>45</v>
      </c>
      <c r="C229" t="s">
        <v>46</v>
      </c>
      <c r="D229" t="s">
        <v>60</v>
      </c>
      <c r="E229" t="s">
        <v>48</v>
      </c>
      <c r="F229" t="s">
        <v>48</v>
      </c>
      <c r="G229" t="s">
        <v>48</v>
      </c>
      <c r="H229" t="s">
        <v>48</v>
      </c>
      <c r="I229" t="s">
        <v>48</v>
      </c>
      <c r="J229" t="s">
        <v>48</v>
      </c>
      <c r="K229" t="s">
        <v>48</v>
      </c>
      <c r="L229" t="s">
        <v>48</v>
      </c>
      <c r="M229" t="s">
        <v>48</v>
      </c>
      <c r="N229" t="s">
        <v>48</v>
      </c>
      <c r="O229" t="s">
        <v>48</v>
      </c>
      <c r="P229" t="s">
        <v>48</v>
      </c>
      <c r="Q229" t="s">
        <v>48</v>
      </c>
      <c r="R229" t="s">
        <v>48</v>
      </c>
      <c r="S229" t="s">
        <v>48</v>
      </c>
      <c r="T229" t="s">
        <v>1499</v>
      </c>
      <c r="U229" t="s">
        <v>1500</v>
      </c>
      <c r="V229" t="s">
        <v>1501</v>
      </c>
      <c r="W229" t="s">
        <v>1502</v>
      </c>
      <c r="X229" t="s">
        <v>1503</v>
      </c>
      <c r="Y229" t="s">
        <v>1504</v>
      </c>
      <c r="Z229" t="s">
        <v>1498</v>
      </c>
      <c r="AA229">
        <v>0.01</v>
      </c>
      <c r="AB229">
        <v>0</v>
      </c>
      <c r="AC229">
        <v>0</v>
      </c>
      <c r="AD229">
        <v>0</v>
      </c>
      <c r="AE229">
        <v>1.8499999999999999E-2</v>
      </c>
      <c r="AF229">
        <v>207</v>
      </c>
      <c r="AG229">
        <v>1.2500000000000001E-2</v>
      </c>
      <c r="AH229" t="s">
        <v>55</v>
      </c>
      <c r="AI229" s="26"/>
      <c r="AJ229" s="26" t="s">
        <v>1505</v>
      </c>
      <c r="AK229" s="26" t="s">
        <v>1502</v>
      </c>
      <c r="AL229" s="26" t="s">
        <v>1506</v>
      </c>
      <c r="AM229" s="26" t="str" cm="1">
        <f t="array" ref="AM229">IF(AH229="Yes",T229&amp;" (Suspended as of: "&amp;TEXT(AI229,"m/dd/yyyy")&amp;")",T229)</f>
        <v>US Air Conditioning-Heating, Inc. (Suspended as of: 1/00/1900)</v>
      </c>
      <c r="AN229" t="str" cm="1">
        <f t="array" ref="AN22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229" t="str" cm="1">
        <f t="array" ref="AO22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1.85%
% or $ amount Markup Non Business/Emergency Hours: $207.00
% Markup Materials: 1.25%</v>
      </c>
      <c r="AP22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Patrick J. Clifford
Primary Addres: 1126 Main Street, Weymouth, MA 02190
Phone Number: 781-340-7222
Fax Number: 781-340-7230</v>
      </c>
      <c r="AQ229" t="str">
        <f>VLOOKUP(data[[#This Row],[Lead Name]],get_cat!$A$170:$B$172,2,0)</f>
        <v>Richard Levesque 
Address: One Ashburton Place Room 1608 Boston, MA 02108 
Phone: 617-359-7269 | Email: richard.levesque@mass.gov</v>
      </c>
      <c r="AR22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Patrick S. Clifford
Emergency Contact Phone/After Hours: 781-340-7222
Emergency Contact Email: Psclifford@usairhvac.com</v>
      </c>
    </row>
    <row r="230" spans="1:44" x14ac:dyDescent="0.35">
      <c r="A230" t="s">
        <v>1507</v>
      </c>
      <c r="B230" t="s">
        <v>45</v>
      </c>
      <c r="C230" t="s">
        <v>46</v>
      </c>
      <c r="D230" t="s">
        <v>73</v>
      </c>
      <c r="E230" t="s">
        <v>48</v>
      </c>
      <c r="F230" t="s">
        <v>48</v>
      </c>
      <c r="G230" t="s">
        <v>48</v>
      </c>
      <c r="H230" t="s">
        <v>48</v>
      </c>
      <c r="I230" t="s">
        <v>48</v>
      </c>
      <c r="J230" t="s">
        <v>48</v>
      </c>
      <c r="K230" t="s">
        <v>48</v>
      </c>
      <c r="L230" t="s">
        <v>48</v>
      </c>
      <c r="M230" t="s">
        <v>48</v>
      </c>
      <c r="N230" t="s">
        <v>48</v>
      </c>
      <c r="O230" t="s">
        <v>48</v>
      </c>
      <c r="P230" t="s">
        <v>48</v>
      </c>
      <c r="Q230" t="s">
        <v>48</v>
      </c>
      <c r="R230" t="s">
        <v>48</v>
      </c>
      <c r="S230" t="s">
        <v>48</v>
      </c>
      <c r="T230" t="s">
        <v>1499</v>
      </c>
      <c r="U230" t="s">
        <v>1500</v>
      </c>
      <c r="V230" t="s">
        <v>1501</v>
      </c>
      <c r="W230" t="s">
        <v>1502</v>
      </c>
      <c r="X230" t="s">
        <v>1503</v>
      </c>
      <c r="Y230" t="s">
        <v>1504</v>
      </c>
      <c r="Z230" t="s">
        <v>1507</v>
      </c>
      <c r="AA230">
        <v>0</v>
      </c>
      <c r="AB230">
        <v>0</v>
      </c>
      <c r="AC230">
        <v>0</v>
      </c>
      <c r="AD230">
        <v>0</v>
      </c>
      <c r="AE230">
        <v>1.8499999999999999E-2</v>
      </c>
      <c r="AF230">
        <v>207</v>
      </c>
      <c r="AG230">
        <v>1.2500000000000001E-2</v>
      </c>
      <c r="AH230" t="s">
        <v>357</v>
      </c>
      <c r="AI230" s="26"/>
      <c r="AJ230" s="26" t="s">
        <v>1505</v>
      </c>
      <c r="AK230" s="26" t="s">
        <v>1502</v>
      </c>
      <c r="AL230" s="26" t="s">
        <v>1506</v>
      </c>
      <c r="AM230" s="26" t="str" cm="1">
        <f t="array" ref="AM230">IF(AH230="Yes",T230&amp;" (Suspended as of: "&amp;TEXT(AI230,"m/dd/yyyy")&amp;")",T230)</f>
        <v>US Air Conditioning-Heating, Inc. (Suspended as of: 1/00/1900)</v>
      </c>
      <c r="AN230" t="str" cm="1">
        <f t="array" ref="AN23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30" t="str" cm="1">
        <f t="array" ref="AO23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1.85%
% or $ amount Markup Non Business/Emergency Hours: $207.00
% Markup Materials: 1.25%</v>
      </c>
      <c r="AP23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Patrick J. Clifford
Primary Addres: 1126 Main Street, Weymouth, MA 02190
Phone Number: 781-340-7222
Fax Number: 781-340-7230</v>
      </c>
      <c r="AQ230" t="str">
        <f>VLOOKUP(data[[#This Row],[Lead Name]],get_cat!$A$170:$B$172,2,0)</f>
        <v>Richard Levesque 
Address: One Ashburton Place Room 1608 Boston, MA 02108 
Phone: 617-359-7269 | Email: richard.levesque@mass.gov</v>
      </c>
      <c r="AR23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Patrick S. Clifford
Emergency Contact Phone/After Hours: 781-340-7222
Emergency Contact Email: Psclifford@usairhvac.com</v>
      </c>
    </row>
    <row r="231" spans="1:44" x14ac:dyDescent="0.35">
      <c r="A231" t="s">
        <v>1508</v>
      </c>
      <c r="B231" t="s">
        <v>45</v>
      </c>
      <c r="C231" t="s">
        <v>46</v>
      </c>
      <c r="D231" t="s">
        <v>75</v>
      </c>
      <c r="E231" t="s">
        <v>48</v>
      </c>
      <c r="F231" t="s">
        <v>48</v>
      </c>
      <c r="G231" t="s">
        <v>48</v>
      </c>
      <c r="H231" t="s">
        <v>48</v>
      </c>
      <c r="I231" t="s">
        <v>48</v>
      </c>
      <c r="J231" t="s">
        <v>48</v>
      </c>
      <c r="K231" t="s">
        <v>48</v>
      </c>
      <c r="L231" t="s">
        <v>48</v>
      </c>
      <c r="M231" t="s">
        <v>48</v>
      </c>
      <c r="N231" t="s">
        <v>48</v>
      </c>
      <c r="O231" t="s">
        <v>48</v>
      </c>
      <c r="P231" t="s">
        <v>48</v>
      </c>
      <c r="Q231" t="s">
        <v>48</v>
      </c>
      <c r="R231" t="s">
        <v>48</v>
      </c>
      <c r="S231" t="s">
        <v>48</v>
      </c>
      <c r="T231" t="s">
        <v>1499</v>
      </c>
      <c r="U231" t="s">
        <v>1500</v>
      </c>
      <c r="V231" t="s">
        <v>1501</v>
      </c>
      <c r="W231" t="s">
        <v>1502</v>
      </c>
      <c r="X231" t="s">
        <v>1503</v>
      </c>
      <c r="Y231" t="s">
        <v>1504</v>
      </c>
      <c r="Z231" t="s">
        <v>1508</v>
      </c>
      <c r="AA231">
        <v>0</v>
      </c>
      <c r="AB231">
        <v>0</v>
      </c>
      <c r="AC231">
        <v>0</v>
      </c>
      <c r="AD231">
        <v>0</v>
      </c>
      <c r="AE231">
        <v>1.8499999999999999E-2</v>
      </c>
      <c r="AF231">
        <v>207</v>
      </c>
      <c r="AG231">
        <v>1.2500000000000001E-2</v>
      </c>
      <c r="AH231" t="s">
        <v>357</v>
      </c>
      <c r="AI231" s="26"/>
      <c r="AJ231" s="26" t="s">
        <v>1505</v>
      </c>
      <c r="AK231" s="26" t="s">
        <v>1502</v>
      </c>
      <c r="AL231" s="26" t="s">
        <v>1506</v>
      </c>
      <c r="AM231" s="26" t="str" cm="1">
        <f t="array" ref="AM231">IF(AH231="Yes",T231&amp;" (Suspended as of: "&amp;TEXT(AI231,"m/dd/yyyy")&amp;")",T231)</f>
        <v>US Air Conditioning-Heating, Inc. (Suspended as of: 1/00/1900)</v>
      </c>
      <c r="AN231" t="str" cm="1">
        <f t="array" ref="AN23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31" t="str" cm="1">
        <f t="array" ref="AO23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1.85%
% or $ amount Markup Non Business/Emergency Hours: $207.00
% Markup Materials: 1.25%</v>
      </c>
      <c r="AP23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Patrick J. Clifford
Primary Addres: 1126 Main Street, Weymouth, MA 02190
Phone Number: 781-340-7222
Fax Number: 781-340-7230</v>
      </c>
      <c r="AQ231" t="str">
        <f>VLOOKUP(data[[#This Row],[Lead Name]],get_cat!$A$170:$B$172,2,0)</f>
        <v>Richard Levesque 
Address: One Ashburton Place Room 1608 Boston, MA 02108 
Phone: 617-359-7269 | Email: richard.levesque@mass.gov</v>
      </c>
      <c r="AR23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Patrick S. Clifford
Emergency Contact Phone/After Hours: 781-340-7222
Emergency Contact Email: Psclifford@usairhvac.com</v>
      </c>
    </row>
    <row r="232" spans="1:44" x14ac:dyDescent="0.35">
      <c r="A232" t="s">
        <v>1509</v>
      </c>
      <c r="B232" t="s">
        <v>45</v>
      </c>
      <c r="C232" t="s">
        <v>46</v>
      </c>
      <c r="D232" t="s">
        <v>128</v>
      </c>
      <c r="E232" t="s">
        <v>48</v>
      </c>
      <c r="F232" t="s">
        <v>48</v>
      </c>
      <c r="G232" t="s">
        <v>48</v>
      </c>
      <c r="H232" t="s">
        <v>48</v>
      </c>
      <c r="I232" t="s">
        <v>48</v>
      </c>
      <c r="J232" t="s">
        <v>48</v>
      </c>
      <c r="K232" t="s">
        <v>48</v>
      </c>
      <c r="L232" t="s">
        <v>48</v>
      </c>
      <c r="M232" t="s">
        <v>48</v>
      </c>
      <c r="N232" t="s">
        <v>48</v>
      </c>
      <c r="O232" t="s">
        <v>48</v>
      </c>
      <c r="P232" t="s">
        <v>48</v>
      </c>
      <c r="Q232" t="s">
        <v>48</v>
      </c>
      <c r="R232" t="s">
        <v>48</v>
      </c>
      <c r="S232" t="s">
        <v>48</v>
      </c>
      <c r="T232" t="s">
        <v>1510</v>
      </c>
      <c r="U232" t="s">
        <v>133</v>
      </c>
      <c r="V232" t="s">
        <v>133</v>
      </c>
      <c r="W232" t="s">
        <v>133</v>
      </c>
      <c r="X232" t="s">
        <v>133</v>
      </c>
      <c r="Y232" t="s">
        <v>133</v>
      </c>
      <c r="Z232" t="s">
        <v>1509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 t="s">
        <v>68</v>
      </c>
      <c r="AI232" s="26">
        <v>0</v>
      </c>
      <c r="AJ232" s="26" t="s">
        <v>183</v>
      </c>
      <c r="AK232" s="26" t="s">
        <v>183</v>
      </c>
      <c r="AL232" s="26" t="s">
        <v>183</v>
      </c>
      <c r="AM232" s="26" t="str" cm="1">
        <f t="array" ref="AM232">IF(AH232="Yes",T232&amp;" (Suspended as of: "&amp;TEXT(AI232,"m/dd/yyyy")&amp;")",T232)</f>
        <v xml:space="preserve">KT&amp;T Distributors </v>
      </c>
      <c r="AN232" t="str" cm="1">
        <f t="array" ref="AN23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32" t="str" cm="1">
        <f t="array" ref="AO23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3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0
Primary Addres: 0
Phone Number: 0
Fax Number: 0</v>
      </c>
      <c r="AQ232" t="str">
        <f>VLOOKUP(data[[#This Row],[Lead Name]],get_cat!$A$170:$B$172,2,0)</f>
        <v>Richard Levesque 
Address: One Ashburton Place Room 1608 Boston, MA 02108 
Phone: 617-359-7269 | Email: richard.levesque@mass.gov</v>
      </c>
      <c r="AR23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233" spans="1:44" x14ac:dyDescent="0.35">
      <c r="A233" t="s">
        <v>1511</v>
      </c>
      <c r="B233" t="s">
        <v>45</v>
      </c>
      <c r="C233" t="s">
        <v>46</v>
      </c>
      <c r="D233" t="s">
        <v>128</v>
      </c>
      <c r="E233" t="s">
        <v>48</v>
      </c>
      <c r="F233" t="s">
        <v>48</v>
      </c>
      <c r="G233" t="s">
        <v>48</v>
      </c>
      <c r="H233" t="s">
        <v>48</v>
      </c>
      <c r="I233" t="s">
        <v>48</v>
      </c>
      <c r="J233" t="s">
        <v>48</v>
      </c>
      <c r="K233" t="s">
        <v>61</v>
      </c>
      <c r="L233" t="s">
        <v>61</v>
      </c>
      <c r="M233" t="s">
        <v>61</v>
      </c>
      <c r="N233" t="s">
        <v>61</v>
      </c>
      <c r="O233" t="s">
        <v>48</v>
      </c>
      <c r="P233" t="s">
        <v>48</v>
      </c>
      <c r="Q233" t="s">
        <v>48</v>
      </c>
      <c r="R233" t="s">
        <v>48</v>
      </c>
      <c r="S233" t="s">
        <v>61</v>
      </c>
      <c r="T233" t="s">
        <v>1512</v>
      </c>
      <c r="U233" t="s">
        <v>1513</v>
      </c>
      <c r="V233" t="s">
        <v>1514</v>
      </c>
      <c r="W233" t="s">
        <v>1515</v>
      </c>
      <c r="X233" t="s">
        <v>133</v>
      </c>
      <c r="Y233" t="s">
        <v>1516</v>
      </c>
      <c r="Z233" t="s">
        <v>1511</v>
      </c>
      <c r="AA233">
        <v>0.03</v>
      </c>
      <c r="AB233">
        <v>0.02</v>
      </c>
      <c r="AC233">
        <v>0.01</v>
      </c>
      <c r="AD233">
        <v>0</v>
      </c>
      <c r="AE233">
        <v>40</v>
      </c>
      <c r="AF233">
        <v>210</v>
      </c>
      <c r="AG233">
        <v>25</v>
      </c>
      <c r="AH233" t="s">
        <v>68</v>
      </c>
      <c r="AI233" s="26">
        <v>0</v>
      </c>
      <c r="AJ233" s="26" t="s">
        <v>1517</v>
      </c>
      <c r="AK233" s="26" t="s">
        <v>1518</v>
      </c>
      <c r="AL233" s="26" t="s">
        <v>1519</v>
      </c>
      <c r="AM233" s="26" t="str" cm="1">
        <f t="array" ref="AM233">IF(AH233="Yes",T233&amp;" (Suspended as of: "&amp;TEXT(AI233,"m/dd/yyyy")&amp;")",T233)</f>
        <v xml:space="preserve">LidCo Electrical Contractors inc </v>
      </c>
      <c r="AN233" t="str" cm="1">
        <f t="array" ref="AN23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233" t="str" cm="1">
        <f t="array" ref="AO23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4000.00%
% or $ amount Markup Non Business/Emergency Hours: $210.00
% Markup Materials: 2500.00%</v>
      </c>
      <c r="AP23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Robert Liddy
Primary Addres: 452 Main St., Holden, MA 01520
Phone Number: 508-868-9943
Fax Number: 0</v>
      </c>
      <c r="AQ233" t="str">
        <f>VLOOKUP(data[[#This Row],[Lead Name]],get_cat!$A$170:$B$172,2,0)</f>
        <v>Richard Levesque 
Address: One Ashburton Place Room 1608 Boston, MA 02108 
Phone: 617-359-7269 | Email: richard.levesque@mass.gov</v>
      </c>
      <c r="AR23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Peter Liddy
Emergency Contact Phone/After Hours: 774-696-0714
Emergency Contact Email: Pete@lidcoelectric.com</v>
      </c>
    </row>
    <row r="234" spans="1:44" x14ac:dyDescent="0.35">
      <c r="A234" t="s">
        <v>1520</v>
      </c>
      <c r="B234" t="s">
        <v>45</v>
      </c>
      <c r="C234" t="s">
        <v>46</v>
      </c>
      <c r="D234" t="s">
        <v>60</v>
      </c>
      <c r="E234" t="s">
        <v>48</v>
      </c>
      <c r="F234" t="s">
        <v>48</v>
      </c>
      <c r="G234" t="s">
        <v>48</v>
      </c>
      <c r="H234" t="s">
        <v>48</v>
      </c>
      <c r="I234" t="s">
        <v>48</v>
      </c>
      <c r="J234" t="s">
        <v>61</v>
      </c>
      <c r="K234" t="s">
        <v>48</v>
      </c>
      <c r="L234" t="s">
        <v>48</v>
      </c>
      <c r="M234" t="s">
        <v>48</v>
      </c>
      <c r="N234" t="s">
        <v>61</v>
      </c>
      <c r="O234" t="s">
        <v>48</v>
      </c>
      <c r="P234" t="s">
        <v>48</v>
      </c>
      <c r="Q234" t="s">
        <v>48</v>
      </c>
      <c r="R234" t="s">
        <v>48</v>
      </c>
      <c r="S234" t="s">
        <v>48</v>
      </c>
      <c r="T234" t="s">
        <v>1521</v>
      </c>
      <c r="U234" t="s">
        <v>1522</v>
      </c>
      <c r="V234" t="s">
        <v>1523</v>
      </c>
      <c r="W234" t="s">
        <v>1524</v>
      </c>
      <c r="X234" t="s">
        <v>133</v>
      </c>
      <c r="Y234" t="s">
        <v>1525</v>
      </c>
      <c r="Z234" t="s">
        <v>1520</v>
      </c>
      <c r="AA234">
        <v>0.02</v>
      </c>
      <c r="AB234">
        <v>0</v>
      </c>
      <c r="AC234">
        <v>0</v>
      </c>
      <c r="AD234">
        <v>0</v>
      </c>
      <c r="AE234">
        <v>1.2</v>
      </c>
      <c r="AF234">
        <v>2.2999999999999998</v>
      </c>
      <c r="AG234">
        <v>0.5</v>
      </c>
      <c r="AH234" t="s">
        <v>68</v>
      </c>
      <c r="AI234" s="26">
        <v>0</v>
      </c>
      <c r="AJ234" s="26" t="s">
        <v>1526</v>
      </c>
      <c r="AK234" s="26" t="s">
        <v>1524</v>
      </c>
      <c r="AL234" s="26" t="s">
        <v>1527</v>
      </c>
      <c r="AM234" s="26" t="str" cm="1">
        <f t="array" ref="AM234">IF(AH234="Yes",T234&amp;" (Suspended as of: "&amp;TEXT(AI234,"m/dd/yyyy")&amp;")",T234)</f>
        <v>Welch Brothers Co., Inc</v>
      </c>
      <c r="AN234" t="str" cm="1">
        <f t="array" ref="AN23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234" t="str" cm="1">
        <f t="array" ref="AO23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120.00%
% or $ amount Markup Non Business/Emergency Hours: $2.30
% Markup Materials: 50.00%</v>
      </c>
      <c r="AP23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Derek Lord/ Roberta Hoffman
Primary Addres: 148A Tanner Street, Lowell, MA 01852
Phone Number: 978-453-2100
Fax Number: 0</v>
      </c>
      <c r="AQ234" t="str">
        <f>VLOOKUP(data[[#This Row],[Lead Name]],get_cat!$A$170:$B$172,2,0)</f>
        <v>Richard Levesque 
Address: One Ashburton Place Room 1608 Boston, MA 02108 
Phone: 617-359-7269 | Email: richard.levesque@mass.gov</v>
      </c>
      <c r="AR23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Derek Lord
Emergency Contact Phone/After Hours: 978-453-2100
Emergency Contact Email: dereklord@comcast.net</v>
      </c>
    </row>
    <row r="235" spans="1:44" x14ac:dyDescent="0.35">
      <c r="A235" t="s">
        <v>1528</v>
      </c>
      <c r="B235" t="s">
        <v>45</v>
      </c>
      <c r="C235" t="s">
        <v>46</v>
      </c>
      <c r="D235" t="s">
        <v>320</v>
      </c>
      <c r="E235" t="s">
        <v>48</v>
      </c>
      <c r="F235" t="s">
        <v>48</v>
      </c>
      <c r="G235" t="s">
        <v>48</v>
      </c>
      <c r="H235" t="s">
        <v>48</v>
      </c>
      <c r="I235" t="s">
        <v>48</v>
      </c>
      <c r="J235" t="s">
        <v>61</v>
      </c>
      <c r="K235" t="s">
        <v>48</v>
      </c>
      <c r="L235" t="s">
        <v>48</v>
      </c>
      <c r="M235" t="s">
        <v>48</v>
      </c>
      <c r="N235" t="s">
        <v>61</v>
      </c>
      <c r="O235" t="s">
        <v>48</v>
      </c>
      <c r="P235" t="s">
        <v>48</v>
      </c>
      <c r="Q235" t="s">
        <v>48</v>
      </c>
      <c r="R235" t="s">
        <v>48</v>
      </c>
      <c r="S235" t="s">
        <v>48</v>
      </c>
      <c r="T235" t="s">
        <v>1529</v>
      </c>
      <c r="U235" t="s">
        <v>1522</v>
      </c>
      <c r="V235" t="s">
        <v>1523</v>
      </c>
      <c r="W235" t="s">
        <v>1524</v>
      </c>
      <c r="X235" t="s">
        <v>133</v>
      </c>
      <c r="Y235" t="s">
        <v>1525</v>
      </c>
      <c r="Z235" t="s">
        <v>1528</v>
      </c>
      <c r="AA235">
        <v>0.02</v>
      </c>
      <c r="AB235">
        <v>0</v>
      </c>
      <c r="AC235">
        <v>0</v>
      </c>
      <c r="AD235">
        <v>0</v>
      </c>
      <c r="AE235">
        <v>1.2</v>
      </c>
      <c r="AF235">
        <v>2.2999999999999998</v>
      </c>
      <c r="AG235">
        <v>0.5</v>
      </c>
      <c r="AH235" t="s">
        <v>68</v>
      </c>
      <c r="AI235" s="26">
        <v>0</v>
      </c>
      <c r="AJ235" s="26" t="s">
        <v>1526</v>
      </c>
      <c r="AK235" s="26" t="s">
        <v>1524</v>
      </c>
      <c r="AL235" s="26" t="s">
        <v>1527</v>
      </c>
      <c r="AM235" s="26" t="str" cm="1">
        <f t="array" ref="AM235">IF(AH235="Yes",T235&amp;" (Suspended as of: "&amp;TEXT(AI235,"m/dd/yyyy")&amp;")",T235)</f>
        <v>Welch Brothers Co., Inc.</v>
      </c>
      <c r="AN235" t="str" cm="1">
        <f t="array" ref="AN23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235" t="str" cm="1">
        <f t="array" ref="AO23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120.00%
% or $ amount Markup Non Business/Emergency Hours: $2.30
% Markup Materials: 50.00%</v>
      </c>
      <c r="AP23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Derek Lord/ Roberta Hoffman
Primary Addres: 148A Tanner Street, Lowell, MA 01852
Phone Number: 978-453-2100
Fax Number: 0</v>
      </c>
      <c r="AQ235" t="str">
        <f>VLOOKUP(data[[#This Row],[Lead Name]],get_cat!$A$170:$B$172,2,0)</f>
        <v>Richard Levesque 
Address: One Ashburton Place Room 1608 Boston, MA 02108 
Phone: 617-359-7269 | Email: richard.levesque@mass.gov</v>
      </c>
      <c r="AR23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Derek Lord
Emergency Contact Phone/After Hours: 978-453-2100
Emergency Contact Email: dereklord@comcast.net</v>
      </c>
    </row>
    <row r="236" spans="1:44" x14ac:dyDescent="0.35">
      <c r="A236" t="s">
        <v>1530</v>
      </c>
      <c r="B236" t="s">
        <v>45</v>
      </c>
      <c r="C236" t="s">
        <v>46</v>
      </c>
      <c r="D236" t="s">
        <v>75</v>
      </c>
      <c r="E236" t="s">
        <v>48</v>
      </c>
      <c r="F236" t="s">
        <v>48</v>
      </c>
      <c r="G236" t="s">
        <v>48</v>
      </c>
      <c r="H236" t="s">
        <v>48</v>
      </c>
      <c r="I236" t="s">
        <v>48</v>
      </c>
      <c r="J236" t="s">
        <v>61</v>
      </c>
      <c r="K236" t="s">
        <v>48</v>
      </c>
      <c r="L236" t="s">
        <v>48</v>
      </c>
      <c r="M236" t="s">
        <v>48</v>
      </c>
      <c r="N236" t="s">
        <v>61</v>
      </c>
      <c r="O236" t="s">
        <v>48</v>
      </c>
      <c r="P236" t="s">
        <v>48</v>
      </c>
      <c r="Q236" t="s">
        <v>48</v>
      </c>
      <c r="R236" t="s">
        <v>48</v>
      </c>
      <c r="S236" t="s">
        <v>48</v>
      </c>
      <c r="T236" t="s">
        <v>1531</v>
      </c>
      <c r="U236" t="s">
        <v>1522</v>
      </c>
      <c r="V236" t="s">
        <v>1523</v>
      </c>
      <c r="W236" t="s">
        <v>1524</v>
      </c>
      <c r="X236" t="s">
        <v>133</v>
      </c>
      <c r="Y236" t="s">
        <v>1525</v>
      </c>
      <c r="Z236" t="s">
        <v>1530</v>
      </c>
      <c r="AA236">
        <v>0.02</v>
      </c>
      <c r="AB236">
        <v>0</v>
      </c>
      <c r="AC236">
        <v>0</v>
      </c>
      <c r="AD236">
        <v>0</v>
      </c>
      <c r="AE236">
        <v>1.2</v>
      </c>
      <c r="AF236">
        <v>2.2999999999999998</v>
      </c>
      <c r="AG236">
        <v>0.5</v>
      </c>
      <c r="AH236" t="s">
        <v>68</v>
      </c>
      <c r="AI236" s="26">
        <v>0</v>
      </c>
      <c r="AJ236" s="26" t="s">
        <v>1526</v>
      </c>
      <c r="AK236" s="26" t="s">
        <v>1524</v>
      </c>
      <c r="AL236" s="26" t="s">
        <v>1527</v>
      </c>
      <c r="AM236" s="26" t="str" cm="1">
        <f t="array" ref="AM236">IF(AH236="Yes",T236&amp;" (Suspended as of: "&amp;TEXT(AI236,"m/dd/yyyy")&amp;")",T236)</f>
        <v>Welch Brothers, Co., Inc.</v>
      </c>
      <c r="AN236" t="str" cm="1">
        <f t="array" ref="AN23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236" t="str" cm="1">
        <f t="array" ref="AO23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120.00%
% or $ amount Markup Non Business/Emergency Hours: $2.30
% Markup Materials: 50.00%</v>
      </c>
      <c r="AP23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Derek Lord/ Roberta Hoffman
Primary Addres: 148A Tanner Street, Lowell, MA 01852
Phone Number: 978-453-2100
Fax Number: 0</v>
      </c>
      <c r="AQ236" t="str">
        <f>VLOOKUP(data[[#This Row],[Lead Name]],get_cat!$A$170:$B$172,2,0)</f>
        <v>Richard Levesque 
Address: One Ashburton Place Room 1608 Boston, MA 02108 
Phone: 617-359-7269 | Email: richard.levesque@mass.gov</v>
      </c>
      <c r="AR23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Derek Lord
Emergency Contact Phone/After Hours: 978-453-2100
Emergency Contact Email: dereklord@comcast.net</v>
      </c>
    </row>
    <row r="237" spans="1:44" x14ac:dyDescent="0.35">
      <c r="A237" t="s">
        <v>1532</v>
      </c>
      <c r="B237" t="s">
        <v>45</v>
      </c>
      <c r="C237" t="s">
        <v>46</v>
      </c>
      <c r="D237" t="s">
        <v>222</v>
      </c>
      <c r="E237" t="s">
        <v>61</v>
      </c>
      <c r="F237" t="s">
        <v>61</v>
      </c>
      <c r="G237" t="s">
        <v>61</v>
      </c>
      <c r="H237" t="s">
        <v>61</v>
      </c>
      <c r="I237" t="s">
        <v>61</v>
      </c>
      <c r="J237" t="s">
        <v>61</v>
      </c>
      <c r="K237" t="s">
        <v>61</v>
      </c>
      <c r="L237" t="s">
        <v>61</v>
      </c>
      <c r="M237" t="s">
        <v>61</v>
      </c>
      <c r="N237" t="s">
        <v>61</v>
      </c>
      <c r="O237" t="s">
        <v>61</v>
      </c>
      <c r="P237" t="s">
        <v>61</v>
      </c>
      <c r="Q237" t="s">
        <v>61</v>
      </c>
      <c r="R237" t="s">
        <v>61</v>
      </c>
      <c r="S237" t="s">
        <v>61</v>
      </c>
      <c r="T237" t="s">
        <v>1533</v>
      </c>
      <c r="U237" t="s">
        <v>1534</v>
      </c>
      <c r="V237" t="s">
        <v>1535</v>
      </c>
      <c r="W237" t="s">
        <v>1536</v>
      </c>
      <c r="X237" t="s">
        <v>1537</v>
      </c>
      <c r="Y237" t="s">
        <v>1538</v>
      </c>
      <c r="Z237" t="s">
        <v>1532</v>
      </c>
      <c r="AA237">
        <v>0.02</v>
      </c>
      <c r="AB237">
        <v>0</v>
      </c>
      <c r="AC237">
        <v>0</v>
      </c>
      <c r="AD237">
        <v>0</v>
      </c>
      <c r="AE237">
        <v>5</v>
      </c>
      <c r="AF237">
        <v>7.5</v>
      </c>
      <c r="AG237">
        <v>0.5</v>
      </c>
      <c r="AH237" t="s">
        <v>68</v>
      </c>
      <c r="AI237" s="26">
        <v>0</v>
      </c>
      <c r="AJ237" s="26" t="s">
        <v>1539</v>
      </c>
      <c r="AK237" s="26" t="s">
        <v>1536</v>
      </c>
      <c r="AL237" s="26" t="s">
        <v>1540</v>
      </c>
      <c r="AM237" s="26" t="str" cm="1">
        <f t="array" ref="AM237">IF(AH237="Yes",T237&amp;" (Suspended as of: "&amp;TEXT(AI237,"m/dd/yyyy")&amp;")",T237)</f>
        <v>Weld Power Service Company, Inc.</v>
      </c>
      <c r="AN237" t="str" cm="1">
        <f t="array" ref="AN23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237" t="str" cm="1">
        <f t="array" ref="AO23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500.00%
% or $ amount Markup Non Business/Emergency Hours: $7.50
% Markup Materials: 50.00%</v>
      </c>
      <c r="AP23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Alexandra Smith
Primary Addres: 1529 Grafton Road, Millbury, MA 01527
Phone Number: 800-288-6016
Fax Number: 508-754-1045</v>
      </c>
      <c r="AQ237" t="str">
        <f>VLOOKUP(data[[#This Row],[Lead Name]],get_cat!$A$170:$B$172,2,0)</f>
        <v>Richard Levesque 
Address: One Ashburton Place Room 1608 Boston, MA 02108 
Phone: 617-359-7269 | Email: richard.levesque@mass.gov</v>
      </c>
      <c r="AR23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Tim Earnest
Emergency Contact Phone/After Hours: 800-288-6016
Emergency Contact Email: service@weldpower.com</v>
      </c>
    </row>
    <row r="238" spans="1:44" x14ac:dyDescent="0.35">
      <c r="A238" t="s">
        <v>1541</v>
      </c>
      <c r="B238" t="s">
        <v>45</v>
      </c>
      <c r="C238" t="s">
        <v>46</v>
      </c>
      <c r="D238" t="s">
        <v>128</v>
      </c>
      <c r="E238" t="s">
        <v>48</v>
      </c>
      <c r="F238" t="s">
        <v>48</v>
      </c>
      <c r="G238" t="s">
        <v>48</v>
      </c>
      <c r="H238" t="s">
        <v>48</v>
      </c>
      <c r="I238" t="s">
        <v>48</v>
      </c>
      <c r="J238" t="s">
        <v>48</v>
      </c>
      <c r="K238" t="s">
        <v>48</v>
      </c>
      <c r="L238" t="s">
        <v>48</v>
      </c>
      <c r="M238" t="s">
        <v>48</v>
      </c>
      <c r="N238" t="s">
        <v>48</v>
      </c>
      <c r="O238" t="s">
        <v>48</v>
      </c>
      <c r="P238" t="s">
        <v>48</v>
      </c>
      <c r="Q238" t="s">
        <v>48</v>
      </c>
      <c r="R238" t="s">
        <v>48</v>
      </c>
      <c r="S238" t="s">
        <v>48</v>
      </c>
      <c r="T238" t="s">
        <v>1542</v>
      </c>
      <c r="U238" t="s">
        <v>133</v>
      </c>
      <c r="V238" t="s">
        <v>133</v>
      </c>
      <c r="W238" t="s">
        <v>133</v>
      </c>
      <c r="X238" t="s">
        <v>133</v>
      </c>
      <c r="Y238" t="s">
        <v>133</v>
      </c>
      <c r="Z238" t="s">
        <v>1541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 t="s">
        <v>68</v>
      </c>
      <c r="AI238" s="26">
        <v>0</v>
      </c>
      <c r="AJ238" s="26" t="s">
        <v>183</v>
      </c>
      <c r="AK238" s="26" t="s">
        <v>183</v>
      </c>
      <c r="AL238" s="26" t="s">
        <v>183</v>
      </c>
      <c r="AM238" s="26" t="str" cm="1">
        <f t="array" ref="AM238">IF(AH238="Yes",T238&amp;" (Suspended as of: "&amp;TEXT(AI238,"m/dd/yyyy")&amp;")",T238)</f>
        <v xml:space="preserve">Logic Automation Services, Inc. </v>
      </c>
      <c r="AN238" t="str" cm="1">
        <f t="array" ref="AN23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38" t="str" cm="1">
        <f t="array" ref="AO23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3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0
Primary Addres: 0
Phone Number: 0
Fax Number: 0</v>
      </c>
      <c r="AQ238" t="str">
        <f>VLOOKUP(data[[#This Row],[Lead Name]],get_cat!$A$170:$B$172,2,0)</f>
        <v>Richard Levesque 
Address: One Ashburton Place Room 1608 Boston, MA 02108 
Phone: 617-359-7269 | Email: richard.levesque@mass.gov</v>
      </c>
      <c r="AR23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239" spans="1:44" x14ac:dyDescent="0.35">
      <c r="A239" t="s">
        <v>1543</v>
      </c>
      <c r="B239" t="s">
        <v>45</v>
      </c>
      <c r="C239" t="s">
        <v>46</v>
      </c>
      <c r="D239" t="s">
        <v>222</v>
      </c>
      <c r="E239" t="s">
        <v>48</v>
      </c>
      <c r="F239" t="s">
        <v>61</v>
      </c>
      <c r="G239" t="s">
        <v>61</v>
      </c>
      <c r="H239" t="s">
        <v>61</v>
      </c>
      <c r="I239" t="s">
        <v>48</v>
      </c>
      <c r="J239" t="s">
        <v>61</v>
      </c>
      <c r="K239" t="s">
        <v>61</v>
      </c>
      <c r="L239" t="s">
        <v>61</v>
      </c>
      <c r="M239" t="s">
        <v>61</v>
      </c>
      <c r="N239" t="s">
        <v>61</v>
      </c>
      <c r="O239" t="s">
        <v>48</v>
      </c>
      <c r="P239" t="s">
        <v>61</v>
      </c>
      <c r="Q239" t="s">
        <v>61</v>
      </c>
      <c r="R239" t="s">
        <v>61</v>
      </c>
      <c r="S239" t="s">
        <v>61</v>
      </c>
      <c r="T239" t="s">
        <v>1544</v>
      </c>
      <c r="U239" t="s">
        <v>1545</v>
      </c>
      <c r="V239" t="s">
        <v>1546</v>
      </c>
      <c r="W239" t="s">
        <v>1547</v>
      </c>
      <c r="X239" t="s">
        <v>1548</v>
      </c>
      <c r="Y239" t="s">
        <v>1549</v>
      </c>
      <c r="Z239" t="s">
        <v>1543</v>
      </c>
      <c r="AA239">
        <v>0.04</v>
      </c>
      <c r="AB239">
        <v>0.03</v>
      </c>
      <c r="AC239">
        <v>0.02</v>
      </c>
      <c r="AD239">
        <v>0.01</v>
      </c>
      <c r="AE239">
        <v>0.71</v>
      </c>
      <c r="AF239">
        <v>145</v>
      </c>
      <c r="AG239">
        <v>0.15</v>
      </c>
      <c r="AH239" t="s">
        <v>68</v>
      </c>
      <c r="AI239" s="26">
        <v>0</v>
      </c>
      <c r="AJ239" s="26" t="s">
        <v>1550</v>
      </c>
      <c r="AK239" s="26" t="s">
        <v>1551</v>
      </c>
      <c r="AL239" s="26" t="s">
        <v>1552</v>
      </c>
      <c r="AM239" s="26" t="str" cm="1">
        <f t="array" ref="AM239">IF(AH239="Yes",T239&amp;" (Suspended as of: "&amp;TEXT(AI239,"m/dd/yyyy")&amp;")",T239)</f>
        <v>Weston &amp; Sampson CMR, Inc</v>
      </c>
      <c r="AN239" t="str" cm="1">
        <f t="array" ref="AN23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4.00%
PPD 15 Days: 3.00%
PPD 20 Days: 2.00%
PPD 30 Days: 1.00%</v>
      </c>
      <c r="AO239" t="str" cm="1">
        <f t="array" ref="AO23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71.00%
% or $ amount Markup Non Business/Emergency Hours: $145.00
% Markup Materials: 15.00%</v>
      </c>
      <c r="AP23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Vito Ciaramitaro
Primary Addres: 5 Centennial Drive, Peabody, MA 01960
Phone Number: 978-268-0340
Fax Number: 978-977-0100</v>
      </c>
      <c r="AQ239" t="str">
        <f>VLOOKUP(data[[#This Row],[Lead Name]],get_cat!$A$170:$B$172,2,0)</f>
        <v>Richard Levesque 
Address: One Ashburton Place Room 1608 Boston, MA 02108 
Phone: 617-359-7269 | Email: richard.levesque@mass.gov</v>
      </c>
      <c r="AR23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John DiManbro
Emergency Contact Phone/After Hours: 978-836-8609
Emergency Contact Email: dimambroi@wseinc.com</v>
      </c>
    </row>
    <row r="240" spans="1:44" x14ac:dyDescent="0.35">
      <c r="A240" t="s">
        <v>1553</v>
      </c>
      <c r="B240" t="s">
        <v>45</v>
      </c>
      <c r="C240" t="s">
        <v>46</v>
      </c>
      <c r="D240" t="s">
        <v>128</v>
      </c>
      <c r="E240" t="s">
        <v>48</v>
      </c>
      <c r="F240" t="s">
        <v>48</v>
      </c>
      <c r="G240" t="s">
        <v>48</v>
      </c>
      <c r="H240" t="s">
        <v>48</v>
      </c>
      <c r="I240" t="s">
        <v>48</v>
      </c>
      <c r="J240" t="s">
        <v>48</v>
      </c>
      <c r="K240" t="s">
        <v>48</v>
      </c>
      <c r="L240" t="s">
        <v>48</v>
      </c>
      <c r="M240" t="s">
        <v>48</v>
      </c>
      <c r="N240" t="s">
        <v>48</v>
      </c>
      <c r="O240" t="s">
        <v>48</v>
      </c>
      <c r="P240" t="s">
        <v>48</v>
      </c>
      <c r="Q240" t="s">
        <v>48</v>
      </c>
      <c r="R240" t="s">
        <v>48</v>
      </c>
      <c r="S240" t="s">
        <v>48</v>
      </c>
      <c r="T240" t="s">
        <v>1554</v>
      </c>
      <c r="U240" t="s">
        <v>133</v>
      </c>
      <c r="V240" t="s">
        <v>133</v>
      </c>
      <c r="W240" t="s">
        <v>133</v>
      </c>
      <c r="X240" t="s">
        <v>133</v>
      </c>
      <c r="Y240" t="s">
        <v>133</v>
      </c>
      <c r="Z240" t="s">
        <v>1553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 t="s">
        <v>68</v>
      </c>
      <c r="AI240" s="26">
        <v>0</v>
      </c>
      <c r="AJ240" s="26" t="s">
        <v>183</v>
      </c>
      <c r="AK240" s="26" t="s">
        <v>183</v>
      </c>
      <c r="AL240" s="26" t="s">
        <v>183</v>
      </c>
      <c r="AM240" s="26" t="str" cm="1">
        <f t="array" ref="AM240">IF(AH240="Yes",T240&amp;" (Suspended as of: "&amp;TEXT(AI240,"m/dd/yyyy")&amp;")",T240)</f>
        <v xml:space="preserve">Lynnwell Associates, Inc. </v>
      </c>
      <c r="AN240" t="str" cm="1">
        <f t="array" ref="AN24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40" t="str" cm="1">
        <f t="array" ref="AO24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4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0
Primary Addres: 0
Phone Number: 0
Fax Number: 0</v>
      </c>
      <c r="AQ240" t="str">
        <f>VLOOKUP(data[[#This Row],[Lead Name]],get_cat!$A$170:$B$172,2,0)</f>
        <v>Richard Levesque 
Address: One Ashburton Place Room 1608 Boston, MA 02108 
Phone: 617-359-7269 | Email: richard.levesque@mass.gov</v>
      </c>
      <c r="AR24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241" spans="1:44" x14ac:dyDescent="0.35">
      <c r="A241" t="s">
        <v>1555</v>
      </c>
      <c r="B241" t="s">
        <v>45</v>
      </c>
      <c r="C241" t="s">
        <v>46</v>
      </c>
      <c r="D241" t="s">
        <v>331</v>
      </c>
      <c r="E241" t="s">
        <v>48</v>
      </c>
      <c r="F241" t="s">
        <v>48</v>
      </c>
      <c r="G241" t="s">
        <v>48</v>
      </c>
      <c r="H241" t="s">
        <v>48</v>
      </c>
      <c r="I241" t="s">
        <v>48</v>
      </c>
      <c r="J241" t="s">
        <v>61</v>
      </c>
      <c r="K241" t="s">
        <v>48</v>
      </c>
      <c r="L241" t="s">
        <v>61</v>
      </c>
      <c r="M241" t="s">
        <v>48</v>
      </c>
      <c r="N241" t="s">
        <v>61</v>
      </c>
      <c r="O241" t="s">
        <v>48</v>
      </c>
      <c r="P241" t="s">
        <v>61</v>
      </c>
      <c r="Q241" t="s">
        <v>48</v>
      </c>
      <c r="R241" t="s">
        <v>61</v>
      </c>
      <c r="S241" t="s">
        <v>61</v>
      </c>
      <c r="T241" t="s">
        <v>1556</v>
      </c>
      <c r="U241" t="s">
        <v>1557</v>
      </c>
      <c r="V241" t="s">
        <v>1558</v>
      </c>
      <c r="W241" t="s">
        <v>1559</v>
      </c>
      <c r="X241" t="s">
        <v>1560</v>
      </c>
      <c r="Y241" t="s">
        <v>1561</v>
      </c>
      <c r="Z241" t="s">
        <v>1555</v>
      </c>
      <c r="AA241">
        <v>0.01</v>
      </c>
      <c r="AB241">
        <v>0</v>
      </c>
      <c r="AC241">
        <v>0</v>
      </c>
      <c r="AD241">
        <v>0</v>
      </c>
      <c r="AE241">
        <v>0.3</v>
      </c>
      <c r="AF241">
        <v>195</v>
      </c>
      <c r="AG241">
        <v>0.15</v>
      </c>
      <c r="AH241" t="s">
        <v>68</v>
      </c>
      <c r="AI241" s="26">
        <v>0</v>
      </c>
      <c r="AJ241" s="26" t="s">
        <v>1558</v>
      </c>
      <c r="AK241" s="26" t="s">
        <v>1559</v>
      </c>
      <c r="AL241" s="26" t="s">
        <v>1561</v>
      </c>
      <c r="AM241" s="26" t="str" cm="1">
        <f t="array" ref="AM241">IF(AH241="Yes",T241&amp;" (Suspended as of: "&amp;TEXT(AI241,"m/dd/yyyy")&amp;")",T241)</f>
        <v>William A Contino dba WAC Contracting</v>
      </c>
      <c r="AN241" t="str" cm="1">
        <f t="array" ref="AN24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241" t="str" cm="1">
        <f t="array" ref="AO24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30.00%
% or $ amount Markup Non Business/Emergency Hours: $195.00
% Markup Materials: 15.00%</v>
      </c>
      <c r="AP24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William A Contino
Primary Addres: 23 Graystone Road, Stoneham, MA 02180
Phone Number: 781-706-5681
Fax Number: 781-279-3955</v>
      </c>
      <c r="AQ241" t="str">
        <f>VLOOKUP(data[[#This Row],[Lead Name]],get_cat!$A$170:$B$172,2,0)</f>
        <v>Richard Levesque 
Address: One Ashburton Place Room 1608 Boston, MA 02108 
Phone: 617-359-7269 | Email: richard.levesque@mass.gov</v>
      </c>
      <c r="AR24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William A Contino
Emergency Contact Phone/After Hours: 781-706-5681
Emergency Contact Email: waccontracting@aol.com</v>
      </c>
    </row>
    <row r="242" spans="1:44" x14ac:dyDescent="0.35">
      <c r="A242" t="s">
        <v>1562</v>
      </c>
      <c r="B242" t="s">
        <v>45</v>
      </c>
      <c r="C242" t="s">
        <v>46</v>
      </c>
      <c r="D242" t="s">
        <v>175</v>
      </c>
      <c r="E242" t="s">
        <v>48</v>
      </c>
      <c r="F242" t="s">
        <v>48</v>
      </c>
      <c r="G242" t="s">
        <v>48</v>
      </c>
      <c r="H242" t="s">
        <v>48</v>
      </c>
      <c r="I242" t="s">
        <v>48</v>
      </c>
      <c r="J242" t="s">
        <v>61</v>
      </c>
      <c r="K242" t="s">
        <v>48</v>
      </c>
      <c r="L242" t="s">
        <v>61</v>
      </c>
      <c r="M242" t="s">
        <v>48</v>
      </c>
      <c r="N242" t="s">
        <v>61</v>
      </c>
      <c r="O242" t="s">
        <v>48</v>
      </c>
      <c r="P242" t="s">
        <v>61</v>
      </c>
      <c r="Q242" t="s">
        <v>48</v>
      </c>
      <c r="R242" t="s">
        <v>61</v>
      </c>
      <c r="S242" t="s">
        <v>61</v>
      </c>
      <c r="T242" t="s">
        <v>1556</v>
      </c>
      <c r="U242" t="s">
        <v>1557</v>
      </c>
      <c r="V242" t="s">
        <v>1558</v>
      </c>
      <c r="W242" t="s">
        <v>1559</v>
      </c>
      <c r="X242" t="s">
        <v>1560</v>
      </c>
      <c r="Y242" t="s">
        <v>1561</v>
      </c>
      <c r="Z242" t="s">
        <v>1562</v>
      </c>
      <c r="AA242">
        <v>0.01</v>
      </c>
      <c r="AB242">
        <v>0</v>
      </c>
      <c r="AC242">
        <v>0</v>
      </c>
      <c r="AD242">
        <v>0</v>
      </c>
      <c r="AE242">
        <v>0.2</v>
      </c>
      <c r="AF242">
        <v>132</v>
      </c>
      <c r="AG242">
        <v>0.11</v>
      </c>
      <c r="AH242" t="s">
        <v>68</v>
      </c>
      <c r="AI242" s="26">
        <v>0</v>
      </c>
      <c r="AJ242" s="26" t="s">
        <v>1558</v>
      </c>
      <c r="AK242" s="26" t="s">
        <v>1563</v>
      </c>
      <c r="AL242" s="26" t="s">
        <v>1561</v>
      </c>
      <c r="AM242" s="26" t="str" cm="1">
        <f t="array" ref="AM242">IF(AH242="Yes",T242&amp;" (Suspended as of: "&amp;TEXT(AI242,"m/dd/yyyy")&amp;")",T242)</f>
        <v>William A Contino dba WAC Contracting</v>
      </c>
      <c r="AN242" t="str" cm="1">
        <f t="array" ref="AN24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242" t="str" cm="1">
        <f t="array" ref="AO24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20.00%
% or $ amount Markup Non Business/Emergency Hours: $132.00
% Markup Materials: 11.00%</v>
      </c>
      <c r="AP24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William A Contino
Primary Addres: 23 Graystone Road, Stoneham, MA 02180
Phone Number: 781-706-5681
Fax Number: 781-279-3955</v>
      </c>
      <c r="AQ242" t="str">
        <f>VLOOKUP(data[[#This Row],[Lead Name]],get_cat!$A$170:$B$172,2,0)</f>
        <v>Richard Levesque 
Address: One Ashburton Place Room 1608 Boston, MA 02108 
Phone: 617-359-7269 | Email: richard.levesque@mass.gov</v>
      </c>
      <c r="AR24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William A Contino
Emergency Contact Phone/After Hours: 781-279-3955; 781-706-5681
Emergency Contact Email: waccontracting@aol.com</v>
      </c>
    </row>
    <row r="243" spans="1:44" x14ac:dyDescent="0.35">
      <c r="A243" t="s">
        <v>1564</v>
      </c>
      <c r="B243" t="s">
        <v>45</v>
      </c>
      <c r="C243" t="s">
        <v>46</v>
      </c>
      <c r="D243" t="s">
        <v>94</v>
      </c>
      <c r="E243" t="s">
        <v>48</v>
      </c>
      <c r="F243" t="s">
        <v>48</v>
      </c>
      <c r="G243" t="s">
        <v>48</v>
      </c>
      <c r="H243" t="s">
        <v>48</v>
      </c>
      <c r="I243" t="s">
        <v>48</v>
      </c>
      <c r="J243" t="s">
        <v>61</v>
      </c>
      <c r="K243" t="s">
        <v>48</v>
      </c>
      <c r="L243" t="s">
        <v>61</v>
      </c>
      <c r="M243" t="s">
        <v>48</v>
      </c>
      <c r="N243" t="s">
        <v>61</v>
      </c>
      <c r="O243" t="s">
        <v>48</v>
      </c>
      <c r="P243" t="s">
        <v>61</v>
      </c>
      <c r="Q243" t="s">
        <v>48</v>
      </c>
      <c r="R243" t="s">
        <v>61</v>
      </c>
      <c r="S243" t="s">
        <v>61</v>
      </c>
      <c r="T243" t="s">
        <v>1556</v>
      </c>
      <c r="U243" t="s">
        <v>1557</v>
      </c>
      <c r="V243" t="s">
        <v>1558</v>
      </c>
      <c r="W243" t="s">
        <v>1559</v>
      </c>
      <c r="X243" t="s">
        <v>1560</v>
      </c>
      <c r="Y243" t="s">
        <v>1561</v>
      </c>
      <c r="Z243" t="s">
        <v>1564</v>
      </c>
      <c r="AA243">
        <v>0.01</v>
      </c>
      <c r="AB243">
        <v>0</v>
      </c>
      <c r="AC243">
        <v>0</v>
      </c>
      <c r="AD243">
        <v>0</v>
      </c>
      <c r="AE243">
        <v>0.3</v>
      </c>
      <c r="AF243">
        <v>195</v>
      </c>
      <c r="AG243">
        <v>0.15</v>
      </c>
      <c r="AH243" t="s">
        <v>68</v>
      </c>
      <c r="AI243" s="26">
        <v>0</v>
      </c>
      <c r="AJ243" s="26" t="s">
        <v>1558</v>
      </c>
      <c r="AK243" s="26" t="s">
        <v>1559</v>
      </c>
      <c r="AL243" s="26" t="s">
        <v>1561</v>
      </c>
      <c r="AM243" s="26" t="str" cm="1">
        <f t="array" ref="AM243">IF(AH243="Yes",T243&amp;" (Suspended as of: "&amp;TEXT(AI243,"m/dd/yyyy")&amp;")",T243)</f>
        <v>William A Contino dba WAC Contracting</v>
      </c>
      <c r="AN243" t="str" cm="1">
        <f t="array" ref="AN24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243" t="str" cm="1">
        <f t="array" ref="AO24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30.00%
% or $ amount Markup Non Business/Emergency Hours: $195.00
% Markup Materials: 15.00%</v>
      </c>
      <c r="AP24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William A Contino
Primary Addres: 23 Graystone Road, Stoneham, MA 02180
Phone Number: 781-706-5681
Fax Number: 781-279-3955</v>
      </c>
      <c r="AQ243" t="str">
        <f>VLOOKUP(data[[#This Row],[Lead Name]],get_cat!$A$170:$B$172,2,0)</f>
        <v>Richard Levesque 
Address: One Ashburton Place Room 1608 Boston, MA 02108 
Phone: 617-359-7269 | Email: richard.levesque@mass.gov</v>
      </c>
      <c r="AR24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William A Contino
Emergency Contact Phone/After Hours: 781-706-5681
Emergency Contact Email: waccontracting@aol.com</v>
      </c>
    </row>
    <row r="244" spans="1:44" x14ac:dyDescent="0.35">
      <c r="A244" t="s">
        <v>1565</v>
      </c>
      <c r="B244" t="s">
        <v>45</v>
      </c>
      <c r="C244" t="s">
        <v>46</v>
      </c>
      <c r="D244" t="s">
        <v>47</v>
      </c>
      <c r="E244" t="s">
        <v>48</v>
      </c>
      <c r="F244" t="s">
        <v>48</v>
      </c>
      <c r="G244" t="s">
        <v>48</v>
      </c>
      <c r="H244" t="s">
        <v>48</v>
      </c>
      <c r="I244" t="s">
        <v>48</v>
      </c>
      <c r="J244" t="s">
        <v>61</v>
      </c>
      <c r="K244" t="s">
        <v>48</v>
      </c>
      <c r="L244" t="s">
        <v>61</v>
      </c>
      <c r="M244" t="s">
        <v>48</v>
      </c>
      <c r="N244" t="s">
        <v>61</v>
      </c>
      <c r="O244" t="s">
        <v>48</v>
      </c>
      <c r="P244" t="s">
        <v>61</v>
      </c>
      <c r="Q244" t="s">
        <v>48</v>
      </c>
      <c r="R244" t="s">
        <v>61</v>
      </c>
      <c r="S244" t="s">
        <v>61</v>
      </c>
      <c r="T244" t="s">
        <v>1556</v>
      </c>
      <c r="U244" t="s">
        <v>1557</v>
      </c>
      <c r="V244" t="s">
        <v>1558</v>
      </c>
      <c r="W244" t="s">
        <v>1559</v>
      </c>
      <c r="X244" t="s">
        <v>1560</v>
      </c>
      <c r="Y244" t="s">
        <v>1561</v>
      </c>
      <c r="Z244" t="s">
        <v>1565</v>
      </c>
      <c r="AA244">
        <v>0.01</v>
      </c>
      <c r="AB244">
        <v>0</v>
      </c>
      <c r="AC244">
        <v>0</v>
      </c>
      <c r="AD244">
        <v>0</v>
      </c>
      <c r="AE244">
        <v>0.3</v>
      </c>
      <c r="AF244">
        <v>195</v>
      </c>
      <c r="AG244">
        <v>0.15</v>
      </c>
      <c r="AH244" t="s">
        <v>68</v>
      </c>
      <c r="AI244" s="26">
        <v>0</v>
      </c>
      <c r="AJ244" s="26" t="s">
        <v>1558</v>
      </c>
      <c r="AK244" s="26" t="s">
        <v>1559</v>
      </c>
      <c r="AL244" s="26" t="s">
        <v>1561</v>
      </c>
      <c r="AM244" s="26" t="str" cm="1">
        <f t="array" ref="AM244">IF(AH244="Yes",T244&amp;" (Suspended as of: "&amp;TEXT(AI244,"m/dd/yyyy")&amp;")",T244)</f>
        <v>William A Contino dba WAC Contracting</v>
      </c>
      <c r="AN244" t="str" cm="1">
        <f t="array" ref="AN24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244" t="str" cm="1">
        <f t="array" ref="AO24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30.00%
% or $ amount Markup Non Business/Emergency Hours: $195.00
% Markup Materials: 15.00%</v>
      </c>
      <c r="AP24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William A Contino
Primary Addres: 23 Graystone Road, Stoneham, MA 02180
Phone Number: 781-706-5681
Fax Number: 781-279-3955</v>
      </c>
      <c r="AQ244" t="str">
        <f>VLOOKUP(data[[#This Row],[Lead Name]],get_cat!$A$170:$B$172,2,0)</f>
        <v>Richard Levesque 
Address: One Ashburton Place Room 1608 Boston, MA 02108 
Phone: 617-359-7269 | Email: richard.levesque@mass.gov</v>
      </c>
      <c r="AR24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William A Contino
Emergency Contact Phone/After Hours: 781-706-5681
Emergency Contact Email: waccontracting@aol.com</v>
      </c>
    </row>
    <row r="245" spans="1:44" x14ac:dyDescent="0.35">
      <c r="A245" t="s">
        <v>1566</v>
      </c>
      <c r="B245" t="s">
        <v>45</v>
      </c>
      <c r="C245" t="s">
        <v>46</v>
      </c>
      <c r="D245" t="s">
        <v>128</v>
      </c>
      <c r="E245" t="s">
        <v>48</v>
      </c>
      <c r="F245" t="s">
        <v>48</v>
      </c>
      <c r="G245" t="s">
        <v>48</v>
      </c>
      <c r="H245" t="s">
        <v>48</v>
      </c>
      <c r="I245" t="s">
        <v>48</v>
      </c>
      <c r="J245" t="s">
        <v>48</v>
      </c>
      <c r="K245" t="s">
        <v>48</v>
      </c>
      <c r="L245" t="s">
        <v>48</v>
      </c>
      <c r="M245" t="s">
        <v>48</v>
      </c>
      <c r="N245" t="s">
        <v>48</v>
      </c>
      <c r="O245" t="s">
        <v>48</v>
      </c>
      <c r="P245" t="s">
        <v>48</v>
      </c>
      <c r="Q245" t="s">
        <v>48</v>
      </c>
      <c r="R245" t="s">
        <v>48</v>
      </c>
      <c r="S245" t="s">
        <v>48</v>
      </c>
      <c r="T245" t="s">
        <v>1567</v>
      </c>
      <c r="U245" t="s">
        <v>133</v>
      </c>
      <c r="V245" t="s">
        <v>133</v>
      </c>
      <c r="W245" t="s">
        <v>133</v>
      </c>
      <c r="X245" t="s">
        <v>133</v>
      </c>
      <c r="Y245" t="s">
        <v>133</v>
      </c>
      <c r="Z245" t="s">
        <v>1566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 t="s">
        <v>68</v>
      </c>
      <c r="AI245" s="26">
        <v>0</v>
      </c>
      <c r="AJ245" s="26" t="s">
        <v>183</v>
      </c>
      <c r="AK245" s="26" t="s">
        <v>183</v>
      </c>
      <c r="AL245" s="26" t="s">
        <v>183</v>
      </c>
      <c r="AM245" s="26" t="str" cm="1">
        <f t="array" ref="AM245">IF(AH245="Yes",T245&amp;" (Suspended as of: "&amp;TEXT(AI245,"m/dd/yyyy")&amp;")",T245)</f>
        <v xml:space="preserve">Mass Bay Electrical Corp. </v>
      </c>
      <c r="AN245" t="str" cm="1">
        <f t="array" ref="AN24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45" t="str" cm="1">
        <f t="array" ref="AO24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4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0
Primary Addres: 0
Phone Number: 0
Fax Number: 0</v>
      </c>
      <c r="AQ245" t="str">
        <f>VLOOKUP(data[[#This Row],[Lead Name]],get_cat!$A$170:$B$172,2,0)</f>
        <v>Richard Levesque 
Address: One Ashburton Place Room 1608 Boston, MA 02108 
Phone: 617-359-7269 | Email: richard.levesque@mass.gov</v>
      </c>
      <c r="AR24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246" spans="1:44" x14ac:dyDescent="0.35">
      <c r="A246" t="s">
        <v>1568</v>
      </c>
      <c r="B246" t="s">
        <v>45</v>
      </c>
      <c r="C246" t="s">
        <v>46</v>
      </c>
      <c r="D246" t="s">
        <v>128</v>
      </c>
      <c r="E246" t="s">
        <v>48</v>
      </c>
      <c r="F246" t="s">
        <v>48</v>
      </c>
      <c r="G246" t="s">
        <v>48</v>
      </c>
      <c r="H246" t="s">
        <v>48</v>
      </c>
      <c r="I246" t="s">
        <v>48</v>
      </c>
      <c r="J246" t="s">
        <v>48</v>
      </c>
      <c r="K246" t="s">
        <v>48</v>
      </c>
      <c r="L246" t="s">
        <v>48</v>
      </c>
      <c r="M246" t="s">
        <v>48</v>
      </c>
      <c r="N246" t="s">
        <v>48</v>
      </c>
      <c r="O246" t="s">
        <v>48</v>
      </c>
      <c r="P246" t="s">
        <v>48</v>
      </c>
      <c r="Q246" t="s">
        <v>48</v>
      </c>
      <c r="R246" t="s">
        <v>48</v>
      </c>
      <c r="S246" t="s">
        <v>48</v>
      </c>
      <c r="T246" t="s">
        <v>1569</v>
      </c>
      <c r="U246" t="s">
        <v>133</v>
      </c>
      <c r="V246" t="s">
        <v>133</v>
      </c>
      <c r="W246" t="s">
        <v>133</v>
      </c>
      <c r="X246" t="s">
        <v>133</v>
      </c>
      <c r="Y246" t="s">
        <v>133</v>
      </c>
      <c r="Z246" t="s">
        <v>1568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 t="s">
        <v>68</v>
      </c>
      <c r="AI246" s="26">
        <v>0</v>
      </c>
      <c r="AJ246" s="26" t="s">
        <v>183</v>
      </c>
      <c r="AK246" s="26" t="s">
        <v>183</v>
      </c>
      <c r="AL246" s="26" t="s">
        <v>183</v>
      </c>
      <c r="AM246" s="26" t="str" cm="1">
        <f t="array" ref="AM246">IF(AH246="Yes",T246&amp;" (Suspended as of: "&amp;TEXT(AI246,"m/dd/yyyy")&amp;")",T246)</f>
        <v xml:space="preserve">Mass Signal Service, LLC </v>
      </c>
      <c r="AN246" t="str" cm="1">
        <f t="array" ref="AN24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46" t="str" cm="1">
        <f t="array" ref="AO24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4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0
Primary Addres: 0
Phone Number: 0
Fax Number: 0</v>
      </c>
      <c r="AQ246" t="str">
        <f>VLOOKUP(data[[#This Row],[Lead Name]],get_cat!$A$170:$B$172,2,0)</f>
        <v>Richard Levesque 
Address: One Ashburton Place Room 1608 Boston, MA 02108 
Phone: 617-359-7269 | Email: richard.levesque@mass.gov</v>
      </c>
      <c r="AR24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247" spans="1:44" x14ac:dyDescent="0.35">
      <c r="A247" t="s">
        <v>1570</v>
      </c>
      <c r="B247" t="s">
        <v>45</v>
      </c>
      <c r="C247" t="s">
        <v>46</v>
      </c>
      <c r="D247" t="s">
        <v>175</v>
      </c>
      <c r="E247" t="s">
        <v>48</v>
      </c>
      <c r="F247" t="s">
        <v>48</v>
      </c>
      <c r="G247" t="s">
        <v>61</v>
      </c>
      <c r="H247" t="s">
        <v>61</v>
      </c>
      <c r="I247" t="s">
        <v>61</v>
      </c>
      <c r="J247" t="s">
        <v>61</v>
      </c>
      <c r="K247" t="s">
        <v>48</v>
      </c>
      <c r="L247" t="s">
        <v>48</v>
      </c>
      <c r="M247" t="s">
        <v>48</v>
      </c>
      <c r="N247" t="s">
        <v>48</v>
      </c>
      <c r="O247" t="s">
        <v>61</v>
      </c>
      <c r="P247" t="s">
        <v>61</v>
      </c>
      <c r="Q247" t="s">
        <v>61</v>
      </c>
      <c r="R247" t="s">
        <v>61</v>
      </c>
      <c r="S247" t="s">
        <v>48</v>
      </c>
      <c r="T247" t="s">
        <v>1571</v>
      </c>
      <c r="U247" t="s">
        <v>1572</v>
      </c>
      <c r="V247" t="s">
        <v>1573</v>
      </c>
      <c r="W247" t="s">
        <v>1574</v>
      </c>
      <c r="X247" t="s">
        <v>1575</v>
      </c>
      <c r="Y247" t="s">
        <v>1576</v>
      </c>
      <c r="Z247" t="s">
        <v>1570</v>
      </c>
      <c r="AA247">
        <v>2.5000000000000001E-2</v>
      </c>
      <c r="AB247">
        <v>0.02</v>
      </c>
      <c r="AC247">
        <v>1.7500000000000002E-2</v>
      </c>
      <c r="AD247">
        <v>1.4999999999999999E-2</v>
      </c>
      <c r="AE247">
        <v>0.61</v>
      </c>
      <c r="AG247">
        <v>0.15</v>
      </c>
      <c r="AH247" t="s">
        <v>68</v>
      </c>
      <c r="AI247" s="26">
        <v>0</v>
      </c>
      <c r="AJ247" s="26" t="s">
        <v>1577</v>
      </c>
      <c r="AK247" s="26" t="s">
        <v>1578</v>
      </c>
      <c r="AL247" s="26" t="s">
        <v>1579</v>
      </c>
      <c r="AM247" s="26" t="str" cm="1">
        <f t="array" ref="AM247">IF(AH247="Yes",T247&amp;" (Suspended as of: "&amp;TEXT(AI247,"m/dd/yyyy")&amp;")",T247)</f>
        <v>Zell Builders Co., Inc.</v>
      </c>
      <c r="AN247" t="str" cm="1">
        <f t="array" ref="AN24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2.50%
PPD 15 Days: 2.00%
PPD 20 Days: 1.75%
PPD 30 Days: 1.50%</v>
      </c>
      <c r="AO247" t="str" cm="1">
        <f t="array" ref="AO24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61.00%
% or $ amount Markup Non Business/Emergency Hours: $0.00
% Markup Materials: 15.00%</v>
      </c>
      <c r="AP24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Todd M. Zell
Primary Addres: 123 Wareham Street, Middleboro, MA 02346
Phone Number: 617-212-8647
Fax Number: 508-947-8312</v>
      </c>
      <c r="AQ247" t="str">
        <f>VLOOKUP(data[[#This Row],[Lead Name]],get_cat!$A$170:$B$172,2,0)</f>
        <v>Richard Levesque 
Address: One Ashburton Place Room 1608 Boston, MA 02108 
Phone: 617-359-7269 | Email: richard.levesque@mass.gov</v>
      </c>
      <c r="AR24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Kimberly U Correia
Emergency Contact Phone/After Hours: 508-947-8300; 508-294-7271
Emergency Contact Email: KimCorreia@ZellBuilders.net </v>
      </c>
    </row>
    <row r="248" spans="1:44" x14ac:dyDescent="0.35">
      <c r="A248" t="s">
        <v>133</v>
      </c>
      <c r="B248" t="s">
        <v>322</v>
      </c>
      <c r="C248" t="s">
        <v>322</v>
      </c>
      <c r="D248" t="s">
        <v>322</v>
      </c>
      <c r="E248" t="s">
        <v>48</v>
      </c>
      <c r="F248" t="s">
        <v>48</v>
      </c>
      <c r="G248" t="s">
        <v>48</v>
      </c>
      <c r="H248" t="s">
        <v>48</v>
      </c>
      <c r="I248" t="s">
        <v>48</v>
      </c>
      <c r="J248" t="s">
        <v>48</v>
      </c>
      <c r="K248" t="s">
        <v>48</v>
      </c>
      <c r="L248" t="s">
        <v>48</v>
      </c>
      <c r="M248" t="s">
        <v>48</v>
      </c>
      <c r="N248" t="s">
        <v>48</v>
      </c>
      <c r="O248" t="s">
        <v>48</v>
      </c>
      <c r="P248" t="s">
        <v>48</v>
      </c>
      <c r="Q248" t="s">
        <v>48</v>
      </c>
      <c r="R248" t="s">
        <v>48</v>
      </c>
      <c r="S248" t="s">
        <v>48</v>
      </c>
      <c r="T248" t="s">
        <v>322</v>
      </c>
      <c r="U248" t="s">
        <v>322</v>
      </c>
      <c r="V248" t="s">
        <v>322</v>
      </c>
      <c r="W248" t="s">
        <v>322</v>
      </c>
      <c r="X248" t="s">
        <v>322</v>
      </c>
      <c r="Y248" t="s">
        <v>322</v>
      </c>
      <c r="Z248" t="s">
        <v>322</v>
      </c>
      <c r="AH248" t="s">
        <v>322</v>
      </c>
      <c r="AI248" s="26"/>
      <c r="AJ248" s="26" t="s">
        <v>322</v>
      </c>
      <c r="AK248" s="26" t="s">
        <v>322</v>
      </c>
      <c r="AL248" s="26" t="s">
        <v>322</v>
      </c>
      <c r="AM248" s="26" t="str" cm="1">
        <f t="array" ref="AM248">IF(AH248="Yes",T248&amp;" (Suspended as of: "&amp;TEXT(AI248,"m/dd/yyyy")&amp;")",T248)</f>
        <v xml:space="preserve"> </v>
      </c>
      <c r="AN248" t="str" cm="1">
        <f t="array" ref="AN24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48" t="str" cm="1">
        <f t="array" ref="AO24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4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48" t="e">
        <f>VLOOKUP(data[[#This Row],[Lead Name]],get_cat!$A$170:$B$172,2,0)</f>
        <v>#N/A</v>
      </c>
      <c r="AR24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49" spans="1:44" x14ac:dyDescent="0.35">
      <c r="A249" t="s">
        <v>133</v>
      </c>
      <c r="B249" t="s">
        <v>322</v>
      </c>
      <c r="C249" t="s">
        <v>322</v>
      </c>
      <c r="D249" t="s">
        <v>322</v>
      </c>
      <c r="E249" t="s">
        <v>48</v>
      </c>
      <c r="F249" t="s">
        <v>48</v>
      </c>
      <c r="G249" t="s">
        <v>48</v>
      </c>
      <c r="H249" t="s">
        <v>48</v>
      </c>
      <c r="I249" t="s">
        <v>48</v>
      </c>
      <c r="J249" t="s">
        <v>48</v>
      </c>
      <c r="K249" t="s">
        <v>48</v>
      </c>
      <c r="L249" t="s">
        <v>48</v>
      </c>
      <c r="M249" t="s">
        <v>48</v>
      </c>
      <c r="N249" t="s">
        <v>48</v>
      </c>
      <c r="O249" t="s">
        <v>48</v>
      </c>
      <c r="P249" t="s">
        <v>48</v>
      </c>
      <c r="Q249" t="s">
        <v>48</v>
      </c>
      <c r="R249" t="s">
        <v>48</v>
      </c>
      <c r="S249" t="s">
        <v>48</v>
      </c>
      <c r="T249" t="s">
        <v>322</v>
      </c>
      <c r="U249" t="s">
        <v>322</v>
      </c>
      <c r="V249" t="s">
        <v>322</v>
      </c>
      <c r="W249" t="s">
        <v>322</v>
      </c>
      <c r="X249" t="s">
        <v>322</v>
      </c>
      <c r="Y249" t="s">
        <v>322</v>
      </c>
      <c r="Z249" t="s">
        <v>322</v>
      </c>
      <c r="AH249" t="s">
        <v>322</v>
      </c>
      <c r="AI249" s="26"/>
      <c r="AJ249" s="26" t="s">
        <v>322</v>
      </c>
      <c r="AK249" s="26" t="s">
        <v>322</v>
      </c>
      <c r="AL249" s="26" t="s">
        <v>322</v>
      </c>
      <c r="AM249" s="26" t="str" cm="1">
        <f t="array" ref="AM249">IF(AH249="Yes",T249&amp;" (Suspended as of: "&amp;TEXT(AI249,"m/dd/yyyy")&amp;")",T249)</f>
        <v xml:space="preserve"> </v>
      </c>
      <c r="AN249" t="str" cm="1">
        <f t="array" ref="AN24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49" t="str" cm="1">
        <f t="array" ref="AO24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4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49" t="e">
        <f>VLOOKUP(data[[#This Row],[Lead Name]],get_cat!$A$170:$B$172,2,0)</f>
        <v>#N/A</v>
      </c>
      <c r="AR24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50" spans="1:44" x14ac:dyDescent="0.35">
      <c r="A250" t="s">
        <v>133</v>
      </c>
      <c r="B250" t="s">
        <v>322</v>
      </c>
      <c r="C250" t="s">
        <v>322</v>
      </c>
      <c r="D250" t="s">
        <v>322</v>
      </c>
      <c r="E250" t="s">
        <v>48</v>
      </c>
      <c r="F250" t="s">
        <v>48</v>
      </c>
      <c r="G250" t="s">
        <v>48</v>
      </c>
      <c r="H250" t="s">
        <v>48</v>
      </c>
      <c r="I250" t="s">
        <v>48</v>
      </c>
      <c r="J250" t="s">
        <v>48</v>
      </c>
      <c r="K250" t="s">
        <v>48</v>
      </c>
      <c r="L250" t="s">
        <v>48</v>
      </c>
      <c r="M250" t="s">
        <v>48</v>
      </c>
      <c r="N250" t="s">
        <v>48</v>
      </c>
      <c r="O250" t="s">
        <v>48</v>
      </c>
      <c r="P250" t="s">
        <v>48</v>
      </c>
      <c r="Q250" t="s">
        <v>48</v>
      </c>
      <c r="R250" t="s">
        <v>48</v>
      </c>
      <c r="S250" t="s">
        <v>48</v>
      </c>
      <c r="T250" t="s">
        <v>322</v>
      </c>
      <c r="U250" t="s">
        <v>322</v>
      </c>
      <c r="V250" t="s">
        <v>322</v>
      </c>
      <c r="W250" t="s">
        <v>322</v>
      </c>
      <c r="X250" t="s">
        <v>322</v>
      </c>
      <c r="Y250" t="s">
        <v>322</v>
      </c>
      <c r="Z250" t="s">
        <v>322</v>
      </c>
      <c r="AH250" t="s">
        <v>322</v>
      </c>
      <c r="AI250" s="26"/>
      <c r="AJ250" s="26" t="s">
        <v>322</v>
      </c>
      <c r="AK250" s="26" t="s">
        <v>322</v>
      </c>
      <c r="AL250" s="26" t="s">
        <v>322</v>
      </c>
      <c r="AM250" s="26" t="str" cm="1">
        <f t="array" ref="AM250">IF(AH250="Yes",T250&amp;" (Suspended as of: "&amp;TEXT(AI250,"m/dd/yyyy")&amp;")",T250)</f>
        <v xml:space="preserve"> </v>
      </c>
      <c r="AN250" t="str" cm="1">
        <f t="array" ref="AN25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50" t="str" cm="1">
        <f t="array" ref="AO25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5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50" t="e">
        <f>VLOOKUP(data[[#This Row],[Lead Name]],get_cat!$A$170:$B$172,2,0)</f>
        <v>#N/A</v>
      </c>
      <c r="AR25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51" spans="1:44" x14ac:dyDescent="0.35">
      <c r="A251" t="s">
        <v>133</v>
      </c>
      <c r="B251" t="s">
        <v>322</v>
      </c>
      <c r="C251" t="s">
        <v>322</v>
      </c>
      <c r="D251" t="s">
        <v>322</v>
      </c>
      <c r="E251" t="s">
        <v>48</v>
      </c>
      <c r="F251" t="s">
        <v>48</v>
      </c>
      <c r="G251" t="s">
        <v>48</v>
      </c>
      <c r="H251" t="s">
        <v>48</v>
      </c>
      <c r="I251" t="s">
        <v>48</v>
      </c>
      <c r="J251" t="s">
        <v>48</v>
      </c>
      <c r="K251" t="s">
        <v>48</v>
      </c>
      <c r="L251" t="s">
        <v>48</v>
      </c>
      <c r="M251" t="s">
        <v>48</v>
      </c>
      <c r="N251" t="s">
        <v>48</v>
      </c>
      <c r="O251" t="s">
        <v>48</v>
      </c>
      <c r="P251" t="s">
        <v>48</v>
      </c>
      <c r="Q251" t="s">
        <v>48</v>
      </c>
      <c r="R251" t="s">
        <v>48</v>
      </c>
      <c r="S251" t="s">
        <v>48</v>
      </c>
      <c r="T251" t="s">
        <v>322</v>
      </c>
      <c r="U251" t="s">
        <v>322</v>
      </c>
      <c r="V251" t="s">
        <v>322</v>
      </c>
      <c r="W251" t="s">
        <v>322</v>
      </c>
      <c r="X251" t="s">
        <v>322</v>
      </c>
      <c r="Y251" t="s">
        <v>322</v>
      </c>
      <c r="Z251" t="s">
        <v>322</v>
      </c>
      <c r="AH251" t="s">
        <v>322</v>
      </c>
      <c r="AI251" s="26"/>
      <c r="AJ251" s="26" t="s">
        <v>322</v>
      </c>
      <c r="AK251" s="26" t="s">
        <v>322</v>
      </c>
      <c r="AL251" s="26" t="s">
        <v>322</v>
      </c>
      <c r="AM251" s="26" t="str" cm="1">
        <f t="array" ref="AM251">IF(AH251="Yes",T251&amp;" (Suspended as of: "&amp;TEXT(AI251,"m/dd/yyyy")&amp;")",T251)</f>
        <v xml:space="preserve"> </v>
      </c>
      <c r="AN251" t="str" cm="1">
        <f t="array" ref="AN25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51" t="str" cm="1">
        <f t="array" ref="AO25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5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51" t="e">
        <f>VLOOKUP(data[[#This Row],[Lead Name]],get_cat!$A$170:$B$172,2,0)</f>
        <v>#N/A</v>
      </c>
      <c r="AR25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52" spans="1:44" x14ac:dyDescent="0.35">
      <c r="A252" t="s">
        <v>133</v>
      </c>
      <c r="B252" t="s">
        <v>322</v>
      </c>
      <c r="C252" t="s">
        <v>322</v>
      </c>
      <c r="D252" t="s">
        <v>322</v>
      </c>
      <c r="E252" t="s">
        <v>48</v>
      </c>
      <c r="F252" t="s">
        <v>48</v>
      </c>
      <c r="G252" t="s">
        <v>48</v>
      </c>
      <c r="H252" t="s">
        <v>48</v>
      </c>
      <c r="I252" t="s">
        <v>48</v>
      </c>
      <c r="J252" t="s">
        <v>48</v>
      </c>
      <c r="K252" t="s">
        <v>48</v>
      </c>
      <c r="L252" t="s">
        <v>48</v>
      </c>
      <c r="M252" t="s">
        <v>48</v>
      </c>
      <c r="N252" t="s">
        <v>48</v>
      </c>
      <c r="O252" t="s">
        <v>48</v>
      </c>
      <c r="P252" t="s">
        <v>48</v>
      </c>
      <c r="Q252" t="s">
        <v>48</v>
      </c>
      <c r="R252" t="s">
        <v>48</v>
      </c>
      <c r="S252" t="s">
        <v>48</v>
      </c>
      <c r="T252" t="s">
        <v>322</v>
      </c>
      <c r="U252" t="s">
        <v>322</v>
      </c>
      <c r="V252" t="s">
        <v>322</v>
      </c>
      <c r="W252" t="s">
        <v>322</v>
      </c>
      <c r="X252" t="s">
        <v>322</v>
      </c>
      <c r="Y252" t="s">
        <v>322</v>
      </c>
      <c r="Z252" t="s">
        <v>322</v>
      </c>
      <c r="AH252" t="s">
        <v>322</v>
      </c>
      <c r="AI252" s="26"/>
      <c r="AJ252" s="26" t="s">
        <v>322</v>
      </c>
      <c r="AK252" s="26" t="s">
        <v>322</v>
      </c>
      <c r="AL252" s="26" t="s">
        <v>322</v>
      </c>
      <c r="AM252" s="26" t="str" cm="1">
        <f t="array" ref="AM252">IF(AH252="Yes",T252&amp;" (Suspended as of: "&amp;TEXT(AI252,"m/dd/yyyy")&amp;")",T252)</f>
        <v xml:space="preserve"> </v>
      </c>
      <c r="AN252" t="str" cm="1">
        <f t="array" ref="AN25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52" t="str" cm="1">
        <f t="array" ref="AO25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5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52" t="e">
        <f>VLOOKUP(data[[#This Row],[Lead Name]],get_cat!$A$170:$B$172,2,0)</f>
        <v>#N/A</v>
      </c>
      <c r="AR25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53" spans="1:44" x14ac:dyDescent="0.35">
      <c r="A253" t="s">
        <v>133</v>
      </c>
      <c r="B253" t="s">
        <v>322</v>
      </c>
      <c r="C253" t="s">
        <v>322</v>
      </c>
      <c r="D253" t="s">
        <v>322</v>
      </c>
      <c r="E253" t="s">
        <v>48</v>
      </c>
      <c r="F253" t="s">
        <v>48</v>
      </c>
      <c r="G253" t="s">
        <v>48</v>
      </c>
      <c r="H253" t="s">
        <v>48</v>
      </c>
      <c r="I253" t="s">
        <v>48</v>
      </c>
      <c r="J253" t="s">
        <v>48</v>
      </c>
      <c r="K253" t="s">
        <v>48</v>
      </c>
      <c r="L253" t="s">
        <v>48</v>
      </c>
      <c r="M253" t="s">
        <v>48</v>
      </c>
      <c r="N253" t="s">
        <v>48</v>
      </c>
      <c r="O253" t="s">
        <v>48</v>
      </c>
      <c r="P253" t="s">
        <v>48</v>
      </c>
      <c r="Q253" t="s">
        <v>48</v>
      </c>
      <c r="R253" t="s">
        <v>48</v>
      </c>
      <c r="S253" t="s">
        <v>48</v>
      </c>
      <c r="T253" t="s">
        <v>322</v>
      </c>
      <c r="U253" t="s">
        <v>322</v>
      </c>
      <c r="V253" t="s">
        <v>322</v>
      </c>
      <c r="W253" t="s">
        <v>322</v>
      </c>
      <c r="X253" t="s">
        <v>322</v>
      </c>
      <c r="Y253" t="s">
        <v>322</v>
      </c>
      <c r="Z253" t="s">
        <v>322</v>
      </c>
      <c r="AH253" t="s">
        <v>322</v>
      </c>
      <c r="AI253" s="26"/>
      <c r="AJ253" s="26" t="s">
        <v>322</v>
      </c>
      <c r="AK253" s="26" t="s">
        <v>322</v>
      </c>
      <c r="AL253" s="26" t="s">
        <v>322</v>
      </c>
      <c r="AM253" s="26" t="str" cm="1">
        <f t="array" ref="AM253">IF(AH253="Yes",T253&amp;" (Suspended as of: "&amp;TEXT(AI253,"m/dd/yyyy")&amp;")",T253)</f>
        <v xml:space="preserve"> </v>
      </c>
      <c r="AN253" t="str" cm="1">
        <f t="array" ref="AN25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53" t="str" cm="1">
        <f t="array" ref="AO25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5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53" t="e">
        <f>VLOOKUP(data[[#This Row],[Lead Name]],get_cat!$A$170:$B$172,2,0)</f>
        <v>#N/A</v>
      </c>
      <c r="AR25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54" spans="1:44" x14ac:dyDescent="0.35">
      <c r="A254" t="s">
        <v>133</v>
      </c>
      <c r="B254" t="s">
        <v>322</v>
      </c>
      <c r="C254" t="s">
        <v>322</v>
      </c>
      <c r="D254" t="s">
        <v>322</v>
      </c>
      <c r="E254" t="s">
        <v>48</v>
      </c>
      <c r="F254" t="s">
        <v>48</v>
      </c>
      <c r="G254" t="s">
        <v>48</v>
      </c>
      <c r="H254" t="s">
        <v>48</v>
      </c>
      <c r="I254" t="s">
        <v>48</v>
      </c>
      <c r="J254" t="s">
        <v>48</v>
      </c>
      <c r="K254" t="s">
        <v>48</v>
      </c>
      <c r="L254" t="s">
        <v>48</v>
      </c>
      <c r="M254" t="s">
        <v>48</v>
      </c>
      <c r="N254" t="s">
        <v>48</v>
      </c>
      <c r="O254" t="s">
        <v>48</v>
      </c>
      <c r="P254" t="s">
        <v>48</v>
      </c>
      <c r="Q254" t="s">
        <v>48</v>
      </c>
      <c r="R254" t="s">
        <v>48</v>
      </c>
      <c r="S254" t="s">
        <v>48</v>
      </c>
      <c r="T254" t="s">
        <v>322</v>
      </c>
      <c r="U254" t="s">
        <v>322</v>
      </c>
      <c r="V254" t="s">
        <v>322</v>
      </c>
      <c r="W254" t="s">
        <v>322</v>
      </c>
      <c r="X254" t="s">
        <v>322</v>
      </c>
      <c r="Y254" t="s">
        <v>322</v>
      </c>
      <c r="Z254" t="s">
        <v>322</v>
      </c>
      <c r="AH254" t="s">
        <v>322</v>
      </c>
      <c r="AI254" s="26"/>
      <c r="AJ254" s="26" t="s">
        <v>322</v>
      </c>
      <c r="AK254" s="26" t="s">
        <v>322</v>
      </c>
      <c r="AL254" s="26" t="s">
        <v>322</v>
      </c>
      <c r="AM254" s="26" t="str" cm="1">
        <f t="array" ref="AM254">IF(AH254="Yes",T254&amp;" (Suspended as of: "&amp;TEXT(AI254,"m/dd/yyyy")&amp;")",T254)</f>
        <v xml:space="preserve"> </v>
      </c>
      <c r="AN254" t="str" cm="1">
        <f t="array" ref="AN25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54" t="str" cm="1">
        <f t="array" ref="AO25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5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54" t="e">
        <f>VLOOKUP(data[[#This Row],[Lead Name]],get_cat!$A$170:$B$172,2,0)</f>
        <v>#N/A</v>
      </c>
      <c r="AR25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55" spans="1:44" x14ac:dyDescent="0.35">
      <c r="A255" t="s">
        <v>133</v>
      </c>
      <c r="B255" t="s">
        <v>322</v>
      </c>
      <c r="C255" t="s">
        <v>322</v>
      </c>
      <c r="D255" t="s">
        <v>322</v>
      </c>
      <c r="E255" t="s">
        <v>48</v>
      </c>
      <c r="F255" t="s">
        <v>48</v>
      </c>
      <c r="G255" t="s">
        <v>48</v>
      </c>
      <c r="H255" t="s">
        <v>48</v>
      </c>
      <c r="I255" t="s">
        <v>48</v>
      </c>
      <c r="J255" t="s">
        <v>48</v>
      </c>
      <c r="K255" t="s">
        <v>48</v>
      </c>
      <c r="L255" t="s">
        <v>48</v>
      </c>
      <c r="M255" t="s">
        <v>48</v>
      </c>
      <c r="N255" t="s">
        <v>48</v>
      </c>
      <c r="O255" t="s">
        <v>48</v>
      </c>
      <c r="P255" t="s">
        <v>48</v>
      </c>
      <c r="Q255" t="s">
        <v>48</v>
      </c>
      <c r="R255" t="s">
        <v>48</v>
      </c>
      <c r="S255" t="s">
        <v>48</v>
      </c>
      <c r="T255" t="s">
        <v>322</v>
      </c>
      <c r="U255" t="s">
        <v>322</v>
      </c>
      <c r="V255" t="s">
        <v>322</v>
      </c>
      <c r="W255" t="s">
        <v>322</v>
      </c>
      <c r="X255" t="s">
        <v>322</v>
      </c>
      <c r="Y255" t="s">
        <v>322</v>
      </c>
      <c r="Z255" t="s">
        <v>322</v>
      </c>
      <c r="AH255" t="s">
        <v>322</v>
      </c>
      <c r="AI255" s="26"/>
      <c r="AJ255" s="26" t="s">
        <v>322</v>
      </c>
      <c r="AK255" s="26" t="s">
        <v>322</v>
      </c>
      <c r="AL255" s="26" t="s">
        <v>322</v>
      </c>
      <c r="AM255" s="26" t="str" cm="1">
        <f t="array" ref="AM255">IF(AH255="Yes",T255&amp;" (Suspended as of: "&amp;TEXT(AI255,"m/dd/yyyy")&amp;")",T255)</f>
        <v xml:space="preserve"> </v>
      </c>
      <c r="AN255" t="str" cm="1">
        <f t="array" ref="AN25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55" t="str" cm="1">
        <f t="array" ref="AO25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5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55" t="e">
        <f>VLOOKUP(data[[#This Row],[Lead Name]],get_cat!$A$170:$B$172,2,0)</f>
        <v>#N/A</v>
      </c>
      <c r="AR25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56" spans="1:44" x14ac:dyDescent="0.35">
      <c r="A256" t="s">
        <v>133</v>
      </c>
      <c r="B256" t="s">
        <v>322</v>
      </c>
      <c r="C256" t="s">
        <v>322</v>
      </c>
      <c r="D256" t="s">
        <v>322</v>
      </c>
      <c r="E256" t="s">
        <v>48</v>
      </c>
      <c r="F256" t="s">
        <v>48</v>
      </c>
      <c r="G256" t="s">
        <v>48</v>
      </c>
      <c r="H256" t="s">
        <v>48</v>
      </c>
      <c r="I256" t="s">
        <v>48</v>
      </c>
      <c r="J256" t="s">
        <v>48</v>
      </c>
      <c r="K256" t="s">
        <v>48</v>
      </c>
      <c r="L256" t="s">
        <v>48</v>
      </c>
      <c r="M256" t="s">
        <v>48</v>
      </c>
      <c r="N256" t="s">
        <v>48</v>
      </c>
      <c r="O256" t="s">
        <v>48</v>
      </c>
      <c r="P256" t="s">
        <v>48</v>
      </c>
      <c r="Q256" t="s">
        <v>48</v>
      </c>
      <c r="R256" t="s">
        <v>48</v>
      </c>
      <c r="S256" t="s">
        <v>48</v>
      </c>
      <c r="T256" t="s">
        <v>322</v>
      </c>
      <c r="U256" t="s">
        <v>322</v>
      </c>
      <c r="V256" t="s">
        <v>322</v>
      </c>
      <c r="W256" t="s">
        <v>322</v>
      </c>
      <c r="X256" t="s">
        <v>322</v>
      </c>
      <c r="Y256" t="s">
        <v>322</v>
      </c>
      <c r="Z256" t="s">
        <v>322</v>
      </c>
      <c r="AH256" t="s">
        <v>322</v>
      </c>
      <c r="AI256" s="26"/>
      <c r="AJ256" s="26" t="s">
        <v>322</v>
      </c>
      <c r="AK256" s="26" t="s">
        <v>322</v>
      </c>
      <c r="AL256" s="26" t="s">
        <v>322</v>
      </c>
      <c r="AM256" s="26" t="str" cm="1">
        <f t="array" ref="AM256">IF(AH256="Yes",T256&amp;" (Suspended as of: "&amp;TEXT(AI256,"m/dd/yyyy")&amp;")",T256)</f>
        <v xml:space="preserve"> </v>
      </c>
      <c r="AN256" t="str" cm="1">
        <f t="array" ref="AN25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56" t="str" cm="1">
        <f t="array" ref="AO25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5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56" t="e">
        <f>VLOOKUP(data[[#This Row],[Lead Name]],get_cat!$A$170:$B$172,2,0)</f>
        <v>#N/A</v>
      </c>
      <c r="AR25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57" spans="1:44" x14ac:dyDescent="0.35">
      <c r="A257" t="s">
        <v>133</v>
      </c>
      <c r="B257" t="s">
        <v>322</v>
      </c>
      <c r="C257" t="s">
        <v>322</v>
      </c>
      <c r="D257" t="s">
        <v>322</v>
      </c>
      <c r="E257" t="s">
        <v>48</v>
      </c>
      <c r="F257" t="s">
        <v>48</v>
      </c>
      <c r="G257" t="s">
        <v>48</v>
      </c>
      <c r="H257" t="s">
        <v>48</v>
      </c>
      <c r="I257" t="s">
        <v>48</v>
      </c>
      <c r="J257" t="s">
        <v>48</v>
      </c>
      <c r="K257" t="s">
        <v>48</v>
      </c>
      <c r="L257" t="s">
        <v>48</v>
      </c>
      <c r="M257" t="s">
        <v>48</v>
      </c>
      <c r="N257" t="s">
        <v>48</v>
      </c>
      <c r="O257" t="s">
        <v>48</v>
      </c>
      <c r="P257" t="s">
        <v>48</v>
      </c>
      <c r="Q257" t="s">
        <v>48</v>
      </c>
      <c r="R257" t="s">
        <v>48</v>
      </c>
      <c r="S257" t="s">
        <v>48</v>
      </c>
      <c r="T257" t="s">
        <v>322</v>
      </c>
      <c r="U257" t="s">
        <v>322</v>
      </c>
      <c r="V257" t="s">
        <v>322</v>
      </c>
      <c r="W257" t="s">
        <v>322</v>
      </c>
      <c r="X257" t="s">
        <v>322</v>
      </c>
      <c r="Y257" t="s">
        <v>322</v>
      </c>
      <c r="Z257" t="s">
        <v>322</v>
      </c>
      <c r="AH257" t="s">
        <v>322</v>
      </c>
      <c r="AI257" s="26"/>
      <c r="AJ257" s="26" t="s">
        <v>322</v>
      </c>
      <c r="AK257" s="26" t="s">
        <v>322</v>
      </c>
      <c r="AL257" s="26" t="s">
        <v>322</v>
      </c>
      <c r="AM257" s="26" t="str" cm="1">
        <f t="array" ref="AM257">IF(AH257="Yes",T257&amp;" (Suspended as of: "&amp;TEXT(AI257,"m/dd/yyyy")&amp;")",T257)</f>
        <v xml:space="preserve"> </v>
      </c>
      <c r="AN257" t="str" cm="1">
        <f t="array" ref="AN25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57" t="str" cm="1">
        <f t="array" ref="AO25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5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57" t="e">
        <f>VLOOKUP(data[[#This Row],[Lead Name]],get_cat!$A$170:$B$172,2,0)</f>
        <v>#N/A</v>
      </c>
      <c r="AR25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58" spans="1:44" x14ac:dyDescent="0.35">
      <c r="A258" t="s">
        <v>133</v>
      </c>
      <c r="B258" t="s">
        <v>322</v>
      </c>
      <c r="C258" t="s">
        <v>322</v>
      </c>
      <c r="D258" t="s">
        <v>322</v>
      </c>
      <c r="E258" t="s">
        <v>48</v>
      </c>
      <c r="F258" t="s">
        <v>48</v>
      </c>
      <c r="G258" t="s">
        <v>48</v>
      </c>
      <c r="H258" t="s">
        <v>48</v>
      </c>
      <c r="I258" t="s">
        <v>48</v>
      </c>
      <c r="J258" t="s">
        <v>48</v>
      </c>
      <c r="K258" t="s">
        <v>48</v>
      </c>
      <c r="L258" t="s">
        <v>48</v>
      </c>
      <c r="M258" t="s">
        <v>48</v>
      </c>
      <c r="N258" t="s">
        <v>48</v>
      </c>
      <c r="O258" t="s">
        <v>48</v>
      </c>
      <c r="P258" t="s">
        <v>48</v>
      </c>
      <c r="Q258" t="s">
        <v>48</v>
      </c>
      <c r="R258" t="s">
        <v>48</v>
      </c>
      <c r="S258" t="s">
        <v>48</v>
      </c>
      <c r="T258" t="s">
        <v>322</v>
      </c>
      <c r="U258" t="s">
        <v>322</v>
      </c>
      <c r="V258" t="s">
        <v>322</v>
      </c>
      <c r="W258" t="s">
        <v>322</v>
      </c>
      <c r="X258" t="s">
        <v>322</v>
      </c>
      <c r="Y258" t="s">
        <v>322</v>
      </c>
      <c r="Z258" t="s">
        <v>322</v>
      </c>
      <c r="AH258" t="s">
        <v>322</v>
      </c>
      <c r="AI258" s="26"/>
      <c r="AJ258" s="26" t="s">
        <v>322</v>
      </c>
      <c r="AK258" s="26" t="s">
        <v>322</v>
      </c>
      <c r="AL258" s="26" t="s">
        <v>322</v>
      </c>
      <c r="AM258" s="26" t="str" cm="1">
        <f t="array" ref="AM258">IF(AH258="Yes",T258&amp;" (Suspended as of: "&amp;TEXT(AI258,"m/dd/yyyy")&amp;")",T258)</f>
        <v xml:space="preserve"> </v>
      </c>
      <c r="AN258" t="str" cm="1">
        <f t="array" ref="AN25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58" t="str" cm="1">
        <f t="array" ref="AO25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5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58" t="e">
        <f>VLOOKUP(data[[#This Row],[Lead Name]],get_cat!$A$170:$B$172,2,0)</f>
        <v>#N/A</v>
      </c>
      <c r="AR25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59" spans="1:44" x14ac:dyDescent="0.35">
      <c r="A259" t="s">
        <v>133</v>
      </c>
      <c r="B259" t="s">
        <v>322</v>
      </c>
      <c r="C259" t="s">
        <v>322</v>
      </c>
      <c r="D259" t="s">
        <v>322</v>
      </c>
      <c r="E259" t="s">
        <v>48</v>
      </c>
      <c r="F259" t="s">
        <v>48</v>
      </c>
      <c r="G259" t="s">
        <v>48</v>
      </c>
      <c r="H259" t="s">
        <v>48</v>
      </c>
      <c r="I259" t="s">
        <v>48</v>
      </c>
      <c r="J259" t="s">
        <v>48</v>
      </c>
      <c r="K259" t="s">
        <v>48</v>
      </c>
      <c r="L259" t="s">
        <v>48</v>
      </c>
      <c r="M259" t="s">
        <v>48</v>
      </c>
      <c r="N259" t="s">
        <v>48</v>
      </c>
      <c r="O259" t="s">
        <v>48</v>
      </c>
      <c r="P259" t="s">
        <v>48</v>
      </c>
      <c r="Q259" t="s">
        <v>48</v>
      </c>
      <c r="R259" t="s">
        <v>48</v>
      </c>
      <c r="S259" t="s">
        <v>48</v>
      </c>
      <c r="T259" t="s">
        <v>322</v>
      </c>
      <c r="U259" t="s">
        <v>322</v>
      </c>
      <c r="V259" t="s">
        <v>322</v>
      </c>
      <c r="W259" t="s">
        <v>322</v>
      </c>
      <c r="X259" t="s">
        <v>322</v>
      </c>
      <c r="Y259" t="s">
        <v>322</v>
      </c>
      <c r="Z259" t="s">
        <v>322</v>
      </c>
      <c r="AH259" t="s">
        <v>322</v>
      </c>
      <c r="AI259" s="26"/>
      <c r="AJ259" s="26" t="s">
        <v>322</v>
      </c>
      <c r="AK259" s="26" t="s">
        <v>322</v>
      </c>
      <c r="AL259" s="26" t="s">
        <v>322</v>
      </c>
      <c r="AM259" s="26" t="str" cm="1">
        <f t="array" ref="AM259">IF(AH259="Yes",T259&amp;" (Suspended as of: "&amp;TEXT(AI259,"m/dd/yyyy")&amp;")",T259)</f>
        <v xml:space="preserve"> </v>
      </c>
      <c r="AN259" t="str" cm="1">
        <f t="array" ref="AN25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59" t="str" cm="1">
        <f t="array" ref="AO25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5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59" t="e">
        <f>VLOOKUP(data[[#This Row],[Lead Name]],get_cat!$A$170:$B$172,2,0)</f>
        <v>#N/A</v>
      </c>
      <c r="AR25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60" spans="1:44" x14ac:dyDescent="0.35">
      <c r="A260" t="s">
        <v>133</v>
      </c>
      <c r="B260" t="s">
        <v>322</v>
      </c>
      <c r="C260" t="s">
        <v>322</v>
      </c>
      <c r="D260" t="s">
        <v>322</v>
      </c>
      <c r="E260" t="s">
        <v>48</v>
      </c>
      <c r="F260" t="s">
        <v>48</v>
      </c>
      <c r="G260" t="s">
        <v>48</v>
      </c>
      <c r="H260" t="s">
        <v>48</v>
      </c>
      <c r="I260" t="s">
        <v>48</v>
      </c>
      <c r="J260" t="s">
        <v>48</v>
      </c>
      <c r="K260" t="s">
        <v>48</v>
      </c>
      <c r="L260" t="s">
        <v>48</v>
      </c>
      <c r="M260" t="s">
        <v>48</v>
      </c>
      <c r="N260" t="s">
        <v>48</v>
      </c>
      <c r="O260" t="s">
        <v>48</v>
      </c>
      <c r="P260" t="s">
        <v>48</v>
      </c>
      <c r="Q260" t="s">
        <v>48</v>
      </c>
      <c r="R260" t="s">
        <v>48</v>
      </c>
      <c r="S260" t="s">
        <v>48</v>
      </c>
      <c r="T260" t="s">
        <v>322</v>
      </c>
      <c r="U260" t="s">
        <v>322</v>
      </c>
      <c r="V260" t="s">
        <v>322</v>
      </c>
      <c r="W260" t="s">
        <v>322</v>
      </c>
      <c r="X260" t="s">
        <v>322</v>
      </c>
      <c r="Y260" t="s">
        <v>322</v>
      </c>
      <c r="Z260" t="s">
        <v>322</v>
      </c>
      <c r="AH260" t="s">
        <v>322</v>
      </c>
      <c r="AI260" s="26"/>
      <c r="AJ260" s="26" t="s">
        <v>322</v>
      </c>
      <c r="AK260" s="26" t="s">
        <v>322</v>
      </c>
      <c r="AL260" s="26" t="s">
        <v>322</v>
      </c>
      <c r="AM260" s="26" t="str" cm="1">
        <f t="array" ref="AM260">IF(AH260="Yes",T260&amp;" (Suspended as of: "&amp;TEXT(AI260,"m/dd/yyyy")&amp;")",T260)</f>
        <v xml:space="preserve"> </v>
      </c>
      <c r="AN260" t="str" cm="1">
        <f t="array" ref="AN26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60" t="str" cm="1">
        <f t="array" ref="AO26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6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60" t="e">
        <f>VLOOKUP(data[[#This Row],[Lead Name]],get_cat!$A$170:$B$172,2,0)</f>
        <v>#N/A</v>
      </c>
      <c r="AR26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61" spans="1:44" x14ac:dyDescent="0.35">
      <c r="A261" t="s">
        <v>133</v>
      </c>
      <c r="B261" t="s">
        <v>322</v>
      </c>
      <c r="C261" t="s">
        <v>322</v>
      </c>
      <c r="D261" t="s">
        <v>322</v>
      </c>
      <c r="E261" t="s">
        <v>48</v>
      </c>
      <c r="F261" t="s">
        <v>48</v>
      </c>
      <c r="G261" t="s">
        <v>48</v>
      </c>
      <c r="H261" t="s">
        <v>48</v>
      </c>
      <c r="I261" t="s">
        <v>48</v>
      </c>
      <c r="J261" t="s">
        <v>48</v>
      </c>
      <c r="K261" t="s">
        <v>48</v>
      </c>
      <c r="L261" t="s">
        <v>48</v>
      </c>
      <c r="M261" t="s">
        <v>48</v>
      </c>
      <c r="N261" t="s">
        <v>48</v>
      </c>
      <c r="O261" t="s">
        <v>48</v>
      </c>
      <c r="P261" t="s">
        <v>48</v>
      </c>
      <c r="Q261" t="s">
        <v>48</v>
      </c>
      <c r="R261" t="s">
        <v>48</v>
      </c>
      <c r="S261" t="s">
        <v>48</v>
      </c>
      <c r="T261" t="s">
        <v>322</v>
      </c>
      <c r="U261" t="s">
        <v>322</v>
      </c>
      <c r="V261" t="s">
        <v>322</v>
      </c>
      <c r="W261" t="s">
        <v>322</v>
      </c>
      <c r="X261" t="s">
        <v>322</v>
      </c>
      <c r="Y261" t="s">
        <v>322</v>
      </c>
      <c r="Z261" t="s">
        <v>322</v>
      </c>
      <c r="AH261" t="s">
        <v>322</v>
      </c>
      <c r="AI261" s="26"/>
      <c r="AJ261" s="26" t="s">
        <v>322</v>
      </c>
      <c r="AK261" s="26" t="s">
        <v>322</v>
      </c>
      <c r="AL261" s="26" t="s">
        <v>322</v>
      </c>
      <c r="AM261" s="26" t="str" cm="1">
        <f t="array" ref="AM261">IF(AH261="Yes",T261&amp;" (Suspended as of: "&amp;TEXT(AI261,"m/dd/yyyy")&amp;")",T261)</f>
        <v xml:space="preserve"> </v>
      </c>
      <c r="AN261" t="str" cm="1">
        <f t="array" ref="AN26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61" t="str" cm="1">
        <f t="array" ref="AO26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6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61" t="e">
        <f>VLOOKUP(data[[#This Row],[Lead Name]],get_cat!$A$170:$B$172,2,0)</f>
        <v>#N/A</v>
      </c>
      <c r="AR26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62" spans="1:44" x14ac:dyDescent="0.35">
      <c r="A262" t="s">
        <v>133</v>
      </c>
      <c r="B262" t="s">
        <v>322</v>
      </c>
      <c r="C262" t="s">
        <v>322</v>
      </c>
      <c r="D262" t="s">
        <v>322</v>
      </c>
      <c r="E262" t="s">
        <v>48</v>
      </c>
      <c r="F262" t="s">
        <v>48</v>
      </c>
      <c r="G262" t="s">
        <v>48</v>
      </c>
      <c r="H262" t="s">
        <v>48</v>
      </c>
      <c r="I262" t="s">
        <v>48</v>
      </c>
      <c r="J262" t="s">
        <v>48</v>
      </c>
      <c r="K262" t="s">
        <v>48</v>
      </c>
      <c r="L262" t="s">
        <v>48</v>
      </c>
      <c r="M262" t="s">
        <v>48</v>
      </c>
      <c r="N262" t="s">
        <v>48</v>
      </c>
      <c r="O262" t="s">
        <v>48</v>
      </c>
      <c r="P262" t="s">
        <v>48</v>
      </c>
      <c r="Q262" t="s">
        <v>48</v>
      </c>
      <c r="R262" t="s">
        <v>48</v>
      </c>
      <c r="S262" t="s">
        <v>48</v>
      </c>
      <c r="T262" t="s">
        <v>322</v>
      </c>
      <c r="U262" t="s">
        <v>322</v>
      </c>
      <c r="V262" t="s">
        <v>322</v>
      </c>
      <c r="W262" t="s">
        <v>322</v>
      </c>
      <c r="X262" t="s">
        <v>322</v>
      </c>
      <c r="Y262" t="s">
        <v>322</v>
      </c>
      <c r="Z262" t="s">
        <v>322</v>
      </c>
      <c r="AH262" t="s">
        <v>322</v>
      </c>
      <c r="AI262" s="26"/>
      <c r="AJ262" s="26" t="s">
        <v>322</v>
      </c>
      <c r="AK262" s="26" t="s">
        <v>322</v>
      </c>
      <c r="AL262" s="26" t="s">
        <v>322</v>
      </c>
      <c r="AM262" s="26" t="str" cm="1">
        <f t="array" ref="AM262">IF(AH262="Yes",T262&amp;" (Suspended as of: "&amp;TEXT(AI262,"m/dd/yyyy")&amp;")",T262)</f>
        <v xml:space="preserve"> </v>
      </c>
      <c r="AN262" t="str" cm="1">
        <f t="array" ref="AN26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62" t="str" cm="1">
        <f t="array" ref="AO26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6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62" t="e">
        <f>VLOOKUP(data[[#This Row],[Lead Name]],get_cat!$A$170:$B$172,2,0)</f>
        <v>#N/A</v>
      </c>
      <c r="AR26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63" spans="1:44" x14ac:dyDescent="0.35">
      <c r="A263" t="s">
        <v>133</v>
      </c>
      <c r="B263" t="s">
        <v>322</v>
      </c>
      <c r="C263" t="s">
        <v>322</v>
      </c>
      <c r="D263" t="s">
        <v>322</v>
      </c>
      <c r="E263" t="s">
        <v>48</v>
      </c>
      <c r="F263" t="s">
        <v>48</v>
      </c>
      <c r="G263" t="s">
        <v>48</v>
      </c>
      <c r="H263" t="s">
        <v>48</v>
      </c>
      <c r="I263" t="s">
        <v>48</v>
      </c>
      <c r="J263" t="s">
        <v>48</v>
      </c>
      <c r="K263" t="s">
        <v>48</v>
      </c>
      <c r="L263" t="s">
        <v>48</v>
      </c>
      <c r="M263" t="s">
        <v>48</v>
      </c>
      <c r="N263" t="s">
        <v>48</v>
      </c>
      <c r="O263" t="s">
        <v>48</v>
      </c>
      <c r="P263" t="s">
        <v>48</v>
      </c>
      <c r="Q263" t="s">
        <v>48</v>
      </c>
      <c r="R263" t="s">
        <v>48</v>
      </c>
      <c r="S263" t="s">
        <v>48</v>
      </c>
      <c r="T263" t="s">
        <v>322</v>
      </c>
      <c r="U263" t="s">
        <v>322</v>
      </c>
      <c r="V263" t="s">
        <v>322</v>
      </c>
      <c r="W263" t="s">
        <v>322</v>
      </c>
      <c r="X263" t="s">
        <v>322</v>
      </c>
      <c r="Y263" t="s">
        <v>322</v>
      </c>
      <c r="Z263" t="s">
        <v>322</v>
      </c>
      <c r="AH263" t="s">
        <v>322</v>
      </c>
      <c r="AI263" s="26"/>
      <c r="AJ263" s="26" t="s">
        <v>322</v>
      </c>
      <c r="AK263" s="26" t="s">
        <v>322</v>
      </c>
      <c r="AL263" s="26" t="s">
        <v>322</v>
      </c>
      <c r="AM263" s="26" t="str" cm="1">
        <f t="array" ref="AM263">IF(AH263="Yes",T263&amp;" (Suspended as of: "&amp;TEXT(AI263,"m/dd/yyyy")&amp;")",T263)</f>
        <v xml:space="preserve"> </v>
      </c>
      <c r="AN263" t="str" cm="1">
        <f t="array" ref="AN26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63" t="str" cm="1">
        <f t="array" ref="AO26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6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63" t="e">
        <f>VLOOKUP(data[[#This Row],[Lead Name]],get_cat!$A$170:$B$172,2,0)</f>
        <v>#N/A</v>
      </c>
      <c r="AR26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64" spans="1:44" x14ac:dyDescent="0.35">
      <c r="A264" t="s">
        <v>133</v>
      </c>
      <c r="B264" t="s">
        <v>322</v>
      </c>
      <c r="C264" t="s">
        <v>322</v>
      </c>
      <c r="D264" t="s">
        <v>322</v>
      </c>
      <c r="E264" t="s">
        <v>48</v>
      </c>
      <c r="F264" t="s">
        <v>48</v>
      </c>
      <c r="G264" t="s">
        <v>48</v>
      </c>
      <c r="H264" t="s">
        <v>48</v>
      </c>
      <c r="I264" t="s">
        <v>48</v>
      </c>
      <c r="J264" t="s">
        <v>48</v>
      </c>
      <c r="K264" t="s">
        <v>48</v>
      </c>
      <c r="L264" t="s">
        <v>48</v>
      </c>
      <c r="M264" t="s">
        <v>48</v>
      </c>
      <c r="N264" t="s">
        <v>48</v>
      </c>
      <c r="O264" t="s">
        <v>48</v>
      </c>
      <c r="P264" t="s">
        <v>48</v>
      </c>
      <c r="Q264" t="s">
        <v>48</v>
      </c>
      <c r="R264" t="s">
        <v>48</v>
      </c>
      <c r="S264" t="s">
        <v>48</v>
      </c>
      <c r="T264" t="s">
        <v>322</v>
      </c>
      <c r="U264" t="s">
        <v>322</v>
      </c>
      <c r="V264" t="s">
        <v>322</v>
      </c>
      <c r="W264" t="s">
        <v>322</v>
      </c>
      <c r="X264" t="s">
        <v>322</v>
      </c>
      <c r="Y264" t="s">
        <v>322</v>
      </c>
      <c r="Z264" t="s">
        <v>322</v>
      </c>
      <c r="AH264" t="s">
        <v>322</v>
      </c>
      <c r="AI264" s="26"/>
      <c r="AJ264" s="26" t="s">
        <v>322</v>
      </c>
      <c r="AK264" s="26" t="s">
        <v>322</v>
      </c>
      <c r="AL264" s="26" t="s">
        <v>322</v>
      </c>
      <c r="AM264" s="26" t="str" cm="1">
        <f t="array" ref="AM264">IF(AH264="Yes",T264&amp;" (Suspended as of: "&amp;TEXT(AI264,"m/dd/yyyy")&amp;")",T264)</f>
        <v xml:space="preserve"> </v>
      </c>
      <c r="AN264" t="str" cm="1">
        <f t="array" ref="AN26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64" t="str" cm="1">
        <f t="array" ref="AO26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6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64" t="e">
        <f>VLOOKUP(data[[#This Row],[Lead Name]],get_cat!$A$170:$B$172,2,0)</f>
        <v>#N/A</v>
      </c>
      <c r="AR26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65" spans="1:44" x14ac:dyDescent="0.35">
      <c r="A265" t="s">
        <v>133</v>
      </c>
      <c r="B265" t="s">
        <v>322</v>
      </c>
      <c r="C265" t="s">
        <v>322</v>
      </c>
      <c r="D265" t="s">
        <v>322</v>
      </c>
      <c r="E265" t="s">
        <v>48</v>
      </c>
      <c r="F265" t="s">
        <v>48</v>
      </c>
      <c r="G265" t="s">
        <v>48</v>
      </c>
      <c r="H265" t="s">
        <v>48</v>
      </c>
      <c r="I265" t="s">
        <v>48</v>
      </c>
      <c r="J265" t="s">
        <v>48</v>
      </c>
      <c r="K265" t="s">
        <v>48</v>
      </c>
      <c r="L265" t="s">
        <v>48</v>
      </c>
      <c r="M265" t="s">
        <v>48</v>
      </c>
      <c r="N265" t="s">
        <v>48</v>
      </c>
      <c r="O265" t="s">
        <v>48</v>
      </c>
      <c r="P265" t="s">
        <v>48</v>
      </c>
      <c r="Q265" t="s">
        <v>48</v>
      </c>
      <c r="R265" t="s">
        <v>48</v>
      </c>
      <c r="S265" t="s">
        <v>48</v>
      </c>
      <c r="T265" t="s">
        <v>322</v>
      </c>
      <c r="U265" t="s">
        <v>322</v>
      </c>
      <c r="V265" t="s">
        <v>322</v>
      </c>
      <c r="W265" t="s">
        <v>322</v>
      </c>
      <c r="X265" t="s">
        <v>322</v>
      </c>
      <c r="Y265" t="s">
        <v>322</v>
      </c>
      <c r="Z265" t="s">
        <v>322</v>
      </c>
      <c r="AH265" t="s">
        <v>322</v>
      </c>
      <c r="AI265" s="26"/>
      <c r="AJ265" s="26" t="s">
        <v>322</v>
      </c>
      <c r="AK265" s="26" t="s">
        <v>322</v>
      </c>
      <c r="AL265" s="26" t="s">
        <v>322</v>
      </c>
      <c r="AM265" s="26" t="str" cm="1">
        <f t="array" ref="AM265">IF(AH265="Yes",T265&amp;" (Suspended as of: "&amp;TEXT(AI265,"m/dd/yyyy")&amp;")",T265)</f>
        <v xml:space="preserve"> </v>
      </c>
      <c r="AN265" t="str" cm="1">
        <f t="array" ref="AN26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65" t="str" cm="1">
        <f t="array" ref="AO26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6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65" t="e">
        <f>VLOOKUP(data[[#This Row],[Lead Name]],get_cat!$A$170:$B$172,2,0)</f>
        <v>#N/A</v>
      </c>
      <c r="AR26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66" spans="1:44" x14ac:dyDescent="0.35">
      <c r="A266" t="s">
        <v>133</v>
      </c>
      <c r="B266" t="s">
        <v>322</v>
      </c>
      <c r="C266" t="s">
        <v>322</v>
      </c>
      <c r="D266" t="s">
        <v>322</v>
      </c>
      <c r="E266" t="s">
        <v>48</v>
      </c>
      <c r="F266" t="s">
        <v>48</v>
      </c>
      <c r="G266" t="s">
        <v>48</v>
      </c>
      <c r="H266" t="s">
        <v>48</v>
      </c>
      <c r="I266" t="s">
        <v>48</v>
      </c>
      <c r="J266" t="s">
        <v>48</v>
      </c>
      <c r="K266" t="s">
        <v>48</v>
      </c>
      <c r="L266" t="s">
        <v>48</v>
      </c>
      <c r="M266" t="s">
        <v>48</v>
      </c>
      <c r="N266" t="s">
        <v>48</v>
      </c>
      <c r="O266" t="s">
        <v>48</v>
      </c>
      <c r="P266" t="s">
        <v>48</v>
      </c>
      <c r="Q266" t="s">
        <v>48</v>
      </c>
      <c r="R266" t="s">
        <v>48</v>
      </c>
      <c r="S266" t="s">
        <v>48</v>
      </c>
      <c r="T266" t="s">
        <v>322</v>
      </c>
      <c r="U266" t="s">
        <v>322</v>
      </c>
      <c r="V266" t="s">
        <v>322</v>
      </c>
      <c r="W266" t="s">
        <v>322</v>
      </c>
      <c r="X266" t="s">
        <v>322</v>
      </c>
      <c r="Y266" t="s">
        <v>322</v>
      </c>
      <c r="Z266" t="s">
        <v>322</v>
      </c>
      <c r="AH266" t="s">
        <v>322</v>
      </c>
      <c r="AI266" s="26"/>
      <c r="AJ266" s="26" t="s">
        <v>322</v>
      </c>
      <c r="AK266" s="26" t="s">
        <v>322</v>
      </c>
      <c r="AL266" s="26" t="s">
        <v>322</v>
      </c>
      <c r="AM266" s="26" t="str" cm="1">
        <f t="array" ref="AM266">IF(AH266="Yes",T266&amp;" (Suspended as of: "&amp;TEXT(AI266,"m/dd/yyyy")&amp;")",T266)</f>
        <v xml:space="preserve"> </v>
      </c>
      <c r="AN266" t="str" cm="1">
        <f t="array" ref="AN26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66" t="str" cm="1">
        <f t="array" ref="AO26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6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66" t="e">
        <f>VLOOKUP(data[[#This Row],[Lead Name]],get_cat!$A$170:$B$172,2,0)</f>
        <v>#N/A</v>
      </c>
      <c r="AR26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67" spans="1:44" x14ac:dyDescent="0.35">
      <c r="A267" t="s">
        <v>133</v>
      </c>
      <c r="B267" t="s">
        <v>322</v>
      </c>
      <c r="C267" t="s">
        <v>322</v>
      </c>
      <c r="D267" t="s">
        <v>322</v>
      </c>
      <c r="E267" t="s">
        <v>48</v>
      </c>
      <c r="F267" t="s">
        <v>48</v>
      </c>
      <c r="G267" t="s">
        <v>48</v>
      </c>
      <c r="H267" t="s">
        <v>48</v>
      </c>
      <c r="I267" t="s">
        <v>48</v>
      </c>
      <c r="J267" t="s">
        <v>48</v>
      </c>
      <c r="K267" t="s">
        <v>48</v>
      </c>
      <c r="L267" t="s">
        <v>48</v>
      </c>
      <c r="M267" t="s">
        <v>48</v>
      </c>
      <c r="N267" t="s">
        <v>48</v>
      </c>
      <c r="O267" t="s">
        <v>48</v>
      </c>
      <c r="P267" t="s">
        <v>48</v>
      </c>
      <c r="Q267" t="s">
        <v>48</v>
      </c>
      <c r="R267" t="s">
        <v>48</v>
      </c>
      <c r="S267" t="s">
        <v>48</v>
      </c>
      <c r="T267" t="s">
        <v>322</v>
      </c>
      <c r="U267" t="s">
        <v>322</v>
      </c>
      <c r="V267" t="s">
        <v>322</v>
      </c>
      <c r="W267" t="s">
        <v>322</v>
      </c>
      <c r="X267" t="s">
        <v>322</v>
      </c>
      <c r="Y267" t="s">
        <v>322</v>
      </c>
      <c r="Z267" t="s">
        <v>322</v>
      </c>
      <c r="AH267" t="s">
        <v>322</v>
      </c>
      <c r="AI267" s="26"/>
      <c r="AJ267" s="26" t="s">
        <v>322</v>
      </c>
      <c r="AK267" s="26" t="s">
        <v>322</v>
      </c>
      <c r="AL267" s="26" t="s">
        <v>322</v>
      </c>
      <c r="AM267" s="26" t="str" cm="1">
        <f t="array" ref="AM267">IF(AH267="Yes",T267&amp;" (Suspended as of: "&amp;TEXT(AI267,"m/dd/yyyy")&amp;")",T267)</f>
        <v xml:space="preserve"> </v>
      </c>
      <c r="AN267" t="str" cm="1">
        <f t="array" ref="AN26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67" t="str" cm="1">
        <f t="array" ref="AO26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6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67" t="e">
        <f>VLOOKUP(data[[#This Row],[Lead Name]],get_cat!$A$170:$B$172,2,0)</f>
        <v>#N/A</v>
      </c>
      <c r="AR26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68" spans="1:44" x14ac:dyDescent="0.35">
      <c r="A268" t="s">
        <v>133</v>
      </c>
      <c r="B268" t="s">
        <v>322</v>
      </c>
      <c r="C268" t="s">
        <v>322</v>
      </c>
      <c r="D268" t="s">
        <v>322</v>
      </c>
      <c r="E268" t="s">
        <v>48</v>
      </c>
      <c r="F268" t="s">
        <v>48</v>
      </c>
      <c r="G268" t="s">
        <v>48</v>
      </c>
      <c r="H268" t="s">
        <v>48</v>
      </c>
      <c r="I268" t="s">
        <v>48</v>
      </c>
      <c r="J268" t="s">
        <v>48</v>
      </c>
      <c r="K268" t="s">
        <v>48</v>
      </c>
      <c r="L268" t="s">
        <v>48</v>
      </c>
      <c r="M268" t="s">
        <v>48</v>
      </c>
      <c r="N268" t="s">
        <v>48</v>
      </c>
      <c r="O268" t="s">
        <v>48</v>
      </c>
      <c r="P268" t="s">
        <v>48</v>
      </c>
      <c r="Q268" t="s">
        <v>48</v>
      </c>
      <c r="R268" t="s">
        <v>48</v>
      </c>
      <c r="S268" t="s">
        <v>48</v>
      </c>
      <c r="T268" t="s">
        <v>322</v>
      </c>
      <c r="U268" t="s">
        <v>322</v>
      </c>
      <c r="V268" t="s">
        <v>322</v>
      </c>
      <c r="W268" t="s">
        <v>322</v>
      </c>
      <c r="X268" t="s">
        <v>322</v>
      </c>
      <c r="Y268" t="s">
        <v>322</v>
      </c>
      <c r="Z268" t="s">
        <v>322</v>
      </c>
      <c r="AH268" t="s">
        <v>322</v>
      </c>
      <c r="AI268" s="26"/>
      <c r="AJ268" s="26" t="s">
        <v>322</v>
      </c>
      <c r="AK268" s="26" t="s">
        <v>322</v>
      </c>
      <c r="AL268" s="26" t="s">
        <v>322</v>
      </c>
      <c r="AM268" s="26" t="str" cm="1">
        <f t="array" ref="AM268">IF(AH268="Yes",T268&amp;" (Suspended as of: "&amp;TEXT(AI268,"m/dd/yyyy")&amp;")",T268)</f>
        <v xml:space="preserve"> </v>
      </c>
      <c r="AN268" t="str" cm="1">
        <f t="array" ref="AN26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68" t="str" cm="1">
        <f t="array" ref="AO26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6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68" t="e">
        <f>VLOOKUP(data[[#This Row],[Lead Name]],get_cat!$A$170:$B$172,2,0)</f>
        <v>#N/A</v>
      </c>
      <c r="AR26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69" spans="1:44" x14ac:dyDescent="0.35">
      <c r="A269" t="s">
        <v>1580</v>
      </c>
      <c r="B269" t="s">
        <v>45</v>
      </c>
      <c r="C269" t="s">
        <v>46</v>
      </c>
      <c r="D269" t="s">
        <v>331</v>
      </c>
      <c r="E269" t="s">
        <v>61</v>
      </c>
      <c r="F269" t="s">
        <v>61</v>
      </c>
      <c r="G269" t="s">
        <v>61</v>
      </c>
      <c r="H269" t="s">
        <v>61</v>
      </c>
      <c r="I269" t="s">
        <v>61</v>
      </c>
      <c r="J269" t="s">
        <v>61</v>
      </c>
      <c r="K269" t="s">
        <v>61</v>
      </c>
      <c r="L269" t="s">
        <v>61</v>
      </c>
      <c r="M269" t="s">
        <v>61</v>
      </c>
      <c r="N269" t="s">
        <v>61</v>
      </c>
      <c r="O269" t="s">
        <v>61</v>
      </c>
      <c r="P269" t="s">
        <v>61</v>
      </c>
      <c r="Q269" t="s">
        <v>61</v>
      </c>
      <c r="R269" t="s">
        <v>61</v>
      </c>
      <c r="S269" t="s">
        <v>61</v>
      </c>
      <c r="T269" t="s">
        <v>1581</v>
      </c>
      <c r="U269" t="s">
        <v>1582</v>
      </c>
      <c r="V269" t="s">
        <v>1583</v>
      </c>
      <c r="W269" t="s">
        <v>1584</v>
      </c>
      <c r="X269" t="s">
        <v>133</v>
      </c>
      <c r="Y269" t="s">
        <v>1585</v>
      </c>
      <c r="Z269" t="s">
        <v>1580</v>
      </c>
      <c r="AA269">
        <v>0</v>
      </c>
      <c r="AB269">
        <v>0</v>
      </c>
      <c r="AC269">
        <v>0</v>
      </c>
      <c r="AD269">
        <v>0</v>
      </c>
      <c r="AE269">
        <v>0.45</v>
      </c>
      <c r="AF269">
        <v>150</v>
      </c>
      <c r="AG269">
        <v>0.3</v>
      </c>
      <c r="AH269" t="s">
        <v>68</v>
      </c>
      <c r="AI269" s="26">
        <v>0</v>
      </c>
      <c r="AJ269" s="26" t="s">
        <v>1583</v>
      </c>
      <c r="AK269" s="26" t="s">
        <v>1584</v>
      </c>
      <c r="AL269" s="26" t="s">
        <v>1585</v>
      </c>
      <c r="AM269" s="26" t="str" cm="1">
        <f t="array" ref="AM269">IF(AH269="Yes",T269&amp;" (Suspended as of: "&amp;TEXT(AI269,"m/dd/yyyy")&amp;")",T269)</f>
        <v>Highland Fence &amp; Construction Inc.</v>
      </c>
      <c r="AN269" t="str" cm="1">
        <f t="array" ref="AN26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69" t="str" cm="1">
        <f t="array" ref="AO26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45.00%
% or $ amount Markup Non Business/Emergency Hours: $150.00
% Markup Materials: 30.00%</v>
      </c>
      <c r="AP26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Thomas Gosselin
Primary Addres: 681 S Beach Street, Fall River, MA 02724
Phone Number: 508-294-8948
Fax Number: 0</v>
      </c>
      <c r="AQ269" t="str">
        <f>VLOOKUP(data[[#This Row],[Lead Name]],get_cat!$A$170:$B$172,2,0)</f>
        <v>Richard Levesque 
Address: One Ashburton Place Room 1608 Boston, MA 02108 
Phone: 617-359-7269 | Email: richard.levesque@mass.gov</v>
      </c>
      <c r="AR26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Thomas Gosselin
Emergency Contact Phone/After Hours: 508-294-8948
Emergency Contact Email: sales@highlandfenceinc.com</v>
      </c>
    </row>
    <row r="270" spans="1:44" x14ac:dyDescent="0.35">
      <c r="A270" t="s">
        <v>1586</v>
      </c>
      <c r="B270" t="s">
        <v>45</v>
      </c>
      <c r="C270" t="s">
        <v>46</v>
      </c>
      <c r="D270" t="s">
        <v>331</v>
      </c>
      <c r="E270" t="s">
        <v>61</v>
      </c>
      <c r="F270" t="s">
        <v>61</v>
      </c>
      <c r="G270" t="s">
        <v>61</v>
      </c>
      <c r="H270" t="s">
        <v>61</v>
      </c>
      <c r="I270" t="s">
        <v>61</v>
      </c>
      <c r="J270" t="s">
        <v>61</v>
      </c>
      <c r="K270" t="s">
        <v>61</v>
      </c>
      <c r="L270" t="s">
        <v>61</v>
      </c>
      <c r="M270" t="s">
        <v>61</v>
      </c>
      <c r="N270" t="s">
        <v>61</v>
      </c>
      <c r="O270" t="s">
        <v>61</v>
      </c>
      <c r="P270" t="s">
        <v>61</v>
      </c>
      <c r="Q270" t="s">
        <v>61</v>
      </c>
      <c r="R270" t="s">
        <v>61</v>
      </c>
      <c r="S270" t="s">
        <v>61</v>
      </c>
      <c r="T270" t="s">
        <v>1587</v>
      </c>
      <c r="U270" t="s">
        <v>1588</v>
      </c>
      <c r="V270" t="s">
        <v>1589</v>
      </c>
      <c r="W270" t="s">
        <v>1590</v>
      </c>
      <c r="X270" t="s">
        <v>133</v>
      </c>
      <c r="Y270" t="s">
        <v>1591</v>
      </c>
      <c r="Z270" t="s">
        <v>1586</v>
      </c>
      <c r="AA270">
        <v>0</v>
      </c>
      <c r="AB270">
        <v>0</v>
      </c>
      <c r="AC270">
        <v>0</v>
      </c>
      <c r="AD270">
        <v>0</v>
      </c>
      <c r="AE270">
        <v>4.1500000000000004</v>
      </c>
      <c r="AF270">
        <v>715</v>
      </c>
      <c r="AG270">
        <v>0.75</v>
      </c>
      <c r="AH270" t="s">
        <v>68</v>
      </c>
      <c r="AI270" s="26">
        <v>0</v>
      </c>
      <c r="AJ270" s="26" t="s">
        <v>1592</v>
      </c>
      <c r="AK270" s="26" t="s">
        <v>1593</v>
      </c>
      <c r="AL270" s="26" t="s">
        <v>1594</v>
      </c>
      <c r="AM270" s="26" t="str" cm="1">
        <f t="array" ref="AM270">IF(AH270="Yes",T270&amp;" (Suspended as of: "&amp;TEXT(AI270,"m/dd/yyyy")&amp;")",T270)</f>
        <v>AM DESIGN AND FABRICATION LLC</v>
      </c>
      <c r="AN270" t="str" cm="1">
        <f t="array" ref="AN27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70" t="str" cm="1">
        <f t="array" ref="AO27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415.00%
% or $ amount Markup Non Business/Emergency Hours: $715.00
% Markup Materials: 75.00%</v>
      </c>
      <c r="AP27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Alaina Mahoney
Primary Addres: 95 HATHAWAY STREET SUITE 26, PROVIDENCE, RI, 02907, USA
Phone Number: (508) 246-8478
Fax Number: 0</v>
      </c>
      <c r="AQ270" t="str">
        <f>VLOOKUP(data[[#This Row],[Lead Name]],get_cat!$A$170:$B$172,2,0)</f>
        <v>Richard Levesque 
Address: One Ashburton Place Room 1608 Boston, MA 02108 
Phone: 617-359-7269 | Email: richard.levesque@mass.gov</v>
      </c>
      <c r="AR27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Nicholas Tomlin
Emergency Contact Phone/After Hours: 401 688-0255
Emergency Contact Email: ntomlin@iyrs.edu</v>
      </c>
    </row>
    <row r="271" spans="1:44" x14ac:dyDescent="0.35">
      <c r="A271" t="s">
        <v>1595</v>
      </c>
      <c r="B271" t="s">
        <v>45</v>
      </c>
      <c r="C271" t="s">
        <v>46</v>
      </c>
      <c r="D271" t="s">
        <v>331</v>
      </c>
      <c r="E271" t="s">
        <v>61</v>
      </c>
      <c r="F271" t="s">
        <v>61</v>
      </c>
      <c r="G271" t="s">
        <v>61</v>
      </c>
      <c r="H271" t="s">
        <v>61</v>
      </c>
      <c r="I271" t="s">
        <v>61</v>
      </c>
      <c r="J271" t="s">
        <v>61</v>
      </c>
      <c r="K271" t="s">
        <v>61</v>
      </c>
      <c r="L271" t="s">
        <v>61</v>
      </c>
      <c r="M271" t="s">
        <v>61</v>
      </c>
      <c r="N271" t="s">
        <v>61</v>
      </c>
      <c r="O271" t="s">
        <v>61</v>
      </c>
      <c r="P271" t="s">
        <v>61</v>
      </c>
      <c r="Q271" t="s">
        <v>61</v>
      </c>
      <c r="R271" t="s">
        <v>61</v>
      </c>
      <c r="S271" t="s">
        <v>61</v>
      </c>
      <c r="T271" t="s">
        <v>1596</v>
      </c>
      <c r="U271" t="s">
        <v>1597</v>
      </c>
      <c r="V271" t="s">
        <v>1598</v>
      </c>
      <c r="W271" t="s">
        <v>1599</v>
      </c>
      <c r="X271" t="s">
        <v>133</v>
      </c>
      <c r="Y271" t="s">
        <v>1600</v>
      </c>
      <c r="Z271" t="s">
        <v>1595</v>
      </c>
      <c r="AA271">
        <v>0</v>
      </c>
      <c r="AB271">
        <v>0</v>
      </c>
      <c r="AC271">
        <v>0</v>
      </c>
      <c r="AD271">
        <v>0</v>
      </c>
      <c r="AE271">
        <v>0.65</v>
      </c>
      <c r="AG271">
        <v>0.35</v>
      </c>
      <c r="AH271" t="s">
        <v>68</v>
      </c>
      <c r="AI271" s="26">
        <v>0</v>
      </c>
      <c r="AJ271" s="26" t="s">
        <v>1598</v>
      </c>
      <c r="AK271" s="26" t="s">
        <v>1599</v>
      </c>
      <c r="AL271" s="26" t="s">
        <v>1600</v>
      </c>
      <c r="AM271" s="26" t="str" cm="1">
        <f t="array" ref="AM271">IF(AH271="Yes",T271&amp;" (Suspended as of: "&amp;TEXT(AI271,"m/dd/yyyy")&amp;")",T271)</f>
        <v>Building For Our Future LLC</v>
      </c>
      <c r="AN271" t="str" cm="1">
        <f t="array" ref="AN27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71" t="str" cm="1">
        <f t="array" ref="AO27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65.00%
% or $ amount Markup Non Business/Emergency Hours: $0.00
% Markup Materials: 35.00%</v>
      </c>
      <c r="AP27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Leo Williams
Primary Addres: 51 Marmon Court, Springfield MA 01129
Phone Number: 413-433-2364
Fax Number: 0</v>
      </c>
      <c r="AQ271" t="str">
        <f>VLOOKUP(data[[#This Row],[Lead Name]],get_cat!$A$170:$B$172,2,0)</f>
        <v>Richard Levesque 
Address: One Ashburton Place Room 1608 Boston, MA 02108 
Phone: 617-359-7269 | Email: richard.levesque@mass.gov</v>
      </c>
      <c r="AR27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Leo Williams
Emergency Contact Phone/After Hours: 413-433-2364
Emergency Contact Email: admin@bffma.us</v>
      </c>
    </row>
    <row r="272" spans="1:44" x14ac:dyDescent="0.35">
      <c r="A272" t="s">
        <v>1601</v>
      </c>
      <c r="B272" t="s">
        <v>45</v>
      </c>
      <c r="C272" t="s">
        <v>46</v>
      </c>
      <c r="D272" t="s">
        <v>331</v>
      </c>
      <c r="E272" t="s">
        <v>61</v>
      </c>
      <c r="F272" t="s">
        <v>61</v>
      </c>
      <c r="G272" t="s">
        <v>61</v>
      </c>
      <c r="H272" t="s">
        <v>61</v>
      </c>
      <c r="I272" t="s">
        <v>61</v>
      </c>
      <c r="J272" t="s">
        <v>61</v>
      </c>
      <c r="K272" t="s">
        <v>61</v>
      </c>
      <c r="L272" t="s">
        <v>61</v>
      </c>
      <c r="M272" t="s">
        <v>61</v>
      </c>
      <c r="N272" t="s">
        <v>61</v>
      </c>
      <c r="O272" t="s">
        <v>61</v>
      </c>
      <c r="P272" t="s">
        <v>61</v>
      </c>
      <c r="Q272" t="s">
        <v>61</v>
      </c>
      <c r="R272" t="s">
        <v>61</v>
      </c>
      <c r="S272" t="s">
        <v>61</v>
      </c>
      <c r="T272" t="s">
        <v>1602</v>
      </c>
      <c r="U272" t="s">
        <v>1603</v>
      </c>
      <c r="V272" t="s">
        <v>1604</v>
      </c>
      <c r="W272" t="s">
        <v>1605</v>
      </c>
      <c r="X272" t="s">
        <v>133</v>
      </c>
      <c r="Y272" t="s">
        <v>1606</v>
      </c>
      <c r="Z272" t="s">
        <v>1601</v>
      </c>
      <c r="AA272">
        <v>0</v>
      </c>
      <c r="AB272">
        <v>0</v>
      </c>
      <c r="AC272">
        <v>0</v>
      </c>
      <c r="AD272">
        <v>0</v>
      </c>
      <c r="AE272">
        <v>0.95</v>
      </c>
      <c r="AF272">
        <v>199</v>
      </c>
      <c r="AG272">
        <v>0.13</v>
      </c>
      <c r="AH272" t="s">
        <v>68</v>
      </c>
      <c r="AI272" s="26">
        <v>0</v>
      </c>
      <c r="AJ272" s="26" t="s">
        <v>1604</v>
      </c>
      <c r="AK272" s="26" t="s">
        <v>1605</v>
      </c>
      <c r="AL272" s="26" t="s">
        <v>1606</v>
      </c>
      <c r="AM272" s="26" t="str" cm="1">
        <f t="array" ref="AM272">IF(AH272="Yes",T272&amp;" (Suspended as of: "&amp;TEXT(AI272,"m/dd/yyyy")&amp;")",T272)</f>
        <v>Boston Hill Fence, LLC</v>
      </c>
      <c r="AN272" t="str" cm="1">
        <f t="array" ref="AN27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72" t="str" cm="1">
        <f t="array" ref="AO27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95.00%
% or $ amount Markup Non Business/Emergency Hours: $199.00
% Markup Materials: 13.00%</v>
      </c>
      <c r="AP27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Lance Leland
Primary Addres: 977 Amesbury Road Haverhlil, MA 01830
Phone Number: 978-475-9300
Fax Number: 0</v>
      </c>
      <c r="AQ272" t="str">
        <f>VLOOKUP(data[[#This Row],[Lead Name]],get_cat!$A$170:$B$172,2,0)</f>
        <v>Richard Levesque 
Address: One Ashburton Place Room 1608 Boston, MA 02108 
Phone: 617-359-7269 | Email: richard.levesque@mass.gov</v>
      </c>
      <c r="AR27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Lance Leland
Emergency Contact Phone/After Hours: 978-475-9300
Emergency Contact Email: lance@bostonhillfence.com</v>
      </c>
    </row>
    <row r="273" spans="1:44" x14ac:dyDescent="0.35">
      <c r="A273" t="s">
        <v>1607</v>
      </c>
      <c r="B273" t="s">
        <v>45</v>
      </c>
      <c r="C273" t="s">
        <v>46</v>
      </c>
      <c r="D273" t="s">
        <v>331</v>
      </c>
      <c r="E273" t="s">
        <v>61</v>
      </c>
      <c r="F273" t="s">
        <v>61</v>
      </c>
      <c r="G273" t="s">
        <v>61</v>
      </c>
      <c r="H273" t="s">
        <v>61</v>
      </c>
      <c r="I273" t="s">
        <v>61</v>
      </c>
      <c r="J273" t="s">
        <v>61</v>
      </c>
      <c r="K273" t="s">
        <v>61</v>
      </c>
      <c r="L273" t="s">
        <v>61</v>
      </c>
      <c r="M273" t="s">
        <v>61</v>
      </c>
      <c r="N273" t="s">
        <v>61</v>
      </c>
      <c r="O273" t="s">
        <v>61</v>
      </c>
      <c r="P273" t="s">
        <v>61</v>
      </c>
      <c r="Q273" t="s">
        <v>61</v>
      </c>
      <c r="R273" t="s">
        <v>61</v>
      </c>
      <c r="S273" t="s">
        <v>61</v>
      </c>
      <c r="T273" t="s">
        <v>1608</v>
      </c>
      <c r="U273" t="s">
        <v>1609</v>
      </c>
      <c r="V273" t="s">
        <v>1610</v>
      </c>
      <c r="W273" t="s">
        <v>1611</v>
      </c>
      <c r="X273" t="s">
        <v>133</v>
      </c>
      <c r="Y273" t="s">
        <v>133</v>
      </c>
      <c r="Z273" t="s">
        <v>1607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 t="s">
        <v>68</v>
      </c>
      <c r="AI273" s="26">
        <v>0</v>
      </c>
      <c r="AJ273" s="26" t="s">
        <v>1610</v>
      </c>
      <c r="AK273" s="26" t="s">
        <v>1611</v>
      </c>
      <c r="AL273" s="26" t="s">
        <v>1612</v>
      </c>
      <c r="AM273" s="26" t="str" cm="1">
        <f t="array" ref="AM273">IF(AH273="Yes",T273&amp;" (Suspended as of: "&amp;TEXT(AI273,"m/dd/yyyy")&amp;")",T273)</f>
        <v>New Generation Landscaping &amp; Fence INC</v>
      </c>
      <c r="AN273" t="str" cm="1">
        <f t="array" ref="AN27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73" t="str" cm="1">
        <f t="array" ref="AO27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7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ELDER JUAREZ
Primary Addres: 101 GRANT ST, LYNN, MA 01902
Phone Number: 781-332-2912
Fax Number: 0</v>
      </c>
      <c r="AQ273" t="str">
        <f>VLOOKUP(data[[#This Row],[Lead Name]],get_cat!$A$170:$B$172,2,0)</f>
        <v>Richard Levesque 
Address: One Ashburton Place Room 1608 Boston, MA 02108 
Phone: 617-359-7269 | Email: richard.levesque@mass.gov</v>
      </c>
      <c r="AR27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ELDER JUAREZ
Emergency Contact Phone/After Hours: 781-332-2912
Emergency Contact Email: NEWGENERATIONLANDSCAPING8@GMAIL.COM</v>
      </c>
    </row>
    <row r="274" spans="1:44" x14ac:dyDescent="0.35">
      <c r="A274" t="s">
        <v>1613</v>
      </c>
      <c r="B274" t="s">
        <v>45</v>
      </c>
      <c r="C274" t="s">
        <v>46</v>
      </c>
      <c r="D274" t="s">
        <v>331</v>
      </c>
      <c r="E274" t="s">
        <v>48</v>
      </c>
      <c r="F274" t="s">
        <v>61</v>
      </c>
      <c r="G274" t="s">
        <v>48</v>
      </c>
      <c r="H274" t="s">
        <v>48</v>
      </c>
      <c r="I274" t="s">
        <v>48</v>
      </c>
      <c r="J274" t="s">
        <v>48</v>
      </c>
      <c r="K274" t="s">
        <v>48</v>
      </c>
      <c r="L274" t="s">
        <v>48</v>
      </c>
      <c r="M274" t="s">
        <v>48</v>
      </c>
      <c r="N274" t="s">
        <v>48</v>
      </c>
      <c r="O274" t="s">
        <v>48</v>
      </c>
      <c r="P274" t="s">
        <v>48</v>
      </c>
      <c r="Q274" t="s">
        <v>61</v>
      </c>
      <c r="R274" t="s">
        <v>48</v>
      </c>
      <c r="S274" t="s">
        <v>48</v>
      </c>
      <c r="T274" t="s">
        <v>1614</v>
      </c>
      <c r="U274" t="s">
        <v>1615</v>
      </c>
      <c r="V274" t="s">
        <v>1616</v>
      </c>
      <c r="W274" t="s">
        <v>1617</v>
      </c>
      <c r="X274" t="s">
        <v>133</v>
      </c>
      <c r="Y274" t="s">
        <v>1618</v>
      </c>
      <c r="Z274" t="s">
        <v>1613</v>
      </c>
      <c r="AA274">
        <v>0</v>
      </c>
      <c r="AB274">
        <v>0</v>
      </c>
      <c r="AC274">
        <v>0</v>
      </c>
      <c r="AD274">
        <v>0</v>
      </c>
      <c r="AE274">
        <v>0.5</v>
      </c>
      <c r="AF274">
        <v>275</v>
      </c>
      <c r="AG274">
        <v>0.5</v>
      </c>
      <c r="AH274" t="s">
        <v>68</v>
      </c>
      <c r="AI274" s="26">
        <v>0</v>
      </c>
      <c r="AJ274" s="26" t="s">
        <v>1616</v>
      </c>
      <c r="AK274" s="26" t="s">
        <v>1617</v>
      </c>
      <c r="AL274" s="26" t="s">
        <v>1618</v>
      </c>
      <c r="AM274" s="26" t="str" cm="1">
        <f t="array" ref="AM274">IF(AH274="Yes",T274&amp;" (Suspended as of: "&amp;TEXT(AI274,"m/dd/yyyy")&amp;")",T274)</f>
        <v>JoMaCo Services</v>
      </c>
      <c r="AN274" t="str" cm="1">
        <f t="array" ref="AN27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74" t="str" cm="1">
        <f t="array" ref="AO27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$275.00
% Markup Materials: 50.00%</v>
      </c>
      <c r="AP27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Jack Neal
Primary Addres: 1 Winnies Way, E Sandwich, MA 02537
Phone Number: 617 699-0877
Fax Number: 0</v>
      </c>
      <c r="AQ274" t="str">
        <f>VLOOKUP(data[[#This Row],[Lead Name]],get_cat!$A$170:$B$172,2,0)</f>
        <v>Richard Levesque 
Address: One Ashburton Place Room 1608 Boston, MA 02108 
Phone: 617-359-7269 | Email: richard.levesque@mass.gov</v>
      </c>
      <c r="AR27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Jack Neal
Emergency Contact Phone/After Hours: 617 699-0877
Emergency Contact Email: jomacoservices@gmail.com</v>
      </c>
    </row>
    <row r="275" spans="1:44" x14ac:dyDescent="0.35">
      <c r="A275" t="s">
        <v>1619</v>
      </c>
      <c r="B275" t="s">
        <v>322</v>
      </c>
      <c r="C275" t="s">
        <v>322</v>
      </c>
      <c r="D275" t="s">
        <v>322</v>
      </c>
      <c r="E275" t="s">
        <v>48</v>
      </c>
      <c r="F275" t="s">
        <v>48</v>
      </c>
      <c r="G275" t="s">
        <v>48</v>
      </c>
      <c r="H275" t="s">
        <v>48</v>
      </c>
      <c r="I275" t="s">
        <v>48</v>
      </c>
      <c r="J275" t="s">
        <v>48</v>
      </c>
      <c r="K275" t="s">
        <v>48</v>
      </c>
      <c r="L275" t="s">
        <v>48</v>
      </c>
      <c r="M275" t="s">
        <v>48</v>
      </c>
      <c r="N275" t="s">
        <v>48</v>
      </c>
      <c r="O275" t="s">
        <v>48</v>
      </c>
      <c r="P275" t="s">
        <v>48</v>
      </c>
      <c r="Q275" t="s">
        <v>48</v>
      </c>
      <c r="R275" t="s">
        <v>48</v>
      </c>
      <c r="S275" t="s">
        <v>48</v>
      </c>
      <c r="T275" t="s">
        <v>322</v>
      </c>
      <c r="U275" t="s">
        <v>322</v>
      </c>
      <c r="V275" t="s">
        <v>322</v>
      </c>
      <c r="W275" t="s">
        <v>322</v>
      </c>
      <c r="X275" t="s">
        <v>322</v>
      </c>
      <c r="Y275" t="s">
        <v>322</v>
      </c>
      <c r="Z275" t="s">
        <v>322</v>
      </c>
      <c r="AH275" t="s">
        <v>322</v>
      </c>
      <c r="AI275" s="26"/>
      <c r="AJ275" s="26" t="s">
        <v>322</v>
      </c>
      <c r="AK275" s="26" t="s">
        <v>322</v>
      </c>
      <c r="AL275" s="26" t="s">
        <v>322</v>
      </c>
      <c r="AM275" s="26" t="str" cm="1">
        <f t="array" ref="AM275">IF(AH275="Yes",T275&amp;" (Suspended as of: "&amp;TEXT(AI275,"m/dd/yyyy")&amp;")",T275)</f>
        <v xml:space="preserve"> </v>
      </c>
      <c r="AN275" t="str" cm="1">
        <f t="array" ref="AN27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75" t="str" cm="1">
        <f t="array" ref="AO27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7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75" t="e">
        <f>VLOOKUP(data[[#This Row],[Lead Name]],get_cat!$A$170:$B$172,2,0)</f>
        <v>#N/A</v>
      </c>
      <c r="AR27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76" spans="1:44" x14ac:dyDescent="0.35">
      <c r="A276" t="s">
        <v>1620</v>
      </c>
      <c r="B276" t="s">
        <v>45</v>
      </c>
      <c r="C276" t="s">
        <v>46</v>
      </c>
      <c r="D276" t="s">
        <v>128</v>
      </c>
      <c r="E276" t="s">
        <v>48</v>
      </c>
      <c r="F276" t="s">
        <v>48</v>
      </c>
      <c r="G276" t="s">
        <v>48</v>
      </c>
      <c r="H276" t="s">
        <v>48</v>
      </c>
      <c r="I276" t="s">
        <v>48</v>
      </c>
      <c r="J276" t="s">
        <v>48</v>
      </c>
      <c r="K276" t="s">
        <v>48</v>
      </c>
      <c r="L276" t="s">
        <v>48</v>
      </c>
      <c r="M276" t="s">
        <v>48</v>
      </c>
      <c r="N276" t="s">
        <v>48</v>
      </c>
      <c r="O276" t="s">
        <v>48</v>
      </c>
      <c r="P276" t="s">
        <v>48</v>
      </c>
      <c r="Q276" t="s">
        <v>48</v>
      </c>
      <c r="R276" t="s">
        <v>48</v>
      </c>
      <c r="S276" t="s">
        <v>48</v>
      </c>
      <c r="T276" t="s">
        <v>1621</v>
      </c>
      <c r="U276" t="s">
        <v>1622</v>
      </c>
      <c r="V276" t="s">
        <v>1623</v>
      </c>
      <c r="W276" t="s">
        <v>1624</v>
      </c>
      <c r="X276" t="s">
        <v>1625</v>
      </c>
      <c r="Y276" t="s">
        <v>1626</v>
      </c>
      <c r="Z276" t="s">
        <v>1620</v>
      </c>
      <c r="AA276">
        <v>0.03</v>
      </c>
      <c r="AB276">
        <v>0.02</v>
      </c>
      <c r="AC276">
        <v>0</v>
      </c>
      <c r="AD276">
        <v>5.0000000000000001E-3</v>
      </c>
      <c r="AF276">
        <v>148.88</v>
      </c>
      <c r="AG276">
        <v>0.15</v>
      </c>
      <c r="AH276" t="s">
        <v>55</v>
      </c>
      <c r="AI276" s="26"/>
      <c r="AJ276" s="26" t="s">
        <v>1623</v>
      </c>
      <c r="AK276" s="26" t="s">
        <v>1627</v>
      </c>
      <c r="AL276" s="26" t="s">
        <v>1626</v>
      </c>
      <c r="AM276" s="26" t="str" cm="1">
        <f t="array" ref="AM276">IF(AH276="Yes",T276&amp;" (Suspended as of: "&amp;TEXT(AI276,"m/dd/yyyy")&amp;")",T276)</f>
        <v>MEF Controls and Electrical Services, Inc. (Suspended as of: 1/00/1900)</v>
      </c>
      <c r="AN276" t="str" cm="1">
        <f t="array" ref="AN27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0.00%
PPD 30 Days: 0.50%</v>
      </c>
      <c r="AO276" t="str" cm="1">
        <f t="array" ref="AO27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$148.88
% Markup Materials: 15.00%</v>
      </c>
      <c r="AP27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Mark Fowler
Primary Addres: 1 Red Oak Drive, Unit H, Plaistow, NH 03865
Phone Number: 978-363-2421
Fax Number: 978-815-4799</v>
      </c>
      <c r="AQ276" t="str">
        <f>VLOOKUP(data[[#This Row],[Lead Name]],get_cat!$A$170:$B$172,2,0)</f>
        <v>Richard Levesque 
Address: One Ashburton Place Room 1608 Boston, MA 02108 
Phone: 617-359-7269 | Email: richard.levesque@mass.gov</v>
      </c>
      <c r="AR27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Mark Fowler
Emergency Contact Phone/After Hours: 978-363-2421; 978-815-4799
Emergency Contact Email: mefcontrols@msn.com</v>
      </c>
    </row>
    <row r="277" spans="1:44" x14ac:dyDescent="0.35">
      <c r="A277" t="s">
        <v>1628</v>
      </c>
      <c r="B277" t="s">
        <v>45</v>
      </c>
      <c r="C277" t="s">
        <v>46</v>
      </c>
      <c r="D277" t="s">
        <v>128</v>
      </c>
      <c r="E277" t="s">
        <v>48</v>
      </c>
      <c r="F277" t="s">
        <v>48</v>
      </c>
      <c r="G277" t="s">
        <v>61</v>
      </c>
      <c r="H277" t="s">
        <v>48</v>
      </c>
      <c r="I277" t="s">
        <v>48</v>
      </c>
      <c r="J277" t="s">
        <v>48</v>
      </c>
      <c r="K277" t="s">
        <v>61</v>
      </c>
      <c r="L277" t="s">
        <v>61</v>
      </c>
      <c r="M277" t="s">
        <v>61</v>
      </c>
      <c r="N277" t="s">
        <v>48</v>
      </c>
      <c r="O277" t="s">
        <v>48</v>
      </c>
      <c r="P277" t="s">
        <v>48</v>
      </c>
      <c r="Q277" t="s">
        <v>48</v>
      </c>
      <c r="R277" t="s">
        <v>48</v>
      </c>
      <c r="S277" t="s">
        <v>48</v>
      </c>
      <c r="T277" t="s">
        <v>1629</v>
      </c>
      <c r="U277" t="s">
        <v>1630</v>
      </c>
      <c r="V277" t="s">
        <v>1631</v>
      </c>
      <c r="W277" t="s">
        <v>1632</v>
      </c>
      <c r="X277" t="s">
        <v>1633</v>
      </c>
      <c r="Y277" t="s">
        <v>1634</v>
      </c>
      <c r="Z277" t="s">
        <v>1628</v>
      </c>
      <c r="AA277">
        <v>0.02</v>
      </c>
      <c r="AB277">
        <v>0</v>
      </c>
      <c r="AC277">
        <v>0</v>
      </c>
      <c r="AD277">
        <v>0</v>
      </c>
      <c r="AE277">
        <v>0.5</v>
      </c>
      <c r="AF277">
        <v>135</v>
      </c>
      <c r="AG277">
        <v>0.15</v>
      </c>
      <c r="AH277" t="s">
        <v>68</v>
      </c>
      <c r="AI277" s="26">
        <v>0</v>
      </c>
      <c r="AJ277" s="26" t="s">
        <v>1635</v>
      </c>
      <c r="AK277" s="26" t="s">
        <v>1636</v>
      </c>
      <c r="AL277" s="26" t="s">
        <v>1637</v>
      </c>
      <c r="AM277" s="26" t="str" cm="1">
        <f t="array" ref="AM277">IF(AH277="Yes",T277&amp;" (Suspended as of: "&amp;TEXT(AI277,"m/dd/yyyy")&amp;")",T277)</f>
        <v>ML Schmitt, Inc.</v>
      </c>
      <c r="AN277" t="str" cm="1">
        <f t="array" ref="AN27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277" t="str" cm="1">
        <f t="array" ref="AO27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$135.00
% Markup Materials: 15.00%</v>
      </c>
      <c r="AP27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Peter Coppez
Primary Addres: 371 Taylor Street, Springfield, MA 01105
Phone Number: 413-733-7868
Fax Number: 413-316-0145</v>
      </c>
      <c r="AQ277" t="str">
        <f>VLOOKUP(data[[#This Row],[Lead Name]],get_cat!$A$170:$B$172,2,0)</f>
        <v>Richard Levesque 
Address: One Ashburton Place Room 1608 Boston, MA 02108 
Phone: 617-359-7269 | Email: richard.levesque@mass.gov</v>
      </c>
      <c r="AR27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Daniel Renna
Emergency Contact Phone/After Hours: 413-733-7868; 413-316-0145
Emergency Contact Email: danielr@mlschmittelectric.com</v>
      </c>
    </row>
    <row r="278" spans="1:44" x14ac:dyDescent="0.35">
      <c r="A278" t="s">
        <v>1638</v>
      </c>
      <c r="B278" t="s">
        <v>45</v>
      </c>
      <c r="C278" t="s">
        <v>46</v>
      </c>
      <c r="D278" t="s">
        <v>128</v>
      </c>
      <c r="E278" t="s">
        <v>61</v>
      </c>
      <c r="F278" t="s">
        <v>61</v>
      </c>
      <c r="G278" t="s">
        <v>61</v>
      </c>
      <c r="H278" t="s">
        <v>61</v>
      </c>
      <c r="I278" t="s">
        <v>61</v>
      </c>
      <c r="J278" t="s">
        <v>61</v>
      </c>
      <c r="K278" t="s">
        <v>61</v>
      </c>
      <c r="L278" t="s">
        <v>61</v>
      </c>
      <c r="M278" t="s">
        <v>61</v>
      </c>
      <c r="N278" t="s">
        <v>61</v>
      </c>
      <c r="O278" t="s">
        <v>61</v>
      </c>
      <c r="P278" t="s">
        <v>61</v>
      </c>
      <c r="Q278" t="s">
        <v>61</v>
      </c>
      <c r="R278" t="s">
        <v>61</v>
      </c>
      <c r="S278" t="s">
        <v>61</v>
      </c>
      <c r="T278" t="s">
        <v>1639</v>
      </c>
      <c r="U278" t="s">
        <v>1640</v>
      </c>
      <c r="V278" t="s">
        <v>1641</v>
      </c>
      <c r="W278" t="s">
        <v>1642</v>
      </c>
      <c r="X278" t="s">
        <v>1643</v>
      </c>
      <c r="Y278" t="s">
        <v>1644</v>
      </c>
      <c r="Z278" t="s">
        <v>1638</v>
      </c>
      <c r="AA278">
        <v>0.04</v>
      </c>
      <c r="AB278">
        <v>0.03</v>
      </c>
      <c r="AC278">
        <v>0.02</v>
      </c>
      <c r="AD278">
        <v>0</v>
      </c>
      <c r="AE278">
        <v>0</v>
      </c>
      <c r="AF278">
        <v>125</v>
      </c>
      <c r="AG278">
        <v>0.08</v>
      </c>
      <c r="AH278" t="s">
        <v>68</v>
      </c>
      <c r="AI278" s="26"/>
      <c r="AJ278" s="26" t="s">
        <v>1641</v>
      </c>
      <c r="AK278" s="26" t="s">
        <v>1642</v>
      </c>
      <c r="AL278" s="26" t="s">
        <v>1644</v>
      </c>
      <c r="AM278" s="26" t="str" cm="1">
        <f t="array" ref="AM278">IF(AH278="Yes",T278&amp;" (Suspended as of: "&amp;TEXT(AI278,"m/dd/yyyy")&amp;")",T278)</f>
        <v>Moss Electrical Service Inc.</v>
      </c>
      <c r="AN278" t="str" cm="1">
        <f t="array" ref="AN27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4.00%
PPD 15 Days: 3.00%
PPD 20 Days: 2.00%
PPD 30 Days: 0.00%</v>
      </c>
      <c r="AO278" t="str" cm="1">
        <f t="array" ref="AO27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$125.00
% Markup Materials: 8.00%</v>
      </c>
      <c r="AP27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Gary S. Moss
Primary Addres: 380 South Street, Auburn, MA 01501
Phone Number: 508-791-7107
Fax Number: 508-721-6316</v>
      </c>
      <c r="AQ278" t="str">
        <f>VLOOKUP(data[[#This Row],[Lead Name]],get_cat!$A$170:$B$172,2,0)</f>
        <v>Richard Levesque 
Address: One Ashburton Place Room 1608 Boston, MA 02108 
Phone: 617-359-7269 | Email: richard.levesque@mass.gov</v>
      </c>
      <c r="AR27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Gary S. Moss
Emergency Contact Phone/After Hours: 508-791-7107
Emergency Contact Email: mosselectricalservice@yahoo.com</v>
      </c>
    </row>
    <row r="279" spans="1:44" x14ac:dyDescent="0.35">
      <c r="A279" t="s">
        <v>1645</v>
      </c>
      <c r="B279" t="s">
        <v>45</v>
      </c>
      <c r="C279" t="s">
        <v>46</v>
      </c>
      <c r="D279" t="s">
        <v>128</v>
      </c>
      <c r="E279" t="s">
        <v>48</v>
      </c>
      <c r="F279" t="s">
        <v>61</v>
      </c>
      <c r="G279" t="s">
        <v>61</v>
      </c>
      <c r="H279" t="s">
        <v>61</v>
      </c>
      <c r="I279" t="s">
        <v>61</v>
      </c>
      <c r="J279" t="s">
        <v>48</v>
      </c>
      <c r="K279" t="s">
        <v>61</v>
      </c>
      <c r="L279" t="s">
        <v>61</v>
      </c>
      <c r="M279" t="s">
        <v>61</v>
      </c>
      <c r="N279" t="s">
        <v>61</v>
      </c>
      <c r="O279" t="s">
        <v>61</v>
      </c>
      <c r="P279" t="s">
        <v>48</v>
      </c>
      <c r="Q279" t="s">
        <v>61</v>
      </c>
      <c r="R279" t="s">
        <v>48</v>
      </c>
      <c r="S279" t="s">
        <v>61</v>
      </c>
      <c r="T279" t="s">
        <v>1084</v>
      </c>
      <c r="U279" t="s">
        <v>1085</v>
      </c>
      <c r="V279" t="s">
        <v>1086</v>
      </c>
      <c r="W279" t="s">
        <v>1087</v>
      </c>
      <c r="X279" t="s">
        <v>1088</v>
      </c>
      <c r="Y279" t="s">
        <v>1089</v>
      </c>
      <c r="Z279" t="s">
        <v>1645</v>
      </c>
      <c r="AA279">
        <v>0</v>
      </c>
      <c r="AB279">
        <v>0.02</v>
      </c>
      <c r="AC279">
        <v>0</v>
      </c>
      <c r="AD279">
        <v>0</v>
      </c>
      <c r="AE279">
        <v>2.19</v>
      </c>
      <c r="AF279">
        <v>144.02000000000001</v>
      </c>
      <c r="AG279">
        <v>0.25</v>
      </c>
      <c r="AH279" t="s">
        <v>68</v>
      </c>
      <c r="AI279" s="26">
        <v>0</v>
      </c>
      <c r="AJ279" s="26" t="s">
        <v>1090</v>
      </c>
      <c r="AK279" s="26" t="s">
        <v>1091</v>
      </c>
      <c r="AL279" s="26" t="s">
        <v>1092</v>
      </c>
      <c r="AM279" s="26" t="str" cm="1">
        <f t="array" ref="AM279">IF(AH279="Yes",T279&amp;" (Suspended as of: "&amp;TEXT(AI279,"m/dd/yyyy")&amp;")",T279)</f>
        <v>New England Mechanical Services dba Emcor Services New England Mechanical</v>
      </c>
      <c r="AN279" t="str" cm="1">
        <f t="array" ref="AN27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2.00%
PPD 20 Days: 0.00%
PPD 30 Days: 0.00%</v>
      </c>
      <c r="AO279" t="str" cm="1">
        <f t="array" ref="AO27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219.00%
% or $ amount Markup Non Business/Emergency Hours: $144.02
% Markup Materials: 25.00%</v>
      </c>
      <c r="AP27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Richard McQuillan
Primary Addres: 166 Tunnel Road, Vernon, CT 06066
Phone Number: 860-871-1111
Fax Number: 866-481-3250</v>
      </c>
      <c r="AQ279" t="str">
        <f>VLOOKUP(data[[#This Row],[Lead Name]],get_cat!$A$170:$B$172,2,0)</f>
        <v>Richard Levesque 
Address: One Ashburton Place Room 1608 Boston, MA 02108 
Phone: 617-359-7269 | Email: richard.levesque@mass.gov</v>
      </c>
      <c r="AR27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Cory Flowers 
Emergency Contact Phone/After Hours: 413-284-3313; 413-283-4417
Emergency Contact Email: flowers@nemsi.com</v>
      </c>
    </row>
    <row r="280" spans="1:44" x14ac:dyDescent="0.35">
      <c r="A280" t="s">
        <v>1646</v>
      </c>
      <c r="B280" t="s">
        <v>45</v>
      </c>
      <c r="C280" t="s">
        <v>46</v>
      </c>
      <c r="D280" t="s">
        <v>128</v>
      </c>
      <c r="E280" t="s">
        <v>61</v>
      </c>
      <c r="F280" t="s">
        <v>61</v>
      </c>
      <c r="G280" t="s">
        <v>61</v>
      </c>
      <c r="H280" t="s">
        <v>61</v>
      </c>
      <c r="I280" t="s">
        <v>61</v>
      </c>
      <c r="J280" t="s">
        <v>61</v>
      </c>
      <c r="K280" t="s">
        <v>61</v>
      </c>
      <c r="L280" t="s">
        <v>61</v>
      </c>
      <c r="M280" t="s">
        <v>61</v>
      </c>
      <c r="N280" t="s">
        <v>61</v>
      </c>
      <c r="O280" t="s">
        <v>61</v>
      </c>
      <c r="P280" t="s">
        <v>61</v>
      </c>
      <c r="Q280" t="s">
        <v>61</v>
      </c>
      <c r="R280" t="s">
        <v>61</v>
      </c>
      <c r="S280" t="s">
        <v>61</v>
      </c>
      <c r="T280" t="s">
        <v>1647</v>
      </c>
      <c r="U280" t="s">
        <v>1648</v>
      </c>
      <c r="V280" t="s">
        <v>1649</v>
      </c>
      <c r="W280" t="s">
        <v>1650</v>
      </c>
      <c r="X280" t="s">
        <v>1651</v>
      </c>
      <c r="Y280" t="s">
        <v>1652</v>
      </c>
      <c r="Z280" t="s">
        <v>1646</v>
      </c>
      <c r="AA280">
        <v>2.5000000000000001E-2</v>
      </c>
      <c r="AB280">
        <v>1.4999999999999999E-2</v>
      </c>
      <c r="AC280">
        <v>0.01</v>
      </c>
      <c r="AD280">
        <v>0</v>
      </c>
      <c r="AE280">
        <v>0.48</v>
      </c>
      <c r="AF280">
        <v>225</v>
      </c>
      <c r="AG280">
        <v>0.4</v>
      </c>
      <c r="AH280" t="s">
        <v>68</v>
      </c>
      <c r="AI280" s="26">
        <v>0</v>
      </c>
      <c r="AJ280" s="26" t="s">
        <v>1653</v>
      </c>
      <c r="AK280" s="26" t="s">
        <v>1654</v>
      </c>
      <c r="AL280" s="26" t="s">
        <v>1655</v>
      </c>
      <c r="AM280" s="26" t="str" cm="1">
        <f t="array" ref="AM280">IF(AH280="Yes",T280&amp;" (Suspended as of: "&amp;TEXT(AI280,"m/dd/yyyy")&amp;")",T280)</f>
        <v xml:space="preserve">NOREL Service Co., Inc.  </v>
      </c>
      <c r="AN280" t="str" cm="1">
        <f t="array" ref="AN28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2.50%
PPD 15 Days: 1.50%
PPD 20 Days: 1.00%
PPD 30 Days: 0.00%</v>
      </c>
      <c r="AO280" t="str" cm="1">
        <f t="array" ref="AO28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48.00%
% or $ amount Markup Non Business/Emergency Hours: $225.00
% Markup Materials: 40.00%</v>
      </c>
      <c r="AP28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George Aguiar
Primary Addres: 230 2nd Avenue, Waltham, MA 02451-1123
Phone Number: 781-768-5500 x111
Fax Number: 781-768-5502</v>
      </c>
      <c r="AQ280" t="str">
        <f>VLOOKUP(data[[#This Row],[Lead Name]],get_cat!$A$170:$B$172,2,0)</f>
        <v>Richard Levesque 
Address: One Ashburton Place Room 1608 Boston, MA 02108 
Phone: 617-359-7269 | Email: richard.levesque@mass.gov</v>
      </c>
      <c r="AR28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Rick St. Tripp
Emergency Contact Phone/After Hours: 781-768-5500 x125; 508-951-9953
Emergency Contact Email: rsttripp@norelservice.com</v>
      </c>
    </row>
    <row r="281" spans="1:44" x14ac:dyDescent="0.35">
      <c r="A281" t="s">
        <v>1656</v>
      </c>
      <c r="B281" t="s">
        <v>45</v>
      </c>
      <c r="C281" t="s">
        <v>46</v>
      </c>
      <c r="D281" t="s">
        <v>128</v>
      </c>
      <c r="E281" t="s">
        <v>48</v>
      </c>
      <c r="F281" t="s">
        <v>48</v>
      </c>
      <c r="G281" t="s">
        <v>48</v>
      </c>
      <c r="H281" t="s">
        <v>48</v>
      </c>
      <c r="I281" t="s">
        <v>48</v>
      </c>
      <c r="J281" t="s">
        <v>48</v>
      </c>
      <c r="K281" t="s">
        <v>48</v>
      </c>
      <c r="L281" t="s">
        <v>48</v>
      </c>
      <c r="M281" t="s">
        <v>48</v>
      </c>
      <c r="N281" t="s">
        <v>48</v>
      </c>
      <c r="O281" t="s">
        <v>48</v>
      </c>
      <c r="P281" t="s">
        <v>48</v>
      </c>
      <c r="Q281" t="s">
        <v>48</v>
      </c>
      <c r="R281" t="s">
        <v>48</v>
      </c>
      <c r="S281" t="s">
        <v>48</v>
      </c>
      <c r="T281" t="s">
        <v>1657</v>
      </c>
      <c r="U281" t="s">
        <v>133</v>
      </c>
      <c r="V281" t="s">
        <v>133</v>
      </c>
      <c r="W281" t="s">
        <v>133</v>
      </c>
      <c r="X281" t="s">
        <v>133</v>
      </c>
      <c r="Y281" t="s">
        <v>133</v>
      </c>
      <c r="Z281" t="s">
        <v>1656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 t="s">
        <v>68</v>
      </c>
      <c r="AI281" s="26">
        <v>0</v>
      </c>
      <c r="AJ281" s="26" t="s">
        <v>183</v>
      </c>
      <c r="AK281" s="26" t="s">
        <v>183</v>
      </c>
      <c r="AL281" s="26" t="s">
        <v>183</v>
      </c>
      <c r="AM281" s="26" t="str" cm="1">
        <f t="array" ref="AM281">IF(AH281="Yes",T281&amp;" (Suspended as of: "&amp;TEXT(AI281,"m/dd/yyyy")&amp;")",T281)</f>
        <v xml:space="preserve">Outkast Electrical Contractors Inc </v>
      </c>
      <c r="AN281" t="str" cm="1">
        <f t="array" ref="AN28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81" t="str" cm="1">
        <f t="array" ref="AO28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8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0
Primary Addres: 0
Phone Number: 0
Fax Number: 0</v>
      </c>
      <c r="AQ281" t="str">
        <f>VLOOKUP(data[[#This Row],[Lead Name]],get_cat!$A$170:$B$172,2,0)</f>
        <v>Richard Levesque 
Address: One Ashburton Place Room 1608 Boston, MA 02108 
Phone: 617-359-7269 | Email: richard.levesque@mass.gov</v>
      </c>
      <c r="AR28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282" spans="1:44" x14ac:dyDescent="0.35">
      <c r="A282" t="s">
        <v>1658</v>
      </c>
      <c r="B282" t="s">
        <v>45</v>
      </c>
      <c r="C282" t="s">
        <v>46</v>
      </c>
      <c r="D282" t="s">
        <v>128</v>
      </c>
      <c r="E282" t="s">
        <v>48</v>
      </c>
      <c r="F282" t="s">
        <v>48</v>
      </c>
      <c r="G282" t="s">
        <v>61</v>
      </c>
      <c r="H282" t="s">
        <v>48</v>
      </c>
      <c r="I282" t="s">
        <v>48</v>
      </c>
      <c r="J282" t="s">
        <v>48</v>
      </c>
      <c r="K282" t="s">
        <v>61</v>
      </c>
      <c r="L282" t="s">
        <v>61</v>
      </c>
      <c r="M282" t="s">
        <v>61</v>
      </c>
      <c r="N282" t="s">
        <v>48</v>
      </c>
      <c r="O282" t="s">
        <v>48</v>
      </c>
      <c r="P282" t="s">
        <v>48</v>
      </c>
      <c r="Q282" t="s">
        <v>48</v>
      </c>
      <c r="R282" t="s">
        <v>48</v>
      </c>
      <c r="S282" t="s">
        <v>48</v>
      </c>
      <c r="T282" t="s">
        <v>1659</v>
      </c>
      <c r="U282" t="s">
        <v>1660</v>
      </c>
      <c r="V282" t="s">
        <v>1661</v>
      </c>
      <c r="W282" t="s">
        <v>1662</v>
      </c>
      <c r="X282" t="s">
        <v>1663</v>
      </c>
      <c r="Y282" t="s">
        <v>1664</v>
      </c>
      <c r="Z282" t="s">
        <v>1658</v>
      </c>
      <c r="AA282">
        <v>0.02</v>
      </c>
      <c r="AB282">
        <v>0.02</v>
      </c>
      <c r="AC282">
        <v>0.01</v>
      </c>
      <c r="AD282">
        <v>0.01</v>
      </c>
      <c r="AE282">
        <v>0.1</v>
      </c>
      <c r="AF282">
        <v>135</v>
      </c>
      <c r="AG282">
        <v>0.11</v>
      </c>
      <c r="AH282" t="s">
        <v>68</v>
      </c>
      <c r="AI282" s="26">
        <v>0</v>
      </c>
      <c r="AJ282" s="26" t="s">
        <v>1661</v>
      </c>
      <c r="AK282" s="26" t="s">
        <v>1662</v>
      </c>
      <c r="AL282" s="26" t="s">
        <v>1664</v>
      </c>
      <c r="AM282" s="26" t="str" cm="1">
        <f t="array" ref="AM282">IF(AH282="Yes",T282&amp;" (Suspended as of: "&amp;TEXT(AI282,"m/dd/yyyy")&amp;")",T282)</f>
        <v>Palmeri Electric LLC</v>
      </c>
      <c r="AN282" t="str" cm="1">
        <f t="array" ref="AN28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2.00%
PPD 20 Days: 1.00%
PPD 30 Days: 1.00%</v>
      </c>
      <c r="AO282" t="str" cm="1">
        <f t="array" ref="AO28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10.00%
% or $ amount Markup Non Business/Emergency Hours: $135.00
% Markup Materials: 11.00%</v>
      </c>
      <c r="AP28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Matthew R. Palmeri
Primary Addres: 679C Mohawk Trail, Shelburne Falls, MA 01370
Phone Number: 413-625-6356
Fax Number: 413-625-9882</v>
      </c>
      <c r="AQ282" t="str">
        <f>VLOOKUP(data[[#This Row],[Lead Name]],get_cat!$A$170:$B$172,2,0)</f>
        <v>Richard Levesque 
Address: One Ashburton Place Room 1608 Boston, MA 02108 
Phone: 617-359-7269 | Email: richard.levesque@mass.gov</v>
      </c>
      <c r="AR28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Matthew R. Palmeri
Emergency Contact Phone/After Hours: 413-625-6356
Emergency Contact Email: matthew@palmerielectric.com</v>
      </c>
    </row>
    <row r="283" spans="1:44" x14ac:dyDescent="0.35">
      <c r="A283" t="s">
        <v>1665</v>
      </c>
      <c r="B283" t="s">
        <v>45</v>
      </c>
      <c r="C283" t="s">
        <v>46</v>
      </c>
      <c r="D283" t="s">
        <v>128</v>
      </c>
      <c r="E283" t="s">
        <v>48</v>
      </c>
      <c r="F283" t="s">
        <v>48</v>
      </c>
      <c r="G283" t="s">
        <v>48</v>
      </c>
      <c r="H283" t="s">
        <v>48</v>
      </c>
      <c r="I283" t="s">
        <v>48</v>
      </c>
      <c r="J283" t="s">
        <v>48</v>
      </c>
      <c r="K283" t="s">
        <v>48</v>
      </c>
      <c r="L283" t="s">
        <v>48</v>
      </c>
      <c r="M283" t="s">
        <v>48</v>
      </c>
      <c r="N283" t="s">
        <v>48</v>
      </c>
      <c r="O283" t="s">
        <v>48</v>
      </c>
      <c r="P283" t="s">
        <v>48</v>
      </c>
      <c r="Q283" t="s">
        <v>48</v>
      </c>
      <c r="R283" t="s">
        <v>48</v>
      </c>
      <c r="S283" t="s">
        <v>48</v>
      </c>
      <c r="T283" t="s">
        <v>1666</v>
      </c>
      <c r="U283" t="s">
        <v>133</v>
      </c>
      <c r="V283" t="s">
        <v>133</v>
      </c>
      <c r="W283" t="s">
        <v>133</v>
      </c>
      <c r="X283" t="s">
        <v>133</v>
      </c>
      <c r="Y283" t="s">
        <v>133</v>
      </c>
      <c r="Z283" t="s">
        <v>1665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 t="s">
        <v>68</v>
      </c>
      <c r="AI283" s="26">
        <v>0</v>
      </c>
      <c r="AJ283" s="26" t="s">
        <v>183</v>
      </c>
      <c r="AK283" s="26" t="s">
        <v>183</v>
      </c>
      <c r="AL283" s="26" t="s">
        <v>183</v>
      </c>
      <c r="AM283" s="26" t="str" cm="1">
        <f t="array" ref="AM283">IF(AH283="Yes",T283&amp;" (Suspended as of: "&amp;TEXT(AI283,"m/dd/yyyy")&amp;")",T283)</f>
        <v xml:space="preserve">Patriot Light &amp; Power, LLC </v>
      </c>
      <c r="AN283" t="str" cm="1">
        <f t="array" ref="AN28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83" t="str" cm="1">
        <f t="array" ref="AO28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8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0
Primary Addres: 0
Phone Number: 0
Fax Number: 0</v>
      </c>
      <c r="AQ283" t="str">
        <f>VLOOKUP(data[[#This Row],[Lead Name]],get_cat!$A$170:$B$172,2,0)</f>
        <v>Richard Levesque 
Address: One Ashburton Place Room 1608 Boston, MA 02108 
Phone: 617-359-7269 | Email: richard.levesque@mass.gov</v>
      </c>
      <c r="AR28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284" spans="1:44" x14ac:dyDescent="0.35">
      <c r="A284" t="s">
        <v>1667</v>
      </c>
      <c r="B284" t="s">
        <v>45</v>
      </c>
      <c r="C284" t="s">
        <v>46</v>
      </c>
      <c r="D284" t="s">
        <v>128</v>
      </c>
      <c r="E284" t="s">
        <v>48</v>
      </c>
      <c r="F284" t="s">
        <v>61</v>
      </c>
      <c r="G284" t="s">
        <v>48</v>
      </c>
      <c r="H284" t="s">
        <v>61</v>
      </c>
      <c r="I284" t="s">
        <v>61</v>
      </c>
      <c r="J284" t="s">
        <v>61</v>
      </c>
      <c r="K284" t="s">
        <v>61</v>
      </c>
      <c r="L284" t="s">
        <v>48</v>
      </c>
      <c r="M284" t="s">
        <v>48</v>
      </c>
      <c r="N284" t="s">
        <v>61</v>
      </c>
      <c r="O284" t="s">
        <v>61</v>
      </c>
      <c r="P284" t="s">
        <v>61</v>
      </c>
      <c r="Q284" t="s">
        <v>61</v>
      </c>
      <c r="R284" t="s">
        <v>61</v>
      </c>
      <c r="S284" t="s">
        <v>61</v>
      </c>
      <c r="T284" t="s">
        <v>1668</v>
      </c>
      <c r="U284" t="s">
        <v>1669</v>
      </c>
      <c r="V284" t="s">
        <v>1670</v>
      </c>
      <c r="W284" t="s">
        <v>1671</v>
      </c>
      <c r="X284" t="s">
        <v>58</v>
      </c>
      <c r="Y284" t="s">
        <v>1672</v>
      </c>
      <c r="Z284" t="s">
        <v>1667</v>
      </c>
      <c r="AA284">
        <v>0.03</v>
      </c>
      <c r="AB284">
        <v>0.02</v>
      </c>
      <c r="AC284">
        <v>0.01</v>
      </c>
      <c r="AD284">
        <v>5.0000000000000001E-3</v>
      </c>
      <c r="AE284">
        <v>0.05</v>
      </c>
      <c r="AF284">
        <v>95</v>
      </c>
      <c r="AG284">
        <v>0.1</v>
      </c>
      <c r="AH284" t="s">
        <v>68</v>
      </c>
      <c r="AI284" s="26">
        <v>0</v>
      </c>
      <c r="AJ284" s="26" t="s">
        <v>58</v>
      </c>
      <c r="AK284" s="26" t="s">
        <v>58</v>
      </c>
      <c r="AL284" s="26" t="s">
        <v>58</v>
      </c>
      <c r="AM284" s="26" t="str" cm="1">
        <f t="array" ref="AM284">IF(AH284="Yes",T284&amp;" (Suspended as of: "&amp;TEXT(AI284,"m/dd/yyyy")&amp;")",T284)</f>
        <v>Peter Grasso dba Grasso Electric</v>
      </c>
      <c r="AN284" t="str" cm="1">
        <f t="array" ref="AN28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0.50%</v>
      </c>
      <c r="AO284" t="str" cm="1">
        <f t="array" ref="AO28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5.00%
% or $ amount Markup Non Business/Emergency Hours: $95.00
% Markup Materials: 10.00%</v>
      </c>
      <c r="AP28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Peter Grasso
Primary Addres: 37 Buttermilk Way, Bourne, MA 02532
Phone Number: 508-728-9141
Fax Number: N/A</v>
      </c>
      <c r="AQ284" t="str">
        <f>VLOOKUP(data[[#This Row],[Lead Name]],get_cat!$A$170:$B$172,2,0)</f>
        <v>Richard Levesque 
Address: One Ashburton Place Room 1608 Boston, MA 02108 
Phone: 617-359-7269 | Email: richard.levesque@mass.gov</v>
      </c>
      <c r="AR28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N/A
Emergency Contact Phone/After Hours: N/A
Emergency Contact Email: N/A</v>
      </c>
    </row>
    <row r="285" spans="1:44" x14ac:dyDescent="0.35">
      <c r="A285" t="s">
        <v>1673</v>
      </c>
      <c r="B285" t="s">
        <v>45</v>
      </c>
      <c r="C285" t="s">
        <v>46</v>
      </c>
      <c r="D285" t="s">
        <v>128</v>
      </c>
      <c r="E285" t="s">
        <v>61</v>
      </c>
      <c r="F285" t="s">
        <v>61</v>
      </c>
      <c r="G285" t="s">
        <v>61</v>
      </c>
      <c r="H285" t="s">
        <v>61</v>
      </c>
      <c r="I285" t="s">
        <v>61</v>
      </c>
      <c r="J285" t="s">
        <v>61</v>
      </c>
      <c r="K285" t="s">
        <v>61</v>
      </c>
      <c r="L285" t="s">
        <v>61</v>
      </c>
      <c r="M285" t="s">
        <v>61</v>
      </c>
      <c r="N285" t="s">
        <v>61</v>
      </c>
      <c r="O285" t="s">
        <v>61</v>
      </c>
      <c r="P285" t="s">
        <v>61</v>
      </c>
      <c r="Q285" t="s">
        <v>61</v>
      </c>
      <c r="R285" t="s">
        <v>61</v>
      </c>
      <c r="S285" t="s">
        <v>61</v>
      </c>
      <c r="T285" t="s">
        <v>1674</v>
      </c>
      <c r="U285" t="s">
        <v>1675</v>
      </c>
      <c r="V285" t="s">
        <v>1676</v>
      </c>
      <c r="W285" t="s">
        <v>1677</v>
      </c>
      <c r="X285" t="s">
        <v>1678</v>
      </c>
      <c r="Y285" t="s">
        <v>1679</v>
      </c>
      <c r="Z285" t="s">
        <v>1673</v>
      </c>
      <c r="AA285">
        <v>0.01</v>
      </c>
      <c r="AB285">
        <v>0</v>
      </c>
      <c r="AC285">
        <v>0</v>
      </c>
      <c r="AD285">
        <v>0</v>
      </c>
      <c r="AE285">
        <v>0.93</v>
      </c>
      <c r="AG285">
        <v>0.2</v>
      </c>
      <c r="AH285" t="s">
        <v>68</v>
      </c>
      <c r="AI285" s="26">
        <v>0</v>
      </c>
      <c r="AJ285" s="26" t="s">
        <v>1680</v>
      </c>
      <c r="AK285" s="26" t="s">
        <v>1677</v>
      </c>
      <c r="AL285" s="26" t="s">
        <v>1679</v>
      </c>
      <c r="AM285" s="26" t="str" cm="1">
        <f t="array" ref="AM285">IF(AH285="Yes",T285&amp;" (Suspended as of: "&amp;TEXT(AI285,"m/dd/yyyy")&amp;")",T285)</f>
        <v>Pine Ridge Technologies Inc.</v>
      </c>
      <c r="AN285" t="str" cm="1">
        <f t="array" ref="AN28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285" t="str" cm="1">
        <f t="array" ref="AO28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93.00%
% or $ amount Markup Non Business/Emergency Hours: $0.00
% Markup Materials: 20.00%</v>
      </c>
      <c r="AP28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Andrew Rist
Primary Addres: 217R Main Street, North Reading, MA 01864
Phone Number: 781-246-5555
Fax Number: 781-246-5554</v>
      </c>
      <c r="AQ285" t="str">
        <f>VLOOKUP(data[[#This Row],[Lead Name]],get_cat!$A$170:$B$172,2,0)</f>
        <v>Richard Levesque 
Address: One Ashburton Place Room 1608 Boston, MA 02108 
Phone: 617-359-7269 | Email: richard.levesque@mass.gov</v>
      </c>
      <c r="AR28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PRT's Answering Service
Emergency Contact Phone/After Hours: 781-246-5555
Emergency Contact Email: arist@pineridgetech.com</v>
      </c>
    </row>
    <row r="286" spans="1:44" x14ac:dyDescent="0.35">
      <c r="A286" t="s">
        <v>1681</v>
      </c>
      <c r="B286" t="s">
        <v>45</v>
      </c>
      <c r="C286" t="s">
        <v>46</v>
      </c>
      <c r="D286" t="s">
        <v>128</v>
      </c>
      <c r="E286" t="s">
        <v>48</v>
      </c>
      <c r="F286" t="s">
        <v>48</v>
      </c>
      <c r="G286" t="s">
        <v>48</v>
      </c>
      <c r="H286" t="s">
        <v>48</v>
      </c>
      <c r="I286" t="s">
        <v>48</v>
      </c>
      <c r="J286" t="s">
        <v>48</v>
      </c>
      <c r="K286" t="s">
        <v>48</v>
      </c>
      <c r="L286" t="s">
        <v>48</v>
      </c>
      <c r="M286" t="s">
        <v>48</v>
      </c>
      <c r="N286" t="s">
        <v>48</v>
      </c>
      <c r="O286" t="s">
        <v>48</v>
      </c>
      <c r="P286" t="s">
        <v>48</v>
      </c>
      <c r="Q286" t="s">
        <v>48</v>
      </c>
      <c r="R286" t="s">
        <v>48</v>
      </c>
      <c r="S286" t="s">
        <v>48</v>
      </c>
      <c r="T286" t="s">
        <v>1682</v>
      </c>
      <c r="U286" t="s">
        <v>1683</v>
      </c>
      <c r="V286" t="s">
        <v>1684</v>
      </c>
      <c r="W286" t="s">
        <v>1685</v>
      </c>
      <c r="X286" t="s">
        <v>58</v>
      </c>
      <c r="Y286" t="s">
        <v>1686</v>
      </c>
      <c r="Z286" t="s">
        <v>1681</v>
      </c>
      <c r="AA286">
        <v>0.04</v>
      </c>
      <c r="AB286">
        <v>0.04</v>
      </c>
      <c r="AC286">
        <v>0.03</v>
      </c>
      <c r="AD286">
        <v>0.03</v>
      </c>
      <c r="AE286">
        <v>0.15</v>
      </c>
      <c r="AG286">
        <v>0.05</v>
      </c>
      <c r="AH286" t="s">
        <v>55</v>
      </c>
      <c r="AI286" s="26"/>
      <c r="AJ286" s="26" t="s">
        <v>1684</v>
      </c>
      <c r="AK286" s="26" t="s">
        <v>1687</v>
      </c>
      <c r="AL286" s="26" t="s">
        <v>1686</v>
      </c>
      <c r="AM286" s="26" t="str" cm="1">
        <f t="array" ref="AM286">IF(AH286="Yes",T286&amp;" (Suspended as of: "&amp;TEXT(AI286,"m/dd/yyyy")&amp;")",T286)</f>
        <v>Potter Electric Inc  (Suspended as of: 1/00/1900)</v>
      </c>
      <c r="AN286" t="str" cm="1">
        <f t="array" ref="AN28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4.00%
PPD 15 Days: 4.00%
PPD 20 Days: 3.00%
PPD 30 Days: 3.00%</v>
      </c>
      <c r="AO286" t="str" cm="1">
        <f t="array" ref="AO28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15.00%
% or $ amount Markup Non Business/Emergency Hours: $0.00
% Markup Materials: 5.00%</v>
      </c>
      <c r="AP28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Ryan D Potter 
Primary Addres: 150 Martin Street, Rehoboth, MA 02769
Phone Number: 774-274-4689
Fax Number: N/A</v>
      </c>
      <c r="AQ286" t="str">
        <f>VLOOKUP(data[[#This Row],[Lead Name]],get_cat!$A$170:$B$172,2,0)</f>
        <v>Richard Levesque 
Address: One Ashburton Place Room 1608 Boston, MA 02108 
Phone: 617-359-7269 | Email: richard.levesque@mass.gov</v>
      </c>
      <c r="AR28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Ryan D Potter 
Emergency Contact Phone/After Hours: 774-274-4689 
Emergency Contact Email: Potterelectric2@gmail.com</v>
      </c>
    </row>
    <row r="287" spans="1:44" x14ac:dyDescent="0.35">
      <c r="A287" t="s">
        <v>1688</v>
      </c>
      <c r="B287" t="s">
        <v>45</v>
      </c>
      <c r="C287" t="s">
        <v>46</v>
      </c>
      <c r="D287" t="s">
        <v>128</v>
      </c>
      <c r="E287" t="s">
        <v>61</v>
      </c>
      <c r="F287" t="s">
        <v>61</v>
      </c>
      <c r="G287" t="s">
        <v>61</v>
      </c>
      <c r="H287" t="s">
        <v>61</v>
      </c>
      <c r="I287" t="s">
        <v>61</v>
      </c>
      <c r="J287" t="s">
        <v>61</v>
      </c>
      <c r="K287" t="s">
        <v>61</v>
      </c>
      <c r="L287" t="s">
        <v>61</v>
      </c>
      <c r="M287" t="s">
        <v>61</v>
      </c>
      <c r="N287" t="s">
        <v>61</v>
      </c>
      <c r="O287" t="s">
        <v>61</v>
      </c>
      <c r="P287" t="s">
        <v>61</v>
      </c>
      <c r="Q287" t="s">
        <v>61</v>
      </c>
      <c r="R287" t="s">
        <v>61</v>
      </c>
      <c r="S287" t="s">
        <v>61</v>
      </c>
      <c r="T287" t="s">
        <v>1689</v>
      </c>
      <c r="U287" t="s">
        <v>1690</v>
      </c>
      <c r="V287" t="s">
        <v>1691</v>
      </c>
      <c r="W287" t="s">
        <v>1692</v>
      </c>
      <c r="X287" t="s">
        <v>133</v>
      </c>
      <c r="Y287" t="s">
        <v>1693</v>
      </c>
      <c r="Z287" t="s">
        <v>1688</v>
      </c>
      <c r="AA287">
        <v>0.03</v>
      </c>
      <c r="AB287">
        <v>0.03</v>
      </c>
      <c r="AC287">
        <v>0.02</v>
      </c>
      <c r="AD287">
        <v>0.01</v>
      </c>
      <c r="AE287">
        <v>0.15</v>
      </c>
      <c r="AF287">
        <v>115</v>
      </c>
      <c r="AG287">
        <v>0.2</v>
      </c>
      <c r="AH287" t="s">
        <v>68</v>
      </c>
      <c r="AI287" s="26">
        <v>0</v>
      </c>
      <c r="AJ287" s="26" t="s">
        <v>1691</v>
      </c>
      <c r="AK287" s="26" t="s">
        <v>1692</v>
      </c>
      <c r="AL287" s="26" t="s">
        <v>1693</v>
      </c>
      <c r="AM287" s="26" t="str" cm="1">
        <f t="array" ref="AM287">IF(AH287="Yes",T287&amp;" (Suspended as of: "&amp;TEXT(AI287,"m/dd/yyyy")&amp;")",T287)</f>
        <v xml:space="preserve">Radius ECS </v>
      </c>
      <c r="AN287" t="str" cm="1">
        <f t="array" ref="AN28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3.00%
PPD 20 Days: 2.00%
PPD 30 Days: 1.00%</v>
      </c>
      <c r="AO287" t="str" cm="1">
        <f t="array" ref="AO28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15.00%
% or $ amount Markup Non Business/Emergency Hours: $115.00
% Markup Materials: 20.00%</v>
      </c>
      <c r="AP28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Joseph Vaccari
Primary Addres: 40 Shattuck Rd, Suite 209 Andover MA 01810
Phone Number: 978-488-9910
Fax Number: 0</v>
      </c>
      <c r="AQ287" t="str">
        <f>VLOOKUP(data[[#This Row],[Lead Name]],get_cat!$A$170:$B$172,2,0)</f>
        <v>Richard Levesque 
Address: One Ashburton Place Room 1608 Boston, MA 02108 
Phone: 617-359-7269 | Email: richard.levesque@mass.gov</v>
      </c>
      <c r="AR28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Joseph Vaccari
Emergency Contact Phone/After Hours: 978-488-9910
Emergency Contact Email: jvaccari@radiusecs.com</v>
      </c>
    </row>
    <row r="288" spans="1:44" x14ac:dyDescent="0.35">
      <c r="A288" t="s">
        <v>1694</v>
      </c>
      <c r="B288" t="s">
        <v>45</v>
      </c>
      <c r="C288" t="s">
        <v>46</v>
      </c>
      <c r="D288" t="s">
        <v>128</v>
      </c>
      <c r="E288" t="s">
        <v>48</v>
      </c>
      <c r="F288" t="s">
        <v>48</v>
      </c>
      <c r="G288" t="s">
        <v>48</v>
      </c>
      <c r="H288" t="s">
        <v>48</v>
      </c>
      <c r="I288" t="s">
        <v>48</v>
      </c>
      <c r="J288" t="s">
        <v>48</v>
      </c>
      <c r="K288" t="s">
        <v>48</v>
      </c>
      <c r="L288" t="s">
        <v>48</v>
      </c>
      <c r="M288" t="s">
        <v>48</v>
      </c>
      <c r="N288" t="s">
        <v>48</v>
      </c>
      <c r="O288" t="s">
        <v>48</v>
      </c>
      <c r="P288" t="s">
        <v>48</v>
      </c>
      <c r="Q288" t="s">
        <v>48</v>
      </c>
      <c r="R288" t="s">
        <v>48</v>
      </c>
      <c r="S288" t="s">
        <v>48</v>
      </c>
      <c r="T288" t="s">
        <v>1695</v>
      </c>
      <c r="U288" t="s">
        <v>133</v>
      </c>
      <c r="V288" t="s">
        <v>133</v>
      </c>
      <c r="W288" t="s">
        <v>133</v>
      </c>
      <c r="X288" t="s">
        <v>133</v>
      </c>
      <c r="Y288" t="s">
        <v>133</v>
      </c>
      <c r="Z288" t="s">
        <v>1694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 t="s">
        <v>68</v>
      </c>
      <c r="AI288" s="26">
        <v>0</v>
      </c>
      <c r="AJ288" s="26" t="s">
        <v>183</v>
      </c>
      <c r="AK288" s="26" t="s">
        <v>183</v>
      </c>
      <c r="AL288" s="26" t="s">
        <v>183</v>
      </c>
      <c r="AM288" s="26" t="str" cm="1">
        <f t="array" ref="AM288">IF(AH288="Yes",T288&amp;" (Suspended as of: "&amp;TEXT(AI288,"m/dd/yyyy")&amp;")",T288)</f>
        <v xml:space="preserve">RALCO ELECTRIC, INC. </v>
      </c>
      <c r="AN288" t="str" cm="1">
        <f t="array" ref="AN28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88" t="str" cm="1">
        <f t="array" ref="AO28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8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0
Primary Addres: 0
Phone Number: 0
Fax Number: 0</v>
      </c>
      <c r="AQ288" t="str">
        <f>VLOOKUP(data[[#This Row],[Lead Name]],get_cat!$A$170:$B$172,2,0)</f>
        <v>Richard Levesque 
Address: One Ashburton Place Room 1608 Boston, MA 02108 
Phone: 617-359-7269 | Email: richard.levesque@mass.gov</v>
      </c>
      <c r="AR28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289" spans="1:44" x14ac:dyDescent="0.35">
      <c r="A289" t="s">
        <v>1696</v>
      </c>
      <c r="B289" t="s">
        <v>45</v>
      </c>
      <c r="C289" t="s">
        <v>46</v>
      </c>
      <c r="D289" t="s">
        <v>128</v>
      </c>
      <c r="E289" t="s">
        <v>48</v>
      </c>
      <c r="F289" t="s">
        <v>48</v>
      </c>
      <c r="G289" t="s">
        <v>48</v>
      </c>
      <c r="H289" t="s">
        <v>61</v>
      </c>
      <c r="I289" t="s">
        <v>48</v>
      </c>
      <c r="J289" t="s">
        <v>61</v>
      </c>
      <c r="K289" t="s">
        <v>61</v>
      </c>
      <c r="L289" t="s">
        <v>61</v>
      </c>
      <c r="M289" t="s">
        <v>61</v>
      </c>
      <c r="N289" t="s">
        <v>61</v>
      </c>
      <c r="O289" t="s">
        <v>48</v>
      </c>
      <c r="P289" t="s">
        <v>61</v>
      </c>
      <c r="Q289" t="s">
        <v>48</v>
      </c>
      <c r="R289" t="s">
        <v>48</v>
      </c>
      <c r="S289" t="s">
        <v>61</v>
      </c>
      <c r="T289" t="s">
        <v>1697</v>
      </c>
      <c r="U289" t="s">
        <v>1698</v>
      </c>
      <c r="V289" t="s">
        <v>1699</v>
      </c>
      <c r="W289" t="s">
        <v>1700</v>
      </c>
      <c r="X289" t="s">
        <v>1701</v>
      </c>
      <c r="Y289" t="s">
        <v>1702</v>
      </c>
      <c r="Z289" t="s">
        <v>1696</v>
      </c>
      <c r="AA289">
        <v>0.02</v>
      </c>
      <c r="AB289">
        <v>0.01</v>
      </c>
      <c r="AC289">
        <v>0</v>
      </c>
      <c r="AD289">
        <v>0</v>
      </c>
      <c r="AE289">
        <v>0.8</v>
      </c>
      <c r="AG289">
        <v>0.25</v>
      </c>
      <c r="AH289" t="s">
        <v>68</v>
      </c>
      <c r="AI289" s="26">
        <v>0</v>
      </c>
      <c r="AJ289" s="26" t="s">
        <v>1703</v>
      </c>
      <c r="AK289" s="26" t="s">
        <v>1704</v>
      </c>
      <c r="AL289" s="26" t="s">
        <v>1705</v>
      </c>
      <c r="AM289" s="26" t="str" cm="1">
        <f t="array" ref="AM289">IF(AH289="Yes",T289&amp;" (Suspended as of: "&amp;TEXT(AI289,"m/dd/yyyy")&amp;")",T289)</f>
        <v>Renaud Electric &amp; Communications, Inc.</v>
      </c>
      <c r="AN289" t="str" cm="1">
        <f t="array" ref="AN28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0.00%
PPD 30 Days: 0.00%</v>
      </c>
      <c r="AO289" t="str" cm="1">
        <f t="array" ref="AO28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80.00%
% or $ amount Markup Non Business/Emergency Hours: $0.00
% Markup Materials: 25.00%</v>
      </c>
      <c r="AP28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Michelle Roy
Primary Addres: 18 Providence Road, PO Box 36, Sutton, MA 01590
Phone Number: 508-865-1300
Fax Number: 508-865-5441</v>
      </c>
      <c r="AQ289" t="str">
        <f>VLOOKUP(data[[#This Row],[Lead Name]],get_cat!$A$170:$B$172,2,0)</f>
        <v>Richard Levesque 
Address: One Ashburton Place Room 1608 Boston, MA 02108 
Phone: 617-359-7269 | Email: richard.levesque@mass.gov</v>
      </c>
      <c r="AR28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Thomas Renaud
Emergency Contact Phone/After Hours: 508-509-4840
Emergency Contact Email: trenaud@trenaudelectric.com </v>
      </c>
    </row>
    <row r="290" spans="1:44" x14ac:dyDescent="0.35">
      <c r="A290" t="s">
        <v>1706</v>
      </c>
      <c r="B290" t="s">
        <v>45</v>
      </c>
      <c r="C290" t="s">
        <v>46</v>
      </c>
      <c r="D290" t="s">
        <v>128</v>
      </c>
      <c r="E290" t="s">
        <v>48</v>
      </c>
      <c r="F290" t="s">
        <v>48</v>
      </c>
      <c r="G290" t="s">
        <v>48</v>
      </c>
      <c r="H290" t="s">
        <v>48</v>
      </c>
      <c r="I290" t="s">
        <v>48</v>
      </c>
      <c r="J290" t="s">
        <v>48</v>
      </c>
      <c r="K290" t="s">
        <v>48</v>
      </c>
      <c r="L290" t="s">
        <v>48</v>
      </c>
      <c r="M290" t="s">
        <v>48</v>
      </c>
      <c r="N290" t="s">
        <v>48</v>
      </c>
      <c r="O290" t="s">
        <v>48</v>
      </c>
      <c r="P290" t="s">
        <v>48</v>
      </c>
      <c r="Q290" t="s">
        <v>48</v>
      </c>
      <c r="R290" t="s">
        <v>48</v>
      </c>
      <c r="S290" t="s">
        <v>48</v>
      </c>
      <c r="T290" t="s">
        <v>1707</v>
      </c>
      <c r="U290" t="s">
        <v>133</v>
      </c>
      <c r="V290" t="s">
        <v>133</v>
      </c>
      <c r="W290" t="s">
        <v>133</v>
      </c>
      <c r="X290" t="s">
        <v>133</v>
      </c>
      <c r="Y290" t="s">
        <v>133</v>
      </c>
      <c r="Z290" t="s">
        <v>1706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 t="s">
        <v>68</v>
      </c>
      <c r="AI290" s="26">
        <v>0</v>
      </c>
      <c r="AJ290" s="26" t="s">
        <v>183</v>
      </c>
      <c r="AK290" s="26" t="s">
        <v>183</v>
      </c>
      <c r="AL290" s="26" t="s">
        <v>183</v>
      </c>
      <c r="AM290" s="26" t="str" cm="1">
        <f t="array" ref="AM290">IF(AH290="Yes",T290&amp;" (Suspended as of: "&amp;TEXT(AI290,"m/dd/yyyy")&amp;")",T290)</f>
        <v xml:space="preserve">RISE Group, Inc. </v>
      </c>
      <c r="AN290" t="str" cm="1">
        <f t="array" ref="AN29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90" t="str" cm="1">
        <f t="array" ref="AO29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9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0
Primary Addres: 0
Phone Number: 0
Fax Number: 0</v>
      </c>
      <c r="AQ290" t="str">
        <f>VLOOKUP(data[[#This Row],[Lead Name]],get_cat!$A$170:$B$172,2,0)</f>
        <v>Richard Levesque 
Address: One Ashburton Place Room 1608 Boston, MA 02108 
Phone: 617-359-7269 | Email: richard.levesque@mass.gov</v>
      </c>
      <c r="AR29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291" spans="1:44" x14ac:dyDescent="0.35">
      <c r="A291" t="s">
        <v>1708</v>
      </c>
      <c r="B291" t="s">
        <v>45</v>
      </c>
      <c r="C291" t="s">
        <v>46</v>
      </c>
      <c r="D291" t="s">
        <v>128</v>
      </c>
      <c r="E291" t="s">
        <v>61</v>
      </c>
      <c r="F291" t="s">
        <v>61</v>
      </c>
      <c r="G291" t="s">
        <v>61</v>
      </c>
      <c r="H291" t="s">
        <v>61</v>
      </c>
      <c r="I291" t="s">
        <v>61</v>
      </c>
      <c r="J291" t="s">
        <v>61</v>
      </c>
      <c r="K291" t="s">
        <v>61</v>
      </c>
      <c r="L291" t="s">
        <v>61</v>
      </c>
      <c r="M291" t="s">
        <v>61</v>
      </c>
      <c r="N291" t="s">
        <v>61</v>
      </c>
      <c r="O291" t="s">
        <v>61</v>
      </c>
      <c r="P291" t="s">
        <v>61</v>
      </c>
      <c r="Q291" t="s">
        <v>61</v>
      </c>
      <c r="R291" t="s">
        <v>61</v>
      </c>
      <c r="S291" t="s">
        <v>61</v>
      </c>
      <c r="T291" t="s">
        <v>1709</v>
      </c>
      <c r="U291" t="s">
        <v>133</v>
      </c>
      <c r="V291" t="s">
        <v>1710</v>
      </c>
      <c r="W291" t="s">
        <v>1711</v>
      </c>
      <c r="X291" t="s">
        <v>1712</v>
      </c>
      <c r="Y291" t="s">
        <v>382</v>
      </c>
      <c r="Z291" t="s">
        <v>1708</v>
      </c>
      <c r="AA291">
        <v>0.04</v>
      </c>
      <c r="AB291">
        <v>0.03</v>
      </c>
      <c r="AC291">
        <v>0.02</v>
      </c>
      <c r="AD291">
        <v>0.01</v>
      </c>
      <c r="AE291">
        <v>40</v>
      </c>
      <c r="AF291">
        <v>185</v>
      </c>
      <c r="AG291">
        <v>10</v>
      </c>
      <c r="AH291" t="s">
        <v>68</v>
      </c>
      <c r="AI291" s="26">
        <v>0</v>
      </c>
      <c r="AJ291" s="26" t="s">
        <v>1710</v>
      </c>
      <c r="AK291" s="26" t="s">
        <v>1711</v>
      </c>
      <c r="AL291" s="26" t="s">
        <v>1712</v>
      </c>
      <c r="AM291" s="26" t="str" cm="1">
        <f t="array" ref="AM291">IF(AH291="Yes",T291&amp;" (Suspended as of: "&amp;TEXT(AI291,"m/dd/yyyy")&amp;")",T291)</f>
        <v xml:space="preserve">Sanibel Electrical Corporation </v>
      </c>
      <c r="AN291" t="str" cm="1">
        <f t="array" ref="AN29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4.00%
PPD 15 Days: 3.00%
PPD 20 Days: 2.00%
PPD 30 Days: 1.00%</v>
      </c>
      <c r="AO291" t="str" cm="1">
        <f t="array" ref="AO29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4000.00%
% or $ amount Markup Non Business/Emergency Hours: $185.00
% Markup Materials: 1000.00%</v>
      </c>
      <c r="AP29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STEVEN MIRABELLA
Primary Addres: 0
Phone Number: 617-590-6077
Fax Number: STEVE@SANIBELCORP.COM</v>
      </c>
      <c r="AQ291" t="str">
        <f>VLOOKUP(data[[#This Row],[Lead Name]],get_cat!$A$170:$B$172,2,0)</f>
        <v>Richard Levesque 
Address: One Ashburton Place Room 1608 Boston, MA 02108 
Phone: 617-359-7269 | Email: richard.levesque@mass.gov</v>
      </c>
      <c r="AR29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STEVEN MIRABELLA
Emergency Contact Phone/After Hours: 617-590-6077
Emergency Contact Email: STEVE@SANIBELCORP.COM</v>
      </c>
    </row>
    <row r="292" spans="1:44" x14ac:dyDescent="0.35">
      <c r="A292" t="s">
        <v>1713</v>
      </c>
      <c r="B292" t="s">
        <v>45</v>
      </c>
      <c r="C292" t="s">
        <v>46</v>
      </c>
      <c r="D292" t="s">
        <v>128</v>
      </c>
      <c r="E292" t="s">
        <v>61</v>
      </c>
      <c r="F292" t="s">
        <v>61</v>
      </c>
      <c r="G292" t="s">
        <v>61</v>
      </c>
      <c r="H292" t="s">
        <v>61</v>
      </c>
      <c r="I292" t="s">
        <v>61</v>
      </c>
      <c r="J292" t="s">
        <v>61</v>
      </c>
      <c r="K292" t="s">
        <v>61</v>
      </c>
      <c r="L292" t="s">
        <v>61</v>
      </c>
      <c r="M292" t="s">
        <v>61</v>
      </c>
      <c r="N292" t="s">
        <v>61</v>
      </c>
      <c r="O292" t="s">
        <v>61</v>
      </c>
      <c r="P292" t="s">
        <v>61</v>
      </c>
      <c r="Q292" t="s">
        <v>61</v>
      </c>
      <c r="R292" t="s">
        <v>61</v>
      </c>
      <c r="S292" t="s">
        <v>61</v>
      </c>
      <c r="T292" t="s">
        <v>1714</v>
      </c>
      <c r="U292" t="s">
        <v>1715</v>
      </c>
      <c r="V292" t="s">
        <v>1716</v>
      </c>
      <c r="W292" t="s">
        <v>1717</v>
      </c>
      <c r="X292" t="s">
        <v>1718</v>
      </c>
      <c r="Y292" t="s">
        <v>1719</v>
      </c>
      <c r="Z292" t="s">
        <v>1713</v>
      </c>
      <c r="AA292">
        <v>2.5000000000000001E-2</v>
      </c>
      <c r="AB292">
        <v>1.4999999999999999E-2</v>
      </c>
      <c r="AC292">
        <v>0.01</v>
      </c>
      <c r="AD292">
        <v>0</v>
      </c>
      <c r="AE292">
        <v>0.95</v>
      </c>
      <c r="AG292">
        <v>0.3</v>
      </c>
      <c r="AH292" t="s">
        <v>68</v>
      </c>
      <c r="AI292" s="26">
        <v>0</v>
      </c>
      <c r="AJ292" s="26" t="s">
        <v>1720</v>
      </c>
      <c r="AK292" s="26" t="s">
        <v>1721</v>
      </c>
      <c r="AL292" s="26" t="s">
        <v>1722</v>
      </c>
      <c r="AM292" s="26" t="str" cm="1">
        <f t="array" ref="AM292">IF(AH292="Yes",T292&amp;" (Suspended as of: "&amp;TEXT(AI292,"m/dd/yyyy")&amp;")",T292)</f>
        <v>SIGNET Electronic Systems, Inc.</v>
      </c>
      <c r="AN292" t="str" cm="1">
        <f t="array" ref="AN29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2.50%
PPD 15 Days: 1.50%
PPD 20 Days: 1.00%
PPD 30 Days: 0.00%</v>
      </c>
      <c r="AO292" t="str" cm="1">
        <f t="array" ref="AO29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95.00%
% or $ amount Markup Non Business/Emergency Hours: $0.00
% Markup Materials: 30.00%</v>
      </c>
      <c r="AP29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Gregory S. Hussey
Primary Addres: 90 Longwater Drive, Norwell, MA 02061
Phone Number: 781-871-5888
Fax Number: 781-871-4757</v>
      </c>
      <c r="AQ292" t="str">
        <f>VLOOKUP(data[[#This Row],[Lead Name]],get_cat!$A$170:$B$172,2,0)</f>
        <v>Richard Levesque 
Address: One Ashburton Place Room 1608 Boston, MA 02108 
Phone: 617-359-7269 | Email: richard.levesque@mass.gov</v>
      </c>
      <c r="AR29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Rich Ahern
Emergency Contact Phone/After Hours: 781-871-5888 option 7
Emergency Contact Email: rich.ahern@signetgroup.net</v>
      </c>
    </row>
    <row r="293" spans="1:44" x14ac:dyDescent="0.35">
      <c r="A293" t="s">
        <v>1723</v>
      </c>
      <c r="B293" t="s">
        <v>45</v>
      </c>
      <c r="C293" t="s">
        <v>46</v>
      </c>
      <c r="D293" t="s">
        <v>128</v>
      </c>
      <c r="E293" t="s">
        <v>48</v>
      </c>
      <c r="F293" t="s">
        <v>48</v>
      </c>
      <c r="G293" t="s">
        <v>48</v>
      </c>
      <c r="H293" t="s">
        <v>61</v>
      </c>
      <c r="I293" t="s">
        <v>48</v>
      </c>
      <c r="J293" t="s">
        <v>61</v>
      </c>
      <c r="K293" t="s">
        <v>61</v>
      </c>
      <c r="L293" t="s">
        <v>61</v>
      </c>
      <c r="M293" t="s">
        <v>61</v>
      </c>
      <c r="N293" t="s">
        <v>61</v>
      </c>
      <c r="O293" t="s">
        <v>48</v>
      </c>
      <c r="P293" t="s">
        <v>61</v>
      </c>
      <c r="Q293" t="s">
        <v>61</v>
      </c>
      <c r="R293" t="s">
        <v>61</v>
      </c>
      <c r="S293" t="s">
        <v>61</v>
      </c>
      <c r="T293" t="s">
        <v>1724</v>
      </c>
      <c r="U293" t="s">
        <v>1725</v>
      </c>
      <c r="V293" t="s">
        <v>1726</v>
      </c>
      <c r="W293" t="s">
        <v>1727</v>
      </c>
      <c r="X293" t="s">
        <v>1728</v>
      </c>
      <c r="Y293" t="s">
        <v>1729</v>
      </c>
      <c r="Z293" t="s">
        <v>1723</v>
      </c>
      <c r="AA293">
        <v>0.02</v>
      </c>
      <c r="AB293">
        <v>0.01</v>
      </c>
      <c r="AC293">
        <v>0</v>
      </c>
      <c r="AD293">
        <v>0</v>
      </c>
      <c r="AF293">
        <v>125</v>
      </c>
      <c r="AG293">
        <v>0.1</v>
      </c>
      <c r="AH293" t="s">
        <v>68</v>
      </c>
      <c r="AI293" s="26">
        <v>0</v>
      </c>
      <c r="AJ293" s="26" t="s">
        <v>1730</v>
      </c>
      <c r="AK293" s="26" t="s">
        <v>1731</v>
      </c>
      <c r="AL293" s="26" t="s">
        <v>1732</v>
      </c>
      <c r="AM293" s="26" t="str" cm="1">
        <f t="array" ref="AM293">IF(AH293="Yes",T293&amp;" (Suspended as of: "&amp;TEXT(AI293,"m/dd/yyyy")&amp;")",T293)</f>
        <v>Solar Design Associates, Inc.</v>
      </c>
      <c r="AN293" t="str" cm="1">
        <f t="array" ref="AN29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0.00%
PPD 30 Days: 0.00%</v>
      </c>
      <c r="AO293" t="str" cm="1">
        <f t="array" ref="AO29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$125.00
% Markup Materials: 10.00%</v>
      </c>
      <c r="AP29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Hunter Strong
Primary Addres: 280 Ayer Road, Harvard, MA 01451
Phone Number: 978-456-6855 x28
Fax Number: 978-722-9715</v>
      </c>
      <c r="AQ293" t="str">
        <f>VLOOKUP(data[[#This Row],[Lead Name]],get_cat!$A$170:$B$172,2,0)</f>
        <v>Richard Levesque 
Address: One Ashburton Place Room 1608 Boston, MA 02108 
Phone: 617-359-7269 | Email: richard.levesque@mass.gov</v>
      </c>
      <c r="AR29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Colleen Muldoon
Emergency Contact Phone/After Hours: 978-456-6855 x21
Emergency Contact Email: sda@solardesign.com</v>
      </c>
    </row>
    <row r="294" spans="1:44" x14ac:dyDescent="0.35">
      <c r="A294" t="s">
        <v>1733</v>
      </c>
      <c r="B294" t="s">
        <v>45</v>
      </c>
      <c r="C294" t="s">
        <v>46</v>
      </c>
      <c r="D294" t="s">
        <v>128</v>
      </c>
      <c r="E294" t="s">
        <v>48</v>
      </c>
      <c r="F294" t="s">
        <v>48</v>
      </c>
      <c r="G294" t="s">
        <v>61</v>
      </c>
      <c r="H294" t="s">
        <v>48</v>
      </c>
      <c r="I294" t="s">
        <v>48</v>
      </c>
      <c r="J294" t="s">
        <v>48</v>
      </c>
      <c r="K294" t="s">
        <v>48</v>
      </c>
      <c r="L294" t="s">
        <v>48</v>
      </c>
      <c r="M294" t="s">
        <v>61</v>
      </c>
      <c r="N294" t="s">
        <v>48</v>
      </c>
      <c r="O294" t="s">
        <v>48</v>
      </c>
      <c r="P294" t="s">
        <v>48</v>
      </c>
      <c r="Q294" t="s">
        <v>48</v>
      </c>
      <c r="R294" t="s">
        <v>48</v>
      </c>
      <c r="S294" t="s">
        <v>48</v>
      </c>
      <c r="T294" t="s">
        <v>1734</v>
      </c>
      <c r="U294" t="s">
        <v>1735</v>
      </c>
      <c r="V294" t="s">
        <v>1736</v>
      </c>
      <c r="W294" t="s">
        <v>1737</v>
      </c>
      <c r="X294" t="s">
        <v>58</v>
      </c>
      <c r="Y294" t="s">
        <v>1738</v>
      </c>
      <c r="Z294" t="s">
        <v>1733</v>
      </c>
      <c r="AA294">
        <v>0.05</v>
      </c>
      <c r="AB294">
        <v>0.04</v>
      </c>
      <c r="AC294">
        <v>0.03</v>
      </c>
      <c r="AD294">
        <v>0.02</v>
      </c>
      <c r="AE294">
        <v>0.35</v>
      </c>
      <c r="AF294">
        <v>130</v>
      </c>
      <c r="AG294">
        <v>0.1</v>
      </c>
      <c r="AH294" t="s">
        <v>68</v>
      </c>
      <c r="AI294" s="26">
        <v>0</v>
      </c>
      <c r="AJ294" s="26" t="s">
        <v>1736</v>
      </c>
      <c r="AK294" s="26" t="s">
        <v>1739</v>
      </c>
      <c r="AL294" s="26" t="s">
        <v>1738</v>
      </c>
      <c r="AM294" s="26" t="str" cm="1">
        <f t="array" ref="AM294">IF(AH294="Yes",T294&amp;" (Suspended as of: "&amp;TEXT(AI294,"m/dd/yyyy")&amp;")",T294)</f>
        <v>Sommer Electric, Inc.</v>
      </c>
      <c r="AN294" t="str" cm="1">
        <f t="array" ref="AN29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294" t="str" cm="1">
        <f t="array" ref="AO29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35.00%
% or $ amount Markup Non Business/Emergency Hours: $130.00
% Markup Materials: 10.00%</v>
      </c>
      <c r="AP29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Francis Alibozek
Primary Addres: 117 Grove Street, Adams, MA 01220
Phone Number: 413-743-0843
Fax Number: N/A</v>
      </c>
      <c r="AQ294" t="str">
        <f>VLOOKUP(data[[#This Row],[Lead Name]],get_cat!$A$170:$B$172,2,0)</f>
        <v>Richard Levesque 
Address: One Ashburton Place Room 1608 Boston, MA 02108 
Phone: 617-359-7269 | Email: richard.levesque@mass.gov</v>
      </c>
      <c r="AR29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Francis Alibozek
Emergency Contact Phone/After Hours: 413-743-0843; 413-822-7809
Emergency Contact Email: sommerelectric@gmail.com</v>
      </c>
    </row>
    <row r="295" spans="1:44" x14ac:dyDescent="0.35">
      <c r="A295" t="s">
        <v>133</v>
      </c>
      <c r="B295" t="s">
        <v>322</v>
      </c>
      <c r="C295" t="s">
        <v>322</v>
      </c>
      <c r="D295" t="s">
        <v>322</v>
      </c>
      <c r="E295" t="s">
        <v>48</v>
      </c>
      <c r="F295" t="s">
        <v>48</v>
      </c>
      <c r="G295" t="s">
        <v>48</v>
      </c>
      <c r="H295" t="s">
        <v>48</v>
      </c>
      <c r="I295" t="s">
        <v>48</v>
      </c>
      <c r="J295" t="s">
        <v>48</v>
      </c>
      <c r="K295" t="s">
        <v>48</v>
      </c>
      <c r="L295" t="s">
        <v>48</v>
      </c>
      <c r="M295" t="s">
        <v>48</v>
      </c>
      <c r="N295" t="s">
        <v>48</v>
      </c>
      <c r="O295" t="s">
        <v>48</v>
      </c>
      <c r="P295" t="s">
        <v>48</v>
      </c>
      <c r="Q295" t="s">
        <v>48</v>
      </c>
      <c r="R295" t="s">
        <v>48</v>
      </c>
      <c r="S295" t="s">
        <v>48</v>
      </c>
      <c r="T295" t="s">
        <v>322</v>
      </c>
      <c r="U295" t="s">
        <v>322</v>
      </c>
      <c r="V295" t="s">
        <v>322</v>
      </c>
      <c r="W295" t="s">
        <v>322</v>
      </c>
      <c r="X295" t="s">
        <v>322</v>
      </c>
      <c r="Y295" t="s">
        <v>322</v>
      </c>
      <c r="Z295" t="s">
        <v>322</v>
      </c>
      <c r="AH295" t="s">
        <v>322</v>
      </c>
      <c r="AI295" s="26"/>
      <c r="AJ295" s="26" t="s">
        <v>322</v>
      </c>
      <c r="AK295" s="26" t="s">
        <v>322</v>
      </c>
      <c r="AL295" s="26" t="s">
        <v>322</v>
      </c>
      <c r="AM295" s="26" t="str" cm="1">
        <f t="array" ref="AM295">IF(AH295="Yes",T295&amp;" (Suspended as of: "&amp;TEXT(AI295,"m/dd/yyyy")&amp;")",T295)</f>
        <v xml:space="preserve"> </v>
      </c>
      <c r="AN295" t="str" cm="1">
        <f t="array" ref="AN29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295" t="str" cm="1">
        <f t="array" ref="AO29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29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295" t="e">
        <f>VLOOKUP(data[[#This Row],[Lead Name]],get_cat!$A$170:$B$172,2,0)</f>
        <v>#N/A</v>
      </c>
      <c r="AR29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296" spans="1:44" x14ac:dyDescent="0.35">
      <c r="A296" t="s">
        <v>1740</v>
      </c>
      <c r="B296" t="s">
        <v>45</v>
      </c>
      <c r="C296" t="s">
        <v>46</v>
      </c>
      <c r="D296" t="s">
        <v>128</v>
      </c>
      <c r="E296" t="s">
        <v>48</v>
      </c>
      <c r="F296" t="s">
        <v>61</v>
      </c>
      <c r="G296" t="s">
        <v>48</v>
      </c>
      <c r="H296" t="s">
        <v>61</v>
      </c>
      <c r="I296" t="s">
        <v>48</v>
      </c>
      <c r="J296" t="s">
        <v>61</v>
      </c>
      <c r="K296" t="s">
        <v>48</v>
      </c>
      <c r="L296" t="s">
        <v>61</v>
      </c>
      <c r="M296" t="s">
        <v>48</v>
      </c>
      <c r="N296" t="s">
        <v>61</v>
      </c>
      <c r="O296" t="s">
        <v>48</v>
      </c>
      <c r="P296" t="s">
        <v>61</v>
      </c>
      <c r="Q296" t="s">
        <v>61</v>
      </c>
      <c r="R296" t="s">
        <v>61</v>
      </c>
      <c r="S296" t="s">
        <v>61</v>
      </c>
      <c r="T296" t="s">
        <v>1420</v>
      </c>
      <c r="U296" t="s">
        <v>1421</v>
      </c>
      <c r="V296" t="s">
        <v>1422</v>
      </c>
      <c r="W296" t="s">
        <v>1438</v>
      </c>
      <c r="X296" t="s">
        <v>1424</v>
      </c>
      <c r="Y296" t="s">
        <v>1425</v>
      </c>
      <c r="Z296" t="s">
        <v>1740</v>
      </c>
      <c r="AA296">
        <v>0.01</v>
      </c>
      <c r="AB296">
        <v>0</v>
      </c>
      <c r="AC296">
        <v>0</v>
      </c>
      <c r="AD296">
        <v>0</v>
      </c>
      <c r="AE296">
        <v>0.97</v>
      </c>
      <c r="AF296">
        <v>204</v>
      </c>
      <c r="AG296">
        <v>0.2</v>
      </c>
      <c r="AH296" t="s">
        <v>68</v>
      </c>
      <c r="AI296" s="26">
        <v>0</v>
      </c>
      <c r="AJ296" s="26" t="s">
        <v>1426</v>
      </c>
      <c r="AK296" s="26" t="s">
        <v>1427</v>
      </c>
      <c r="AL296" s="26" t="s">
        <v>1428</v>
      </c>
      <c r="AM296" s="26" t="str" cm="1">
        <f t="array" ref="AM296">IF(AH296="Yes",T296&amp;" (Suspended as of: "&amp;TEXT(AI296,"m/dd/yyyy")&amp;")",T296)</f>
        <v>Suburban Glass &amp; Mirror Co., Inc</v>
      </c>
      <c r="AN296" t="str" cm="1">
        <f t="array" ref="AN29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296" t="str" cm="1">
        <f t="array" ref="AO29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97.00%
% or $ amount Markup Non Business/Emergency Hours: $204.00
% Markup Materials: 20.00%</v>
      </c>
      <c r="AP29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Danny Landry
Primary Addres: 60 Powdermill Road, Acton, MA 01720
Phone Number: 978-897-6908
Fax Number: 978-897-5912</v>
      </c>
      <c r="AQ296" t="str">
        <f>VLOOKUP(data[[#This Row],[Lead Name]],get_cat!$A$170:$B$172,2,0)</f>
        <v>Richard Levesque 
Address: One Ashburton Place Room 1608 Boston, MA 02108 
Phone: 617-359-7269 | Email: richard.levesque@mass.gov</v>
      </c>
      <c r="AR29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Joseph Prendergast
Emergency Contact Phone/After Hours: 617-799-8608; 617-799-7608
Emergency Contact Email: jjprendy@aol.com</v>
      </c>
    </row>
    <row r="297" spans="1:44" x14ac:dyDescent="0.35">
      <c r="A297" t="s">
        <v>1741</v>
      </c>
      <c r="B297" t="s">
        <v>45</v>
      </c>
      <c r="C297" t="s">
        <v>46</v>
      </c>
      <c r="D297" t="s">
        <v>128</v>
      </c>
      <c r="E297" t="s">
        <v>61</v>
      </c>
      <c r="F297" t="s">
        <v>61</v>
      </c>
      <c r="G297" t="s">
        <v>61</v>
      </c>
      <c r="H297" t="s">
        <v>61</v>
      </c>
      <c r="I297" t="s">
        <v>61</v>
      </c>
      <c r="J297" t="s">
        <v>61</v>
      </c>
      <c r="K297" t="s">
        <v>61</v>
      </c>
      <c r="L297" t="s">
        <v>61</v>
      </c>
      <c r="M297" t="s">
        <v>61</v>
      </c>
      <c r="N297" t="s">
        <v>61</v>
      </c>
      <c r="O297" t="s">
        <v>61</v>
      </c>
      <c r="P297" t="s">
        <v>61</v>
      </c>
      <c r="Q297" t="s">
        <v>61</v>
      </c>
      <c r="R297" t="s">
        <v>61</v>
      </c>
      <c r="S297" t="s">
        <v>61</v>
      </c>
      <c r="T297" t="s">
        <v>1742</v>
      </c>
      <c r="U297" t="s">
        <v>1743</v>
      </c>
      <c r="V297" t="s">
        <v>1744</v>
      </c>
      <c r="W297" t="s">
        <v>1745</v>
      </c>
      <c r="X297" t="s">
        <v>58</v>
      </c>
      <c r="Y297" t="s">
        <v>1746</v>
      </c>
      <c r="Z297" t="s">
        <v>1741</v>
      </c>
      <c r="AA297">
        <v>0.02</v>
      </c>
      <c r="AB297">
        <v>0</v>
      </c>
      <c r="AC297">
        <v>0</v>
      </c>
      <c r="AD297">
        <v>0</v>
      </c>
      <c r="AE297">
        <v>0.8</v>
      </c>
      <c r="AF297">
        <v>1.2</v>
      </c>
      <c r="AG297">
        <v>0.35</v>
      </c>
      <c r="AH297" t="s">
        <v>68</v>
      </c>
      <c r="AI297" s="26">
        <v>0</v>
      </c>
      <c r="AJ297" s="26" t="s">
        <v>1747</v>
      </c>
      <c r="AK297" s="26" t="s">
        <v>1748</v>
      </c>
      <c r="AL297" s="26" t="s">
        <v>1749</v>
      </c>
      <c r="AM297" s="26" t="str" cm="1">
        <f t="array" ref="AM297">IF(AH297="Yes",T297&amp;" (Suspended as of: "&amp;TEXT(AI297,"m/dd/yyyy")&amp;")",T297)</f>
        <v>Total Lighting Service, LLC</v>
      </c>
      <c r="AN297" t="str" cm="1">
        <f t="array" ref="AN29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297" t="str" cm="1">
        <f t="array" ref="AO29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80.00%
% or $ amount Markup Non Business/Emergency Hours: $1.20
% Markup Materials: 35.00%</v>
      </c>
      <c r="AP29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Brian Sheehan
Primary Addres: 24 Wooster Avenue, Waterbury, CT 06708
Phone Number: 203-592-3727
Fax Number: N/A</v>
      </c>
      <c r="AQ297" t="str">
        <f>VLOOKUP(data[[#This Row],[Lead Name]],get_cat!$A$170:$B$172,2,0)</f>
        <v>Richard Levesque 
Address: One Ashburton Place Room 1608 Boston, MA 02108 
Phone: 617-359-7269 | Email: richard.levesque@mass.gov</v>
      </c>
      <c r="AR29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Mary Lacilla
Emergency Contact Phone/After Hours: 860-945-3603
Emergency Contact Email: mlacilla@total-light.com</v>
      </c>
    </row>
    <row r="298" spans="1:44" x14ac:dyDescent="0.35">
      <c r="A298" t="s">
        <v>1750</v>
      </c>
      <c r="B298" t="s">
        <v>45</v>
      </c>
      <c r="C298" t="s">
        <v>46</v>
      </c>
      <c r="D298" t="s">
        <v>128</v>
      </c>
      <c r="E298" t="s">
        <v>48</v>
      </c>
      <c r="F298" t="s">
        <v>48</v>
      </c>
      <c r="G298" t="s">
        <v>61</v>
      </c>
      <c r="H298" t="s">
        <v>48</v>
      </c>
      <c r="I298" t="s">
        <v>48</v>
      </c>
      <c r="J298" t="s">
        <v>48</v>
      </c>
      <c r="K298" t="s">
        <v>61</v>
      </c>
      <c r="L298" t="s">
        <v>61</v>
      </c>
      <c r="M298" t="s">
        <v>61</v>
      </c>
      <c r="N298" t="s">
        <v>48</v>
      </c>
      <c r="O298" t="s">
        <v>48</v>
      </c>
      <c r="P298" t="s">
        <v>48</v>
      </c>
      <c r="Q298" t="s">
        <v>48</v>
      </c>
      <c r="R298" t="s">
        <v>48</v>
      </c>
      <c r="S298" t="s">
        <v>61</v>
      </c>
      <c r="T298" t="s">
        <v>1751</v>
      </c>
      <c r="U298" t="s">
        <v>1752</v>
      </c>
      <c r="V298" t="s">
        <v>1753</v>
      </c>
      <c r="W298" t="s">
        <v>1754</v>
      </c>
      <c r="X298" t="s">
        <v>1755</v>
      </c>
      <c r="Y298" t="s">
        <v>1756</v>
      </c>
      <c r="Z298" t="s">
        <v>1750</v>
      </c>
      <c r="AA298">
        <v>0.01</v>
      </c>
      <c r="AB298">
        <v>0</v>
      </c>
      <c r="AC298">
        <v>0</v>
      </c>
      <c r="AD298">
        <v>0</v>
      </c>
      <c r="AE298">
        <v>0.6</v>
      </c>
      <c r="AF298">
        <v>155</v>
      </c>
      <c r="AG298">
        <v>0.15</v>
      </c>
      <c r="AH298" t="s">
        <v>68</v>
      </c>
      <c r="AI298" s="26">
        <v>0</v>
      </c>
      <c r="AJ298" s="26" t="s">
        <v>1753</v>
      </c>
      <c r="AK298" s="26" t="s">
        <v>1757</v>
      </c>
      <c r="AL298" s="26" t="s">
        <v>1756</v>
      </c>
      <c r="AM298" s="26" t="str" cm="1">
        <f t="array" ref="AM298">IF(AH298="Yes",T298&amp;" (Suspended as of: "&amp;TEXT(AI298,"m/dd/yyyy")&amp;")",T298)</f>
        <v>Universal Electric Company, Inc.</v>
      </c>
      <c r="AN298" t="str" cm="1">
        <f t="array" ref="AN29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298" t="str" cm="1">
        <f t="array" ref="AO29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60.00%
% or $ amount Markup Non Business/Emergency Hours: $155.00
% Markup Materials: 15.00%</v>
      </c>
      <c r="AP29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Michael Quinn
Primary Addres: 79 Wayside Avenue, West Springfield, MA 01089
Phone Number: 413-788-9473
Fax Number: 413-788-0874</v>
      </c>
      <c r="AQ298" t="str">
        <f>VLOOKUP(data[[#This Row],[Lead Name]],get_cat!$A$170:$B$172,2,0)</f>
        <v>Richard Levesque 
Address: One Ashburton Place Room 1608 Boston, MA 02108 
Phone: 617-359-7269 | Email: richard.levesque@mass.gov</v>
      </c>
      <c r="AR29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Michael Quinn
Emergency Contact Phone/After Hours: 413-788-9473; 413-246-5043
Emergency Contact Email: mquinnuec@comcast.net</v>
      </c>
    </row>
    <row r="299" spans="1:44" x14ac:dyDescent="0.35">
      <c r="A299" t="s">
        <v>1758</v>
      </c>
      <c r="B299" t="s">
        <v>45</v>
      </c>
      <c r="C299" t="s">
        <v>46</v>
      </c>
      <c r="D299" t="s">
        <v>128</v>
      </c>
      <c r="E299" t="s">
        <v>48</v>
      </c>
      <c r="F299" t="s">
        <v>48</v>
      </c>
      <c r="G299" t="s">
        <v>61</v>
      </c>
      <c r="H299" t="s">
        <v>48</v>
      </c>
      <c r="I299" t="s">
        <v>48</v>
      </c>
      <c r="J299" t="s">
        <v>48</v>
      </c>
      <c r="K299" t="s">
        <v>61</v>
      </c>
      <c r="L299" t="s">
        <v>61</v>
      </c>
      <c r="M299" t="s">
        <v>61</v>
      </c>
      <c r="N299" t="s">
        <v>48</v>
      </c>
      <c r="O299" t="s">
        <v>61</v>
      </c>
      <c r="P299" t="s">
        <v>48</v>
      </c>
      <c r="Q299" t="s">
        <v>48</v>
      </c>
      <c r="R299" t="s">
        <v>48</v>
      </c>
      <c r="S299" t="s">
        <v>61</v>
      </c>
      <c r="T299" t="s">
        <v>1759</v>
      </c>
      <c r="U299" t="s">
        <v>1760</v>
      </c>
      <c r="V299" t="s">
        <v>1761</v>
      </c>
      <c r="W299" t="s">
        <v>1762</v>
      </c>
      <c r="X299" t="s">
        <v>133</v>
      </c>
      <c r="Y299" t="s">
        <v>1763</v>
      </c>
      <c r="Z299" t="s">
        <v>1758</v>
      </c>
      <c r="AA299">
        <v>3.5000000000000003E-2</v>
      </c>
      <c r="AB299">
        <v>2.5000000000000001E-2</v>
      </c>
      <c r="AC299">
        <v>0.02</v>
      </c>
      <c r="AD299">
        <v>0.01</v>
      </c>
      <c r="AE299">
        <v>0.38</v>
      </c>
      <c r="AG299">
        <v>0.18</v>
      </c>
      <c r="AH299" t="s">
        <v>68</v>
      </c>
      <c r="AI299" s="26">
        <v>0</v>
      </c>
      <c r="AJ299" s="26" t="s">
        <v>1764</v>
      </c>
      <c r="AK299" s="26" t="s">
        <v>1765</v>
      </c>
      <c r="AL299" s="26" t="s">
        <v>1766</v>
      </c>
      <c r="AM299" s="26" t="str" cm="1">
        <f t="array" ref="AM299">IF(AH299="Yes",T299&amp;" (Suspended as of: "&amp;TEXT(AI299,"m/dd/yyyy")&amp;")",T299)</f>
        <v>USNE, Inc.</v>
      </c>
      <c r="AN299" t="str" cm="1">
        <f t="array" ref="AN29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3.50%
PPD 15 Days: 2.50%
PPD 20 Days: 2.00%
PPD 30 Days: 1.00%</v>
      </c>
      <c r="AO299" t="str" cm="1">
        <f t="array" ref="AO29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38.00%
% or $ amount Markup Non Business/Emergency Hours: $0.00
% Markup Materials: 18.00%</v>
      </c>
      <c r="AP29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Julie Gardner
Primary Addres: 310 Lockhouse Road, Westfield, MA 01085 
Phone Number: 413-485-7177 x114
Fax Number: 0</v>
      </c>
      <c r="AQ299" t="str">
        <f>VLOOKUP(data[[#This Row],[Lead Name]],get_cat!$A$170:$B$172,2,0)</f>
        <v>Richard Levesque 
Address: One Ashburton Place Room 1608 Boston, MA 02108 
Phone: 617-359-7269 | Email: richard.levesque@mass.gov</v>
      </c>
      <c r="AR29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David Miller
Emergency Contact Phone/After Hours: 413-485-7177
Emergency Contact Email: david@utilityservicenewengland.com</v>
      </c>
    </row>
    <row r="300" spans="1:44" x14ac:dyDescent="0.35">
      <c r="A300" t="s">
        <v>1767</v>
      </c>
      <c r="B300" t="s">
        <v>45</v>
      </c>
      <c r="C300" t="s">
        <v>46</v>
      </c>
      <c r="D300" t="s">
        <v>128</v>
      </c>
      <c r="E300" t="s">
        <v>48</v>
      </c>
      <c r="F300" t="s">
        <v>61</v>
      </c>
      <c r="G300" t="s">
        <v>48</v>
      </c>
      <c r="H300" t="s">
        <v>61</v>
      </c>
      <c r="I300" t="s">
        <v>48</v>
      </c>
      <c r="J300" t="s">
        <v>48</v>
      </c>
      <c r="K300" t="s">
        <v>48</v>
      </c>
      <c r="L300" t="s">
        <v>48</v>
      </c>
      <c r="M300" t="s">
        <v>48</v>
      </c>
      <c r="N300" t="s">
        <v>48</v>
      </c>
      <c r="O300" t="s">
        <v>48</v>
      </c>
      <c r="P300" t="s">
        <v>61</v>
      </c>
      <c r="Q300" t="s">
        <v>61</v>
      </c>
      <c r="R300" t="s">
        <v>61</v>
      </c>
      <c r="S300" t="s">
        <v>48</v>
      </c>
      <c r="T300" t="s">
        <v>1768</v>
      </c>
      <c r="U300" t="s">
        <v>1769</v>
      </c>
      <c r="V300" t="s">
        <v>1770</v>
      </c>
      <c r="W300" t="s">
        <v>1771</v>
      </c>
      <c r="X300" t="s">
        <v>1772</v>
      </c>
      <c r="Y300" t="s">
        <v>1773</v>
      </c>
      <c r="Z300" t="s">
        <v>1767</v>
      </c>
      <c r="AA300">
        <v>0.04</v>
      </c>
      <c r="AB300">
        <v>0.03</v>
      </c>
      <c r="AC300">
        <v>0.02</v>
      </c>
      <c r="AD300">
        <v>0</v>
      </c>
      <c r="AE300">
        <v>0.6</v>
      </c>
      <c r="AF300">
        <v>220</v>
      </c>
      <c r="AG300">
        <v>0.15</v>
      </c>
      <c r="AH300" t="s">
        <v>68</v>
      </c>
      <c r="AI300" s="26">
        <v>0</v>
      </c>
      <c r="AJ300" s="26" t="s">
        <v>1774</v>
      </c>
      <c r="AK300" s="26" t="s">
        <v>1775</v>
      </c>
      <c r="AL300" s="26" t="s">
        <v>1776</v>
      </c>
      <c r="AM300" s="26" t="str" cm="1">
        <f t="array" ref="AM300">IF(AH300="Yes",T300&amp;" (Suspended as of: "&amp;TEXT(AI300,"m/dd/yyyy")&amp;")",T300)</f>
        <v>W. S. Anderson, Inc.</v>
      </c>
      <c r="AN300" t="str" cm="1">
        <f t="array" ref="AN30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4.00%
PPD 15 Days: 3.00%
PPD 20 Days: 2.00%
PPD 30 Days: 0.00%</v>
      </c>
      <c r="AO300" t="str" cm="1">
        <f t="array" ref="AO30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60.00%
% or $ amount Markup Non Business/Emergency Hours: $220.00
% Markup Materials: 15.00%</v>
      </c>
      <c r="AP30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Warren Anderson
Primary Addres: 617 Centre Street, Brockton, MA 02302
Phone Number: 617-828-9426
Fax Number: 508-588-6103</v>
      </c>
      <c r="AQ300" t="str">
        <f>VLOOKUP(data[[#This Row],[Lead Name]],get_cat!$A$170:$B$172,2,0)</f>
        <v>Richard Levesque 
Address: One Ashburton Place Room 1608 Boston, MA 02108 
Phone: 617-359-7269 | Email: richard.levesque@mass.gov</v>
      </c>
      <c r="AR30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Maxine Martin
Emergency Contact Phone/After Hours: 718-490-9785
Emergency Contact Email: mmartin@wsandersoninc.com</v>
      </c>
    </row>
    <row r="301" spans="1:44" x14ac:dyDescent="0.35">
      <c r="A301" t="s">
        <v>1777</v>
      </c>
      <c r="B301" t="s">
        <v>45</v>
      </c>
      <c r="C301" t="s">
        <v>46</v>
      </c>
      <c r="D301" t="s">
        <v>128</v>
      </c>
      <c r="E301" t="s">
        <v>48</v>
      </c>
      <c r="F301" t="s">
        <v>61</v>
      </c>
      <c r="G301" t="s">
        <v>61</v>
      </c>
      <c r="H301" t="s">
        <v>61</v>
      </c>
      <c r="I301" t="s">
        <v>48</v>
      </c>
      <c r="J301" t="s">
        <v>61</v>
      </c>
      <c r="K301" t="s">
        <v>61</v>
      </c>
      <c r="L301" t="s">
        <v>61</v>
      </c>
      <c r="M301" t="s">
        <v>61</v>
      </c>
      <c r="N301" t="s">
        <v>61</v>
      </c>
      <c r="O301" t="s">
        <v>48</v>
      </c>
      <c r="P301" t="s">
        <v>61</v>
      </c>
      <c r="Q301" t="s">
        <v>61</v>
      </c>
      <c r="R301" t="s">
        <v>61</v>
      </c>
      <c r="S301" t="s">
        <v>61</v>
      </c>
      <c r="T301" t="s">
        <v>1544</v>
      </c>
      <c r="U301" t="s">
        <v>1545</v>
      </c>
      <c r="V301" t="s">
        <v>1546</v>
      </c>
      <c r="W301" t="s">
        <v>1547</v>
      </c>
      <c r="X301" t="s">
        <v>1548</v>
      </c>
      <c r="Y301" t="s">
        <v>1549</v>
      </c>
      <c r="Z301" t="s">
        <v>1777</v>
      </c>
      <c r="AA301">
        <v>0.04</v>
      </c>
      <c r="AB301">
        <v>0.03</v>
      </c>
      <c r="AC301">
        <v>0.02</v>
      </c>
      <c r="AD301">
        <v>0.01</v>
      </c>
      <c r="AE301">
        <v>0.71</v>
      </c>
      <c r="AF301">
        <v>145</v>
      </c>
      <c r="AG301">
        <v>0.15</v>
      </c>
      <c r="AH301" t="s">
        <v>68</v>
      </c>
      <c r="AI301" s="26">
        <v>0</v>
      </c>
      <c r="AJ301" s="26" t="s">
        <v>1546</v>
      </c>
      <c r="AK301" s="26" t="s">
        <v>1547</v>
      </c>
      <c r="AL301" s="26" t="s">
        <v>1549</v>
      </c>
      <c r="AM301" s="26" t="str" cm="1">
        <f t="array" ref="AM301">IF(AH301="Yes",T301&amp;" (Suspended as of: "&amp;TEXT(AI301,"m/dd/yyyy")&amp;")",T301)</f>
        <v>Weston &amp; Sampson CMR, Inc</v>
      </c>
      <c r="AN301" t="str" cm="1">
        <f t="array" ref="AN30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4.00%
PPD 15 Days: 3.00%
PPD 20 Days: 2.00%
PPD 30 Days: 1.00%</v>
      </c>
      <c r="AO301" t="str" cm="1">
        <f t="array" ref="AO30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71.00%
% or $ amount Markup Non Business/Emergency Hours: $145.00
% Markup Materials: 15.00%</v>
      </c>
      <c r="AP30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Vito Ciaramitaro
Primary Addres: 5 Centennial Drive, Peabody, MA 01960
Phone Number: 978-268-0340
Fax Number: 978-977-0100</v>
      </c>
      <c r="AQ301" t="str">
        <f>VLOOKUP(data[[#This Row],[Lead Name]],get_cat!$A$170:$B$172,2,0)</f>
        <v>Richard Levesque 
Address: One Ashburton Place Room 1608 Boston, MA 02108 
Phone: 617-359-7269 | Email: richard.levesque@mass.gov</v>
      </c>
      <c r="AR30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Vito Ciaramitaro
Emergency Contact Phone/After Hours: 978-268-0340
Emergency Contact Email: ciaramitarov@wseinc.com</v>
      </c>
    </row>
    <row r="302" spans="1:44" x14ac:dyDescent="0.35">
      <c r="A302" t="s">
        <v>133</v>
      </c>
      <c r="B302" t="s">
        <v>322</v>
      </c>
      <c r="C302" t="s">
        <v>322</v>
      </c>
      <c r="D302" t="s">
        <v>322</v>
      </c>
      <c r="E302" t="s">
        <v>48</v>
      </c>
      <c r="F302" t="s">
        <v>48</v>
      </c>
      <c r="G302" t="s">
        <v>48</v>
      </c>
      <c r="H302" t="s">
        <v>48</v>
      </c>
      <c r="I302" t="s">
        <v>48</v>
      </c>
      <c r="J302" t="s">
        <v>48</v>
      </c>
      <c r="K302" t="s">
        <v>48</v>
      </c>
      <c r="L302" t="s">
        <v>48</v>
      </c>
      <c r="M302" t="s">
        <v>48</v>
      </c>
      <c r="N302" t="s">
        <v>48</v>
      </c>
      <c r="O302" t="s">
        <v>48</v>
      </c>
      <c r="P302" t="s">
        <v>48</v>
      </c>
      <c r="Q302" t="s">
        <v>48</v>
      </c>
      <c r="R302" t="s">
        <v>48</v>
      </c>
      <c r="S302" t="s">
        <v>48</v>
      </c>
      <c r="T302" t="s">
        <v>322</v>
      </c>
      <c r="U302" t="s">
        <v>322</v>
      </c>
      <c r="V302" t="s">
        <v>322</v>
      </c>
      <c r="W302" t="s">
        <v>322</v>
      </c>
      <c r="X302" t="s">
        <v>322</v>
      </c>
      <c r="Y302" t="s">
        <v>322</v>
      </c>
      <c r="Z302" t="s">
        <v>322</v>
      </c>
      <c r="AH302" t="s">
        <v>322</v>
      </c>
      <c r="AI302" s="26"/>
      <c r="AJ302" s="26" t="s">
        <v>322</v>
      </c>
      <c r="AK302" s="26" t="s">
        <v>322</v>
      </c>
      <c r="AL302" s="26" t="s">
        <v>322</v>
      </c>
      <c r="AM302" s="26" t="str" cm="1">
        <f t="array" ref="AM302">IF(AH302="Yes",T302&amp;" (Suspended as of: "&amp;TEXT(AI302,"m/dd/yyyy")&amp;")",T302)</f>
        <v xml:space="preserve"> </v>
      </c>
      <c r="AN302" t="str" cm="1">
        <f t="array" ref="AN30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02" t="str" cm="1">
        <f t="array" ref="AO30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0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02" t="e">
        <f>VLOOKUP(data[[#This Row],[Lead Name]],get_cat!$A$170:$B$172,2,0)</f>
        <v>#N/A</v>
      </c>
      <c r="AR30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03" spans="1:44" x14ac:dyDescent="0.35">
      <c r="A303" t="s">
        <v>1778</v>
      </c>
      <c r="B303" t="s">
        <v>45</v>
      </c>
      <c r="C303" t="s">
        <v>46</v>
      </c>
      <c r="D303" t="s">
        <v>128</v>
      </c>
      <c r="E303" t="s">
        <v>61</v>
      </c>
      <c r="F303" t="s">
        <v>61</v>
      </c>
      <c r="G303" t="s">
        <v>61</v>
      </c>
      <c r="H303" t="s">
        <v>61</v>
      </c>
      <c r="I303" t="s">
        <v>61</v>
      </c>
      <c r="J303" t="s">
        <v>61</v>
      </c>
      <c r="K303" t="s">
        <v>61</v>
      </c>
      <c r="L303" t="s">
        <v>61</v>
      </c>
      <c r="M303" t="s">
        <v>61</v>
      </c>
      <c r="N303" t="s">
        <v>61</v>
      </c>
      <c r="O303" t="s">
        <v>61</v>
      </c>
      <c r="P303" t="s">
        <v>61</v>
      </c>
      <c r="Q303" t="s">
        <v>61</v>
      </c>
      <c r="R303" t="s">
        <v>61</v>
      </c>
      <c r="S303" t="s">
        <v>61</v>
      </c>
      <c r="T303" t="s">
        <v>1779</v>
      </c>
      <c r="U303" t="s">
        <v>1780</v>
      </c>
      <c r="V303" t="s">
        <v>1781</v>
      </c>
      <c r="W303" t="s">
        <v>1782</v>
      </c>
      <c r="X303" t="s">
        <v>1783</v>
      </c>
      <c r="Y303" t="s">
        <v>1784</v>
      </c>
      <c r="Z303" t="s">
        <v>1778</v>
      </c>
      <c r="AA303">
        <v>0.01</v>
      </c>
      <c r="AB303">
        <v>0.01</v>
      </c>
      <c r="AC303">
        <v>0.01</v>
      </c>
      <c r="AD303">
        <v>5.0000000000000001E-3</v>
      </c>
      <c r="AE303">
        <v>1.5</v>
      </c>
      <c r="AG303">
        <v>0.15</v>
      </c>
      <c r="AH303" t="s">
        <v>68</v>
      </c>
      <c r="AI303" s="26">
        <v>0</v>
      </c>
      <c r="AJ303" s="26" t="s">
        <v>1785</v>
      </c>
      <c r="AK303" s="26" t="s">
        <v>1786</v>
      </c>
      <c r="AL303" s="26" t="s">
        <v>1787</v>
      </c>
      <c r="AM303" s="26" t="str" cm="1">
        <f t="array" ref="AM303">IF(AH303="Yes",T303&amp;" (Suspended as of: "&amp;TEXT(AI303,"m/dd/yyyy")&amp;")",T303)</f>
        <v>Your Electrical Solutions, Inc.</v>
      </c>
      <c r="AN303" t="str" cm="1">
        <f t="array" ref="AN30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1.00%
PPD 30 Days: 0.50%</v>
      </c>
      <c r="AO303" t="str" cm="1">
        <f t="array" ref="AO30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150.00%
% or $ amount Markup Non Business/Emergency Hours: $0.00
% Markup Materials: 15.00%</v>
      </c>
      <c r="AP30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John Barnes
Primary Addres: 345 Washington Street, Pembroke, MA 02359
Phone Number: 781-331-3500 x102
Fax Number: 781-331-3588</v>
      </c>
      <c r="AQ303" t="str">
        <f>VLOOKUP(data[[#This Row],[Lead Name]],get_cat!$A$170:$B$172,2,0)</f>
        <v>Richard Levesque 
Address: One Ashburton Place Room 1608 Boston, MA 02108 
Phone: 617-359-7269 | Email: richard.levesque@mass.gov</v>
      </c>
      <c r="AR30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Frank Livingston
Emergency Contact Phone/After Hours: 781-331-3500 x109
Emergency Contact Email: flivingston@yourelectricalsolutions.com </v>
      </c>
    </row>
    <row r="304" spans="1:44" x14ac:dyDescent="0.35">
      <c r="A304" t="s">
        <v>1788</v>
      </c>
      <c r="B304" t="s">
        <v>45</v>
      </c>
      <c r="C304" t="s">
        <v>46</v>
      </c>
      <c r="D304" t="s">
        <v>128</v>
      </c>
      <c r="E304" t="s">
        <v>48</v>
      </c>
      <c r="F304" t="s">
        <v>48</v>
      </c>
      <c r="G304" t="s">
        <v>48</v>
      </c>
      <c r="H304" t="s">
        <v>48</v>
      </c>
      <c r="I304" t="s">
        <v>48</v>
      </c>
      <c r="J304" t="s">
        <v>48</v>
      </c>
      <c r="K304" t="s">
        <v>48</v>
      </c>
      <c r="L304" t="s">
        <v>48</v>
      </c>
      <c r="M304" t="s">
        <v>48</v>
      </c>
      <c r="N304" t="s">
        <v>48</v>
      </c>
      <c r="O304" t="s">
        <v>48</v>
      </c>
      <c r="P304" t="s">
        <v>48</v>
      </c>
      <c r="Q304" t="s">
        <v>48</v>
      </c>
      <c r="R304" t="s">
        <v>48</v>
      </c>
      <c r="S304" t="s">
        <v>48</v>
      </c>
      <c r="T304" t="s">
        <v>1789</v>
      </c>
      <c r="U304" t="s">
        <v>1790</v>
      </c>
      <c r="V304" t="s">
        <v>1791</v>
      </c>
      <c r="W304" t="s">
        <v>1792</v>
      </c>
      <c r="X304" t="s">
        <v>1793</v>
      </c>
      <c r="Y304" t="s">
        <v>1794</v>
      </c>
      <c r="Z304" t="s">
        <v>1788</v>
      </c>
      <c r="AA304">
        <v>0.01</v>
      </c>
      <c r="AB304">
        <v>0</v>
      </c>
      <c r="AC304">
        <v>0</v>
      </c>
      <c r="AD304">
        <v>0</v>
      </c>
      <c r="AE304">
        <v>1</v>
      </c>
      <c r="AF304">
        <v>1</v>
      </c>
      <c r="AG304">
        <v>0.15</v>
      </c>
      <c r="AH304" t="s">
        <v>55</v>
      </c>
      <c r="AI304" s="26"/>
      <c r="AJ304" s="26" t="s">
        <v>1791</v>
      </c>
      <c r="AK304" s="26" t="s">
        <v>1795</v>
      </c>
      <c r="AL304" s="26" t="s">
        <v>1794</v>
      </c>
      <c r="AM304" s="26" t="str" cm="1">
        <f t="array" ref="AM304">IF(AH304="Yes",T304&amp;" (Suspended as of: "&amp;TEXT(AI304,"m/dd/yyyy")&amp;")",T304)</f>
        <v>Zapotec Energy Inc. (Suspended as of: 1/00/1900)</v>
      </c>
      <c r="AN304" t="str" cm="1">
        <f t="array" ref="AN30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304" t="str" cm="1">
        <f t="array" ref="AO30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100.00%
% or $ amount Markup Non Business/Emergency Hours: $1.00
% Markup Materials: 15.00%</v>
      </c>
      <c r="AP30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Paul E. Lyons
Primary Addres: 26 Glenwood Avenue, Cambridge, MA 02139
Phone Number: 617-547-5900 
Fax Number: 617-547-5901</v>
      </c>
      <c r="AQ304" t="str">
        <f>VLOOKUP(data[[#This Row],[Lead Name]],get_cat!$A$170:$B$172,2,0)</f>
        <v>Richard Levesque 
Address: One Ashburton Place Room 1608 Boston, MA 02108 
Phone: 617-359-7269 | Email: richard.levesque@mass.gov</v>
      </c>
      <c r="AR30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Paul E. Lyons
Emergency Contact Phone/After Hours: 617-285-0634
Emergency Contact Email: Lyons@ZapotecEnergy.com</v>
      </c>
    </row>
    <row r="305" spans="1:44" x14ac:dyDescent="0.35">
      <c r="A305" t="s">
        <v>133</v>
      </c>
      <c r="B305" t="s">
        <v>322</v>
      </c>
      <c r="C305" t="s">
        <v>322</v>
      </c>
      <c r="D305" t="s">
        <v>322</v>
      </c>
      <c r="E305" t="s">
        <v>48</v>
      </c>
      <c r="F305" t="s">
        <v>48</v>
      </c>
      <c r="G305" t="s">
        <v>48</v>
      </c>
      <c r="H305" t="s">
        <v>48</v>
      </c>
      <c r="I305" t="s">
        <v>48</v>
      </c>
      <c r="J305" t="s">
        <v>48</v>
      </c>
      <c r="K305" t="s">
        <v>48</v>
      </c>
      <c r="L305" t="s">
        <v>48</v>
      </c>
      <c r="M305" t="s">
        <v>48</v>
      </c>
      <c r="N305" t="s">
        <v>48</v>
      </c>
      <c r="O305" t="s">
        <v>48</v>
      </c>
      <c r="P305" t="s">
        <v>48</v>
      </c>
      <c r="Q305" t="s">
        <v>48</v>
      </c>
      <c r="R305" t="s">
        <v>48</v>
      </c>
      <c r="S305" t="s">
        <v>48</v>
      </c>
      <c r="T305" t="s">
        <v>322</v>
      </c>
      <c r="U305" t="s">
        <v>322</v>
      </c>
      <c r="V305" t="s">
        <v>322</v>
      </c>
      <c r="W305" t="s">
        <v>322</v>
      </c>
      <c r="X305" t="s">
        <v>322</v>
      </c>
      <c r="Y305" t="s">
        <v>322</v>
      </c>
      <c r="Z305" t="s">
        <v>322</v>
      </c>
      <c r="AH305" t="s">
        <v>322</v>
      </c>
      <c r="AI305" s="26"/>
      <c r="AJ305" s="26" t="s">
        <v>322</v>
      </c>
      <c r="AK305" s="26" t="s">
        <v>322</v>
      </c>
      <c r="AL305" s="26" t="s">
        <v>322</v>
      </c>
      <c r="AM305" s="26" t="str" cm="1">
        <f t="array" ref="AM305">IF(AH305="Yes",T305&amp;" (Suspended as of: "&amp;TEXT(AI305,"m/dd/yyyy")&amp;")",T305)</f>
        <v xml:space="preserve"> </v>
      </c>
      <c r="AN305" t="str" cm="1">
        <f t="array" ref="AN30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05" t="str" cm="1">
        <f t="array" ref="AO30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0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05" t="e">
        <f>VLOOKUP(data[[#This Row],[Lead Name]],get_cat!$A$170:$B$172,2,0)</f>
        <v>#N/A</v>
      </c>
      <c r="AR30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06" spans="1:44" x14ac:dyDescent="0.35">
      <c r="A306" t="s">
        <v>133</v>
      </c>
      <c r="B306" t="s">
        <v>322</v>
      </c>
      <c r="C306" t="s">
        <v>322</v>
      </c>
      <c r="D306" t="s">
        <v>322</v>
      </c>
      <c r="E306" t="s">
        <v>48</v>
      </c>
      <c r="F306" t="s">
        <v>48</v>
      </c>
      <c r="G306" t="s">
        <v>48</v>
      </c>
      <c r="H306" t="s">
        <v>48</v>
      </c>
      <c r="I306" t="s">
        <v>48</v>
      </c>
      <c r="J306" t="s">
        <v>48</v>
      </c>
      <c r="K306" t="s">
        <v>48</v>
      </c>
      <c r="L306" t="s">
        <v>48</v>
      </c>
      <c r="M306" t="s">
        <v>48</v>
      </c>
      <c r="N306" t="s">
        <v>48</v>
      </c>
      <c r="O306" t="s">
        <v>48</v>
      </c>
      <c r="P306" t="s">
        <v>48</v>
      </c>
      <c r="Q306" t="s">
        <v>48</v>
      </c>
      <c r="R306" t="s">
        <v>48</v>
      </c>
      <c r="S306" t="s">
        <v>48</v>
      </c>
      <c r="T306" t="s">
        <v>322</v>
      </c>
      <c r="U306" t="s">
        <v>322</v>
      </c>
      <c r="V306" t="s">
        <v>322</v>
      </c>
      <c r="W306" t="s">
        <v>322</v>
      </c>
      <c r="X306" t="s">
        <v>322</v>
      </c>
      <c r="Y306" t="s">
        <v>322</v>
      </c>
      <c r="Z306" t="s">
        <v>322</v>
      </c>
      <c r="AH306" t="s">
        <v>322</v>
      </c>
      <c r="AI306" s="26"/>
      <c r="AJ306" s="26" t="s">
        <v>322</v>
      </c>
      <c r="AK306" s="26" t="s">
        <v>322</v>
      </c>
      <c r="AL306" s="26" t="s">
        <v>322</v>
      </c>
      <c r="AM306" s="26" t="str" cm="1">
        <f t="array" ref="AM306">IF(AH306="Yes",T306&amp;" (Suspended as of: "&amp;TEXT(AI306,"m/dd/yyyy")&amp;")",T306)</f>
        <v xml:space="preserve"> </v>
      </c>
      <c r="AN306" t="str" cm="1">
        <f t="array" ref="AN30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06" t="str" cm="1">
        <f t="array" ref="AO30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0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06" t="e">
        <f>VLOOKUP(data[[#This Row],[Lead Name]],get_cat!$A$170:$B$172,2,0)</f>
        <v>#N/A</v>
      </c>
      <c r="AR30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07" spans="1:44" x14ac:dyDescent="0.35">
      <c r="A307" t="s">
        <v>133</v>
      </c>
      <c r="B307" t="s">
        <v>322</v>
      </c>
      <c r="C307" t="s">
        <v>322</v>
      </c>
      <c r="D307" t="s">
        <v>322</v>
      </c>
      <c r="E307" t="s">
        <v>48</v>
      </c>
      <c r="F307" t="s">
        <v>48</v>
      </c>
      <c r="G307" t="s">
        <v>48</v>
      </c>
      <c r="H307" t="s">
        <v>48</v>
      </c>
      <c r="I307" t="s">
        <v>48</v>
      </c>
      <c r="J307" t="s">
        <v>48</v>
      </c>
      <c r="K307" t="s">
        <v>48</v>
      </c>
      <c r="L307" t="s">
        <v>48</v>
      </c>
      <c r="M307" t="s">
        <v>48</v>
      </c>
      <c r="N307" t="s">
        <v>48</v>
      </c>
      <c r="O307" t="s">
        <v>48</v>
      </c>
      <c r="P307" t="s">
        <v>48</v>
      </c>
      <c r="Q307" t="s">
        <v>48</v>
      </c>
      <c r="R307" t="s">
        <v>48</v>
      </c>
      <c r="S307" t="s">
        <v>48</v>
      </c>
      <c r="T307" t="s">
        <v>322</v>
      </c>
      <c r="U307" t="s">
        <v>322</v>
      </c>
      <c r="V307" t="s">
        <v>322</v>
      </c>
      <c r="W307" t="s">
        <v>322</v>
      </c>
      <c r="X307" t="s">
        <v>322</v>
      </c>
      <c r="Y307" t="s">
        <v>322</v>
      </c>
      <c r="Z307" t="s">
        <v>322</v>
      </c>
      <c r="AH307" t="s">
        <v>322</v>
      </c>
      <c r="AI307" s="26"/>
      <c r="AJ307" s="26" t="s">
        <v>322</v>
      </c>
      <c r="AK307" s="26" t="s">
        <v>322</v>
      </c>
      <c r="AL307" s="26" t="s">
        <v>322</v>
      </c>
      <c r="AM307" s="26" t="str" cm="1">
        <f t="array" ref="AM307">IF(AH307="Yes",T307&amp;" (Suspended as of: "&amp;TEXT(AI307,"m/dd/yyyy")&amp;")",T307)</f>
        <v xml:space="preserve"> </v>
      </c>
      <c r="AN307" t="str" cm="1">
        <f t="array" ref="AN30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07" t="str" cm="1">
        <f t="array" ref="AO30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0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07" t="e">
        <f>VLOOKUP(data[[#This Row],[Lead Name]],get_cat!$A$170:$B$172,2,0)</f>
        <v>#N/A</v>
      </c>
      <c r="AR30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08" spans="1:44" x14ac:dyDescent="0.35">
      <c r="A308" t="s">
        <v>133</v>
      </c>
      <c r="B308" t="s">
        <v>322</v>
      </c>
      <c r="C308" t="s">
        <v>322</v>
      </c>
      <c r="D308" t="s">
        <v>322</v>
      </c>
      <c r="E308" t="s">
        <v>48</v>
      </c>
      <c r="F308" t="s">
        <v>48</v>
      </c>
      <c r="G308" t="s">
        <v>48</v>
      </c>
      <c r="H308" t="s">
        <v>48</v>
      </c>
      <c r="I308" t="s">
        <v>48</v>
      </c>
      <c r="J308" t="s">
        <v>48</v>
      </c>
      <c r="K308" t="s">
        <v>48</v>
      </c>
      <c r="L308" t="s">
        <v>48</v>
      </c>
      <c r="M308" t="s">
        <v>48</v>
      </c>
      <c r="N308" t="s">
        <v>48</v>
      </c>
      <c r="O308" t="s">
        <v>48</v>
      </c>
      <c r="P308" t="s">
        <v>48</v>
      </c>
      <c r="Q308" t="s">
        <v>48</v>
      </c>
      <c r="R308" t="s">
        <v>48</v>
      </c>
      <c r="S308" t="s">
        <v>48</v>
      </c>
      <c r="T308" t="s">
        <v>322</v>
      </c>
      <c r="U308" t="s">
        <v>322</v>
      </c>
      <c r="V308" t="s">
        <v>322</v>
      </c>
      <c r="W308" t="s">
        <v>322</v>
      </c>
      <c r="X308" t="s">
        <v>322</v>
      </c>
      <c r="Y308" t="s">
        <v>322</v>
      </c>
      <c r="Z308" t="s">
        <v>322</v>
      </c>
      <c r="AH308" t="s">
        <v>322</v>
      </c>
      <c r="AI308" s="26"/>
      <c r="AJ308" s="26" t="s">
        <v>322</v>
      </c>
      <c r="AK308" s="26" t="s">
        <v>322</v>
      </c>
      <c r="AL308" s="26" t="s">
        <v>322</v>
      </c>
      <c r="AM308" s="26" t="str" cm="1">
        <f t="array" ref="AM308">IF(AH308="Yes",T308&amp;" (Suspended as of: "&amp;TEXT(AI308,"m/dd/yyyy")&amp;")",T308)</f>
        <v xml:space="preserve"> </v>
      </c>
      <c r="AN308" t="str" cm="1">
        <f t="array" ref="AN30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08" t="str" cm="1">
        <f t="array" ref="AO30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0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08" t="e">
        <f>VLOOKUP(data[[#This Row],[Lead Name]],get_cat!$A$170:$B$172,2,0)</f>
        <v>#N/A</v>
      </c>
      <c r="AR30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09" spans="1:44" x14ac:dyDescent="0.35">
      <c r="A309" t="s">
        <v>133</v>
      </c>
      <c r="B309" t="s">
        <v>322</v>
      </c>
      <c r="C309" t="s">
        <v>322</v>
      </c>
      <c r="D309" t="s">
        <v>322</v>
      </c>
      <c r="E309" t="s">
        <v>48</v>
      </c>
      <c r="F309" t="s">
        <v>48</v>
      </c>
      <c r="G309" t="s">
        <v>48</v>
      </c>
      <c r="H309" t="s">
        <v>48</v>
      </c>
      <c r="I309" t="s">
        <v>48</v>
      </c>
      <c r="J309" t="s">
        <v>48</v>
      </c>
      <c r="K309" t="s">
        <v>48</v>
      </c>
      <c r="L309" t="s">
        <v>48</v>
      </c>
      <c r="M309" t="s">
        <v>48</v>
      </c>
      <c r="N309" t="s">
        <v>48</v>
      </c>
      <c r="O309" t="s">
        <v>48</v>
      </c>
      <c r="P309" t="s">
        <v>48</v>
      </c>
      <c r="Q309" t="s">
        <v>48</v>
      </c>
      <c r="R309" t="s">
        <v>48</v>
      </c>
      <c r="S309" t="s">
        <v>48</v>
      </c>
      <c r="T309" t="s">
        <v>322</v>
      </c>
      <c r="U309" t="s">
        <v>322</v>
      </c>
      <c r="V309" t="s">
        <v>322</v>
      </c>
      <c r="W309" t="s">
        <v>322</v>
      </c>
      <c r="X309" t="s">
        <v>322</v>
      </c>
      <c r="Y309" t="s">
        <v>322</v>
      </c>
      <c r="Z309" t="s">
        <v>322</v>
      </c>
      <c r="AH309" t="s">
        <v>322</v>
      </c>
      <c r="AI309" s="26"/>
      <c r="AJ309" s="26" t="s">
        <v>322</v>
      </c>
      <c r="AK309" s="26" t="s">
        <v>322</v>
      </c>
      <c r="AL309" s="26" t="s">
        <v>322</v>
      </c>
      <c r="AM309" s="26" t="str" cm="1">
        <f t="array" ref="AM309">IF(AH309="Yes",T309&amp;" (Suspended as of: "&amp;TEXT(AI309,"m/dd/yyyy")&amp;")",T309)</f>
        <v xml:space="preserve"> </v>
      </c>
      <c r="AN309" t="str" cm="1">
        <f t="array" ref="AN30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09" t="str" cm="1">
        <f t="array" ref="AO30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0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09" t="e">
        <f>VLOOKUP(data[[#This Row],[Lead Name]],get_cat!$A$170:$B$172,2,0)</f>
        <v>#N/A</v>
      </c>
      <c r="AR30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10" spans="1:44" x14ac:dyDescent="0.35">
      <c r="A310" t="s">
        <v>133</v>
      </c>
      <c r="B310" t="s">
        <v>322</v>
      </c>
      <c r="C310" t="s">
        <v>322</v>
      </c>
      <c r="D310" t="s">
        <v>322</v>
      </c>
      <c r="E310" t="s">
        <v>48</v>
      </c>
      <c r="F310" t="s">
        <v>48</v>
      </c>
      <c r="G310" t="s">
        <v>48</v>
      </c>
      <c r="H310" t="s">
        <v>48</v>
      </c>
      <c r="I310" t="s">
        <v>48</v>
      </c>
      <c r="J310" t="s">
        <v>48</v>
      </c>
      <c r="K310" t="s">
        <v>48</v>
      </c>
      <c r="L310" t="s">
        <v>48</v>
      </c>
      <c r="M310" t="s">
        <v>48</v>
      </c>
      <c r="N310" t="s">
        <v>48</v>
      </c>
      <c r="O310" t="s">
        <v>48</v>
      </c>
      <c r="P310" t="s">
        <v>48</v>
      </c>
      <c r="Q310" t="s">
        <v>48</v>
      </c>
      <c r="R310" t="s">
        <v>48</v>
      </c>
      <c r="S310" t="s">
        <v>48</v>
      </c>
      <c r="T310" t="s">
        <v>322</v>
      </c>
      <c r="U310" t="s">
        <v>322</v>
      </c>
      <c r="V310" t="s">
        <v>322</v>
      </c>
      <c r="W310" t="s">
        <v>322</v>
      </c>
      <c r="X310" t="s">
        <v>322</v>
      </c>
      <c r="Y310" t="s">
        <v>322</v>
      </c>
      <c r="Z310" t="s">
        <v>322</v>
      </c>
      <c r="AH310" t="s">
        <v>322</v>
      </c>
      <c r="AI310" s="26"/>
      <c r="AJ310" s="26" t="s">
        <v>322</v>
      </c>
      <c r="AK310" s="26" t="s">
        <v>322</v>
      </c>
      <c r="AL310" s="26" t="s">
        <v>322</v>
      </c>
      <c r="AM310" s="26" t="str" cm="1">
        <f t="array" ref="AM310">IF(AH310="Yes",T310&amp;" (Suspended as of: "&amp;TEXT(AI310,"m/dd/yyyy")&amp;")",T310)</f>
        <v xml:space="preserve"> </v>
      </c>
      <c r="AN310" t="str" cm="1">
        <f t="array" ref="AN31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10" t="str" cm="1">
        <f t="array" ref="AO31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1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10" t="e">
        <f>VLOOKUP(data[[#This Row],[Lead Name]],get_cat!$A$170:$B$172,2,0)</f>
        <v>#N/A</v>
      </c>
      <c r="AR31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11" spans="1:44" x14ac:dyDescent="0.35">
      <c r="A311" t="s">
        <v>133</v>
      </c>
      <c r="B311" t="s">
        <v>322</v>
      </c>
      <c r="C311" t="s">
        <v>322</v>
      </c>
      <c r="D311" t="s">
        <v>322</v>
      </c>
      <c r="E311" t="s">
        <v>48</v>
      </c>
      <c r="F311" t="s">
        <v>48</v>
      </c>
      <c r="G311" t="s">
        <v>48</v>
      </c>
      <c r="H311" t="s">
        <v>48</v>
      </c>
      <c r="I311" t="s">
        <v>48</v>
      </c>
      <c r="J311" t="s">
        <v>48</v>
      </c>
      <c r="K311" t="s">
        <v>48</v>
      </c>
      <c r="L311" t="s">
        <v>48</v>
      </c>
      <c r="M311" t="s">
        <v>48</v>
      </c>
      <c r="N311" t="s">
        <v>48</v>
      </c>
      <c r="O311" t="s">
        <v>48</v>
      </c>
      <c r="P311" t="s">
        <v>48</v>
      </c>
      <c r="Q311" t="s">
        <v>48</v>
      </c>
      <c r="R311" t="s">
        <v>48</v>
      </c>
      <c r="S311" t="s">
        <v>48</v>
      </c>
      <c r="T311" t="s">
        <v>322</v>
      </c>
      <c r="U311" t="s">
        <v>322</v>
      </c>
      <c r="V311" t="s">
        <v>322</v>
      </c>
      <c r="W311" t="s">
        <v>322</v>
      </c>
      <c r="X311" t="s">
        <v>322</v>
      </c>
      <c r="Y311" t="s">
        <v>322</v>
      </c>
      <c r="Z311" t="s">
        <v>322</v>
      </c>
      <c r="AH311" t="s">
        <v>322</v>
      </c>
      <c r="AI311" s="26"/>
      <c r="AJ311" s="26" t="s">
        <v>322</v>
      </c>
      <c r="AK311" s="26" t="s">
        <v>322</v>
      </c>
      <c r="AL311" s="26" t="s">
        <v>322</v>
      </c>
      <c r="AM311" s="26" t="str" cm="1">
        <f t="array" ref="AM311">IF(AH311="Yes",T311&amp;" (Suspended as of: "&amp;TEXT(AI311,"m/dd/yyyy")&amp;")",T311)</f>
        <v xml:space="preserve"> </v>
      </c>
      <c r="AN311" t="str" cm="1">
        <f t="array" ref="AN31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11" t="str" cm="1">
        <f t="array" ref="AO31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1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11" t="e">
        <f>VLOOKUP(data[[#This Row],[Lead Name]],get_cat!$A$170:$B$172,2,0)</f>
        <v>#N/A</v>
      </c>
      <c r="AR31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12" spans="1:44" x14ac:dyDescent="0.35">
      <c r="A312" t="s">
        <v>133</v>
      </c>
      <c r="B312" t="s">
        <v>322</v>
      </c>
      <c r="C312" t="s">
        <v>322</v>
      </c>
      <c r="D312" t="s">
        <v>322</v>
      </c>
      <c r="E312" t="s">
        <v>48</v>
      </c>
      <c r="F312" t="s">
        <v>48</v>
      </c>
      <c r="G312" t="s">
        <v>48</v>
      </c>
      <c r="H312" t="s">
        <v>48</v>
      </c>
      <c r="I312" t="s">
        <v>48</v>
      </c>
      <c r="J312" t="s">
        <v>48</v>
      </c>
      <c r="K312" t="s">
        <v>48</v>
      </c>
      <c r="L312" t="s">
        <v>48</v>
      </c>
      <c r="M312" t="s">
        <v>48</v>
      </c>
      <c r="N312" t="s">
        <v>48</v>
      </c>
      <c r="O312" t="s">
        <v>48</v>
      </c>
      <c r="P312" t="s">
        <v>48</v>
      </c>
      <c r="Q312" t="s">
        <v>48</v>
      </c>
      <c r="R312" t="s">
        <v>48</v>
      </c>
      <c r="S312" t="s">
        <v>48</v>
      </c>
      <c r="T312" t="s">
        <v>322</v>
      </c>
      <c r="U312" t="s">
        <v>322</v>
      </c>
      <c r="V312" t="s">
        <v>322</v>
      </c>
      <c r="W312" t="s">
        <v>322</v>
      </c>
      <c r="X312" t="s">
        <v>322</v>
      </c>
      <c r="Y312" t="s">
        <v>322</v>
      </c>
      <c r="Z312" t="s">
        <v>322</v>
      </c>
      <c r="AH312" t="s">
        <v>322</v>
      </c>
      <c r="AI312" s="26"/>
      <c r="AJ312" s="26" t="s">
        <v>322</v>
      </c>
      <c r="AK312" s="26" t="s">
        <v>322</v>
      </c>
      <c r="AL312" s="26" t="s">
        <v>322</v>
      </c>
      <c r="AM312" s="26" t="str" cm="1">
        <f t="array" ref="AM312">IF(AH312="Yes",T312&amp;" (Suspended as of: "&amp;TEXT(AI312,"m/dd/yyyy")&amp;")",T312)</f>
        <v xml:space="preserve"> </v>
      </c>
      <c r="AN312" t="str" cm="1">
        <f t="array" ref="AN31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12" t="str" cm="1">
        <f t="array" ref="AO31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1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12" t="e">
        <f>VLOOKUP(data[[#This Row],[Lead Name]],get_cat!$A$170:$B$172,2,0)</f>
        <v>#N/A</v>
      </c>
      <c r="AR31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13" spans="1:44" x14ac:dyDescent="0.35">
      <c r="A313" t="s">
        <v>133</v>
      </c>
      <c r="B313" t="s">
        <v>322</v>
      </c>
      <c r="C313" t="s">
        <v>322</v>
      </c>
      <c r="D313" t="s">
        <v>322</v>
      </c>
      <c r="E313" t="s">
        <v>48</v>
      </c>
      <c r="F313" t="s">
        <v>48</v>
      </c>
      <c r="G313" t="s">
        <v>48</v>
      </c>
      <c r="H313" t="s">
        <v>48</v>
      </c>
      <c r="I313" t="s">
        <v>48</v>
      </c>
      <c r="J313" t="s">
        <v>48</v>
      </c>
      <c r="K313" t="s">
        <v>48</v>
      </c>
      <c r="L313" t="s">
        <v>48</v>
      </c>
      <c r="M313" t="s">
        <v>48</v>
      </c>
      <c r="N313" t="s">
        <v>48</v>
      </c>
      <c r="O313" t="s">
        <v>48</v>
      </c>
      <c r="P313" t="s">
        <v>48</v>
      </c>
      <c r="Q313" t="s">
        <v>48</v>
      </c>
      <c r="R313" t="s">
        <v>48</v>
      </c>
      <c r="S313" t="s">
        <v>48</v>
      </c>
      <c r="T313" t="s">
        <v>322</v>
      </c>
      <c r="U313" t="s">
        <v>322</v>
      </c>
      <c r="V313" t="s">
        <v>322</v>
      </c>
      <c r="W313" t="s">
        <v>322</v>
      </c>
      <c r="X313" t="s">
        <v>322</v>
      </c>
      <c r="Y313" t="s">
        <v>322</v>
      </c>
      <c r="Z313" t="s">
        <v>322</v>
      </c>
      <c r="AH313" t="s">
        <v>322</v>
      </c>
      <c r="AI313" s="26"/>
      <c r="AJ313" s="26" t="s">
        <v>322</v>
      </c>
      <c r="AK313" s="26" t="s">
        <v>322</v>
      </c>
      <c r="AL313" s="26" t="s">
        <v>322</v>
      </c>
      <c r="AM313" s="26" t="str" cm="1">
        <f t="array" ref="AM313">IF(AH313="Yes",T313&amp;" (Suspended as of: "&amp;TEXT(AI313,"m/dd/yyyy")&amp;")",T313)</f>
        <v xml:space="preserve"> </v>
      </c>
      <c r="AN313" t="str" cm="1">
        <f t="array" ref="AN31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13" t="str" cm="1">
        <f t="array" ref="AO31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1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13" t="e">
        <f>VLOOKUP(data[[#This Row],[Lead Name]],get_cat!$A$170:$B$172,2,0)</f>
        <v>#N/A</v>
      </c>
      <c r="AR31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14" spans="1:44" x14ac:dyDescent="0.35">
      <c r="A314" t="s">
        <v>133</v>
      </c>
      <c r="B314" t="s">
        <v>322</v>
      </c>
      <c r="C314" t="s">
        <v>322</v>
      </c>
      <c r="D314" t="s">
        <v>322</v>
      </c>
      <c r="E314" t="s">
        <v>48</v>
      </c>
      <c r="F314" t="s">
        <v>48</v>
      </c>
      <c r="G314" t="s">
        <v>48</v>
      </c>
      <c r="H314" t="s">
        <v>48</v>
      </c>
      <c r="I314" t="s">
        <v>48</v>
      </c>
      <c r="J314" t="s">
        <v>48</v>
      </c>
      <c r="K314" t="s">
        <v>48</v>
      </c>
      <c r="L314" t="s">
        <v>48</v>
      </c>
      <c r="M314" t="s">
        <v>48</v>
      </c>
      <c r="N314" t="s">
        <v>48</v>
      </c>
      <c r="O314" t="s">
        <v>48</v>
      </c>
      <c r="P314" t="s">
        <v>48</v>
      </c>
      <c r="Q314" t="s">
        <v>48</v>
      </c>
      <c r="R314" t="s">
        <v>48</v>
      </c>
      <c r="S314" t="s">
        <v>48</v>
      </c>
      <c r="T314" t="s">
        <v>322</v>
      </c>
      <c r="U314" t="s">
        <v>322</v>
      </c>
      <c r="V314" t="s">
        <v>322</v>
      </c>
      <c r="W314" t="s">
        <v>322</v>
      </c>
      <c r="X314" t="s">
        <v>322</v>
      </c>
      <c r="Y314" t="s">
        <v>322</v>
      </c>
      <c r="Z314" t="s">
        <v>322</v>
      </c>
      <c r="AH314" t="s">
        <v>322</v>
      </c>
      <c r="AI314" s="26"/>
      <c r="AJ314" s="26" t="s">
        <v>322</v>
      </c>
      <c r="AK314" s="26" t="s">
        <v>322</v>
      </c>
      <c r="AL314" s="26" t="s">
        <v>322</v>
      </c>
      <c r="AM314" s="26" t="str" cm="1">
        <f t="array" ref="AM314">IF(AH314="Yes",T314&amp;" (Suspended as of: "&amp;TEXT(AI314,"m/dd/yyyy")&amp;")",T314)</f>
        <v xml:space="preserve"> </v>
      </c>
      <c r="AN314" t="str" cm="1">
        <f t="array" ref="AN31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14" t="str" cm="1">
        <f t="array" ref="AO31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1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14" t="e">
        <f>VLOOKUP(data[[#This Row],[Lead Name]],get_cat!$A$170:$B$172,2,0)</f>
        <v>#N/A</v>
      </c>
      <c r="AR31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15" spans="1:44" x14ac:dyDescent="0.35">
      <c r="A315" t="s">
        <v>133</v>
      </c>
      <c r="B315" t="s">
        <v>322</v>
      </c>
      <c r="C315" t="s">
        <v>322</v>
      </c>
      <c r="D315" t="s">
        <v>322</v>
      </c>
      <c r="E315" t="s">
        <v>48</v>
      </c>
      <c r="F315" t="s">
        <v>48</v>
      </c>
      <c r="G315" t="s">
        <v>48</v>
      </c>
      <c r="H315" t="s">
        <v>48</v>
      </c>
      <c r="I315" t="s">
        <v>48</v>
      </c>
      <c r="J315" t="s">
        <v>48</v>
      </c>
      <c r="K315" t="s">
        <v>48</v>
      </c>
      <c r="L315" t="s">
        <v>48</v>
      </c>
      <c r="M315" t="s">
        <v>48</v>
      </c>
      <c r="N315" t="s">
        <v>48</v>
      </c>
      <c r="O315" t="s">
        <v>48</v>
      </c>
      <c r="P315" t="s">
        <v>48</v>
      </c>
      <c r="Q315" t="s">
        <v>48</v>
      </c>
      <c r="R315" t="s">
        <v>48</v>
      </c>
      <c r="S315" t="s">
        <v>48</v>
      </c>
      <c r="T315" t="s">
        <v>322</v>
      </c>
      <c r="U315" t="s">
        <v>322</v>
      </c>
      <c r="V315" t="s">
        <v>322</v>
      </c>
      <c r="W315" t="s">
        <v>322</v>
      </c>
      <c r="X315" t="s">
        <v>322</v>
      </c>
      <c r="Y315" t="s">
        <v>322</v>
      </c>
      <c r="Z315" t="s">
        <v>322</v>
      </c>
      <c r="AH315" t="s">
        <v>322</v>
      </c>
      <c r="AI315" s="26"/>
      <c r="AJ315" s="26" t="s">
        <v>322</v>
      </c>
      <c r="AK315" s="26" t="s">
        <v>322</v>
      </c>
      <c r="AL315" s="26" t="s">
        <v>322</v>
      </c>
      <c r="AM315" s="26" t="str" cm="1">
        <f t="array" ref="AM315">IF(AH315="Yes",T315&amp;" (Suspended as of: "&amp;TEXT(AI315,"m/dd/yyyy")&amp;")",T315)</f>
        <v xml:space="preserve"> </v>
      </c>
      <c r="AN315" t="str" cm="1">
        <f t="array" ref="AN31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15" t="str" cm="1">
        <f t="array" ref="AO31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1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15" t="e">
        <f>VLOOKUP(data[[#This Row],[Lead Name]],get_cat!$A$170:$B$172,2,0)</f>
        <v>#N/A</v>
      </c>
      <c r="AR31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16" spans="1:44" x14ac:dyDescent="0.35">
      <c r="A316" t="s">
        <v>133</v>
      </c>
      <c r="B316" t="s">
        <v>322</v>
      </c>
      <c r="C316" t="s">
        <v>322</v>
      </c>
      <c r="D316" t="s">
        <v>322</v>
      </c>
      <c r="E316" t="s">
        <v>48</v>
      </c>
      <c r="F316" t="s">
        <v>48</v>
      </c>
      <c r="G316" t="s">
        <v>48</v>
      </c>
      <c r="H316" t="s">
        <v>48</v>
      </c>
      <c r="I316" t="s">
        <v>48</v>
      </c>
      <c r="J316" t="s">
        <v>48</v>
      </c>
      <c r="K316" t="s">
        <v>48</v>
      </c>
      <c r="L316" t="s">
        <v>48</v>
      </c>
      <c r="M316" t="s">
        <v>48</v>
      </c>
      <c r="N316" t="s">
        <v>48</v>
      </c>
      <c r="O316" t="s">
        <v>48</v>
      </c>
      <c r="P316" t="s">
        <v>48</v>
      </c>
      <c r="Q316" t="s">
        <v>48</v>
      </c>
      <c r="R316" t="s">
        <v>48</v>
      </c>
      <c r="S316" t="s">
        <v>48</v>
      </c>
      <c r="T316" t="s">
        <v>322</v>
      </c>
      <c r="U316" t="s">
        <v>322</v>
      </c>
      <c r="V316" t="s">
        <v>322</v>
      </c>
      <c r="W316" t="s">
        <v>322</v>
      </c>
      <c r="X316" t="s">
        <v>322</v>
      </c>
      <c r="Y316" t="s">
        <v>322</v>
      </c>
      <c r="Z316" t="s">
        <v>322</v>
      </c>
      <c r="AH316" t="s">
        <v>322</v>
      </c>
      <c r="AI316" s="26"/>
      <c r="AJ316" s="26" t="s">
        <v>322</v>
      </c>
      <c r="AK316" s="26" t="s">
        <v>322</v>
      </c>
      <c r="AL316" s="26" t="s">
        <v>322</v>
      </c>
      <c r="AM316" s="26" t="str" cm="1">
        <f t="array" ref="AM316">IF(AH316="Yes",T316&amp;" (Suspended as of: "&amp;TEXT(AI316,"m/dd/yyyy")&amp;")",T316)</f>
        <v xml:space="preserve"> </v>
      </c>
      <c r="AN316" t="str" cm="1">
        <f t="array" ref="AN31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16" t="str" cm="1">
        <f t="array" ref="AO31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1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16" t="e">
        <f>VLOOKUP(data[[#This Row],[Lead Name]],get_cat!$A$170:$B$172,2,0)</f>
        <v>#N/A</v>
      </c>
      <c r="AR31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17" spans="1:44" x14ac:dyDescent="0.35">
      <c r="A317" t="s">
        <v>133</v>
      </c>
      <c r="B317" t="s">
        <v>322</v>
      </c>
      <c r="C317" t="s">
        <v>322</v>
      </c>
      <c r="D317" t="s">
        <v>322</v>
      </c>
      <c r="E317" t="s">
        <v>48</v>
      </c>
      <c r="F317" t="s">
        <v>48</v>
      </c>
      <c r="G317" t="s">
        <v>48</v>
      </c>
      <c r="H317" t="s">
        <v>48</v>
      </c>
      <c r="I317" t="s">
        <v>48</v>
      </c>
      <c r="J317" t="s">
        <v>48</v>
      </c>
      <c r="K317" t="s">
        <v>48</v>
      </c>
      <c r="L317" t="s">
        <v>48</v>
      </c>
      <c r="M317" t="s">
        <v>48</v>
      </c>
      <c r="N317" t="s">
        <v>48</v>
      </c>
      <c r="O317" t="s">
        <v>48</v>
      </c>
      <c r="P317" t="s">
        <v>48</v>
      </c>
      <c r="Q317" t="s">
        <v>48</v>
      </c>
      <c r="R317" t="s">
        <v>48</v>
      </c>
      <c r="S317" t="s">
        <v>48</v>
      </c>
      <c r="T317" t="s">
        <v>322</v>
      </c>
      <c r="U317" t="s">
        <v>322</v>
      </c>
      <c r="V317" t="s">
        <v>322</v>
      </c>
      <c r="W317" t="s">
        <v>322</v>
      </c>
      <c r="X317" t="s">
        <v>322</v>
      </c>
      <c r="Y317" t="s">
        <v>322</v>
      </c>
      <c r="Z317" t="s">
        <v>322</v>
      </c>
      <c r="AH317" t="s">
        <v>322</v>
      </c>
      <c r="AI317" s="26"/>
      <c r="AJ317" s="26" t="s">
        <v>322</v>
      </c>
      <c r="AK317" s="26" t="s">
        <v>322</v>
      </c>
      <c r="AL317" s="26" t="s">
        <v>322</v>
      </c>
      <c r="AM317" s="26" t="str" cm="1">
        <f t="array" ref="AM317">IF(AH317="Yes",T317&amp;" (Suspended as of: "&amp;TEXT(AI317,"m/dd/yyyy")&amp;")",T317)</f>
        <v xml:space="preserve"> </v>
      </c>
      <c r="AN317" t="str" cm="1">
        <f t="array" ref="AN31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17" t="str" cm="1">
        <f t="array" ref="AO31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1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17" t="e">
        <f>VLOOKUP(data[[#This Row],[Lead Name]],get_cat!$A$170:$B$172,2,0)</f>
        <v>#N/A</v>
      </c>
      <c r="AR31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18" spans="1:44" x14ac:dyDescent="0.35">
      <c r="A318" t="s">
        <v>133</v>
      </c>
      <c r="B318" t="s">
        <v>322</v>
      </c>
      <c r="C318" t="s">
        <v>322</v>
      </c>
      <c r="D318" t="s">
        <v>322</v>
      </c>
      <c r="E318" t="s">
        <v>48</v>
      </c>
      <c r="F318" t="s">
        <v>48</v>
      </c>
      <c r="G318" t="s">
        <v>48</v>
      </c>
      <c r="H318" t="s">
        <v>48</v>
      </c>
      <c r="I318" t="s">
        <v>48</v>
      </c>
      <c r="J318" t="s">
        <v>48</v>
      </c>
      <c r="K318" t="s">
        <v>48</v>
      </c>
      <c r="L318" t="s">
        <v>48</v>
      </c>
      <c r="M318" t="s">
        <v>48</v>
      </c>
      <c r="N318" t="s">
        <v>48</v>
      </c>
      <c r="O318" t="s">
        <v>48</v>
      </c>
      <c r="P318" t="s">
        <v>48</v>
      </c>
      <c r="Q318" t="s">
        <v>48</v>
      </c>
      <c r="R318" t="s">
        <v>48</v>
      </c>
      <c r="S318" t="s">
        <v>48</v>
      </c>
      <c r="T318" t="s">
        <v>322</v>
      </c>
      <c r="U318" t="s">
        <v>322</v>
      </c>
      <c r="V318" t="s">
        <v>322</v>
      </c>
      <c r="W318" t="s">
        <v>322</v>
      </c>
      <c r="X318" t="s">
        <v>322</v>
      </c>
      <c r="Y318" t="s">
        <v>322</v>
      </c>
      <c r="Z318" t="s">
        <v>322</v>
      </c>
      <c r="AH318" t="s">
        <v>322</v>
      </c>
      <c r="AI318" s="26"/>
      <c r="AJ318" s="26" t="s">
        <v>322</v>
      </c>
      <c r="AK318" s="26" t="s">
        <v>322</v>
      </c>
      <c r="AL318" s="26" t="s">
        <v>322</v>
      </c>
      <c r="AM318" s="26" t="str" cm="1">
        <f t="array" ref="AM318">IF(AH318="Yes",T318&amp;" (Suspended as of: "&amp;TEXT(AI318,"m/dd/yyyy")&amp;")",T318)</f>
        <v xml:space="preserve"> </v>
      </c>
      <c r="AN318" t="str" cm="1">
        <f t="array" ref="AN31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18" t="str" cm="1">
        <f t="array" ref="AO31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1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18" t="e">
        <f>VLOOKUP(data[[#This Row],[Lead Name]],get_cat!$A$170:$B$172,2,0)</f>
        <v>#N/A</v>
      </c>
      <c r="AR31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19" spans="1:44" x14ac:dyDescent="0.35">
      <c r="A319" t="s">
        <v>133</v>
      </c>
      <c r="B319" t="s">
        <v>322</v>
      </c>
      <c r="C319" t="s">
        <v>322</v>
      </c>
      <c r="D319" t="s">
        <v>322</v>
      </c>
      <c r="E319" t="s">
        <v>48</v>
      </c>
      <c r="F319" t="s">
        <v>48</v>
      </c>
      <c r="G319" t="s">
        <v>48</v>
      </c>
      <c r="H319" t="s">
        <v>48</v>
      </c>
      <c r="I319" t="s">
        <v>48</v>
      </c>
      <c r="J319" t="s">
        <v>48</v>
      </c>
      <c r="K319" t="s">
        <v>48</v>
      </c>
      <c r="L319" t="s">
        <v>48</v>
      </c>
      <c r="M319" t="s">
        <v>48</v>
      </c>
      <c r="N319" t="s">
        <v>48</v>
      </c>
      <c r="O319" t="s">
        <v>48</v>
      </c>
      <c r="P319" t="s">
        <v>48</v>
      </c>
      <c r="Q319" t="s">
        <v>48</v>
      </c>
      <c r="R319" t="s">
        <v>48</v>
      </c>
      <c r="S319" t="s">
        <v>48</v>
      </c>
      <c r="T319" t="s">
        <v>322</v>
      </c>
      <c r="U319" t="s">
        <v>322</v>
      </c>
      <c r="V319" t="s">
        <v>322</v>
      </c>
      <c r="W319" t="s">
        <v>322</v>
      </c>
      <c r="X319" t="s">
        <v>322</v>
      </c>
      <c r="Y319" t="s">
        <v>322</v>
      </c>
      <c r="Z319" t="s">
        <v>322</v>
      </c>
      <c r="AH319" t="s">
        <v>322</v>
      </c>
      <c r="AI319" s="26"/>
      <c r="AJ319" s="26" t="s">
        <v>322</v>
      </c>
      <c r="AK319" s="26" t="s">
        <v>322</v>
      </c>
      <c r="AL319" s="26" t="s">
        <v>322</v>
      </c>
      <c r="AM319" s="26" t="str" cm="1">
        <f t="array" ref="AM319">IF(AH319="Yes",T319&amp;" (Suspended as of: "&amp;TEXT(AI319,"m/dd/yyyy")&amp;")",T319)</f>
        <v xml:space="preserve"> </v>
      </c>
      <c r="AN319" t="str" cm="1">
        <f t="array" ref="AN31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19" t="str" cm="1">
        <f t="array" ref="AO31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1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19" t="e">
        <f>VLOOKUP(data[[#This Row],[Lead Name]],get_cat!$A$170:$B$172,2,0)</f>
        <v>#N/A</v>
      </c>
      <c r="AR31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20" spans="1:44" x14ac:dyDescent="0.35">
      <c r="A320" t="s">
        <v>133</v>
      </c>
      <c r="B320" t="s">
        <v>322</v>
      </c>
      <c r="C320" t="s">
        <v>322</v>
      </c>
      <c r="D320" t="s">
        <v>322</v>
      </c>
      <c r="E320" t="s">
        <v>48</v>
      </c>
      <c r="F320" t="s">
        <v>48</v>
      </c>
      <c r="G320" t="s">
        <v>48</v>
      </c>
      <c r="H320" t="s">
        <v>48</v>
      </c>
      <c r="I320" t="s">
        <v>48</v>
      </c>
      <c r="J320" t="s">
        <v>48</v>
      </c>
      <c r="K320" t="s">
        <v>48</v>
      </c>
      <c r="L320" t="s">
        <v>48</v>
      </c>
      <c r="M320" t="s">
        <v>48</v>
      </c>
      <c r="N320" t="s">
        <v>48</v>
      </c>
      <c r="O320" t="s">
        <v>48</v>
      </c>
      <c r="P320" t="s">
        <v>48</v>
      </c>
      <c r="Q320" t="s">
        <v>48</v>
      </c>
      <c r="R320" t="s">
        <v>48</v>
      </c>
      <c r="S320" t="s">
        <v>48</v>
      </c>
      <c r="T320" t="s">
        <v>322</v>
      </c>
      <c r="U320" t="s">
        <v>322</v>
      </c>
      <c r="V320" t="s">
        <v>322</v>
      </c>
      <c r="W320" t="s">
        <v>322</v>
      </c>
      <c r="X320" t="s">
        <v>322</v>
      </c>
      <c r="Y320" t="s">
        <v>322</v>
      </c>
      <c r="Z320" t="s">
        <v>322</v>
      </c>
      <c r="AH320" t="s">
        <v>322</v>
      </c>
      <c r="AI320" s="26"/>
      <c r="AJ320" s="26" t="s">
        <v>322</v>
      </c>
      <c r="AK320" s="26" t="s">
        <v>322</v>
      </c>
      <c r="AL320" s="26" t="s">
        <v>322</v>
      </c>
      <c r="AM320" s="26" t="str" cm="1">
        <f t="array" ref="AM320">IF(AH320="Yes",T320&amp;" (Suspended as of: "&amp;TEXT(AI320,"m/dd/yyyy")&amp;")",T320)</f>
        <v xml:space="preserve"> </v>
      </c>
      <c r="AN320" t="str" cm="1">
        <f t="array" ref="AN32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20" t="str" cm="1">
        <f t="array" ref="AO32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2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20" t="e">
        <f>VLOOKUP(data[[#This Row],[Lead Name]],get_cat!$A$170:$B$172,2,0)</f>
        <v>#N/A</v>
      </c>
      <c r="AR32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21" spans="1:44" x14ac:dyDescent="0.35">
      <c r="A321" t="s">
        <v>133</v>
      </c>
      <c r="B321" t="s">
        <v>322</v>
      </c>
      <c r="C321" t="s">
        <v>322</v>
      </c>
      <c r="D321" t="s">
        <v>322</v>
      </c>
      <c r="E321" t="s">
        <v>48</v>
      </c>
      <c r="F321" t="s">
        <v>48</v>
      </c>
      <c r="G321" t="s">
        <v>48</v>
      </c>
      <c r="H321" t="s">
        <v>48</v>
      </c>
      <c r="I321" t="s">
        <v>48</v>
      </c>
      <c r="J321" t="s">
        <v>48</v>
      </c>
      <c r="K321" t="s">
        <v>48</v>
      </c>
      <c r="L321" t="s">
        <v>48</v>
      </c>
      <c r="M321" t="s">
        <v>48</v>
      </c>
      <c r="N321" t="s">
        <v>48</v>
      </c>
      <c r="O321" t="s">
        <v>48</v>
      </c>
      <c r="P321" t="s">
        <v>48</v>
      </c>
      <c r="Q321" t="s">
        <v>48</v>
      </c>
      <c r="R321" t="s">
        <v>48</v>
      </c>
      <c r="S321" t="s">
        <v>48</v>
      </c>
      <c r="T321" t="s">
        <v>322</v>
      </c>
      <c r="U321" t="s">
        <v>322</v>
      </c>
      <c r="V321" t="s">
        <v>322</v>
      </c>
      <c r="W321" t="s">
        <v>322</v>
      </c>
      <c r="X321" t="s">
        <v>322</v>
      </c>
      <c r="Y321" t="s">
        <v>322</v>
      </c>
      <c r="Z321" t="s">
        <v>322</v>
      </c>
      <c r="AH321" t="s">
        <v>322</v>
      </c>
      <c r="AI321" s="26"/>
      <c r="AJ321" s="26" t="s">
        <v>322</v>
      </c>
      <c r="AK321" s="26" t="s">
        <v>322</v>
      </c>
      <c r="AL321" s="26" t="s">
        <v>322</v>
      </c>
      <c r="AM321" s="26" t="str" cm="1">
        <f t="array" ref="AM321">IF(AH321="Yes",T321&amp;" (Suspended as of: "&amp;TEXT(AI321,"m/dd/yyyy")&amp;")",T321)</f>
        <v xml:space="preserve"> </v>
      </c>
      <c r="AN321" t="str" cm="1">
        <f t="array" ref="AN32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21" t="str" cm="1">
        <f t="array" ref="AO32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2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21" t="e">
        <f>VLOOKUP(data[[#This Row],[Lead Name]],get_cat!$A$170:$B$172,2,0)</f>
        <v>#N/A</v>
      </c>
      <c r="AR32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22" spans="1:44" x14ac:dyDescent="0.35">
      <c r="A322" t="s">
        <v>133</v>
      </c>
      <c r="B322" t="s">
        <v>322</v>
      </c>
      <c r="C322" t="s">
        <v>322</v>
      </c>
      <c r="D322" t="s">
        <v>322</v>
      </c>
      <c r="E322" t="s">
        <v>48</v>
      </c>
      <c r="F322" t="s">
        <v>48</v>
      </c>
      <c r="G322" t="s">
        <v>48</v>
      </c>
      <c r="H322" t="s">
        <v>48</v>
      </c>
      <c r="I322" t="s">
        <v>48</v>
      </c>
      <c r="J322" t="s">
        <v>48</v>
      </c>
      <c r="K322" t="s">
        <v>48</v>
      </c>
      <c r="L322" t="s">
        <v>48</v>
      </c>
      <c r="M322" t="s">
        <v>48</v>
      </c>
      <c r="N322" t="s">
        <v>48</v>
      </c>
      <c r="O322" t="s">
        <v>48</v>
      </c>
      <c r="P322" t="s">
        <v>48</v>
      </c>
      <c r="Q322" t="s">
        <v>48</v>
      </c>
      <c r="R322" t="s">
        <v>48</v>
      </c>
      <c r="S322" t="s">
        <v>48</v>
      </c>
      <c r="T322" t="s">
        <v>322</v>
      </c>
      <c r="U322" t="s">
        <v>322</v>
      </c>
      <c r="V322" t="s">
        <v>322</v>
      </c>
      <c r="W322" t="s">
        <v>322</v>
      </c>
      <c r="X322" t="s">
        <v>322</v>
      </c>
      <c r="Y322" t="s">
        <v>322</v>
      </c>
      <c r="Z322" t="s">
        <v>322</v>
      </c>
      <c r="AH322" t="s">
        <v>322</v>
      </c>
      <c r="AI322" s="26"/>
      <c r="AJ322" s="26" t="s">
        <v>322</v>
      </c>
      <c r="AK322" s="26" t="s">
        <v>322</v>
      </c>
      <c r="AL322" s="26" t="s">
        <v>322</v>
      </c>
      <c r="AM322" s="26" t="str" cm="1">
        <f t="array" ref="AM322">IF(AH322="Yes",T322&amp;" (Suspended as of: "&amp;TEXT(AI322,"m/dd/yyyy")&amp;")",T322)</f>
        <v xml:space="preserve"> </v>
      </c>
      <c r="AN322" t="str" cm="1">
        <f t="array" ref="AN32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22" t="str" cm="1">
        <f t="array" ref="AO32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2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22" t="e">
        <f>VLOOKUP(data[[#This Row],[Lead Name]],get_cat!$A$170:$B$172,2,0)</f>
        <v>#N/A</v>
      </c>
      <c r="AR32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23" spans="1:44" x14ac:dyDescent="0.35">
      <c r="A323" t="s">
        <v>133</v>
      </c>
      <c r="B323" t="s">
        <v>322</v>
      </c>
      <c r="C323" t="s">
        <v>322</v>
      </c>
      <c r="D323" t="s">
        <v>322</v>
      </c>
      <c r="E323" t="s">
        <v>48</v>
      </c>
      <c r="F323" t="s">
        <v>48</v>
      </c>
      <c r="G323" t="s">
        <v>48</v>
      </c>
      <c r="H323" t="s">
        <v>48</v>
      </c>
      <c r="I323" t="s">
        <v>48</v>
      </c>
      <c r="J323" t="s">
        <v>48</v>
      </c>
      <c r="K323" t="s">
        <v>48</v>
      </c>
      <c r="L323" t="s">
        <v>48</v>
      </c>
      <c r="M323" t="s">
        <v>48</v>
      </c>
      <c r="N323" t="s">
        <v>48</v>
      </c>
      <c r="O323" t="s">
        <v>48</v>
      </c>
      <c r="P323" t="s">
        <v>48</v>
      </c>
      <c r="Q323" t="s">
        <v>48</v>
      </c>
      <c r="R323" t="s">
        <v>48</v>
      </c>
      <c r="S323" t="s">
        <v>48</v>
      </c>
      <c r="T323" t="s">
        <v>322</v>
      </c>
      <c r="U323" t="s">
        <v>322</v>
      </c>
      <c r="V323" t="s">
        <v>322</v>
      </c>
      <c r="W323" t="s">
        <v>322</v>
      </c>
      <c r="X323" t="s">
        <v>322</v>
      </c>
      <c r="Y323" t="s">
        <v>322</v>
      </c>
      <c r="Z323" t="s">
        <v>322</v>
      </c>
      <c r="AH323" t="s">
        <v>322</v>
      </c>
      <c r="AI323" s="26"/>
      <c r="AJ323" s="26" t="s">
        <v>322</v>
      </c>
      <c r="AK323" s="26" t="s">
        <v>322</v>
      </c>
      <c r="AL323" s="26" t="s">
        <v>322</v>
      </c>
      <c r="AM323" s="26" t="str" cm="1">
        <f t="array" ref="AM323">IF(AH323="Yes",T323&amp;" (Suspended as of: "&amp;TEXT(AI323,"m/dd/yyyy")&amp;")",T323)</f>
        <v xml:space="preserve"> </v>
      </c>
      <c r="AN323" t="str" cm="1">
        <f t="array" ref="AN32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23" t="str" cm="1">
        <f t="array" ref="AO32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2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23" t="e">
        <f>VLOOKUP(data[[#This Row],[Lead Name]],get_cat!$A$170:$B$172,2,0)</f>
        <v>#N/A</v>
      </c>
      <c r="AR32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24" spans="1:44" x14ac:dyDescent="0.35">
      <c r="A324" t="s">
        <v>133</v>
      </c>
      <c r="B324" t="s">
        <v>322</v>
      </c>
      <c r="C324" t="s">
        <v>322</v>
      </c>
      <c r="D324" t="s">
        <v>322</v>
      </c>
      <c r="E324" t="s">
        <v>48</v>
      </c>
      <c r="F324" t="s">
        <v>48</v>
      </c>
      <c r="G324" t="s">
        <v>48</v>
      </c>
      <c r="H324" t="s">
        <v>48</v>
      </c>
      <c r="I324" t="s">
        <v>48</v>
      </c>
      <c r="J324" t="s">
        <v>48</v>
      </c>
      <c r="K324" t="s">
        <v>48</v>
      </c>
      <c r="L324" t="s">
        <v>48</v>
      </c>
      <c r="M324" t="s">
        <v>48</v>
      </c>
      <c r="N324" t="s">
        <v>48</v>
      </c>
      <c r="O324" t="s">
        <v>48</v>
      </c>
      <c r="P324" t="s">
        <v>48</v>
      </c>
      <c r="Q324" t="s">
        <v>48</v>
      </c>
      <c r="R324" t="s">
        <v>48</v>
      </c>
      <c r="S324" t="s">
        <v>48</v>
      </c>
      <c r="T324" t="s">
        <v>322</v>
      </c>
      <c r="U324" t="s">
        <v>322</v>
      </c>
      <c r="V324" t="s">
        <v>322</v>
      </c>
      <c r="W324" t="s">
        <v>322</v>
      </c>
      <c r="X324" t="s">
        <v>322</v>
      </c>
      <c r="Y324" t="s">
        <v>322</v>
      </c>
      <c r="Z324" t="s">
        <v>322</v>
      </c>
      <c r="AH324" t="s">
        <v>322</v>
      </c>
      <c r="AI324" s="26"/>
      <c r="AJ324" s="26" t="s">
        <v>322</v>
      </c>
      <c r="AK324" s="26" t="s">
        <v>322</v>
      </c>
      <c r="AL324" s="26" t="s">
        <v>322</v>
      </c>
      <c r="AM324" s="26" t="str" cm="1">
        <f t="array" ref="AM324">IF(AH324="Yes",T324&amp;" (Suspended as of: "&amp;TEXT(AI324,"m/dd/yyyy")&amp;")",T324)</f>
        <v xml:space="preserve"> </v>
      </c>
      <c r="AN324" t="str" cm="1">
        <f t="array" ref="AN32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24" t="str" cm="1">
        <f t="array" ref="AO32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2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24" t="e">
        <f>VLOOKUP(data[[#This Row],[Lead Name]],get_cat!$A$170:$B$172,2,0)</f>
        <v>#N/A</v>
      </c>
      <c r="AR32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25" spans="1:44" x14ac:dyDescent="0.35">
      <c r="A325" t="s">
        <v>133</v>
      </c>
      <c r="B325" t="s">
        <v>322</v>
      </c>
      <c r="C325" t="s">
        <v>322</v>
      </c>
      <c r="D325" t="s">
        <v>322</v>
      </c>
      <c r="E325" t="s">
        <v>48</v>
      </c>
      <c r="F325" t="s">
        <v>48</v>
      </c>
      <c r="G325" t="s">
        <v>48</v>
      </c>
      <c r="H325" t="s">
        <v>48</v>
      </c>
      <c r="I325" t="s">
        <v>48</v>
      </c>
      <c r="J325" t="s">
        <v>48</v>
      </c>
      <c r="K325" t="s">
        <v>48</v>
      </c>
      <c r="L325" t="s">
        <v>48</v>
      </c>
      <c r="M325" t="s">
        <v>48</v>
      </c>
      <c r="N325" t="s">
        <v>48</v>
      </c>
      <c r="O325" t="s">
        <v>48</v>
      </c>
      <c r="P325" t="s">
        <v>48</v>
      </c>
      <c r="Q325" t="s">
        <v>48</v>
      </c>
      <c r="R325" t="s">
        <v>48</v>
      </c>
      <c r="S325" t="s">
        <v>48</v>
      </c>
      <c r="T325" t="s">
        <v>322</v>
      </c>
      <c r="U325" t="s">
        <v>322</v>
      </c>
      <c r="V325" t="s">
        <v>322</v>
      </c>
      <c r="W325" t="s">
        <v>322</v>
      </c>
      <c r="X325" t="s">
        <v>322</v>
      </c>
      <c r="Y325" t="s">
        <v>322</v>
      </c>
      <c r="Z325" t="s">
        <v>322</v>
      </c>
      <c r="AH325" t="s">
        <v>322</v>
      </c>
      <c r="AI325" s="26"/>
      <c r="AJ325" s="26" t="s">
        <v>322</v>
      </c>
      <c r="AK325" s="26" t="s">
        <v>322</v>
      </c>
      <c r="AL325" s="26" t="s">
        <v>322</v>
      </c>
      <c r="AM325" s="26" t="str" cm="1">
        <f t="array" ref="AM325">IF(AH325="Yes",T325&amp;" (Suspended as of: "&amp;TEXT(AI325,"m/dd/yyyy")&amp;")",T325)</f>
        <v xml:space="preserve"> </v>
      </c>
      <c r="AN325" t="str" cm="1">
        <f t="array" ref="AN32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25" t="str" cm="1">
        <f t="array" ref="AO32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2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25" t="e">
        <f>VLOOKUP(data[[#This Row],[Lead Name]],get_cat!$A$170:$B$172,2,0)</f>
        <v>#N/A</v>
      </c>
      <c r="AR32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26" spans="1:44" x14ac:dyDescent="0.35">
      <c r="A326" t="s">
        <v>133</v>
      </c>
      <c r="B326" t="s">
        <v>322</v>
      </c>
      <c r="C326" t="s">
        <v>322</v>
      </c>
      <c r="D326" t="s">
        <v>322</v>
      </c>
      <c r="E326" t="s">
        <v>48</v>
      </c>
      <c r="F326" t="s">
        <v>48</v>
      </c>
      <c r="G326" t="s">
        <v>48</v>
      </c>
      <c r="H326" t="s">
        <v>48</v>
      </c>
      <c r="I326" t="s">
        <v>48</v>
      </c>
      <c r="J326" t="s">
        <v>48</v>
      </c>
      <c r="K326" t="s">
        <v>48</v>
      </c>
      <c r="L326" t="s">
        <v>48</v>
      </c>
      <c r="M326" t="s">
        <v>48</v>
      </c>
      <c r="N326" t="s">
        <v>48</v>
      </c>
      <c r="O326" t="s">
        <v>48</v>
      </c>
      <c r="P326" t="s">
        <v>48</v>
      </c>
      <c r="Q326" t="s">
        <v>48</v>
      </c>
      <c r="R326" t="s">
        <v>48</v>
      </c>
      <c r="S326" t="s">
        <v>48</v>
      </c>
      <c r="T326" t="s">
        <v>322</v>
      </c>
      <c r="U326" t="s">
        <v>322</v>
      </c>
      <c r="V326" t="s">
        <v>322</v>
      </c>
      <c r="W326" t="s">
        <v>322</v>
      </c>
      <c r="X326" t="s">
        <v>322</v>
      </c>
      <c r="Y326" t="s">
        <v>322</v>
      </c>
      <c r="Z326" t="s">
        <v>322</v>
      </c>
      <c r="AH326" t="s">
        <v>322</v>
      </c>
      <c r="AI326" s="26"/>
      <c r="AJ326" s="26" t="s">
        <v>322</v>
      </c>
      <c r="AK326" s="26" t="s">
        <v>322</v>
      </c>
      <c r="AL326" s="26" t="s">
        <v>322</v>
      </c>
      <c r="AM326" s="26" t="str" cm="1">
        <f t="array" ref="AM326">IF(AH326="Yes",T326&amp;" (Suspended as of: "&amp;TEXT(AI326,"m/dd/yyyy")&amp;")",T326)</f>
        <v xml:space="preserve"> </v>
      </c>
      <c r="AN326" t="str" cm="1">
        <f t="array" ref="AN32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26" t="str" cm="1">
        <f t="array" ref="AO32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2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26" t="e">
        <f>VLOOKUP(data[[#This Row],[Lead Name]],get_cat!$A$170:$B$172,2,0)</f>
        <v>#N/A</v>
      </c>
      <c r="AR32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27" spans="1:44" x14ac:dyDescent="0.35">
      <c r="A327" t="s">
        <v>133</v>
      </c>
      <c r="B327" t="s">
        <v>322</v>
      </c>
      <c r="C327" t="s">
        <v>322</v>
      </c>
      <c r="D327" t="s">
        <v>322</v>
      </c>
      <c r="E327" t="s">
        <v>48</v>
      </c>
      <c r="F327" t="s">
        <v>48</v>
      </c>
      <c r="G327" t="s">
        <v>48</v>
      </c>
      <c r="H327" t="s">
        <v>48</v>
      </c>
      <c r="I327" t="s">
        <v>48</v>
      </c>
      <c r="J327" t="s">
        <v>48</v>
      </c>
      <c r="K327" t="s">
        <v>48</v>
      </c>
      <c r="L327" t="s">
        <v>48</v>
      </c>
      <c r="M327" t="s">
        <v>48</v>
      </c>
      <c r="N327" t="s">
        <v>48</v>
      </c>
      <c r="O327" t="s">
        <v>48</v>
      </c>
      <c r="P327" t="s">
        <v>48</v>
      </c>
      <c r="Q327" t="s">
        <v>48</v>
      </c>
      <c r="R327" t="s">
        <v>48</v>
      </c>
      <c r="S327" t="s">
        <v>48</v>
      </c>
      <c r="T327" t="s">
        <v>322</v>
      </c>
      <c r="U327" t="s">
        <v>322</v>
      </c>
      <c r="V327" t="s">
        <v>322</v>
      </c>
      <c r="W327" t="s">
        <v>322</v>
      </c>
      <c r="X327" t="s">
        <v>322</v>
      </c>
      <c r="Y327" t="s">
        <v>322</v>
      </c>
      <c r="Z327" t="s">
        <v>322</v>
      </c>
      <c r="AH327" t="s">
        <v>322</v>
      </c>
      <c r="AI327" s="26"/>
      <c r="AJ327" s="26" t="s">
        <v>322</v>
      </c>
      <c r="AK327" s="26" t="s">
        <v>322</v>
      </c>
      <c r="AL327" s="26" t="s">
        <v>322</v>
      </c>
      <c r="AM327" s="26" t="str" cm="1">
        <f t="array" ref="AM327">IF(AH327="Yes",T327&amp;" (Suspended as of: "&amp;TEXT(AI327,"m/dd/yyyy")&amp;")",T327)</f>
        <v xml:space="preserve"> </v>
      </c>
      <c r="AN327" t="str" cm="1">
        <f t="array" ref="AN32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27" t="str" cm="1">
        <f t="array" ref="AO32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2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27" t="e">
        <f>VLOOKUP(data[[#This Row],[Lead Name]],get_cat!$A$170:$B$172,2,0)</f>
        <v>#N/A</v>
      </c>
      <c r="AR32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28" spans="1:44" x14ac:dyDescent="0.35">
      <c r="A328" t="s">
        <v>133</v>
      </c>
      <c r="B328" t="s">
        <v>322</v>
      </c>
      <c r="C328" t="s">
        <v>322</v>
      </c>
      <c r="D328" t="s">
        <v>322</v>
      </c>
      <c r="E328" t="s">
        <v>48</v>
      </c>
      <c r="F328" t="s">
        <v>48</v>
      </c>
      <c r="G328" t="s">
        <v>48</v>
      </c>
      <c r="H328" t="s">
        <v>48</v>
      </c>
      <c r="I328" t="s">
        <v>48</v>
      </c>
      <c r="J328" t="s">
        <v>48</v>
      </c>
      <c r="K328" t="s">
        <v>48</v>
      </c>
      <c r="L328" t="s">
        <v>48</v>
      </c>
      <c r="M328" t="s">
        <v>48</v>
      </c>
      <c r="N328" t="s">
        <v>48</v>
      </c>
      <c r="O328" t="s">
        <v>48</v>
      </c>
      <c r="P328" t="s">
        <v>48</v>
      </c>
      <c r="Q328" t="s">
        <v>48</v>
      </c>
      <c r="R328" t="s">
        <v>48</v>
      </c>
      <c r="S328" t="s">
        <v>48</v>
      </c>
      <c r="T328" t="s">
        <v>322</v>
      </c>
      <c r="U328" t="s">
        <v>322</v>
      </c>
      <c r="V328" t="s">
        <v>322</v>
      </c>
      <c r="W328" t="s">
        <v>322</v>
      </c>
      <c r="X328" t="s">
        <v>322</v>
      </c>
      <c r="Y328" t="s">
        <v>322</v>
      </c>
      <c r="Z328" t="s">
        <v>322</v>
      </c>
      <c r="AH328" t="s">
        <v>322</v>
      </c>
      <c r="AI328" s="26"/>
      <c r="AJ328" s="26" t="s">
        <v>322</v>
      </c>
      <c r="AK328" s="26" t="s">
        <v>322</v>
      </c>
      <c r="AL328" s="26" t="s">
        <v>322</v>
      </c>
      <c r="AM328" s="26" t="str" cm="1">
        <f t="array" ref="AM328">IF(AH328="Yes",T328&amp;" (Suspended as of: "&amp;TEXT(AI328,"m/dd/yyyy")&amp;")",T328)</f>
        <v xml:space="preserve"> </v>
      </c>
      <c r="AN328" t="str" cm="1">
        <f t="array" ref="AN32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28" t="str" cm="1">
        <f t="array" ref="AO32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2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28" t="e">
        <f>VLOOKUP(data[[#This Row],[Lead Name]],get_cat!$A$170:$B$172,2,0)</f>
        <v>#N/A</v>
      </c>
      <c r="AR32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29" spans="1:44" x14ac:dyDescent="0.35">
      <c r="A329" t="s">
        <v>133</v>
      </c>
      <c r="B329" t="s">
        <v>322</v>
      </c>
      <c r="C329" t="s">
        <v>322</v>
      </c>
      <c r="D329" t="s">
        <v>322</v>
      </c>
      <c r="E329" t="s">
        <v>48</v>
      </c>
      <c r="F329" t="s">
        <v>48</v>
      </c>
      <c r="G329" t="s">
        <v>48</v>
      </c>
      <c r="H329" t="s">
        <v>48</v>
      </c>
      <c r="I329" t="s">
        <v>48</v>
      </c>
      <c r="J329" t="s">
        <v>48</v>
      </c>
      <c r="K329" t="s">
        <v>48</v>
      </c>
      <c r="L329" t="s">
        <v>48</v>
      </c>
      <c r="M329" t="s">
        <v>48</v>
      </c>
      <c r="N329" t="s">
        <v>48</v>
      </c>
      <c r="O329" t="s">
        <v>48</v>
      </c>
      <c r="P329" t="s">
        <v>48</v>
      </c>
      <c r="Q329" t="s">
        <v>48</v>
      </c>
      <c r="R329" t="s">
        <v>48</v>
      </c>
      <c r="S329" t="s">
        <v>48</v>
      </c>
      <c r="T329" t="s">
        <v>322</v>
      </c>
      <c r="U329" t="s">
        <v>322</v>
      </c>
      <c r="V329" t="s">
        <v>322</v>
      </c>
      <c r="W329" t="s">
        <v>322</v>
      </c>
      <c r="X329" t="s">
        <v>322</v>
      </c>
      <c r="Y329" t="s">
        <v>322</v>
      </c>
      <c r="Z329" t="s">
        <v>322</v>
      </c>
      <c r="AH329" t="s">
        <v>322</v>
      </c>
      <c r="AI329" s="26"/>
      <c r="AJ329" s="26" t="s">
        <v>322</v>
      </c>
      <c r="AK329" s="26" t="s">
        <v>322</v>
      </c>
      <c r="AL329" s="26" t="s">
        <v>322</v>
      </c>
      <c r="AM329" s="26" t="str" cm="1">
        <f t="array" ref="AM329">IF(AH329="Yes",T329&amp;" (Suspended as of: "&amp;TEXT(AI329,"m/dd/yyyy")&amp;")",T329)</f>
        <v xml:space="preserve"> </v>
      </c>
      <c r="AN329" t="str" cm="1">
        <f t="array" ref="AN32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29" t="str" cm="1">
        <f t="array" ref="AO32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2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29" t="e">
        <f>VLOOKUP(data[[#This Row],[Lead Name]],get_cat!$A$170:$B$172,2,0)</f>
        <v>#N/A</v>
      </c>
      <c r="AR32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30" spans="1:44" x14ac:dyDescent="0.35">
      <c r="A330" t="s">
        <v>133</v>
      </c>
      <c r="B330" t="s">
        <v>322</v>
      </c>
      <c r="C330" t="s">
        <v>322</v>
      </c>
      <c r="D330" t="s">
        <v>322</v>
      </c>
      <c r="E330" t="s">
        <v>48</v>
      </c>
      <c r="F330" t="s">
        <v>48</v>
      </c>
      <c r="G330" t="s">
        <v>48</v>
      </c>
      <c r="H330" t="s">
        <v>48</v>
      </c>
      <c r="I330" t="s">
        <v>48</v>
      </c>
      <c r="J330" t="s">
        <v>48</v>
      </c>
      <c r="K330" t="s">
        <v>48</v>
      </c>
      <c r="L330" t="s">
        <v>48</v>
      </c>
      <c r="M330" t="s">
        <v>48</v>
      </c>
      <c r="N330" t="s">
        <v>48</v>
      </c>
      <c r="O330" t="s">
        <v>48</v>
      </c>
      <c r="P330" t="s">
        <v>48</v>
      </c>
      <c r="Q330" t="s">
        <v>48</v>
      </c>
      <c r="R330" t="s">
        <v>48</v>
      </c>
      <c r="S330" t="s">
        <v>48</v>
      </c>
      <c r="T330" t="s">
        <v>322</v>
      </c>
      <c r="U330" t="s">
        <v>322</v>
      </c>
      <c r="V330" t="s">
        <v>322</v>
      </c>
      <c r="W330" t="s">
        <v>322</v>
      </c>
      <c r="X330" t="s">
        <v>322</v>
      </c>
      <c r="Y330" t="s">
        <v>322</v>
      </c>
      <c r="Z330" t="s">
        <v>322</v>
      </c>
      <c r="AH330" t="s">
        <v>322</v>
      </c>
      <c r="AI330" s="26"/>
      <c r="AJ330" s="26" t="s">
        <v>322</v>
      </c>
      <c r="AK330" s="26" t="s">
        <v>322</v>
      </c>
      <c r="AL330" s="26" t="s">
        <v>322</v>
      </c>
      <c r="AM330" s="26" t="str" cm="1">
        <f t="array" ref="AM330">IF(AH330="Yes",T330&amp;" (Suspended as of: "&amp;TEXT(AI330,"m/dd/yyyy")&amp;")",T330)</f>
        <v xml:space="preserve"> </v>
      </c>
      <c r="AN330" t="str" cm="1">
        <f t="array" ref="AN33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30" t="str" cm="1">
        <f t="array" ref="AO33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3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30" t="e">
        <f>VLOOKUP(data[[#This Row],[Lead Name]],get_cat!$A$170:$B$172,2,0)</f>
        <v>#N/A</v>
      </c>
      <c r="AR33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31" spans="1:44" x14ac:dyDescent="0.35">
      <c r="A331" t="s">
        <v>133</v>
      </c>
      <c r="B331" t="s">
        <v>322</v>
      </c>
      <c r="C331" t="s">
        <v>322</v>
      </c>
      <c r="D331" t="s">
        <v>322</v>
      </c>
      <c r="E331" t="s">
        <v>48</v>
      </c>
      <c r="F331" t="s">
        <v>48</v>
      </c>
      <c r="G331" t="s">
        <v>48</v>
      </c>
      <c r="H331" t="s">
        <v>48</v>
      </c>
      <c r="I331" t="s">
        <v>48</v>
      </c>
      <c r="J331" t="s">
        <v>48</v>
      </c>
      <c r="K331" t="s">
        <v>48</v>
      </c>
      <c r="L331" t="s">
        <v>48</v>
      </c>
      <c r="M331" t="s">
        <v>48</v>
      </c>
      <c r="N331" t="s">
        <v>48</v>
      </c>
      <c r="O331" t="s">
        <v>48</v>
      </c>
      <c r="P331" t="s">
        <v>48</v>
      </c>
      <c r="Q331" t="s">
        <v>48</v>
      </c>
      <c r="R331" t="s">
        <v>48</v>
      </c>
      <c r="S331" t="s">
        <v>48</v>
      </c>
      <c r="T331" t="s">
        <v>322</v>
      </c>
      <c r="U331" t="s">
        <v>322</v>
      </c>
      <c r="V331" t="s">
        <v>322</v>
      </c>
      <c r="W331" t="s">
        <v>322</v>
      </c>
      <c r="X331" t="s">
        <v>322</v>
      </c>
      <c r="Y331" t="s">
        <v>322</v>
      </c>
      <c r="Z331" t="s">
        <v>322</v>
      </c>
      <c r="AH331" t="s">
        <v>322</v>
      </c>
      <c r="AI331" s="26"/>
      <c r="AJ331" s="26" t="s">
        <v>322</v>
      </c>
      <c r="AK331" s="26" t="s">
        <v>322</v>
      </c>
      <c r="AL331" s="26" t="s">
        <v>322</v>
      </c>
      <c r="AM331" s="26" t="str" cm="1">
        <f t="array" ref="AM331">IF(AH331="Yes",T331&amp;" (Suspended as of: "&amp;TEXT(AI331,"m/dd/yyyy")&amp;")",T331)</f>
        <v xml:space="preserve"> </v>
      </c>
      <c r="AN331" t="str" cm="1">
        <f t="array" ref="AN33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31" t="str" cm="1">
        <f t="array" ref="AO33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3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31" t="e">
        <f>VLOOKUP(data[[#This Row],[Lead Name]],get_cat!$A$170:$B$172,2,0)</f>
        <v>#N/A</v>
      </c>
      <c r="AR33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32" spans="1:44" x14ac:dyDescent="0.35">
      <c r="A332" t="s">
        <v>133</v>
      </c>
      <c r="B332" t="s">
        <v>322</v>
      </c>
      <c r="C332" t="s">
        <v>322</v>
      </c>
      <c r="D332" t="s">
        <v>322</v>
      </c>
      <c r="E332" t="s">
        <v>48</v>
      </c>
      <c r="F332" t="s">
        <v>48</v>
      </c>
      <c r="G332" t="s">
        <v>48</v>
      </c>
      <c r="H332" t="s">
        <v>48</v>
      </c>
      <c r="I332" t="s">
        <v>48</v>
      </c>
      <c r="J332" t="s">
        <v>48</v>
      </c>
      <c r="K332" t="s">
        <v>48</v>
      </c>
      <c r="L332" t="s">
        <v>48</v>
      </c>
      <c r="M332" t="s">
        <v>48</v>
      </c>
      <c r="N332" t="s">
        <v>48</v>
      </c>
      <c r="O332" t="s">
        <v>48</v>
      </c>
      <c r="P332" t="s">
        <v>48</v>
      </c>
      <c r="Q332" t="s">
        <v>48</v>
      </c>
      <c r="R332" t="s">
        <v>48</v>
      </c>
      <c r="S332" t="s">
        <v>48</v>
      </c>
      <c r="T332" t="s">
        <v>322</v>
      </c>
      <c r="U332" t="s">
        <v>322</v>
      </c>
      <c r="V332" t="s">
        <v>322</v>
      </c>
      <c r="W332" t="s">
        <v>322</v>
      </c>
      <c r="X332" t="s">
        <v>322</v>
      </c>
      <c r="Y332" t="s">
        <v>322</v>
      </c>
      <c r="Z332" t="s">
        <v>322</v>
      </c>
      <c r="AH332" t="s">
        <v>322</v>
      </c>
      <c r="AI332" s="26"/>
      <c r="AJ332" s="26" t="s">
        <v>322</v>
      </c>
      <c r="AK332" s="26" t="s">
        <v>322</v>
      </c>
      <c r="AL332" s="26" t="s">
        <v>322</v>
      </c>
      <c r="AM332" s="26" t="str" cm="1">
        <f t="array" ref="AM332">IF(AH332="Yes",T332&amp;" (Suspended as of: "&amp;TEXT(AI332,"m/dd/yyyy")&amp;")",T332)</f>
        <v xml:space="preserve"> </v>
      </c>
      <c r="AN332" t="str" cm="1">
        <f t="array" ref="AN33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32" t="str" cm="1">
        <f t="array" ref="AO33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3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32" t="e">
        <f>VLOOKUP(data[[#This Row],[Lead Name]],get_cat!$A$170:$B$172,2,0)</f>
        <v>#N/A</v>
      </c>
      <c r="AR33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33" spans="1:44" x14ac:dyDescent="0.35">
      <c r="A333" t="s">
        <v>133</v>
      </c>
      <c r="B333" t="s">
        <v>322</v>
      </c>
      <c r="C333" t="s">
        <v>322</v>
      </c>
      <c r="D333" t="s">
        <v>322</v>
      </c>
      <c r="E333" t="s">
        <v>48</v>
      </c>
      <c r="F333" t="s">
        <v>48</v>
      </c>
      <c r="G333" t="s">
        <v>48</v>
      </c>
      <c r="H333" t="s">
        <v>48</v>
      </c>
      <c r="I333" t="s">
        <v>48</v>
      </c>
      <c r="J333" t="s">
        <v>48</v>
      </c>
      <c r="K333" t="s">
        <v>48</v>
      </c>
      <c r="L333" t="s">
        <v>48</v>
      </c>
      <c r="M333" t="s">
        <v>48</v>
      </c>
      <c r="N333" t="s">
        <v>48</v>
      </c>
      <c r="O333" t="s">
        <v>48</v>
      </c>
      <c r="P333" t="s">
        <v>48</v>
      </c>
      <c r="Q333" t="s">
        <v>48</v>
      </c>
      <c r="R333" t="s">
        <v>48</v>
      </c>
      <c r="S333" t="s">
        <v>48</v>
      </c>
      <c r="T333" t="s">
        <v>322</v>
      </c>
      <c r="U333" t="s">
        <v>322</v>
      </c>
      <c r="V333" t="s">
        <v>322</v>
      </c>
      <c r="W333" t="s">
        <v>322</v>
      </c>
      <c r="X333" t="s">
        <v>322</v>
      </c>
      <c r="Y333" t="s">
        <v>322</v>
      </c>
      <c r="Z333" t="s">
        <v>322</v>
      </c>
      <c r="AH333" t="s">
        <v>322</v>
      </c>
      <c r="AI333" s="26"/>
      <c r="AJ333" s="26" t="s">
        <v>322</v>
      </c>
      <c r="AK333" s="26" t="s">
        <v>322</v>
      </c>
      <c r="AL333" s="26" t="s">
        <v>322</v>
      </c>
      <c r="AM333" s="26" t="str" cm="1">
        <f t="array" ref="AM333">IF(AH333="Yes",T333&amp;" (Suspended as of: "&amp;TEXT(AI333,"m/dd/yyyy")&amp;")",T333)</f>
        <v xml:space="preserve"> </v>
      </c>
      <c r="AN333" t="str" cm="1">
        <f t="array" ref="AN33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33" t="str" cm="1">
        <f t="array" ref="AO33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3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33" t="e">
        <f>VLOOKUP(data[[#This Row],[Lead Name]],get_cat!$A$170:$B$172,2,0)</f>
        <v>#N/A</v>
      </c>
      <c r="AR33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34" spans="1:44" x14ac:dyDescent="0.35">
      <c r="A334" t="s">
        <v>133</v>
      </c>
      <c r="B334" t="s">
        <v>322</v>
      </c>
      <c r="C334" t="s">
        <v>322</v>
      </c>
      <c r="D334" t="s">
        <v>322</v>
      </c>
      <c r="E334" t="s">
        <v>48</v>
      </c>
      <c r="F334" t="s">
        <v>48</v>
      </c>
      <c r="G334" t="s">
        <v>48</v>
      </c>
      <c r="H334" t="s">
        <v>48</v>
      </c>
      <c r="I334" t="s">
        <v>48</v>
      </c>
      <c r="J334" t="s">
        <v>48</v>
      </c>
      <c r="K334" t="s">
        <v>48</v>
      </c>
      <c r="L334" t="s">
        <v>48</v>
      </c>
      <c r="M334" t="s">
        <v>48</v>
      </c>
      <c r="N334" t="s">
        <v>48</v>
      </c>
      <c r="O334" t="s">
        <v>48</v>
      </c>
      <c r="P334" t="s">
        <v>48</v>
      </c>
      <c r="Q334" t="s">
        <v>48</v>
      </c>
      <c r="R334" t="s">
        <v>48</v>
      </c>
      <c r="S334" t="s">
        <v>48</v>
      </c>
      <c r="T334" t="s">
        <v>322</v>
      </c>
      <c r="U334" t="s">
        <v>322</v>
      </c>
      <c r="V334" t="s">
        <v>322</v>
      </c>
      <c r="W334" t="s">
        <v>322</v>
      </c>
      <c r="X334" t="s">
        <v>322</v>
      </c>
      <c r="Y334" t="s">
        <v>322</v>
      </c>
      <c r="Z334" t="s">
        <v>322</v>
      </c>
      <c r="AH334" t="s">
        <v>322</v>
      </c>
      <c r="AI334" s="26"/>
      <c r="AJ334" s="26" t="s">
        <v>322</v>
      </c>
      <c r="AK334" s="26" t="s">
        <v>322</v>
      </c>
      <c r="AL334" s="26" t="s">
        <v>322</v>
      </c>
      <c r="AM334" s="26" t="str" cm="1">
        <f t="array" ref="AM334">IF(AH334="Yes",T334&amp;" (Suspended as of: "&amp;TEXT(AI334,"m/dd/yyyy")&amp;")",T334)</f>
        <v xml:space="preserve"> </v>
      </c>
      <c r="AN334" t="str" cm="1">
        <f t="array" ref="AN33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34" t="str" cm="1">
        <f t="array" ref="AO33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3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34" t="e">
        <f>VLOOKUP(data[[#This Row],[Lead Name]],get_cat!$A$170:$B$172,2,0)</f>
        <v>#N/A</v>
      </c>
      <c r="AR33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35" spans="1:44" x14ac:dyDescent="0.35">
      <c r="A335" t="s">
        <v>133</v>
      </c>
      <c r="B335" t="s">
        <v>322</v>
      </c>
      <c r="C335" t="s">
        <v>322</v>
      </c>
      <c r="D335" t="s">
        <v>322</v>
      </c>
      <c r="E335" t="s">
        <v>48</v>
      </c>
      <c r="F335" t="s">
        <v>48</v>
      </c>
      <c r="G335" t="s">
        <v>48</v>
      </c>
      <c r="H335" t="s">
        <v>48</v>
      </c>
      <c r="I335" t="s">
        <v>48</v>
      </c>
      <c r="J335" t="s">
        <v>48</v>
      </c>
      <c r="K335" t="s">
        <v>48</v>
      </c>
      <c r="L335" t="s">
        <v>48</v>
      </c>
      <c r="M335" t="s">
        <v>48</v>
      </c>
      <c r="N335" t="s">
        <v>48</v>
      </c>
      <c r="O335" t="s">
        <v>48</v>
      </c>
      <c r="P335" t="s">
        <v>48</v>
      </c>
      <c r="Q335" t="s">
        <v>48</v>
      </c>
      <c r="R335" t="s">
        <v>48</v>
      </c>
      <c r="S335" t="s">
        <v>48</v>
      </c>
      <c r="T335" t="s">
        <v>322</v>
      </c>
      <c r="U335" t="s">
        <v>322</v>
      </c>
      <c r="V335" t="s">
        <v>322</v>
      </c>
      <c r="W335" t="s">
        <v>322</v>
      </c>
      <c r="X335" t="s">
        <v>322</v>
      </c>
      <c r="Y335" t="s">
        <v>322</v>
      </c>
      <c r="Z335" t="s">
        <v>322</v>
      </c>
      <c r="AH335" t="s">
        <v>322</v>
      </c>
      <c r="AI335" s="26"/>
      <c r="AJ335" s="26" t="s">
        <v>322</v>
      </c>
      <c r="AK335" s="26" t="s">
        <v>322</v>
      </c>
      <c r="AL335" s="26" t="s">
        <v>322</v>
      </c>
      <c r="AM335" s="26" t="str" cm="1">
        <f t="array" ref="AM335">IF(AH335="Yes",T335&amp;" (Suspended as of: "&amp;TEXT(AI335,"m/dd/yyyy")&amp;")",T335)</f>
        <v xml:space="preserve"> </v>
      </c>
      <c r="AN335" t="str" cm="1">
        <f t="array" ref="AN33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35" t="str" cm="1">
        <f t="array" ref="AO33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3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35" t="e">
        <f>VLOOKUP(data[[#This Row],[Lead Name]],get_cat!$A$170:$B$172,2,0)</f>
        <v>#N/A</v>
      </c>
      <c r="AR33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36" spans="1:44" x14ac:dyDescent="0.35">
      <c r="A336" t="s">
        <v>133</v>
      </c>
      <c r="B336" t="s">
        <v>322</v>
      </c>
      <c r="C336" t="s">
        <v>322</v>
      </c>
      <c r="D336" t="s">
        <v>322</v>
      </c>
      <c r="E336" t="s">
        <v>48</v>
      </c>
      <c r="F336" t="s">
        <v>48</v>
      </c>
      <c r="G336" t="s">
        <v>48</v>
      </c>
      <c r="H336" t="s">
        <v>48</v>
      </c>
      <c r="I336" t="s">
        <v>48</v>
      </c>
      <c r="J336" t="s">
        <v>48</v>
      </c>
      <c r="K336" t="s">
        <v>48</v>
      </c>
      <c r="L336" t="s">
        <v>48</v>
      </c>
      <c r="M336" t="s">
        <v>48</v>
      </c>
      <c r="N336" t="s">
        <v>48</v>
      </c>
      <c r="O336" t="s">
        <v>48</v>
      </c>
      <c r="P336" t="s">
        <v>48</v>
      </c>
      <c r="Q336" t="s">
        <v>48</v>
      </c>
      <c r="R336" t="s">
        <v>48</v>
      </c>
      <c r="S336" t="s">
        <v>48</v>
      </c>
      <c r="T336" t="s">
        <v>322</v>
      </c>
      <c r="U336" t="s">
        <v>322</v>
      </c>
      <c r="V336" t="s">
        <v>322</v>
      </c>
      <c r="W336" t="s">
        <v>322</v>
      </c>
      <c r="X336" t="s">
        <v>322</v>
      </c>
      <c r="Y336" t="s">
        <v>322</v>
      </c>
      <c r="Z336" t="s">
        <v>322</v>
      </c>
      <c r="AH336" t="s">
        <v>322</v>
      </c>
      <c r="AI336" s="26"/>
      <c r="AJ336" s="26" t="s">
        <v>322</v>
      </c>
      <c r="AK336" s="26" t="s">
        <v>322</v>
      </c>
      <c r="AL336" s="26" t="s">
        <v>322</v>
      </c>
      <c r="AM336" s="26" t="str" cm="1">
        <f t="array" ref="AM336">IF(AH336="Yes",T336&amp;" (Suspended as of: "&amp;TEXT(AI336,"m/dd/yyyy")&amp;")",T336)</f>
        <v xml:space="preserve"> </v>
      </c>
      <c r="AN336" t="str" cm="1">
        <f t="array" ref="AN33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36" t="str" cm="1">
        <f t="array" ref="AO33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3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36" t="e">
        <f>VLOOKUP(data[[#This Row],[Lead Name]],get_cat!$A$170:$B$172,2,0)</f>
        <v>#N/A</v>
      </c>
      <c r="AR33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37" spans="1:44" x14ac:dyDescent="0.35">
      <c r="A337" t="s">
        <v>133</v>
      </c>
      <c r="B337" t="s">
        <v>322</v>
      </c>
      <c r="C337" t="s">
        <v>322</v>
      </c>
      <c r="D337" t="s">
        <v>322</v>
      </c>
      <c r="E337" t="s">
        <v>48</v>
      </c>
      <c r="F337" t="s">
        <v>48</v>
      </c>
      <c r="G337" t="s">
        <v>48</v>
      </c>
      <c r="H337" t="s">
        <v>48</v>
      </c>
      <c r="I337" t="s">
        <v>48</v>
      </c>
      <c r="J337" t="s">
        <v>48</v>
      </c>
      <c r="K337" t="s">
        <v>48</v>
      </c>
      <c r="L337" t="s">
        <v>48</v>
      </c>
      <c r="M337" t="s">
        <v>48</v>
      </c>
      <c r="N337" t="s">
        <v>48</v>
      </c>
      <c r="O337" t="s">
        <v>48</v>
      </c>
      <c r="P337" t="s">
        <v>48</v>
      </c>
      <c r="Q337" t="s">
        <v>48</v>
      </c>
      <c r="R337" t="s">
        <v>48</v>
      </c>
      <c r="S337" t="s">
        <v>48</v>
      </c>
      <c r="T337" t="s">
        <v>322</v>
      </c>
      <c r="U337" t="s">
        <v>322</v>
      </c>
      <c r="V337" t="s">
        <v>322</v>
      </c>
      <c r="W337" t="s">
        <v>322</v>
      </c>
      <c r="X337" t="s">
        <v>322</v>
      </c>
      <c r="Y337" t="s">
        <v>322</v>
      </c>
      <c r="Z337" t="s">
        <v>322</v>
      </c>
      <c r="AH337" t="s">
        <v>322</v>
      </c>
      <c r="AI337" s="26"/>
      <c r="AJ337" s="26" t="s">
        <v>322</v>
      </c>
      <c r="AK337" s="26" t="s">
        <v>322</v>
      </c>
      <c r="AL337" s="26" t="s">
        <v>322</v>
      </c>
      <c r="AM337" s="26" t="str" cm="1">
        <f t="array" ref="AM337">IF(AH337="Yes",T337&amp;" (Suspended as of: "&amp;TEXT(AI337,"m/dd/yyyy")&amp;")",T337)</f>
        <v xml:space="preserve"> </v>
      </c>
      <c r="AN337" t="str" cm="1">
        <f t="array" ref="AN33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37" t="str" cm="1">
        <f t="array" ref="AO33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3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37" t="e">
        <f>VLOOKUP(data[[#This Row],[Lead Name]],get_cat!$A$170:$B$172,2,0)</f>
        <v>#N/A</v>
      </c>
      <c r="AR33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38" spans="1:44" x14ac:dyDescent="0.35">
      <c r="A338" t="s">
        <v>133</v>
      </c>
      <c r="B338" t="s">
        <v>322</v>
      </c>
      <c r="C338" t="s">
        <v>322</v>
      </c>
      <c r="D338" t="s">
        <v>322</v>
      </c>
      <c r="E338" t="s">
        <v>48</v>
      </c>
      <c r="F338" t="s">
        <v>48</v>
      </c>
      <c r="G338" t="s">
        <v>48</v>
      </c>
      <c r="H338" t="s">
        <v>48</v>
      </c>
      <c r="I338" t="s">
        <v>48</v>
      </c>
      <c r="J338" t="s">
        <v>48</v>
      </c>
      <c r="K338" t="s">
        <v>48</v>
      </c>
      <c r="L338" t="s">
        <v>48</v>
      </c>
      <c r="M338" t="s">
        <v>48</v>
      </c>
      <c r="N338" t="s">
        <v>48</v>
      </c>
      <c r="O338" t="s">
        <v>48</v>
      </c>
      <c r="P338" t="s">
        <v>48</v>
      </c>
      <c r="Q338" t="s">
        <v>48</v>
      </c>
      <c r="R338" t="s">
        <v>48</v>
      </c>
      <c r="S338" t="s">
        <v>48</v>
      </c>
      <c r="T338" t="s">
        <v>322</v>
      </c>
      <c r="U338" t="s">
        <v>322</v>
      </c>
      <c r="V338" t="s">
        <v>322</v>
      </c>
      <c r="W338" t="s">
        <v>322</v>
      </c>
      <c r="X338" t="s">
        <v>322</v>
      </c>
      <c r="Y338" t="s">
        <v>322</v>
      </c>
      <c r="Z338" t="s">
        <v>322</v>
      </c>
      <c r="AH338" t="s">
        <v>322</v>
      </c>
      <c r="AI338" s="26"/>
      <c r="AJ338" s="26" t="s">
        <v>322</v>
      </c>
      <c r="AK338" s="26" t="s">
        <v>322</v>
      </c>
      <c r="AL338" s="26" t="s">
        <v>322</v>
      </c>
      <c r="AM338" s="26" t="str" cm="1">
        <f t="array" ref="AM338">IF(AH338="Yes",T338&amp;" (Suspended as of: "&amp;TEXT(AI338,"m/dd/yyyy")&amp;")",T338)</f>
        <v xml:space="preserve"> </v>
      </c>
      <c r="AN338" t="str" cm="1">
        <f t="array" ref="AN33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38" t="str" cm="1">
        <f t="array" ref="AO33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3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38" t="e">
        <f>VLOOKUP(data[[#This Row],[Lead Name]],get_cat!$A$170:$B$172,2,0)</f>
        <v>#N/A</v>
      </c>
      <c r="AR33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39" spans="1:44" x14ac:dyDescent="0.35">
      <c r="A339" t="s">
        <v>133</v>
      </c>
      <c r="B339" t="s">
        <v>322</v>
      </c>
      <c r="C339" t="s">
        <v>322</v>
      </c>
      <c r="D339" t="s">
        <v>322</v>
      </c>
      <c r="E339" t="s">
        <v>48</v>
      </c>
      <c r="F339" t="s">
        <v>48</v>
      </c>
      <c r="G339" t="s">
        <v>48</v>
      </c>
      <c r="H339" t="s">
        <v>48</v>
      </c>
      <c r="I339" t="s">
        <v>48</v>
      </c>
      <c r="J339" t="s">
        <v>48</v>
      </c>
      <c r="K339" t="s">
        <v>48</v>
      </c>
      <c r="L339" t="s">
        <v>48</v>
      </c>
      <c r="M339" t="s">
        <v>48</v>
      </c>
      <c r="N339" t="s">
        <v>48</v>
      </c>
      <c r="O339" t="s">
        <v>48</v>
      </c>
      <c r="P339" t="s">
        <v>48</v>
      </c>
      <c r="Q339" t="s">
        <v>48</v>
      </c>
      <c r="R339" t="s">
        <v>48</v>
      </c>
      <c r="S339" t="s">
        <v>48</v>
      </c>
      <c r="T339" t="s">
        <v>322</v>
      </c>
      <c r="U339" t="s">
        <v>322</v>
      </c>
      <c r="V339" t="s">
        <v>322</v>
      </c>
      <c r="W339" t="s">
        <v>322</v>
      </c>
      <c r="X339" t="s">
        <v>322</v>
      </c>
      <c r="Y339" t="s">
        <v>322</v>
      </c>
      <c r="Z339" t="s">
        <v>322</v>
      </c>
      <c r="AH339" t="s">
        <v>322</v>
      </c>
      <c r="AI339" s="26"/>
      <c r="AJ339" s="26" t="s">
        <v>322</v>
      </c>
      <c r="AK339" s="26" t="s">
        <v>322</v>
      </c>
      <c r="AL339" s="26" t="s">
        <v>322</v>
      </c>
      <c r="AM339" s="26" t="str" cm="1">
        <f t="array" ref="AM339">IF(AH339="Yes",T339&amp;" (Suspended as of: "&amp;TEXT(AI339,"m/dd/yyyy")&amp;")",T339)</f>
        <v xml:space="preserve"> </v>
      </c>
      <c r="AN339" t="str" cm="1">
        <f t="array" ref="AN33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39" t="str" cm="1">
        <f t="array" ref="AO33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3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39" t="e">
        <f>VLOOKUP(data[[#This Row],[Lead Name]],get_cat!$A$170:$B$172,2,0)</f>
        <v>#N/A</v>
      </c>
      <c r="AR33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40" spans="1:44" x14ac:dyDescent="0.35">
      <c r="A340" t="s">
        <v>133</v>
      </c>
      <c r="B340" t="s">
        <v>322</v>
      </c>
      <c r="C340" t="s">
        <v>322</v>
      </c>
      <c r="D340" t="s">
        <v>322</v>
      </c>
      <c r="E340" t="s">
        <v>48</v>
      </c>
      <c r="F340" t="s">
        <v>48</v>
      </c>
      <c r="G340" t="s">
        <v>48</v>
      </c>
      <c r="H340" t="s">
        <v>48</v>
      </c>
      <c r="I340" t="s">
        <v>48</v>
      </c>
      <c r="J340" t="s">
        <v>48</v>
      </c>
      <c r="K340" t="s">
        <v>48</v>
      </c>
      <c r="L340" t="s">
        <v>48</v>
      </c>
      <c r="M340" t="s">
        <v>48</v>
      </c>
      <c r="N340" t="s">
        <v>48</v>
      </c>
      <c r="O340" t="s">
        <v>48</v>
      </c>
      <c r="P340" t="s">
        <v>48</v>
      </c>
      <c r="Q340" t="s">
        <v>48</v>
      </c>
      <c r="R340" t="s">
        <v>48</v>
      </c>
      <c r="S340" t="s">
        <v>48</v>
      </c>
      <c r="T340" t="s">
        <v>322</v>
      </c>
      <c r="U340" t="s">
        <v>322</v>
      </c>
      <c r="V340" t="s">
        <v>322</v>
      </c>
      <c r="W340" t="s">
        <v>322</v>
      </c>
      <c r="X340" t="s">
        <v>322</v>
      </c>
      <c r="Y340" t="s">
        <v>322</v>
      </c>
      <c r="Z340" t="s">
        <v>322</v>
      </c>
      <c r="AH340" t="s">
        <v>322</v>
      </c>
      <c r="AI340" s="26"/>
      <c r="AJ340" s="26" t="s">
        <v>322</v>
      </c>
      <c r="AK340" s="26" t="s">
        <v>322</v>
      </c>
      <c r="AL340" s="26" t="s">
        <v>322</v>
      </c>
      <c r="AM340" s="26" t="str" cm="1">
        <f t="array" ref="AM340">IF(AH340="Yes",T340&amp;" (Suspended as of: "&amp;TEXT(AI340,"m/dd/yyyy")&amp;")",T340)</f>
        <v xml:space="preserve"> </v>
      </c>
      <c r="AN340" t="str" cm="1">
        <f t="array" ref="AN34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40" t="str" cm="1">
        <f t="array" ref="AO34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4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40" t="e">
        <f>VLOOKUP(data[[#This Row],[Lead Name]],get_cat!$A$170:$B$172,2,0)</f>
        <v>#N/A</v>
      </c>
      <c r="AR34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41" spans="1:44" x14ac:dyDescent="0.35">
      <c r="A341" t="s">
        <v>133</v>
      </c>
      <c r="B341" t="s">
        <v>322</v>
      </c>
      <c r="C341" t="s">
        <v>322</v>
      </c>
      <c r="D341" t="s">
        <v>322</v>
      </c>
      <c r="E341" t="s">
        <v>48</v>
      </c>
      <c r="F341" t="s">
        <v>48</v>
      </c>
      <c r="G341" t="s">
        <v>48</v>
      </c>
      <c r="H341" t="s">
        <v>48</v>
      </c>
      <c r="I341" t="s">
        <v>48</v>
      </c>
      <c r="J341" t="s">
        <v>48</v>
      </c>
      <c r="K341" t="s">
        <v>48</v>
      </c>
      <c r="L341" t="s">
        <v>48</v>
      </c>
      <c r="M341" t="s">
        <v>48</v>
      </c>
      <c r="N341" t="s">
        <v>48</v>
      </c>
      <c r="O341" t="s">
        <v>48</v>
      </c>
      <c r="P341" t="s">
        <v>48</v>
      </c>
      <c r="Q341" t="s">
        <v>48</v>
      </c>
      <c r="R341" t="s">
        <v>48</v>
      </c>
      <c r="S341" t="s">
        <v>48</v>
      </c>
      <c r="T341" t="s">
        <v>322</v>
      </c>
      <c r="U341" t="s">
        <v>322</v>
      </c>
      <c r="V341" t="s">
        <v>322</v>
      </c>
      <c r="W341" t="s">
        <v>322</v>
      </c>
      <c r="X341" t="s">
        <v>322</v>
      </c>
      <c r="Y341" t="s">
        <v>322</v>
      </c>
      <c r="Z341" t="s">
        <v>322</v>
      </c>
      <c r="AH341" t="s">
        <v>322</v>
      </c>
      <c r="AI341" s="26"/>
      <c r="AJ341" s="26" t="s">
        <v>322</v>
      </c>
      <c r="AK341" s="26" t="s">
        <v>322</v>
      </c>
      <c r="AL341" s="26" t="s">
        <v>322</v>
      </c>
      <c r="AM341" s="26" t="str" cm="1">
        <f t="array" ref="AM341">IF(AH341="Yes",T341&amp;" (Suspended as of: "&amp;TEXT(AI341,"m/dd/yyyy")&amp;")",T341)</f>
        <v xml:space="preserve"> </v>
      </c>
      <c r="AN341" t="str" cm="1">
        <f t="array" ref="AN34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41" t="str" cm="1">
        <f t="array" ref="AO34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4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41" t="e">
        <f>VLOOKUP(data[[#This Row],[Lead Name]],get_cat!$A$170:$B$172,2,0)</f>
        <v>#N/A</v>
      </c>
      <c r="AR34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42" spans="1:44" x14ac:dyDescent="0.35">
      <c r="A342" t="s">
        <v>133</v>
      </c>
      <c r="B342" t="s">
        <v>322</v>
      </c>
      <c r="C342" t="s">
        <v>322</v>
      </c>
      <c r="D342" t="s">
        <v>322</v>
      </c>
      <c r="E342" t="s">
        <v>48</v>
      </c>
      <c r="F342" t="s">
        <v>48</v>
      </c>
      <c r="G342" t="s">
        <v>48</v>
      </c>
      <c r="H342" t="s">
        <v>48</v>
      </c>
      <c r="I342" t="s">
        <v>48</v>
      </c>
      <c r="J342" t="s">
        <v>48</v>
      </c>
      <c r="K342" t="s">
        <v>48</v>
      </c>
      <c r="L342" t="s">
        <v>48</v>
      </c>
      <c r="M342" t="s">
        <v>48</v>
      </c>
      <c r="N342" t="s">
        <v>48</v>
      </c>
      <c r="O342" t="s">
        <v>48</v>
      </c>
      <c r="P342" t="s">
        <v>48</v>
      </c>
      <c r="Q342" t="s">
        <v>48</v>
      </c>
      <c r="R342" t="s">
        <v>48</v>
      </c>
      <c r="S342" t="s">
        <v>48</v>
      </c>
      <c r="T342" t="s">
        <v>322</v>
      </c>
      <c r="U342" t="s">
        <v>322</v>
      </c>
      <c r="V342" t="s">
        <v>322</v>
      </c>
      <c r="W342" t="s">
        <v>322</v>
      </c>
      <c r="X342" t="s">
        <v>322</v>
      </c>
      <c r="Y342" t="s">
        <v>322</v>
      </c>
      <c r="Z342" t="s">
        <v>322</v>
      </c>
      <c r="AH342" t="s">
        <v>322</v>
      </c>
      <c r="AI342" s="26"/>
      <c r="AJ342" s="26" t="s">
        <v>322</v>
      </c>
      <c r="AK342" s="26" t="s">
        <v>322</v>
      </c>
      <c r="AL342" s="26" t="s">
        <v>322</v>
      </c>
      <c r="AM342" s="26" t="str" cm="1">
        <f t="array" ref="AM342">IF(AH342="Yes",T342&amp;" (Suspended as of: "&amp;TEXT(AI342,"m/dd/yyyy")&amp;")",T342)</f>
        <v xml:space="preserve"> </v>
      </c>
      <c r="AN342" t="str" cm="1">
        <f t="array" ref="AN34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42" t="str" cm="1">
        <f t="array" ref="AO34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4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42" t="e">
        <f>VLOOKUP(data[[#This Row],[Lead Name]],get_cat!$A$170:$B$172,2,0)</f>
        <v>#N/A</v>
      </c>
      <c r="AR34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43" spans="1:44" x14ac:dyDescent="0.35">
      <c r="A343" t="s">
        <v>133</v>
      </c>
      <c r="B343" t="s">
        <v>322</v>
      </c>
      <c r="C343" t="s">
        <v>322</v>
      </c>
      <c r="D343" t="s">
        <v>322</v>
      </c>
      <c r="E343" t="s">
        <v>48</v>
      </c>
      <c r="F343" t="s">
        <v>48</v>
      </c>
      <c r="G343" t="s">
        <v>48</v>
      </c>
      <c r="H343" t="s">
        <v>48</v>
      </c>
      <c r="I343" t="s">
        <v>48</v>
      </c>
      <c r="J343" t="s">
        <v>48</v>
      </c>
      <c r="K343" t="s">
        <v>48</v>
      </c>
      <c r="L343" t="s">
        <v>48</v>
      </c>
      <c r="M343" t="s">
        <v>48</v>
      </c>
      <c r="N343" t="s">
        <v>48</v>
      </c>
      <c r="O343" t="s">
        <v>48</v>
      </c>
      <c r="P343" t="s">
        <v>48</v>
      </c>
      <c r="Q343" t="s">
        <v>48</v>
      </c>
      <c r="R343" t="s">
        <v>48</v>
      </c>
      <c r="S343" t="s">
        <v>48</v>
      </c>
      <c r="T343" t="s">
        <v>322</v>
      </c>
      <c r="U343" t="s">
        <v>322</v>
      </c>
      <c r="V343" t="s">
        <v>322</v>
      </c>
      <c r="W343" t="s">
        <v>322</v>
      </c>
      <c r="X343" t="s">
        <v>322</v>
      </c>
      <c r="Y343" t="s">
        <v>322</v>
      </c>
      <c r="Z343" t="s">
        <v>322</v>
      </c>
      <c r="AH343" t="s">
        <v>322</v>
      </c>
      <c r="AI343" s="26"/>
      <c r="AJ343" s="26" t="s">
        <v>322</v>
      </c>
      <c r="AK343" s="26" t="s">
        <v>322</v>
      </c>
      <c r="AL343" s="26" t="s">
        <v>322</v>
      </c>
      <c r="AM343" s="26" t="str" cm="1">
        <f t="array" ref="AM343">IF(AH343="Yes",T343&amp;" (Suspended as of: "&amp;TEXT(AI343,"m/dd/yyyy")&amp;")",T343)</f>
        <v xml:space="preserve"> </v>
      </c>
      <c r="AN343" t="str" cm="1">
        <f t="array" ref="AN34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43" t="str" cm="1">
        <f t="array" ref="AO34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4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43" t="e">
        <f>VLOOKUP(data[[#This Row],[Lead Name]],get_cat!$A$170:$B$172,2,0)</f>
        <v>#N/A</v>
      </c>
      <c r="AR34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44" spans="1:44" x14ac:dyDescent="0.35">
      <c r="A344" t="s">
        <v>133</v>
      </c>
      <c r="B344" t="s">
        <v>322</v>
      </c>
      <c r="C344" t="s">
        <v>322</v>
      </c>
      <c r="D344" t="s">
        <v>322</v>
      </c>
      <c r="E344" t="s">
        <v>48</v>
      </c>
      <c r="F344" t="s">
        <v>48</v>
      </c>
      <c r="G344" t="s">
        <v>48</v>
      </c>
      <c r="H344" t="s">
        <v>48</v>
      </c>
      <c r="I344" t="s">
        <v>48</v>
      </c>
      <c r="J344" t="s">
        <v>48</v>
      </c>
      <c r="K344" t="s">
        <v>48</v>
      </c>
      <c r="L344" t="s">
        <v>48</v>
      </c>
      <c r="M344" t="s">
        <v>48</v>
      </c>
      <c r="N344" t="s">
        <v>48</v>
      </c>
      <c r="O344" t="s">
        <v>48</v>
      </c>
      <c r="P344" t="s">
        <v>48</v>
      </c>
      <c r="Q344" t="s">
        <v>48</v>
      </c>
      <c r="R344" t="s">
        <v>48</v>
      </c>
      <c r="S344" t="s">
        <v>48</v>
      </c>
      <c r="T344" t="s">
        <v>322</v>
      </c>
      <c r="U344" t="s">
        <v>322</v>
      </c>
      <c r="V344" t="s">
        <v>322</v>
      </c>
      <c r="W344" t="s">
        <v>322</v>
      </c>
      <c r="X344" t="s">
        <v>322</v>
      </c>
      <c r="Y344" t="s">
        <v>322</v>
      </c>
      <c r="Z344" t="s">
        <v>322</v>
      </c>
      <c r="AH344" t="s">
        <v>322</v>
      </c>
      <c r="AI344" s="26"/>
      <c r="AJ344" s="26" t="s">
        <v>322</v>
      </c>
      <c r="AK344" s="26" t="s">
        <v>322</v>
      </c>
      <c r="AL344" s="26" t="s">
        <v>322</v>
      </c>
      <c r="AM344" s="26" t="str" cm="1">
        <f t="array" ref="AM344">IF(AH344="Yes",T344&amp;" (Suspended as of: "&amp;TEXT(AI344,"m/dd/yyyy")&amp;")",T344)</f>
        <v xml:space="preserve"> </v>
      </c>
      <c r="AN344" t="str" cm="1">
        <f t="array" ref="AN34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44" t="str" cm="1">
        <f t="array" ref="AO34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4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44" t="e">
        <f>VLOOKUP(data[[#This Row],[Lead Name]],get_cat!$A$170:$B$172,2,0)</f>
        <v>#N/A</v>
      </c>
      <c r="AR34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45" spans="1:44" x14ac:dyDescent="0.35">
      <c r="A345" t="s">
        <v>133</v>
      </c>
      <c r="B345" t="s">
        <v>322</v>
      </c>
      <c r="C345" t="s">
        <v>322</v>
      </c>
      <c r="D345" t="s">
        <v>322</v>
      </c>
      <c r="E345" t="s">
        <v>48</v>
      </c>
      <c r="F345" t="s">
        <v>48</v>
      </c>
      <c r="G345" t="s">
        <v>48</v>
      </c>
      <c r="H345" t="s">
        <v>48</v>
      </c>
      <c r="I345" t="s">
        <v>48</v>
      </c>
      <c r="J345" t="s">
        <v>48</v>
      </c>
      <c r="K345" t="s">
        <v>48</v>
      </c>
      <c r="L345" t="s">
        <v>48</v>
      </c>
      <c r="M345" t="s">
        <v>48</v>
      </c>
      <c r="N345" t="s">
        <v>48</v>
      </c>
      <c r="O345" t="s">
        <v>48</v>
      </c>
      <c r="P345" t="s">
        <v>48</v>
      </c>
      <c r="Q345" t="s">
        <v>48</v>
      </c>
      <c r="R345" t="s">
        <v>48</v>
      </c>
      <c r="S345" t="s">
        <v>48</v>
      </c>
      <c r="T345" t="s">
        <v>322</v>
      </c>
      <c r="U345" t="s">
        <v>322</v>
      </c>
      <c r="V345" t="s">
        <v>322</v>
      </c>
      <c r="W345" t="s">
        <v>322</v>
      </c>
      <c r="X345" t="s">
        <v>322</v>
      </c>
      <c r="Y345" t="s">
        <v>322</v>
      </c>
      <c r="Z345" t="s">
        <v>322</v>
      </c>
      <c r="AH345" t="s">
        <v>322</v>
      </c>
      <c r="AI345" s="26"/>
      <c r="AJ345" s="26" t="s">
        <v>322</v>
      </c>
      <c r="AK345" s="26" t="s">
        <v>322</v>
      </c>
      <c r="AL345" s="26" t="s">
        <v>322</v>
      </c>
      <c r="AM345" s="26" t="str" cm="1">
        <f t="array" ref="AM345">IF(AH345="Yes",T345&amp;" (Suspended as of: "&amp;TEXT(AI345,"m/dd/yyyy")&amp;")",T345)</f>
        <v xml:space="preserve"> </v>
      </c>
      <c r="AN345" t="str" cm="1">
        <f t="array" ref="AN34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45" t="str" cm="1">
        <f t="array" ref="AO34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4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45" t="e">
        <f>VLOOKUP(data[[#This Row],[Lead Name]],get_cat!$A$170:$B$172,2,0)</f>
        <v>#N/A</v>
      </c>
      <c r="AR34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46" spans="1:44" x14ac:dyDescent="0.35">
      <c r="A346" t="s">
        <v>133</v>
      </c>
      <c r="B346" t="s">
        <v>322</v>
      </c>
      <c r="C346" t="s">
        <v>322</v>
      </c>
      <c r="D346" t="s">
        <v>322</v>
      </c>
      <c r="E346" t="s">
        <v>48</v>
      </c>
      <c r="F346" t="s">
        <v>48</v>
      </c>
      <c r="G346" t="s">
        <v>48</v>
      </c>
      <c r="H346" t="s">
        <v>48</v>
      </c>
      <c r="I346" t="s">
        <v>48</v>
      </c>
      <c r="J346" t="s">
        <v>48</v>
      </c>
      <c r="K346" t="s">
        <v>48</v>
      </c>
      <c r="L346" t="s">
        <v>48</v>
      </c>
      <c r="M346" t="s">
        <v>48</v>
      </c>
      <c r="N346" t="s">
        <v>48</v>
      </c>
      <c r="O346" t="s">
        <v>48</v>
      </c>
      <c r="P346" t="s">
        <v>48</v>
      </c>
      <c r="Q346" t="s">
        <v>48</v>
      </c>
      <c r="R346" t="s">
        <v>48</v>
      </c>
      <c r="S346" t="s">
        <v>48</v>
      </c>
      <c r="T346" t="s">
        <v>322</v>
      </c>
      <c r="U346" t="s">
        <v>322</v>
      </c>
      <c r="V346" t="s">
        <v>322</v>
      </c>
      <c r="W346" t="s">
        <v>322</v>
      </c>
      <c r="X346" t="s">
        <v>322</v>
      </c>
      <c r="Y346" t="s">
        <v>322</v>
      </c>
      <c r="Z346" t="s">
        <v>322</v>
      </c>
      <c r="AH346" t="s">
        <v>322</v>
      </c>
      <c r="AI346" s="26"/>
      <c r="AJ346" s="26" t="s">
        <v>322</v>
      </c>
      <c r="AK346" s="26" t="s">
        <v>322</v>
      </c>
      <c r="AL346" s="26" t="s">
        <v>322</v>
      </c>
      <c r="AM346" s="26" t="str" cm="1">
        <f t="array" ref="AM346">IF(AH346="Yes",T346&amp;" (Suspended as of: "&amp;TEXT(AI346,"m/dd/yyyy")&amp;")",T346)</f>
        <v xml:space="preserve"> </v>
      </c>
      <c r="AN346" t="str" cm="1">
        <f t="array" ref="AN34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46" t="str" cm="1">
        <f t="array" ref="AO34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4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46" t="e">
        <f>VLOOKUP(data[[#This Row],[Lead Name]],get_cat!$A$170:$B$172,2,0)</f>
        <v>#N/A</v>
      </c>
      <c r="AR34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47" spans="1:44" x14ac:dyDescent="0.35">
      <c r="A347" t="s">
        <v>133</v>
      </c>
      <c r="B347" t="s">
        <v>322</v>
      </c>
      <c r="C347" t="s">
        <v>322</v>
      </c>
      <c r="D347" t="s">
        <v>322</v>
      </c>
      <c r="E347" t="s">
        <v>48</v>
      </c>
      <c r="F347" t="s">
        <v>48</v>
      </c>
      <c r="G347" t="s">
        <v>48</v>
      </c>
      <c r="H347" t="s">
        <v>48</v>
      </c>
      <c r="I347" t="s">
        <v>48</v>
      </c>
      <c r="J347" t="s">
        <v>48</v>
      </c>
      <c r="K347" t="s">
        <v>48</v>
      </c>
      <c r="L347" t="s">
        <v>48</v>
      </c>
      <c r="M347" t="s">
        <v>48</v>
      </c>
      <c r="N347" t="s">
        <v>48</v>
      </c>
      <c r="O347" t="s">
        <v>48</v>
      </c>
      <c r="P347" t="s">
        <v>48</v>
      </c>
      <c r="Q347" t="s">
        <v>48</v>
      </c>
      <c r="R347" t="s">
        <v>48</v>
      </c>
      <c r="S347" t="s">
        <v>48</v>
      </c>
      <c r="T347" t="s">
        <v>322</v>
      </c>
      <c r="U347" t="s">
        <v>322</v>
      </c>
      <c r="V347" t="s">
        <v>322</v>
      </c>
      <c r="W347" t="s">
        <v>322</v>
      </c>
      <c r="X347" t="s">
        <v>322</v>
      </c>
      <c r="Y347" t="s">
        <v>322</v>
      </c>
      <c r="Z347" t="s">
        <v>322</v>
      </c>
      <c r="AH347" t="s">
        <v>322</v>
      </c>
      <c r="AI347" s="26"/>
      <c r="AJ347" s="26" t="s">
        <v>322</v>
      </c>
      <c r="AK347" s="26" t="s">
        <v>322</v>
      </c>
      <c r="AL347" s="26" t="s">
        <v>322</v>
      </c>
      <c r="AM347" s="26" t="str" cm="1">
        <f t="array" ref="AM347">IF(AH347="Yes",T347&amp;" (Suspended as of: "&amp;TEXT(AI347,"m/dd/yyyy")&amp;")",T347)</f>
        <v xml:space="preserve"> </v>
      </c>
      <c r="AN347" t="str" cm="1">
        <f t="array" ref="AN34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47" t="str" cm="1">
        <f t="array" ref="AO34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4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47" t="e">
        <f>VLOOKUP(data[[#This Row],[Lead Name]],get_cat!$A$170:$B$172,2,0)</f>
        <v>#N/A</v>
      </c>
      <c r="AR34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48" spans="1:44" x14ac:dyDescent="0.35">
      <c r="A348" t="s">
        <v>133</v>
      </c>
      <c r="B348" t="s">
        <v>322</v>
      </c>
      <c r="C348" t="s">
        <v>322</v>
      </c>
      <c r="D348" t="s">
        <v>322</v>
      </c>
      <c r="E348" t="s">
        <v>48</v>
      </c>
      <c r="F348" t="s">
        <v>48</v>
      </c>
      <c r="G348" t="s">
        <v>48</v>
      </c>
      <c r="H348" t="s">
        <v>48</v>
      </c>
      <c r="I348" t="s">
        <v>48</v>
      </c>
      <c r="J348" t="s">
        <v>48</v>
      </c>
      <c r="K348" t="s">
        <v>48</v>
      </c>
      <c r="L348" t="s">
        <v>48</v>
      </c>
      <c r="M348" t="s">
        <v>48</v>
      </c>
      <c r="N348" t="s">
        <v>48</v>
      </c>
      <c r="O348" t="s">
        <v>48</v>
      </c>
      <c r="P348" t="s">
        <v>48</v>
      </c>
      <c r="Q348" t="s">
        <v>48</v>
      </c>
      <c r="R348" t="s">
        <v>48</v>
      </c>
      <c r="S348" t="s">
        <v>48</v>
      </c>
      <c r="T348" t="s">
        <v>322</v>
      </c>
      <c r="U348" t="s">
        <v>322</v>
      </c>
      <c r="V348" t="s">
        <v>322</v>
      </c>
      <c r="W348" t="s">
        <v>322</v>
      </c>
      <c r="X348" t="s">
        <v>322</v>
      </c>
      <c r="Y348" t="s">
        <v>322</v>
      </c>
      <c r="Z348" t="s">
        <v>322</v>
      </c>
      <c r="AH348" t="s">
        <v>322</v>
      </c>
      <c r="AI348" s="26"/>
      <c r="AJ348" s="26" t="s">
        <v>322</v>
      </c>
      <c r="AK348" s="26" t="s">
        <v>322</v>
      </c>
      <c r="AL348" s="26" t="s">
        <v>322</v>
      </c>
      <c r="AM348" s="26" t="str" cm="1">
        <f t="array" ref="AM348">IF(AH348="Yes",T348&amp;" (Suspended as of: "&amp;TEXT(AI348,"m/dd/yyyy")&amp;")",T348)</f>
        <v xml:space="preserve"> </v>
      </c>
      <c r="AN348" t="str" cm="1">
        <f t="array" ref="AN34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48" t="str" cm="1">
        <f t="array" ref="AO34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4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48" t="e">
        <f>VLOOKUP(data[[#This Row],[Lead Name]],get_cat!$A$170:$B$172,2,0)</f>
        <v>#N/A</v>
      </c>
      <c r="AR34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49" spans="1:44" x14ac:dyDescent="0.35">
      <c r="A349" t="s">
        <v>133</v>
      </c>
      <c r="B349" t="s">
        <v>322</v>
      </c>
      <c r="C349" t="s">
        <v>322</v>
      </c>
      <c r="D349" t="s">
        <v>322</v>
      </c>
      <c r="E349" t="s">
        <v>48</v>
      </c>
      <c r="F349" t="s">
        <v>48</v>
      </c>
      <c r="G349" t="s">
        <v>48</v>
      </c>
      <c r="H349" t="s">
        <v>48</v>
      </c>
      <c r="I349" t="s">
        <v>48</v>
      </c>
      <c r="J349" t="s">
        <v>48</v>
      </c>
      <c r="K349" t="s">
        <v>48</v>
      </c>
      <c r="L349" t="s">
        <v>48</v>
      </c>
      <c r="M349" t="s">
        <v>48</v>
      </c>
      <c r="N349" t="s">
        <v>48</v>
      </c>
      <c r="O349" t="s">
        <v>48</v>
      </c>
      <c r="P349" t="s">
        <v>48</v>
      </c>
      <c r="Q349" t="s">
        <v>48</v>
      </c>
      <c r="R349" t="s">
        <v>48</v>
      </c>
      <c r="S349" t="s">
        <v>48</v>
      </c>
      <c r="T349" t="s">
        <v>322</v>
      </c>
      <c r="U349" t="s">
        <v>322</v>
      </c>
      <c r="V349" t="s">
        <v>322</v>
      </c>
      <c r="W349" t="s">
        <v>322</v>
      </c>
      <c r="X349" t="s">
        <v>322</v>
      </c>
      <c r="Y349" t="s">
        <v>322</v>
      </c>
      <c r="Z349" t="s">
        <v>322</v>
      </c>
      <c r="AH349" t="s">
        <v>322</v>
      </c>
      <c r="AI349" s="26"/>
      <c r="AJ349" s="26" t="s">
        <v>322</v>
      </c>
      <c r="AK349" s="26" t="s">
        <v>322</v>
      </c>
      <c r="AL349" s="26" t="s">
        <v>322</v>
      </c>
      <c r="AM349" s="26" t="str" cm="1">
        <f t="array" ref="AM349">IF(AH349="Yes",T349&amp;" (Suspended as of: "&amp;TEXT(AI349,"m/dd/yyyy")&amp;")",T349)</f>
        <v xml:space="preserve"> </v>
      </c>
      <c r="AN349" t="str" cm="1">
        <f t="array" ref="AN34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49" t="str" cm="1">
        <f t="array" ref="AO34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4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49" t="e">
        <f>VLOOKUP(data[[#This Row],[Lead Name]],get_cat!$A$170:$B$172,2,0)</f>
        <v>#N/A</v>
      </c>
      <c r="AR34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50" spans="1:44" x14ac:dyDescent="0.35">
      <c r="A350" t="s">
        <v>133</v>
      </c>
      <c r="B350" t="s">
        <v>322</v>
      </c>
      <c r="C350" t="s">
        <v>322</v>
      </c>
      <c r="D350" t="s">
        <v>322</v>
      </c>
      <c r="E350" t="s">
        <v>48</v>
      </c>
      <c r="F350" t="s">
        <v>48</v>
      </c>
      <c r="G350" t="s">
        <v>48</v>
      </c>
      <c r="H350" t="s">
        <v>48</v>
      </c>
      <c r="I350" t="s">
        <v>48</v>
      </c>
      <c r="J350" t="s">
        <v>48</v>
      </c>
      <c r="K350" t="s">
        <v>48</v>
      </c>
      <c r="L350" t="s">
        <v>48</v>
      </c>
      <c r="M350" t="s">
        <v>48</v>
      </c>
      <c r="N350" t="s">
        <v>48</v>
      </c>
      <c r="O350" t="s">
        <v>48</v>
      </c>
      <c r="P350" t="s">
        <v>48</v>
      </c>
      <c r="Q350" t="s">
        <v>48</v>
      </c>
      <c r="R350" t="s">
        <v>48</v>
      </c>
      <c r="S350" t="s">
        <v>48</v>
      </c>
      <c r="T350" t="s">
        <v>322</v>
      </c>
      <c r="U350" t="s">
        <v>322</v>
      </c>
      <c r="V350" t="s">
        <v>322</v>
      </c>
      <c r="W350" t="s">
        <v>322</v>
      </c>
      <c r="X350" t="s">
        <v>322</v>
      </c>
      <c r="Y350" t="s">
        <v>322</v>
      </c>
      <c r="Z350" t="s">
        <v>322</v>
      </c>
      <c r="AH350" t="s">
        <v>322</v>
      </c>
      <c r="AI350" s="26"/>
      <c r="AJ350" s="26" t="s">
        <v>322</v>
      </c>
      <c r="AK350" s="26" t="s">
        <v>322</v>
      </c>
      <c r="AL350" s="26" t="s">
        <v>322</v>
      </c>
      <c r="AM350" s="26" t="str" cm="1">
        <f t="array" ref="AM350">IF(AH350="Yes",T350&amp;" (Suspended as of: "&amp;TEXT(AI350,"m/dd/yyyy")&amp;")",T350)</f>
        <v xml:space="preserve"> </v>
      </c>
      <c r="AN350" t="str" cm="1">
        <f t="array" ref="AN35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50" t="str" cm="1">
        <f t="array" ref="AO35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5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50" t="e">
        <f>VLOOKUP(data[[#This Row],[Lead Name]],get_cat!$A$170:$B$172,2,0)</f>
        <v>#N/A</v>
      </c>
      <c r="AR35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51" spans="1:44" x14ac:dyDescent="0.35">
      <c r="A351" t="s">
        <v>133</v>
      </c>
      <c r="B351" t="s">
        <v>322</v>
      </c>
      <c r="C351" t="s">
        <v>322</v>
      </c>
      <c r="D351" t="s">
        <v>322</v>
      </c>
      <c r="E351" t="s">
        <v>48</v>
      </c>
      <c r="F351" t="s">
        <v>48</v>
      </c>
      <c r="G351" t="s">
        <v>48</v>
      </c>
      <c r="H351" t="s">
        <v>48</v>
      </c>
      <c r="I351" t="s">
        <v>48</v>
      </c>
      <c r="J351" t="s">
        <v>48</v>
      </c>
      <c r="K351" t="s">
        <v>48</v>
      </c>
      <c r="L351" t="s">
        <v>48</v>
      </c>
      <c r="M351" t="s">
        <v>48</v>
      </c>
      <c r="N351" t="s">
        <v>48</v>
      </c>
      <c r="O351" t="s">
        <v>48</v>
      </c>
      <c r="P351" t="s">
        <v>48</v>
      </c>
      <c r="Q351" t="s">
        <v>48</v>
      </c>
      <c r="R351" t="s">
        <v>48</v>
      </c>
      <c r="S351" t="s">
        <v>48</v>
      </c>
      <c r="T351" t="s">
        <v>322</v>
      </c>
      <c r="U351" t="s">
        <v>322</v>
      </c>
      <c r="V351" t="s">
        <v>322</v>
      </c>
      <c r="W351" t="s">
        <v>322</v>
      </c>
      <c r="X351" t="s">
        <v>322</v>
      </c>
      <c r="Y351" t="s">
        <v>322</v>
      </c>
      <c r="Z351" t="s">
        <v>322</v>
      </c>
      <c r="AH351" t="s">
        <v>322</v>
      </c>
      <c r="AI351" s="26"/>
      <c r="AJ351" s="26" t="s">
        <v>322</v>
      </c>
      <c r="AK351" s="26" t="s">
        <v>322</v>
      </c>
      <c r="AL351" s="26" t="s">
        <v>322</v>
      </c>
      <c r="AM351" s="26" t="str" cm="1">
        <f t="array" ref="AM351">IF(AH351="Yes",T351&amp;" (Suspended as of: "&amp;TEXT(AI351,"m/dd/yyyy")&amp;")",T351)</f>
        <v xml:space="preserve"> </v>
      </c>
      <c r="AN351" t="str" cm="1">
        <f t="array" ref="AN35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51" t="str" cm="1">
        <f t="array" ref="AO35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5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51" t="e">
        <f>VLOOKUP(data[[#This Row],[Lead Name]],get_cat!$A$170:$B$172,2,0)</f>
        <v>#N/A</v>
      </c>
      <c r="AR35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52" spans="1:44" x14ac:dyDescent="0.35">
      <c r="A352" t="s">
        <v>133</v>
      </c>
      <c r="B352" t="s">
        <v>322</v>
      </c>
      <c r="C352" t="s">
        <v>322</v>
      </c>
      <c r="D352" t="s">
        <v>322</v>
      </c>
      <c r="E352" t="s">
        <v>48</v>
      </c>
      <c r="F352" t="s">
        <v>48</v>
      </c>
      <c r="G352" t="s">
        <v>48</v>
      </c>
      <c r="H352" t="s">
        <v>48</v>
      </c>
      <c r="I352" t="s">
        <v>48</v>
      </c>
      <c r="J352" t="s">
        <v>48</v>
      </c>
      <c r="K352" t="s">
        <v>48</v>
      </c>
      <c r="L352" t="s">
        <v>48</v>
      </c>
      <c r="M352" t="s">
        <v>48</v>
      </c>
      <c r="N352" t="s">
        <v>48</v>
      </c>
      <c r="O352" t="s">
        <v>48</v>
      </c>
      <c r="P352" t="s">
        <v>48</v>
      </c>
      <c r="Q352" t="s">
        <v>48</v>
      </c>
      <c r="R352" t="s">
        <v>48</v>
      </c>
      <c r="S352" t="s">
        <v>48</v>
      </c>
      <c r="T352" t="s">
        <v>322</v>
      </c>
      <c r="U352" t="s">
        <v>322</v>
      </c>
      <c r="V352" t="s">
        <v>322</v>
      </c>
      <c r="W352" t="s">
        <v>322</v>
      </c>
      <c r="X352" t="s">
        <v>322</v>
      </c>
      <c r="Y352" t="s">
        <v>322</v>
      </c>
      <c r="Z352" t="s">
        <v>322</v>
      </c>
      <c r="AH352" t="s">
        <v>322</v>
      </c>
      <c r="AI352" s="26"/>
      <c r="AJ352" s="26" t="s">
        <v>322</v>
      </c>
      <c r="AK352" s="26" t="s">
        <v>322</v>
      </c>
      <c r="AL352" s="26" t="s">
        <v>322</v>
      </c>
      <c r="AM352" s="26" t="str" cm="1">
        <f t="array" ref="AM352">IF(AH352="Yes",T352&amp;" (Suspended as of: "&amp;TEXT(AI352,"m/dd/yyyy")&amp;")",T352)</f>
        <v xml:space="preserve"> </v>
      </c>
      <c r="AN352" t="str" cm="1">
        <f t="array" ref="AN35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52" t="str" cm="1">
        <f t="array" ref="AO35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5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52" t="e">
        <f>VLOOKUP(data[[#This Row],[Lead Name]],get_cat!$A$170:$B$172,2,0)</f>
        <v>#N/A</v>
      </c>
      <c r="AR35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53" spans="1:44" x14ac:dyDescent="0.35">
      <c r="A353" t="s">
        <v>133</v>
      </c>
      <c r="B353" t="s">
        <v>322</v>
      </c>
      <c r="C353" t="s">
        <v>322</v>
      </c>
      <c r="D353" t="s">
        <v>322</v>
      </c>
      <c r="E353" t="s">
        <v>48</v>
      </c>
      <c r="F353" t="s">
        <v>48</v>
      </c>
      <c r="G353" t="s">
        <v>48</v>
      </c>
      <c r="H353" t="s">
        <v>48</v>
      </c>
      <c r="I353" t="s">
        <v>48</v>
      </c>
      <c r="J353" t="s">
        <v>48</v>
      </c>
      <c r="K353" t="s">
        <v>48</v>
      </c>
      <c r="L353" t="s">
        <v>48</v>
      </c>
      <c r="M353" t="s">
        <v>48</v>
      </c>
      <c r="N353" t="s">
        <v>48</v>
      </c>
      <c r="O353" t="s">
        <v>48</v>
      </c>
      <c r="P353" t="s">
        <v>48</v>
      </c>
      <c r="Q353" t="s">
        <v>48</v>
      </c>
      <c r="R353" t="s">
        <v>48</v>
      </c>
      <c r="S353" t="s">
        <v>48</v>
      </c>
      <c r="T353" t="s">
        <v>322</v>
      </c>
      <c r="U353" t="s">
        <v>322</v>
      </c>
      <c r="V353" t="s">
        <v>322</v>
      </c>
      <c r="W353" t="s">
        <v>322</v>
      </c>
      <c r="X353" t="s">
        <v>322</v>
      </c>
      <c r="Y353" t="s">
        <v>322</v>
      </c>
      <c r="Z353" t="s">
        <v>322</v>
      </c>
      <c r="AH353" t="s">
        <v>322</v>
      </c>
      <c r="AI353" s="26"/>
      <c r="AJ353" s="26" t="s">
        <v>322</v>
      </c>
      <c r="AK353" s="26" t="s">
        <v>322</v>
      </c>
      <c r="AL353" s="26" t="s">
        <v>322</v>
      </c>
      <c r="AM353" s="26" t="str" cm="1">
        <f t="array" ref="AM353">IF(AH353="Yes",T353&amp;" (Suspended as of: "&amp;TEXT(AI353,"m/dd/yyyy")&amp;")",T353)</f>
        <v xml:space="preserve"> </v>
      </c>
      <c r="AN353" t="str" cm="1">
        <f t="array" ref="AN35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53" t="str" cm="1">
        <f t="array" ref="AO35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5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53" t="e">
        <f>VLOOKUP(data[[#This Row],[Lead Name]],get_cat!$A$170:$B$172,2,0)</f>
        <v>#N/A</v>
      </c>
      <c r="AR35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54" spans="1:44" x14ac:dyDescent="0.35">
      <c r="A354" t="s">
        <v>133</v>
      </c>
      <c r="B354" t="s">
        <v>322</v>
      </c>
      <c r="C354" t="s">
        <v>322</v>
      </c>
      <c r="D354" t="s">
        <v>322</v>
      </c>
      <c r="E354" t="s">
        <v>48</v>
      </c>
      <c r="F354" t="s">
        <v>48</v>
      </c>
      <c r="G354" t="s">
        <v>48</v>
      </c>
      <c r="H354" t="s">
        <v>48</v>
      </c>
      <c r="I354" t="s">
        <v>48</v>
      </c>
      <c r="J354" t="s">
        <v>48</v>
      </c>
      <c r="K354" t="s">
        <v>48</v>
      </c>
      <c r="L354" t="s">
        <v>48</v>
      </c>
      <c r="M354" t="s">
        <v>48</v>
      </c>
      <c r="N354" t="s">
        <v>48</v>
      </c>
      <c r="O354" t="s">
        <v>48</v>
      </c>
      <c r="P354" t="s">
        <v>48</v>
      </c>
      <c r="Q354" t="s">
        <v>48</v>
      </c>
      <c r="R354" t="s">
        <v>48</v>
      </c>
      <c r="S354" t="s">
        <v>48</v>
      </c>
      <c r="T354" t="s">
        <v>322</v>
      </c>
      <c r="U354" t="s">
        <v>322</v>
      </c>
      <c r="V354" t="s">
        <v>322</v>
      </c>
      <c r="W354" t="s">
        <v>322</v>
      </c>
      <c r="X354" t="s">
        <v>322</v>
      </c>
      <c r="Y354" t="s">
        <v>322</v>
      </c>
      <c r="Z354" t="s">
        <v>322</v>
      </c>
      <c r="AH354" t="s">
        <v>322</v>
      </c>
      <c r="AI354" s="26"/>
      <c r="AJ354" s="26" t="s">
        <v>322</v>
      </c>
      <c r="AK354" s="26" t="s">
        <v>322</v>
      </c>
      <c r="AL354" s="26" t="s">
        <v>322</v>
      </c>
      <c r="AM354" s="26" t="str" cm="1">
        <f t="array" ref="AM354">IF(AH354="Yes",T354&amp;" (Suspended as of: "&amp;TEXT(AI354,"m/dd/yyyy")&amp;")",T354)</f>
        <v xml:space="preserve"> </v>
      </c>
      <c r="AN354" t="str" cm="1">
        <f t="array" ref="AN35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54" t="str" cm="1">
        <f t="array" ref="AO35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5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54" t="e">
        <f>VLOOKUP(data[[#This Row],[Lead Name]],get_cat!$A$170:$B$172,2,0)</f>
        <v>#N/A</v>
      </c>
      <c r="AR35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55" spans="1:44" x14ac:dyDescent="0.35">
      <c r="A355" t="s">
        <v>133</v>
      </c>
      <c r="B355" t="s">
        <v>322</v>
      </c>
      <c r="C355" t="s">
        <v>322</v>
      </c>
      <c r="D355" t="s">
        <v>322</v>
      </c>
      <c r="E355" t="s">
        <v>48</v>
      </c>
      <c r="F355" t="s">
        <v>48</v>
      </c>
      <c r="G355" t="s">
        <v>48</v>
      </c>
      <c r="H355" t="s">
        <v>48</v>
      </c>
      <c r="I355" t="s">
        <v>48</v>
      </c>
      <c r="J355" t="s">
        <v>48</v>
      </c>
      <c r="K355" t="s">
        <v>48</v>
      </c>
      <c r="L355" t="s">
        <v>48</v>
      </c>
      <c r="M355" t="s">
        <v>48</v>
      </c>
      <c r="N355" t="s">
        <v>48</v>
      </c>
      <c r="O355" t="s">
        <v>48</v>
      </c>
      <c r="P355" t="s">
        <v>48</v>
      </c>
      <c r="Q355" t="s">
        <v>48</v>
      </c>
      <c r="R355" t="s">
        <v>48</v>
      </c>
      <c r="S355" t="s">
        <v>48</v>
      </c>
      <c r="T355" t="s">
        <v>322</v>
      </c>
      <c r="U355" t="s">
        <v>322</v>
      </c>
      <c r="V355" t="s">
        <v>322</v>
      </c>
      <c r="W355" t="s">
        <v>322</v>
      </c>
      <c r="X355" t="s">
        <v>322</v>
      </c>
      <c r="Y355" t="s">
        <v>322</v>
      </c>
      <c r="Z355" t="s">
        <v>322</v>
      </c>
      <c r="AH355" t="s">
        <v>322</v>
      </c>
      <c r="AI355" s="26"/>
      <c r="AJ355" s="26" t="s">
        <v>322</v>
      </c>
      <c r="AK355" s="26" t="s">
        <v>322</v>
      </c>
      <c r="AL355" s="26" t="s">
        <v>322</v>
      </c>
      <c r="AM355" s="26" t="str" cm="1">
        <f t="array" ref="AM355">IF(AH355="Yes",T355&amp;" (Suspended as of: "&amp;TEXT(AI355,"m/dd/yyyy")&amp;")",T355)</f>
        <v xml:space="preserve"> </v>
      </c>
      <c r="AN355" t="str" cm="1">
        <f t="array" ref="AN35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55" t="str" cm="1">
        <f t="array" ref="AO35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5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55" t="e">
        <f>VLOOKUP(data[[#This Row],[Lead Name]],get_cat!$A$170:$B$172,2,0)</f>
        <v>#N/A</v>
      </c>
      <c r="AR35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56" spans="1:44" x14ac:dyDescent="0.35">
      <c r="A356" t="s">
        <v>133</v>
      </c>
      <c r="B356" t="s">
        <v>322</v>
      </c>
      <c r="C356" t="s">
        <v>322</v>
      </c>
      <c r="D356" t="s">
        <v>322</v>
      </c>
      <c r="E356" t="s">
        <v>48</v>
      </c>
      <c r="F356" t="s">
        <v>48</v>
      </c>
      <c r="G356" t="s">
        <v>48</v>
      </c>
      <c r="H356" t="s">
        <v>48</v>
      </c>
      <c r="I356" t="s">
        <v>48</v>
      </c>
      <c r="J356" t="s">
        <v>48</v>
      </c>
      <c r="K356" t="s">
        <v>48</v>
      </c>
      <c r="L356" t="s">
        <v>48</v>
      </c>
      <c r="M356" t="s">
        <v>48</v>
      </c>
      <c r="N356" t="s">
        <v>48</v>
      </c>
      <c r="O356" t="s">
        <v>48</v>
      </c>
      <c r="P356" t="s">
        <v>48</v>
      </c>
      <c r="Q356" t="s">
        <v>48</v>
      </c>
      <c r="R356" t="s">
        <v>48</v>
      </c>
      <c r="S356" t="s">
        <v>48</v>
      </c>
      <c r="T356" t="s">
        <v>322</v>
      </c>
      <c r="U356" t="s">
        <v>322</v>
      </c>
      <c r="V356" t="s">
        <v>322</v>
      </c>
      <c r="W356" t="s">
        <v>322</v>
      </c>
      <c r="X356" t="s">
        <v>322</v>
      </c>
      <c r="Y356" t="s">
        <v>322</v>
      </c>
      <c r="Z356" t="s">
        <v>322</v>
      </c>
      <c r="AH356" t="s">
        <v>322</v>
      </c>
      <c r="AI356" s="26"/>
      <c r="AJ356" s="26" t="s">
        <v>322</v>
      </c>
      <c r="AK356" s="26" t="s">
        <v>322</v>
      </c>
      <c r="AL356" s="26" t="s">
        <v>322</v>
      </c>
      <c r="AM356" s="26" t="str" cm="1">
        <f t="array" ref="AM356">IF(AH356="Yes",T356&amp;" (Suspended as of: "&amp;TEXT(AI356,"m/dd/yyyy")&amp;")",T356)</f>
        <v xml:space="preserve"> </v>
      </c>
      <c r="AN356" t="str" cm="1">
        <f t="array" ref="AN35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56" t="str" cm="1">
        <f t="array" ref="AO35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5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56" t="e">
        <f>VLOOKUP(data[[#This Row],[Lead Name]],get_cat!$A$170:$B$172,2,0)</f>
        <v>#N/A</v>
      </c>
      <c r="AR35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57" spans="1:44" x14ac:dyDescent="0.35">
      <c r="A357" t="s">
        <v>133</v>
      </c>
      <c r="B357" t="s">
        <v>322</v>
      </c>
      <c r="C357" t="s">
        <v>322</v>
      </c>
      <c r="D357" t="s">
        <v>322</v>
      </c>
      <c r="E357" t="s">
        <v>48</v>
      </c>
      <c r="F357" t="s">
        <v>48</v>
      </c>
      <c r="G357" t="s">
        <v>48</v>
      </c>
      <c r="H357" t="s">
        <v>48</v>
      </c>
      <c r="I357" t="s">
        <v>48</v>
      </c>
      <c r="J357" t="s">
        <v>48</v>
      </c>
      <c r="K357" t="s">
        <v>48</v>
      </c>
      <c r="L357" t="s">
        <v>48</v>
      </c>
      <c r="M357" t="s">
        <v>48</v>
      </c>
      <c r="N357" t="s">
        <v>48</v>
      </c>
      <c r="O357" t="s">
        <v>48</v>
      </c>
      <c r="P357" t="s">
        <v>48</v>
      </c>
      <c r="Q357" t="s">
        <v>48</v>
      </c>
      <c r="R357" t="s">
        <v>48</v>
      </c>
      <c r="S357" t="s">
        <v>48</v>
      </c>
      <c r="T357" t="s">
        <v>322</v>
      </c>
      <c r="U357" t="s">
        <v>322</v>
      </c>
      <c r="V357" t="s">
        <v>322</v>
      </c>
      <c r="W357" t="s">
        <v>322</v>
      </c>
      <c r="X357" t="s">
        <v>322</v>
      </c>
      <c r="Y357" t="s">
        <v>322</v>
      </c>
      <c r="Z357" t="s">
        <v>322</v>
      </c>
      <c r="AH357" t="s">
        <v>322</v>
      </c>
      <c r="AI357" s="26"/>
      <c r="AJ357" s="26" t="s">
        <v>322</v>
      </c>
      <c r="AK357" s="26" t="s">
        <v>322</v>
      </c>
      <c r="AL357" s="26" t="s">
        <v>322</v>
      </c>
      <c r="AM357" s="26" t="str" cm="1">
        <f t="array" ref="AM357">IF(AH357="Yes",T357&amp;" (Suspended as of: "&amp;TEXT(AI357,"m/dd/yyyy")&amp;")",T357)</f>
        <v xml:space="preserve"> </v>
      </c>
      <c r="AN357" t="str" cm="1">
        <f t="array" ref="AN35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57" t="str" cm="1">
        <f t="array" ref="AO35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5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57" t="e">
        <f>VLOOKUP(data[[#This Row],[Lead Name]],get_cat!$A$170:$B$172,2,0)</f>
        <v>#N/A</v>
      </c>
      <c r="AR35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58" spans="1:44" x14ac:dyDescent="0.35">
      <c r="A358" t="s">
        <v>133</v>
      </c>
      <c r="B358" t="s">
        <v>322</v>
      </c>
      <c r="C358" t="s">
        <v>322</v>
      </c>
      <c r="D358" t="s">
        <v>322</v>
      </c>
      <c r="E358" t="s">
        <v>48</v>
      </c>
      <c r="F358" t="s">
        <v>48</v>
      </c>
      <c r="G358" t="s">
        <v>48</v>
      </c>
      <c r="H358" t="s">
        <v>48</v>
      </c>
      <c r="I358" t="s">
        <v>48</v>
      </c>
      <c r="J358" t="s">
        <v>48</v>
      </c>
      <c r="K358" t="s">
        <v>48</v>
      </c>
      <c r="L358" t="s">
        <v>48</v>
      </c>
      <c r="M358" t="s">
        <v>48</v>
      </c>
      <c r="N358" t="s">
        <v>48</v>
      </c>
      <c r="O358" t="s">
        <v>48</v>
      </c>
      <c r="P358" t="s">
        <v>48</v>
      </c>
      <c r="Q358" t="s">
        <v>48</v>
      </c>
      <c r="R358" t="s">
        <v>48</v>
      </c>
      <c r="S358" t="s">
        <v>48</v>
      </c>
      <c r="T358" t="s">
        <v>322</v>
      </c>
      <c r="U358" t="s">
        <v>322</v>
      </c>
      <c r="V358" t="s">
        <v>322</v>
      </c>
      <c r="W358" t="s">
        <v>322</v>
      </c>
      <c r="X358" t="s">
        <v>322</v>
      </c>
      <c r="Y358" t="s">
        <v>322</v>
      </c>
      <c r="Z358" t="s">
        <v>322</v>
      </c>
      <c r="AH358" t="s">
        <v>322</v>
      </c>
      <c r="AI358" s="26"/>
      <c r="AJ358" s="26" t="s">
        <v>322</v>
      </c>
      <c r="AK358" s="26" t="s">
        <v>322</v>
      </c>
      <c r="AL358" s="26" t="s">
        <v>322</v>
      </c>
      <c r="AM358" s="26" t="str" cm="1">
        <f t="array" ref="AM358">IF(AH358="Yes",T358&amp;" (Suspended as of: "&amp;TEXT(AI358,"m/dd/yyyy")&amp;")",T358)</f>
        <v xml:space="preserve"> </v>
      </c>
      <c r="AN358" t="str" cm="1">
        <f t="array" ref="AN35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58" t="str" cm="1">
        <f t="array" ref="AO35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5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58" t="e">
        <f>VLOOKUP(data[[#This Row],[Lead Name]],get_cat!$A$170:$B$172,2,0)</f>
        <v>#N/A</v>
      </c>
      <c r="AR35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59" spans="1:44" x14ac:dyDescent="0.35">
      <c r="A359" t="s">
        <v>133</v>
      </c>
      <c r="B359" t="s">
        <v>322</v>
      </c>
      <c r="C359" t="s">
        <v>322</v>
      </c>
      <c r="D359" t="s">
        <v>322</v>
      </c>
      <c r="E359" t="s">
        <v>48</v>
      </c>
      <c r="F359" t="s">
        <v>48</v>
      </c>
      <c r="G359" t="s">
        <v>48</v>
      </c>
      <c r="H359" t="s">
        <v>48</v>
      </c>
      <c r="I359" t="s">
        <v>48</v>
      </c>
      <c r="J359" t="s">
        <v>48</v>
      </c>
      <c r="K359" t="s">
        <v>48</v>
      </c>
      <c r="L359" t="s">
        <v>48</v>
      </c>
      <c r="M359" t="s">
        <v>48</v>
      </c>
      <c r="N359" t="s">
        <v>48</v>
      </c>
      <c r="O359" t="s">
        <v>48</v>
      </c>
      <c r="P359" t="s">
        <v>48</v>
      </c>
      <c r="Q359" t="s">
        <v>48</v>
      </c>
      <c r="R359" t="s">
        <v>48</v>
      </c>
      <c r="S359" t="s">
        <v>48</v>
      </c>
      <c r="T359" t="s">
        <v>322</v>
      </c>
      <c r="U359" t="s">
        <v>322</v>
      </c>
      <c r="V359" t="s">
        <v>322</v>
      </c>
      <c r="W359" t="s">
        <v>322</v>
      </c>
      <c r="X359" t="s">
        <v>322</v>
      </c>
      <c r="Y359" t="s">
        <v>322</v>
      </c>
      <c r="Z359" t="s">
        <v>322</v>
      </c>
      <c r="AH359" t="s">
        <v>322</v>
      </c>
      <c r="AI359" s="26"/>
      <c r="AJ359" s="26" t="s">
        <v>322</v>
      </c>
      <c r="AK359" s="26" t="s">
        <v>322</v>
      </c>
      <c r="AL359" s="26" t="s">
        <v>322</v>
      </c>
      <c r="AM359" s="26" t="str" cm="1">
        <f t="array" ref="AM359">IF(AH359="Yes",T359&amp;" (Suspended as of: "&amp;TEXT(AI359,"m/dd/yyyy")&amp;")",T359)</f>
        <v xml:space="preserve"> </v>
      </c>
      <c r="AN359" t="str" cm="1">
        <f t="array" ref="AN35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59" t="str" cm="1">
        <f t="array" ref="AO35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5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59" t="e">
        <f>VLOOKUP(data[[#This Row],[Lead Name]],get_cat!$A$170:$B$172,2,0)</f>
        <v>#N/A</v>
      </c>
      <c r="AR35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60" spans="1:44" x14ac:dyDescent="0.35">
      <c r="A360" t="s">
        <v>133</v>
      </c>
      <c r="B360" t="s">
        <v>322</v>
      </c>
      <c r="C360" t="s">
        <v>322</v>
      </c>
      <c r="D360" t="s">
        <v>322</v>
      </c>
      <c r="E360" t="s">
        <v>48</v>
      </c>
      <c r="F360" t="s">
        <v>48</v>
      </c>
      <c r="G360" t="s">
        <v>48</v>
      </c>
      <c r="H360" t="s">
        <v>48</v>
      </c>
      <c r="I360" t="s">
        <v>48</v>
      </c>
      <c r="J360" t="s">
        <v>48</v>
      </c>
      <c r="K360" t="s">
        <v>48</v>
      </c>
      <c r="L360" t="s">
        <v>48</v>
      </c>
      <c r="M360" t="s">
        <v>48</v>
      </c>
      <c r="N360" t="s">
        <v>48</v>
      </c>
      <c r="O360" t="s">
        <v>48</v>
      </c>
      <c r="P360" t="s">
        <v>48</v>
      </c>
      <c r="Q360" t="s">
        <v>48</v>
      </c>
      <c r="R360" t="s">
        <v>48</v>
      </c>
      <c r="S360" t="s">
        <v>48</v>
      </c>
      <c r="T360" t="s">
        <v>322</v>
      </c>
      <c r="U360" t="s">
        <v>322</v>
      </c>
      <c r="V360" t="s">
        <v>322</v>
      </c>
      <c r="W360" t="s">
        <v>322</v>
      </c>
      <c r="X360" t="s">
        <v>322</v>
      </c>
      <c r="Y360" t="s">
        <v>322</v>
      </c>
      <c r="Z360" t="s">
        <v>322</v>
      </c>
      <c r="AH360" t="s">
        <v>322</v>
      </c>
      <c r="AI360" s="26"/>
      <c r="AJ360" s="26" t="s">
        <v>322</v>
      </c>
      <c r="AK360" s="26" t="s">
        <v>322</v>
      </c>
      <c r="AL360" s="26" t="s">
        <v>322</v>
      </c>
      <c r="AM360" s="26" t="str" cm="1">
        <f t="array" ref="AM360">IF(AH360="Yes",T360&amp;" (Suspended as of: "&amp;TEXT(AI360,"m/dd/yyyy")&amp;")",T360)</f>
        <v xml:space="preserve"> </v>
      </c>
      <c r="AN360" t="str" cm="1">
        <f t="array" ref="AN36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60" t="str" cm="1">
        <f t="array" ref="AO36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6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60" t="e">
        <f>VLOOKUP(data[[#This Row],[Lead Name]],get_cat!$A$170:$B$172,2,0)</f>
        <v>#N/A</v>
      </c>
      <c r="AR36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61" spans="1:44" x14ac:dyDescent="0.35">
      <c r="A361" t="s">
        <v>133</v>
      </c>
      <c r="B361" t="s">
        <v>322</v>
      </c>
      <c r="C361" t="s">
        <v>322</v>
      </c>
      <c r="D361" t="s">
        <v>322</v>
      </c>
      <c r="E361" t="s">
        <v>48</v>
      </c>
      <c r="F361" t="s">
        <v>48</v>
      </c>
      <c r="G361" t="s">
        <v>48</v>
      </c>
      <c r="H361" t="s">
        <v>48</v>
      </c>
      <c r="I361" t="s">
        <v>48</v>
      </c>
      <c r="J361" t="s">
        <v>48</v>
      </c>
      <c r="K361" t="s">
        <v>48</v>
      </c>
      <c r="L361" t="s">
        <v>48</v>
      </c>
      <c r="M361" t="s">
        <v>48</v>
      </c>
      <c r="N361" t="s">
        <v>48</v>
      </c>
      <c r="O361" t="s">
        <v>48</v>
      </c>
      <c r="P361" t="s">
        <v>48</v>
      </c>
      <c r="Q361" t="s">
        <v>48</v>
      </c>
      <c r="R361" t="s">
        <v>48</v>
      </c>
      <c r="S361" t="s">
        <v>48</v>
      </c>
      <c r="T361" t="s">
        <v>322</v>
      </c>
      <c r="U361" t="s">
        <v>322</v>
      </c>
      <c r="V361" t="s">
        <v>322</v>
      </c>
      <c r="W361" t="s">
        <v>322</v>
      </c>
      <c r="X361" t="s">
        <v>322</v>
      </c>
      <c r="Y361" t="s">
        <v>322</v>
      </c>
      <c r="Z361" t="s">
        <v>322</v>
      </c>
      <c r="AH361" t="s">
        <v>322</v>
      </c>
      <c r="AI361" s="26"/>
      <c r="AJ361" s="26" t="s">
        <v>322</v>
      </c>
      <c r="AK361" s="26" t="s">
        <v>322</v>
      </c>
      <c r="AL361" s="26" t="s">
        <v>322</v>
      </c>
      <c r="AM361" s="26" t="str" cm="1">
        <f t="array" ref="AM361">IF(AH361="Yes",T361&amp;" (Suspended as of: "&amp;TEXT(AI361,"m/dd/yyyy")&amp;")",T361)</f>
        <v xml:space="preserve"> </v>
      </c>
      <c r="AN361" t="str" cm="1">
        <f t="array" ref="AN36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61" t="str" cm="1">
        <f t="array" ref="AO36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6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61" t="e">
        <f>VLOOKUP(data[[#This Row],[Lead Name]],get_cat!$A$170:$B$172,2,0)</f>
        <v>#N/A</v>
      </c>
      <c r="AR36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62" spans="1:44" x14ac:dyDescent="0.35">
      <c r="A362" t="s">
        <v>133</v>
      </c>
      <c r="B362" t="s">
        <v>322</v>
      </c>
      <c r="C362" t="s">
        <v>322</v>
      </c>
      <c r="D362" t="s">
        <v>322</v>
      </c>
      <c r="E362" t="s">
        <v>48</v>
      </c>
      <c r="F362" t="s">
        <v>48</v>
      </c>
      <c r="G362" t="s">
        <v>48</v>
      </c>
      <c r="H362" t="s">
        <v>48</v>
      </c>
      <c r="I362" t="s">
        <v>48</v>
      </c>
      <c r="J362" t="s">
        <v>48</v>
      </c>
      <c r="K362" t="s">
        <v>48</v>
      </c>
      <c r="L362" t="s">
        <v>48</v>
      </c>
      <c r="M362" t="s">
        <v>48</v>
      </c>
      <c r="N362" t="s">
        <v>48</v>
      </c>
      <c r="O362" t="s">
        <v>48</v>
      </c>
      <c r="P362" t="s">
        <v>48</v>
      </c>
      <c r="Q362" t="s">
        <v>48</v>
      </c>
      <c r="R362" t="s">
        <v>48</v>
      </c>
      <c r="S362" t="s">
        <v>48</v>
      </c>
      <c r="T362" t="s">
        <v>322</v>
      </c>
      <c r="U362" t="s">
        <v>322</v>
      </c>
      <c r="V362" t="s">
        <v>322</v>
      </c>
      <c r="W362" t="s">
        <v>322</v>
      </c>
      <c r="X362" t="s">
        <v>322</v>
      </c>
      <c r="Y362" t="s">
        <v>322</v>
      </c>
      <c r="Z362" t="s">
        <v>322</v>
      </c>
      <c r="AH362" t="s">
        <v>322</v>
      </c>
      <c r="AI362" s="26"/>
      <c r="AJ362" s="26" t="s">
        <v>322</v>
      </c>
      <c r="AK362" s="26" t="s">
        <v>322</v>
      </c>
      <c r="AL362" s="26" t="s">
        <v>322</v>
      </c>
      <c r="AM362" s="26" t="str" cm="1">
        <f t="array" ref="AM362">IF(AH362="Yes",T362&amp;" (Suspended as of: "&amp;TEXT(AI362,"m/dd/yyyy")&amp;")",T362)</f>
        <v xml:space="preserve"> </v>
      </c>
      <c r="AN362" t="str" cm="1">
        <f t="array" ref="AN36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62" t="str" cm="1">
        <f t="array" ref="AO36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6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62" t="e">
        <f>VLOOKUP(data[[#This Row],[Lead Name]],get_cat!$A$170:$B$172,2,0)</f>
        <v>#N/A</v>
      </c>
      <c r="AR36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63" spans="1:44" x14ac:dyDescent="0.35">
      <c r="A363" t="s">
        <v>133</v>
      </c>
      <c r="B363" t="s">
        <v>322</v>
      </c>
      <c r="C363" t="s">
        <v>322</v>
      </c>
      <c r="D363" t="s">
        <v>322</v>
      </c>
      <c r="E363" t="s">
        <v>48</v>
      </c>
      <c r="F363" t="s">
        <v>48</v>
      </c>
      <c r="G363" t="s">
        <v>48</v>
      </c>
      <c r="H363" t="s">
        <v>48</v>
      </c>
      <c r="I363" t="s">
        <v>48</v>
      </c>
      <c r="J363" t="s">
        <v>48</v>
      </c>
      <c r="K363" t="s">
        <v>48</v>
      </c>
      <c r="L363" t="s">
        <v>48</v>
      </c>
      <c r="M363" t="s">
        <v>48</v>
      </c>
      <c r="N363" t="s">
        <v>48</v>
      </c>
      <c r="O363" t="s">
        <v>48</v>
      </c>
      <c r="P363" t="s">
        <v>48</v>
      </c>
      <c r="Q363" t="s">
        <v>48</v>
      </c>
      <c r="R363" t="s">
        <v>48</v>
      </c>
      <c r="S363" t="s">
        <v>48</v>
      </c>
      <c r="T363" t="s">
        <v>322</v>
      </c>
      <c r="U363" t="s">
        <v>322</v>
      </c>
      <c r="V363" t="s">
        <v>322</v>
      </c>
      <c r="W363" t="s">
        <v>322</v>
      </c>
      <c r="X363" t="s">
        <v>322</v>
      </c>
      <c r="Y363" t="s">
        <v>322</v>
      </c>
      <c r="Z363" t="s">
        <v>322</v>
      </c>
      <c r="AH363" t="s">
        <v>322</v>
      </c>
      <c r="AI363" s="26"/>
      <c r="AJ363" s="26" t="s">
        <v>322</v>
      </c>
      <c r="AK363" s="26" t="s">
        <v>322</v>
      </c>
      <c r="AL363" s="26" t="s">
        <v>322</v>
      </c>
      <c r="AM363" s="26" t="str" cm="1">
        <f t="array" ref="AM363">IF(AH363="Yes",T363&amp;" (Suspended as of: "&amp;TEXT(AI363,"m/dd/yyyy")&amp;")",T363)</f>
        <v xml:space="preserve"> </v>
      </c>
      <c r="AN363" t="str" cm="1">
        <f t="array" ref="AN36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63" t="str" cm="1">
        <f t="array" ref="AO36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6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63" t="e">
        <f>VLOOKUP(data[[#This Row],[Lead Name]],get_cat!$A$170:$B$172,2,0)</f>
        <v>#N/A</v>
      </c>
      <c r="AR36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64" spans="1:44" x14ac:dyDescent="0.35">
      <c r="A364" t="s">
        <v>133</v>
      </c>
      <c r="B364" t="s">
        <v>322</v>
      </c>
      <c r="C364" t="s">
        <v>322</v>
      </c>
      <c r="D364" t="s">
        <v>322</v>
      </c>
      <c r="E364" t="s">
        <v>48</v>
      </c>
      <c r="F364" t="s">
        <v>48</v>
      </c>
      <c r="G364" t="s">
        <v>48</v>
      </c>
      <c r="H364" t="s">
        <v>48</v>
      </c>
      <c r="I364" t="s">
        <v>48</v>
      </c>
      <c r="J364" t="s">
        <v>48</v>
      </c>
      <c r="K364" t="s">
        <v>48</v>
      </c>
      <c r="L364" t="s">
        <v>48</v>
      </c>
      <c r="M364" t="s">
        <v>48</v>
      </c>
      <c r="N364" t="s">
        <v>48</v>
      </c>
      <c r="O364" t="s">
        <v>48</v>
      </c>
      <c r="P364" t="s">
        <v>48</v>
      </c>
      <c r="Q364" t="s">
        <v>48</v>
      </c>
      <c r="R364" t="s">
        <v>48</v>
      </c>
      <c r="S364" t="s">
        <v>48</v>
      </c>
      <c r="T364" t="s">
        <v>322</v>
      </c>
      <c r="U364" t="s">
        <v>322</v>
      </c>
      <c r="V364" t="s">
        <v>322</v>
      </c>
      <c r="W364" t="s">
        <v>322</v>
      </c>
      <c r="X364" t="s">
        <v>322</v>
      </c>
      <c r="Y364" t="s">
        <v>322</v>
      </c>
      <c r="Z364" t="s">
        <v>322</v>
      </c>
      <c r="AH364" t="s">
        <v>322</v>
      </c>
      <c r="AI364" s="26"/>
      <c r="AJ364" s="26" t="s">
        <v>322</v>
      </c>
      <c r="AK364" s="26" t="s">
        <v>322</v>
      </c>
      <c r="AL364" s="26" t="s">
        <v>322</v>
      </c>
      <c r="AM364" s="26" t="str" cm="1">
        <f t="array" ref="AM364">IF(AH364="Yes",T364&amp;" (Suspended as of: "&amp;TEXT(AI364,"m/dd/yyyy")&amp;")",T364)</f>
        <v xml:space="preserve"> </v>
      </c>
      <c r="AN364" t="str" cm="1">
        <f t="array" ref="AN36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64" t="str" cm="1">
        <f t="array" ref="AO36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6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64" t="e">
        <f>VLOOKUP(data[[#This Row],[Lead Name]],get_cat!$A$170:$B$172,2,0)</f>
        <v>#N/A</v>
      </c>
      <c r="AR36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65" spans="1:44" x14ac:dyDescent="0.35">
      <c r="A365" t="s">
        <v>133</v>
      </c>
      <c r="B365" t="s">
        <v>322</v>
      </c>
      <c r="C365" t="s">
        <v>322</v>
      </c>
      <c r="D365" t="s">
        <v>322</v>
      </c>
      <c r="E365" t="s">
        <v>48</v>
      </c>
      <c r="F365" t="s">
        <v>48</v>
      </c>
      <c r="G365" t="s">
        <v>48</v>
      </c>
      <c r="H365" t="s">
        <v>48</v>
      </c>
      <c r="I365" t="s">
        <v>48</v>
      </c>
      <c r="J365" t="s">
        <v>48</v>
      </c>
      <c r="K365" t="s">
        <v>48</v>
      </c>
      <c r="L365" t="s">
        <v>48</v>
      </c>
      <c r="M365" t="s">
        <v>48</v>
      </c>
      <c r="N365" t="s">
        <v>48</v>
      </c>
      <c r="O365" t="s">
        <v>48</v>
      </c>
      <c r="P365" t="s">
        <v>48</v>
      </c>
      <c r="Q365" t="s">
        <v>48</v>
      </c>
      <c r="R365" t="s">
        <v>48</v>
      </c>
      <c r="S365" t="s">
        <v>48</v>
      </c>
      <c r="T365" t="s">
        <v>322</v>
      </c>
      <c r="U365" t="s">
        <v>322</v>
      </c>
      <c r="V365" t="s">
        <v>322</v>
      </c>
      <c r="W365" t="s">
        <v>322</v>
      </c>
      <c r="X365" t="s">
        <v>322</v>
      </c>
      <c r="Y365" t="s">
        <v>322</v>
      </c>
      <c r="Z365" t="s">
        <v>322</v>
      </c>
      <c r="AH365" t="s">
        <v>322</v>
      </c>
      <c r="AI365" s="26"/>
      <c r="AJ365" s="26" t="s">
        <v>322</v>
      </c>
      <c r="AK365" s="26" t="s">
        <v>322</v>
      </c>
      <c r="AL365" s="26" t="s">
        <v>322</v>
      </c>
      <c r="AM365" s="26" t="str" cm="1">
        <f t="array" ref="AM365">IF(AH365="Yes",T365&amp;" (Suspended as of: "&amp;TEXT(AI365,"m/dd/yyyy")&amp;")",T365)</f>
        <v xml:space="preserve"> </v>
      </c>
      <c r="AN365" t="str" cm="1">
        <f t="array" ref="AN36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65" t="str" cm="1">
        <f t="array" ref="AO36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6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65" t="e">
        <f>VLOOKUP(data[[#This Row],[Lead Name]],get_cat!$A$170:$B$172,2,0)</f>
        <v>#N/A</v>
      </c>
      <c r="AR36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66" spans="1:44" x14ac:dyDescent="0.35">
      <c r="A366" t="s">
        <v>133</v>
      </c>
      <c r="B366" t="s">
        <v>322</v>
      </c>
      <c r="C366" t="s">
        <v>322</v>
      </c>
      <c r="D366" t="s">
        <v>322</v>
      </c>
      <c r="E366" t="s">
        <v>48</v>
      </c>
      <c r="F366" t="s">
        <v>48</v>
      </c>
      <c r="G366" t="s">
        <v>48</v>
      </c>
      <c r="H366" t="s">
        <v>48</v>
      </c>
      <c r="I366" t="s">
        <v>48</v>
      </c>
      <c r="J366" t="s">
        <v>48</v>
      </c>
      <c r="K366" t="s">
        <v>48</v>
      </c>
      <c r="L366" t="s">
        <v>48</v>
      </c>
      <c r="M366" t="s">
        <v>48</v>
      </c>
      <c r="N366" t="s">
        <v>48</v>
      </c>
      <c r="O366" t="s">
        <v>48</v>
      </c>
      <c r="P366" t="s">
        <v>48</v>
      </c>
      <c r="Q366" t="s">
        <v>48</v>
      </c>
      <c r="R366" t="s">
        <v>48</v>
      </c>
      <c r="S366" t="s">
        <v>48</v>
      </c>
      <c r="T366" t="s">
        <v>322</v>
      </c>
      <c r="U366" t="s">
        <v>322</v>
      </c>
      <c r="V366" t="s">
        <v>322</v>
      </c>
      <c r="W366" t="s">
        <v>322</v>
      </c>
      <c r="X366" t="s">
        <v>322</v>
      </c>
      <c r="Y366" t="s">
        <v>322</v>
      </c>
      <c r="Z366" t="s">
        <v>322</v>
      </c>
      <c r="AH366" t="s">
        <v>322</v>
      </c>
      <c r="AI366" s="26"/>
      <c r="AJ366" s="26" t="s">
        <v>322</v>
      </c>
      <c r="AK366" s="26" t="s">
        <v>322</v>
      </c>
      <c r="AL366" s="26" t="s">
        <v>322</v>
      </c>
      <c r="AM366" s="26" t="str" cm="1">
        <f t="array" ref="AM366">IF(AH366="Yes",T366&amp;" (Suspended as of: "&amp;TEXT(AI366,"m/dd/yyyy")&amp;")",T366)</f>
        <v xml:space="preserve"> </v>
      </c>
      <c r="AN366" t="str" cm="1">
        <f t="array" ref="AN36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66" t="str" cm="1">
        <f t="array" ref="AO36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6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66" t="e">
        <f>VLOOKUP(data[[#This Row],[Lead Name]],get_cat!$A$170:$B$172,2,0)</f>
        <v>#N/A</v>
      </c>
      <c r="AR36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67" spans="1:44" x14ac:dyDescent="0.35">
      <c r="A367" t="s">
        <v>133</v>
      </c>
      <c r="B367" t="s">
        <v>322</v>
      </c>
      <c r="C367" t="s">
        <v>322</v>
      </c>
      <c r="D367" t="s">
        <v>322</v>
      </c>
      <c r="E367" t="s">
        <v>48</v>
      </c>
      <c r="F367" t="s">
        <v>48</v>
      </c>
      <c r="G367" t="s">
        <v>48</v>
      </c>
      <c r="H367" t="s">
        <v>48</v>
      </c>
      <c r="I367" t="s">
        <v>48</v>
      </c>
      <c r="J367" t="s">
        <v>48</v>
      </c>
      <c r="K367" t="s">
        <v>48</v>
      </c>
      <c r="L367" t="s">
        <v>48</v>
      </c>
      <c r="M367" t="s">
        <v>48</v>
      </c>
      <c r="N367" t="s">
        <v>48</v>
      </c>
      <c r="O367" t="s">
        <v>48</v>
      </c>
      <c r="P367" t="s">
        <v>48</v>
      </c>
      <c r="Q367" t="s">
        <v>48</v>
      </c>
      <c r="R367" t="s">
        <v>48</v>
      </c>
      <c r="S367" t="s">
        <v>48</v>
      </c>
      <c r="T367" t="s">
        <v>322</v>
      </c>
      <c r="U367" t="s">
        <v>322</v>
      </c>
      <c r="V367" t="s">
        <v>322</v>
      </c>
      <c r="W367" t="s">
        <v>322</v>
      </c>
      <c r="X367" t="s">
        <v>322</v>
      </c>
      <c r="Y367" t="s">
        <v>322</v>
      </c>
      <c r="Z367" t="s">
        <v>322</v>
      </c>
      <c r="AH367" t="s">
        <v>322</v>
      </c>
      <c r="AI367" s="26"/>
      <c r="AJ367" s="26" t="s">
        <v>322</v>
      </c>
      <c r="AK367" s="26" t="s">
        <v>322</v>
      </c>
      <c r="AL367" s="26" t="s">
        <v>322</v>
      </c>
      <c r="AM367" s="26" t="str" cm="1">
        <f t="array" ref="AM367">IF(AH367="Yes",T367&amp;" (Suspended as of: "&amp;TEXT(AI367,"m/dd/yyyy")&amp;")",T367)</f>
        <v xml:space="preserve"> </v>
      </c>
      <c r="AN367" t="str" cm="1">
        <f t="array" ref="AN36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67" t="str" cm="1">
        <f t="array" ref="AO36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6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67" t="e">
        <f>VLOOKUP(data[[#This Row],[Lead Name]],get_cat!$A$170:$B$172,2,0)</f>
        <v>#N/A</v>
      </c>
      <c r="AR36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68" spans="1:44" x14ac:dyDescent="0.35">
      <c r="A368" t="s">
        <v>133</v>
      </c>
      <c r="B368" t="s">
        <v>322</v>
      </c>
      <c r="C368" t="s">
        <v>322</v>
      </c>
      <c r="D368" t="s">
        <v>322</v>
      </c>
      <c r="E368" t="s">
        <v>48</v>
      </c>
      <c r="F368" t="s">
        <v>48</v>
      </c>
      <c r="G368" t="s">
        <v>48</v>
      </c>
      <c r="H368" t="s">
        <v>48</v>
      </c>
      <c r="I368" t="s">
        <v>48</v>
      </c>
      <c r="J368" t="s">
        <v>48</v>
      </c>
      <c r="K368" t="s">
        <v>48</v>
      </c>
      <c r="L368" t="s">
        <v>48</v>
      </c>
      <c r="M368" t="s">
        <v>48</v>
      </c>
      <c r="N368" t="s">
        <v>48</v>
      </c>
      <c r="O368" t="s">
        <v>48</v>
      </c>
      <c r="P368" t="s">
        <v>48</v>
      </c>
      <c r="Q368" t="s">
        <v>48</v>
      </c>
      <c r="R368" t="s">
        <v>48</v>
      </c>
      <c r="S368" t="s">
        <v>48</v>
      </c>
      <c r="T368" t="s">
        <v>322</v>
      </c>
      <c r="U368" t="s">
        <v>322</v>
      </c>
      <c r="V368" t="s">
        <v>322</v>
      </c>
      <c r="W368" t="s">
        <v>322</v>
      </c>
      <c r="X368" t="s">
        <v>322</v>
      </c>
      <c r="Y368" t="s">
        <v>322</v>
      </c>
      <c r="Z368" t="s">
        <v>322</v>
      </c>
      <c r="AH368" t="s">
        <v>322</v>
      </c>
      <c r="AI368" s="26"/>
      <c r="AJ368" s="26" t="s">
        <v>322</v>
      </c>
      <c r="AK368" s="26" t="s">
        <v>322</v>
      </c>
      <c r="AL368" s="26" t="s">
        <v>322</v>
      </c>
      <c r="AM368" s="26" t="str" cm="1">
        <f t="array" ref="AM368">IF(AH368="Yes",T368&amp;" (Suspended as of: "&amp;TEXT(AI368,"m/dd/yyyy")&amp;")",T368)</f>
        <v xml:space="preserve"> </v>
      </c>
      <c r="AN368" t="str" cm="1">
        <f t="array" ref="AN36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68" t="str" cm="1">
        <f t="array" ref="AO36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6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68" t="e">
        <f>VLOOKUP(data[[#This Row],[Lead Name]],get_cat!$A$170:$B$172,2,0)</f>
        <v>#N/A</v>
      </c>
      <c r="AR36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69" spans="1:44" x14ac:dyDescent="0.35">
      <c r="A369" t="s">
        <v>133</v>
      </c>
      <c r="B369" t="s">
        <v>322</v>
      </c>
      <c r="C369" t="s">
        <v>322</v>
      </c>
      <c r="D369" t="s">
        <v>322</v>
      </c>
      <c r="E369" t="s">
        <v>48</v>
      </c>
      <c r="F369" t="s">
        <v>48</v>
      </c>
      <c r="G369" t="s">
        <v>48</v>
      </c>
      <c r="H369" t="s">
        <v>48</v>
      </c>
      <c r="I369" t="s">
        <v>48</v>
      </c>
      <c r="J369" t="s">
        <v>48</v>
      </c>
      <c r="K369" t="s">
        <v>48</v>
      </c>
      <c r="L369" t="s">
        <v>48</v>
      </c>
      <c r="M369" t="s">
        <v>48</v>
      </c>
      <c r="N369" t="s">
        <v>48</v>
      </c>
      <c r="O369" t="s">
        <v>48</v>
      </c>
      <c r="P369" t="s">
        <v>48</v>
      </c>
      <c r="Q369" t="s">
        <v>48</v>
      </c>
      <c r="R369" t="s">
        <v>48</v>
      </c>
      <c r="S369" t="s">
        <v>48</v>
      </c>
      <c r="T369" t="s">
        <v>322</v>
      </c>
      <c r="U369" t="s">
        <v>322</v>
      </c>
      <c r="V369" t="s">
        <v>322</v>
      </c>
      <c r="W369" t="s">
        <v>322</v>
      </c>
      <c r="X369" t="s">
        <v>322</v>
      </c>
      <c r="Y369" t="s">
        <v>322</v>
      </c>
      <c r="Z369" t="s">
        <v>322</v>
      </c>
      <c r="AH369" t="s">
        <v>322</v>
      </c>
      <c r="AI369" s="26"/>
      <c r="AJ369" s="26" t="s">
        <v>322</v>
      </c>
      <c r="AK369" s="26" t="s">
        <v>322</v>
      </c>
      <c r="AL369" s="26" t="s">
        <v>322</v>
      </c>
      <c r="AM369" s="26" t="str" cm="1">
        <f t="array" ref="AM369">IF(AH369="Yes",T369&amp;" (Suspended as of: "&amp;TEXT(AI369,"m/dd/yyyy")&amp;")",T369)</f>
        <v xml:space="preserve"> </v>
      </c>
      <c r="AN369" t="str" cm="1">
        <f t="array" ref="AN36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69" t="str" cm="1">
        <f t="array" ref="AO36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6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69" t="e">
        <f>VLOOKUP(data[[#This Row],[Lead Name]],get_cat!$A$170:$B$172,2,0)</f>
        <v>#N/A</v>
      </c>
      <c r="AR36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70" spans="1:44" x14ac:dyDescent="0.35">
      <c r="A370" t="s">
        <v>133</v>
      </c>
      <c r="B370" t="s">
        <v>322</v>
      </c>
      <c r="C370" t="s">
        <v>322</v>
      </c>
      <c r="D370" t="s">
        <v>322</v>
      </c>
      <c r="E370" t="s">
        <v>48</v>
      </c>
      <c r="F370" t="s">
        <v>48</v>
      </c>
      <c r="G370" t="s">
        <v>48</v>
      </c>
      <c r="H370" t="s">
        <v>48</v>
      </c>
      <c r="I370" t="s">
        <v>48</v>
      </c>
      <c r="J370" t="s">
        <v>48</v>
      </c>
      <c r="K370" t="s">
        <v>48</v>
      </c>
      <c r="L370" t="s">
        <v>48</v>
      </c>
      <c r="M370" t="s">
        <v>48</v>
      </c>
      <c r="N370" t="s">
        <v>48</v>
      </c>
      <c r="O370" t="s">
        <v>48</v>
      </c>
      <c r="P370" t="s">
        <v>48</v>
      </c>
      <c r="Q370" t="s">
        <v>48</v>
      </c>
      <c r="R370" t="s">
        <v>48</v>
      </c>
      <c r="S370" t="s">
        <v>48</v>
      </c>
      <c r="T370" t="s">
        <v>322</v>
      </c>
      <c r="U370" t="s">
        <v>322</v>
      </c>
      <c r="V370" t="s">
        <v>322</v>
      </c>
      <c r="W370" t="s">
        <v>322</v>
      </c>
      <c r="X370" t="s">
        <v>322</v>
      </c>
      <c r="Y370" t="s">
        <v>322</v>
      </c>
      <c r="Z370" t="s">
        <v>322</v>
      </c>
      <c r="AH370" t="s">
        <v>322</v>
      </c>
      <c r="AI370" s="26"/>
      <c r="AJ370" s="26" t="s">
        <v>322</v>
      </c>
      <c r="AK370" s="26" t="s">
        <v>322</v>
      </c>
      <c r="AL370" s="26" t="s">
        <v>322</v>
      </c>
      <c r="AM370" s="26" t="str" cm="1">
        <f t="array" ref="AM370">IF(AH370="Yes",T370&amp;" (Suspended as of: "&amp;TEXT(AI370,"m/dd/yyyy")&amp;")",T370)</f>
        <v xml:space="preserve"> </v>
      </c>
      <c r="AN370" t="str" cm="1">
        <f t="array" ref="AN37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70" t="str" cm="1">
        <f t="array" ref="AO37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7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70" t="e">
        <f>VLOOKUP(data[[#This Row],[Lead Name]],get_cat!$A$170:$B$172,2,0)</f>
        <v>#N/A</v>
      </c>
      <c r="AR37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71" spans="1:44" x14ac:dyDescent="0.35">
      <c r="A371" t="s">
        <v>133</v>
      </c>
      <c r="B371" t="s">
        <v>322</v>
      </c>
      <c r="C371" t="s">
        <v>322</v>
      </c>
      <c r="D371" t="s">
        <v>322</v>
      </c>
      <c r="E371" t="s">
        <v>48</v>
      </c>
      <c r="F371" t="s">
        <v>48</v>
      </c>
      <c r="G371" t="s">
        <v>48</v>
      </c>
      <c r="H371" t="s">
        <v>48</v>
      </c>
      <c r="I371" t="s">
        <v>48</v>
      </c>
      <c r="J371" t="s">
        <v>48</v>
      </c>
      <c r="K371" t="s">
        <v>48</v>
      </c>
      <c r="L371" t="s">
        <v>48</v>
      </c>
      <c r="M371" t="s">
        <v>48</v>
      </c>
      <c r="N371" t="s">
        <v>48</v>
      </c>
      <c r="O371" t="s">
        <v>48</v>
      </c>
      <c r="P371" t="s">
        <v>48</v>
      </c>
      <c r="Q371" t="s">
        <v>48</v>
      </c>
      <c r="R371" t="s">
        <v>48</v>
      </c>
      <c r="S371" t="s">
        <v>48</v>
      </c>
      <c r="T371" t="s">
        <v>322</v>
      </c>
      <c r="U371" t="s">
        <v>322</v>
      </c>
      <c r="V371" t="s">
        <v>322</v>
      </c>
      <c r="W371" t="s">
        <v>322</v>
      </c>
      <c r="X371" t="s">
        <v>322</v>
      </c>
      <c r="Y371" t="s">
        <v>322</v>
      </c>
      <c r="Z371" t="s">
        <v>322</v>
      </c>
      <c r="AH371" t="s">
        <v>322</v>
      </c>
      <c r="AI371" s="26"/>
      <c r="AJ371" s="26" t="s">
        <v>322</v>
      </c>
      <c r="AK371" s="26" t="s">
        <v>322</v>
      </c>
      <c r="AL371" s="26" t="s">
        <v>322</v>
      </c>
      <c r="AM371" s="26" t="str" cm="1">
        <f t="array" ref="AM371">IF(AH371="Yes",T371&amp;" (Suspended as of: "&amp;TEXT(AI371,"m/dd/yyyy")&amp;")",T371)</f>
        <v xml:space="preserve"> </v>
      </c>
      <c r="AN371" t="str" cm="1">
        <f t="array" ref="AN37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71" t="str" cm="1">
        <f t="array" ref="AO37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7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71" t="e">
        <f>VLOOKUP(data[[#This Row],[Lead Name]],get_cat!$A$170:$B$172,2,0)</f>
        <v>#N/A</v>
      </c>
      <c r="AR37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72" spans="1:44" x14ac:dyDescent="0.35">
      <c r="A372" t="s">
        <v>133</v>
      </c>
      <c r="B372" t="s">
        <v>322</v>
      </c>
      <c r="C372" t="s">
        <v>322</v>
      </c>
      <c r="D372" t="s">
        <v>322</v>
      </c>
      <c r="E372" t="s">
        <v>48</v>
      </c>
      <c r="F372" t="s">
        <v>48</v>
      </c>
      <c r="G372" t="s">
        <v>48</v>
      </c>
      <c r="H372" t="s">
        <v>48</v>
      </c>
      <c r="I372" t="s">
        <v>48</v>
      </c>
      <c r="J372" t="s">
        <v>48</v>
      </c>
      <c r="K372" t="s">
        <v>48</v>
      </c>
      <c r="L372" t="s">
        <v>48</v>
      </c>
      <c r="M372" t="s">
        <v>48</v>
      </c>
      <c r="N372" t="s">
        <v>48</v>
      </c>
      <c r="O372" t="s">
        <v>48</v>
      </c>
      <c r="P372" t="s">
        <v>48</v>
      </c>
      <c r="Q372" t="s">
        <v>48</v>
      </c>
      <c r="R372" t="s">
        <v>48</v>
      </c>
      <c r="S372" t="s">
        <v>48</v>
      </c>
      <c r="T372" t="s">
        <v>322</v>
      </c>
      <c r="U372" t="s">
        <v>322</v>
      </c>
      <c r="V372" t="s">
        <v>322</v>
      </c>
      <c r="W372" t="s">
        <v>322</v>
      </c>
      <c r="X372" t="s">
        <v>322</v>
      </c>
      <c r="Y372" t="s">
        <v>322</v>
      </c>
      <c r="Z372" t="s">
        <v>322</v>
      </c>
      <c r="AH372" t="s">
        <v>322</v>
      </c>
      <c r="AI372" s="26"/>
      <c r="AJ372" s="26" t="s">
        <v>322</v>
      </c>
      <c r="AK372" s="26" t="s">
        <v>322</v>
      </c>
      <c r="AL372" s="26" t="s">
        <v>322</v>
      </c>
      <c r="AM372" s="26" t="str" cm="1">
        <f t="array" ref="AM372">IF(AH372="Yes",T372&amp;" (Suspended as of: "&amp;TEXT(AI372,"m/dd/yyyy")&amp;")",T372)</f>
        <v xml:space="preserve"> </v>
      </c>
      <c r="AN372" t="str" cm="1">
        <f t="array" ref="AN37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72" t="str" cm="1">
        <f t="array" ref="AO37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7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72" t="e">
        <f>VLOOKUP(data[[#This Row],[Lead Name]],get_cat!$A$170:$B$172,2,0)</f>
        <v>#N/A</v>
      </c>
      <c r="AR37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73" spans="1:44" x14ac:dyDescent="0.35">
      <c r="A373" t="s">
        <v>133</v>
      </c>
      <c r="B373" t="s">
        <v>322</v>
      </c>
      <c r="C373" t="s">
        <v>322</v>
      </c>
      <c r="D373" t="s">
        <v>322</v>
      </c>
      <c r="E373" t="s">
        <v>48</v>
      </c>
      <c r="F373" t="s">
        <v>48</v>
      </c>
      <c r="G373" t="s">
        <v>48</v>
      </c>
      <c r="H373" t="s">
        <v>48</v>
      </c>
      <c r="I373" t="s">
        <v>48</v>
      </c>
      <c r="J373" t="s">
        <v>48</v>
      </c>
      <c r="K373" t="s">
        <v>48</v>
      </c>
      <c r="L373" t="s">
        <v>48</v>
      </c>
      <c r="M373" t="s">
        <v>48</v>
      </c>
      <c r="N373" t="s">
        <v>48</v>
      </c>
      <c r="O373" t="s">
        <v>48</v>
      </c>
      <c r="P373" t="s">
        <v>48</v>
      </c>
      <c r="Q373" t="s">
        <v>48</v>
      </c>
      <c r="R373" t="s">
        <v>48</v>
      </c>
      <c r="S373" t="s">
        <v>48</v>
      </c>
      <c r="T373" t="s">
        <v>322</v>
      </c>
      <c r="U373" t="s">
        <v>322</v>
      </c>
      <c r="V373" t="s">
        <v>322</v>
      </c>
      <c r="W373" t="s">
        <v>322</v>
      </c>
      <c r="X373" t="s">
        <v>322</v>
      </c>
      <c r="Y373" t="s">
        <v>322</v>
      </c>
      <c r="Z373" t="s">
        <v>322</v>
      </c>
      <c r="AH373" t="s">
        <v>322</v>
      </c>
      <c r="AI373" s="26"/>
      <c r="AJ373" s="26" t="s">
        <v>322</v>
      </c>
      <c r="AK373" s="26" t="s">
        <v>322</v>
      </c>
      <c r="AL373" s="26" t="s">
        <v>322</v>
      </c>
      <c r="AM373" s="26" t="str" cm="1">
        <f t="array" ref="AM373">IF(AH373="Yes",T373&amp;" (Suspended as of: "&amp;TEXT(AI373,"m/dd/yyyy")&amp;")",T373)</f>
        <v xml:space="preserve"> </v>
      </c>
      <c r="AN373" t="str" cm="1">
        <f t="array" ref="AN37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73" t="str" cm="1">
        <f t="array" ref="AO37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7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73" t="e">
        <f>VLOOKUP(data[[#This Row],[Lead Name]],get_cat!$A$170:$B$172,2,0)</f>
        <v>#N/A</v>
      </c>
      <c r="AR37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74" spans="1:44" x14ac:dyDescent="0.35">
      <c r="A374" t="s">
        <v>133</v>
      </c>
      <c r="B374" t="s">
        <v>322</v>
      </c>
      <c r="C374" t="s">
        <v>322</v>
      </c>
      <c r="D374" t="s">
        <v>322</v>
      </c>
      <c r="E374" t="s">
        <v>48</v>
      </c>
      <c r="F374" t="s">
        <v>48</v>
      </c>
      <c r="G374" t="s">
        <v>48</v>
      </c>
      <c r="H374" t="s">
        <v>48</v>
      </c>
      <c r="I374" t="s">
        <v>48</v>
      </c>
      <c r="J374" t="s">
        <v>48</v>
      </c>
      <c r="K374" t="s">
        <v>48</v>
      </c>
      <c r="L374" t="s">
        <v>48</v>
      </c>
      <c r="M374" t="s">
        <v>48</v>
      </c>
      <c r="N374" t="s">
        <v>48</v>
      </c>
      <c r="O374" t="s">
        <v>48</v>
      </c>
      <c r="P374" t="s">
        <v>48</v>
      </c>
      <c r="Q374" t="s">
        <v>48</v>
      </c>
      <c r="R374" t="s">
        <v>48</v>
      </c>
      <c r="S374" t="s">
        <v>48</v>
      </c>
      <c r="T374" t="s">
        <v>322</v>
      </c>
      <c r="U374" t="s">
        <v>322</v>
      </c>
      <c r="V374" t="s">
        <v>322</v>
      </c>
      <c r="W374" t="s">
        <v>322</v>
      </c>
      <c r="X374" t="s">
        <v>322</v>
      </c>
      <c r="Y374" t="s">
        <v>322</v>
      </c>
      <c r="Z374" t="s">
        <v>322</v>
      </c>
      <c r="AH374" t="s">
        <v>322</v>
      </c>
      <c r="AI374" s="26"/>
      <c r="AJ374" s="26" t="s">
        <v>322</v>
      </c>
      <c r="AK374" s="26" t="s">
        <v>322</v>
      </c>
      <c r="AL374" s="26" t="s">
        <v>322</v>
      </c>
      <c r="AM374" s="26" t="str" cm="1">
        <f t="array" ref="AM374">IF(AH374="Yes",T374&amp;" (Suspended as of: "&amp;TEXT(AI374,"m/dd/yyyy")&amp;")",T374)</f>
        <v xml:space="preserve"> </v>
      </c>
      <c r="AN374" t="str" cm="1">
        <f t="array" ref="AN37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74" t="str" cm="1">
        <f t="array" ref="AO37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7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74" t="e">
        <f>VLOOKUP(data[[#This Row],[Lead Name]],get_cat!$A$170:$B$172,2,0)</f>
        <v>#N/A</v>
      </c>
      <c r="AR37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75" spans="1:44" x14ac:dyDescent="0.35">
      <c r="A375" t="s">
        <v>133</v>
      </c>
      <c r="B375" t="s">
        <v>322</v>
      </c>
      <c r="C375" t="s">
        <v>322</v>
      </c>
      <c r="D375" t="s">
        <v>322</v>
      </c>
      <c r="E375" t="s">
        <v>48</v>
      </c>
      <c r="F375" t="s">
        <v>48</v>
      </c>
      <c r="G375" t="s">
        <v>48</v>
      </c>
      <c r="H375" t="s">
        <v>48</v>
      </c>
      <c r="I375" t="s">
        <v>48</v>
      </c>
      <c r="J375" t="s">
        <v>48</v>
      </c>
      <c r="K375" t="s">
        <v>48</v>
      </c>
      <c r="L375" t="s">
        <v>48</v>
      </c>
      <c r="M375" t="s">
        <v>48</v>
      </c>
      <c r="N375" t="s">
        <v>48</v>
      </c>
      <c r="O375" t="s">
        <v>48</v>
      </c>
      <c r="P375" t="s">
        <v>48</v>
      </c>
      <c r="Q375" t="s">
        <v>48</v>
      </c>
      <c r="R375" t="s">
        <v>48</v>
      </c>
      <c r="S375" t="s">
        <v>48</v>
      </c>
      <c r="T375" t="s">
        <v>322</v>
      </c>
      <c r="U375" t="s">
        <v>322</v>
      </c>
      <c r="V375" t="s">
        <v>322</v>
      </c>
      <c r="W375" t="s">
        <v>322</v>
      </c>
      <c r="X375" t="s">
        <v>322</v>
      </c>
      <c r="Y375" t="s">
        <v>322</v>
      </c>
      <c r="Z375" t="s">
        <v>322</v>
      </c>
      <c r="AH375" t="s">
        <v>322</v>
      </c>
      <c r="AI375" s="26"/>
      <c r="AJ375" s="26" t="s">
        <v>322</v>
      </c>
      <c r="AK375" s="26" t="s">
        <v>322</v>
      </c>
      <c r="AL375" s="26" t="s">
        <v>322</v>
      </c>
      <c r="AM375" s="26" t="str" cm="1">
        <f t="array" ref="AM375">IF(AH375="Yes",T375&amp;" (Suspended as of: "&amp;TEXT(AI375,"m/dd/yyyy")&amp;")",T375)</f>
        <v xml:space="preserve"> </v>
      </c>
      <c r="AN375" t="str" cm="1">
        <f t="array" ref="AN37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75" t="str" cm="1">
        <f t="array" ref="AO37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7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75" t="e">
        <f>VLOOKUP(data[[#This Row],[Lead Name]],get_cat!$A$170:$B$172,2,0)</f>
        <v>#N/A</v>
      </c>
      <c r="AR37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76" spans="1:44" x14ac:dyDescent="0.35">
      <c r="A376" t="s">
        <v>133</v>
      </c>
      <c r="B376" t="s">
        <v>322</v>
      </c>
      <c r="C376" t="s">
        <v>322</v>
      </c>
      <c r="D376" t="s">
        <v>322</v>
      </c>
      <c r="E376" t="s">
        <v>48</v>
      </c>
      <c r="F376" t="s">
        <v>48</v>
      </c>
      <c r="G376" t="s">
        <v>48</v>
      </c>
      <c r="H376" t="s">
        <v>48</v>
      </c>
      <c r="I376" t="s">
        <v>48</v>
      </c>
      <c r="J376" t="s">
        <v>48</v>
      </c>
      <c r="K376" t="s">
        <v>48</v>
      </c>
      <c r="L376" t="s">
        <v>48</v>
      </c>
      <c r="M376" t="s">
        <v>48</v>
      </c>
      <c r="N376" t="s">
        <v>48</v>
      </c>
      <c r="O376" t="s">
        <v>48</v>
      </c>
      <c r="P376" t="s">
        <v>48</v>
      </c>
      <c r="Q376" t="s">
        <v>48</v>
      </c>
      <c r="R376" t="s">
        <v>48</v>
      </c>
      <c r="S376" t="s">
        <v>48</v>
      </c>
      <c r="T376" t="s">
        <v>322</v>
      </c>
      <c r="U376" t="s">
        <v>322</v>
      </c>
      <c r="V376" t="s">
        <v>322</v>
      </c>
      <c r="W376" t="s">
        <v>322</v>
      </c>
      <c r="X376" t="s">
        <v>322</v>
      </c>
      <c r="Y376" t="s">
        <v>322</v>
      </c>
      <c r="Z376" t="s">
        <v>322</v>
      </c>
      <c r="AH376" t="s">
        <v>322</v>
      </c>
      <c r="AI376" s="26"/>
      <c r="AJ376" s="26" t="s">
        <v>322</v>
      </c>
      <c r="AK376" s="26" t="s">
        <v>322</v>
      </c>
      <c r="AL376" s="26" t="s">
        <v>322</v>
      </c>
      <c r="AM376" s="26" t="str" cm="1">
        <f t="array" ref="AM376">IF(AH376="Yes",T376&amp;" (Suspended as of: "&amp;TEXT(AI376,"m/dd/yyyy")&amp;")",T376)</f>
        <v xml:space="preserve"> </v>
      </c>
      <c r="AN376" t="str" cm="1">
        <f t="array" ref="AN37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76" t="str" cm="1">
        <f t="array" ref="AO37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7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76" t="e">
        <f>VLOOKUP(data[[#This Row],[Lead Name]],get_cat!$A$170:$B$172,2,0)</f>
        <v>#N/A</v>
      </c>
      <c r="AR37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77" spans="1:44" x14ac:dyDescent="0.35">
      <c r="A377" t="s">
        <v>133</v>
      </c>
      <c r="B377" t="s">
        <v>322</v>
      </c>
      <c r="C377" t="s">
        <v>322</v>
      </c>
      <c r="D377" t="s">
        <v>322</v>
      </c>
      <c r="E377" t="s">
        <v>48</v>
      </c>
      <c r="F377" t="s">
        <v>48</v>
      </c>
      <c r="G377" t="s">
        <v>48</v>
      </c>
      <c r="H377" t="s">
        <v>48</v>
      </c>
      <c r="I377" t="s">
        <v>48</v>
      </c>
      <c r="J377" t="s">
        <v>48</v>
      </c>
      <c r="K377" t="s">
        <v>48</v>
      </c>
      <c r="L377" t="s">
        <v>48</v>
      </c>
      <c r="M377" t="s">
        <v>48</v>
      </c>
      <c r="N377" t="s">
        <v>48</v>
      </c>
      <c r="O377" t="s">
        <v>48</v>
      </c>
      <c r="P377" t="s">
        <v>48</v>
      </c>
      <c r="Q377" t="s">
        <v>48</v>
      </c>
      <c r="R377" t="s">
        <v>48</v>
      </c>
      <c r="S377" t="s">
        <v>48</v>
      </c>
      <c r="T377" t="s">
        <v>322</v>
      </c>
      <c r="U377" t="s">
        <v>322</v>
      </c>
      <c r="V377" t="s">
        <v>322</v>
      </c>
      <c r="W377" t="s">
        <v>322</v>
      </c>
      <c r="X377" t="s">
        <v>322</v>
      </c>
      <c r="Y377" t="s">
        <v>322</v>
      </c>
      <c r="Z377" t="s">
        <v>322</v>
      </c>
      <c r="AH377" t="s">
        <v>322</v>
      </c>
      <c r="AI377" s="26"/>
      <c r="AJ377" s="26" t="s">
        <v>322</v>
      </c>
      <c r="AK377" s="26" t="s">
        <v>322</v>
      </c>
      <c r="AL377" s="26" t="s">
        <v>322</v>
      </c>
      <c r="AM377" s="26" t="str" cm="1">
        <f t="array" ref="AM377">IF(AH377="Yes",T377&amp;" (Suspended as of: "&amp;TEXT(AI377,"m/dd/yyyy")&amp;")",T377)</f>
        <v xml:space="preserve"> </v>
      </c>
      <c r="AN377" t="str" cm="1">
        <f t="array" ref="AN37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77" t="str" cm="1">
        <f t="array" ref="AO37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7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77" t="e">
        <f>VLOOKUP(data[[#This Row],[Lead Name]],get_cat!$A$170:$B$172,2,0)</f>
        <v>#N/A</v>
      </c>
      <c r="AR37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78" spans="1:44" x14ac:dyDescent="0.35">
      <c r="A378" t="s">
        <v>133</v>
      </c>
      <c r="B378" t="s">
        <v>322</v>
      </c>
      <c r="C378" t="s">
        <v>322</v>
      </c>
      <c r="D378" t="s">
        <v>322</v>
      </c>
      <c r="E378" t="s">
        <v>48</v>
      </c>
      <c r="F378" t="s">
        <v>48</v>
      </c>
      <c r="G378" t="s">
        <v>48</v>
      </c>
      <c r="H378" t="s">
        <v>48</v>
      </c>
      <c r="I378" t="s">
        <v>48</v>
      </c>
      <c r="J378" t="s">
        <v>48</v>
      </c>
      <c r="K378" t="s">
        <v>48</v>
      </c>
      <c r="L378" t="s">
        <v>48</v>
      </c>
      <c r="M378" t="s">
        <v>48</v>
      </c>
      <c r="N378" t="s">
        <v>48</v>
      </c>
      <c r="O378" t="s">
        <v>48</v>
      </c>
      <c r="P378" t="s">
        <v>48</v>
      </c>
      <c r="Q378" t="s">
        <v>48</v>
      </c>
      <c r="R378" t="s">
        <v>48</v>
      </c>
      <c r="S378" t="s">
        <v>48</v>
      </c>
      <c r="T378" t="s">
        <v>322</v>
      </c>
      <c r="U378" t="s">
        <v>322</v>
      </c>
      <c r="V378" t="s">
        <v>322</v>
      </c>
      <c r="W378" t="s">
        <v>322</v>
      </c>
      <c r="X378" t="s">
        <v>322</v>
      </c>
      <c r="Y378" t="s">
        <v>322</v>
      </c>
      <c r="Z378" t="s">
        <v>322</v>
      </c>
      <c r="AH378" t="s">
        <v>322</v>
      </c>
      <c r="AI378" s="26"/>
      <c r="AJ378" s="26" t="s">
        <v>322</v>
      </c>
      <c r="AK378" s="26" t="s">
        <v>322</v>
      </c>
      <c r="AL378" s="26" t="s">
        <v>322</v>
      </c>
      <c r="AM378" s="26" t="str" cm="1">
        <f t="array" ref="AM378">IF(AH378="Yes",T378&amp;" (Suspended as of: "&amp;TEXT(AI378,"m/dd/yyyy")&amp;")",T378)</f>
        <v xml:space="preserve"> </v>
      </c>
      <c r="AN378" t="str" cm="1">
        <f t="array" ref="AN37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78" t="str" cm="1">
        <f t="array" ref="AO37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7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78" t="e">
        <f>VLOOKUP(data[[#This Row],[Lead Name]],get_cat!$A$170:$B$172,2,0)</f>
        <v>#N/A</v>
      </c>
      <c r="AR37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79" spans="1:44" x14ac:dyDescent="0.35">
      <c r="A379" t="s">
        <v>133</v>
      </c>
      <c r="B379" t="s">
        <v>322</v>
      </c>
      <c r="C379" t="s">
        <v>322</v>
      </c>
      <c r="D379" t="s">
        <v>322</v>
      </c>
      <c r="E379" t="s">
        <v>48</v>
      </c>
      <c r="F379" t="s">
        <v>48</v>
      </c>
      <c r="G379" t="s">
        <v>48</v>
      </c>
      <c r="H379" t="s">
        <v>48</v>
      </c>
      <c r="I379" t="s">
        <v>48</v>
      </c>
      <c r="J379" t="s">
        <v>48</v>
      </c>
      <c r="K379" t="s">
        <v>48</v>
      </c>
      <c r="L379" t="s">
        <v>48</v>
      </c>
      <c r="M379" t="s">
        <v>48</v>
      </c>
      <c r="N379" t="s">
        <v>48</v>
      </c>
      <c r="O379" t="s">
        <v>48</v>
      </c>
      <c r="P379" t="s">
        <v>48</v>
      </c>
      <c r="Q379" t="s">
        <v>48</v>
      </c>
      <c r="R379" t="s">
        <v>48</v>
      </c>
      <c r="S379" t="s">
        <v>48</v>
      </c>
      <c r="T379" t="s">
        <v>322</v>
      </c>
      <c r="U379" t="s">
        <v>322</v>
      </c>
      <c r="V379" t="s">
        <v>322</v>
      </c>
      <c r="W379" t="s">
        <v>322</v>
      </c>
      <c r="X379" t="s">
        <v>322</v>
      </c>
      <c r="Y379" t="s">
        <v>322</v>
      </c>
      <c r="Z379" t="s">
        <v>322</v>
      </c>
      <c r="AH379" t="s">
        <v>322</v>
      </c>
      <c r="AI379" s="26"/>
      <c r="AJ379" s="26" t="s">
        <v>322</v>
      </c>
      <c r="AK379" s="26" t="s">
        <v>322</v>
      </c>
      <c r="AL379" s="26" t="s">
        <v>322</v>
      </c>
      <c r="AM379" s="26" t="str" cm="1">
        <f t="array" ref="AM379">IF(AH379="Yes",T379&amp;" (Suspended as of: "&amp;TEXT(AI379,"m/dd/yyyy")&amp;")",T379)</f>
        <v xml:space="preserve"> </v>
      </c>
      <c r="AN379" t="str" cm="1">
        <f t="array" ref="AN37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79" t="str" cm="1">
        <f t="array" ref="AO37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7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79" t="e">
        <f>VLOOKUP(data[[#This Row],[Lead Name]],get_cat!$A$170:$B$172,2,0)</f>
        <v>#N/A</v>
      </c>
      <c r="AR37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80" spans="1:44" x14ac:dyDescent="0.35">
      <c r="A380" t="s">
        <v>133</v>
      </c>
      <c r="B380" t="s">
        <v>322</v>
      </c>
      <c r="C380" t="s">
        <v>322</v>
      </c>
      <c r="D380" t="s">
        <v>322</v>
      </c>
      <c r="E380" t="s">
        <v>48</v>
      </c>
      <c r="F380" t="s">
        <v>48</v>
      </c>
      <c r="G380" t="s">
        <v>48</v>
      </c>
      <c r="H380" t="s">
        <v>48</v>
      </c>
      <c r="I380" t="s">
        <v>48</v>
      </c>
      <c r="J380" t="s">
        <v>48</v>
      </c>
      <c r="K380" t="s">
        <v>48</v>
      </c>
      <c r="L380" t="s">
        <v>48</v>
      </c>
      <c r="M380" t="s">
        <v>48</v>
      </c>
      <c r="N380" t="s">
        <v>48</v>
      </c>
      <c r="O380" t="s">
        <v>48</v>
      </c>
      <c r="P380" t="s">
        <v>48</v>
      </c>
      <c r="Q380" t="s">
        <v>48</v>
      </c>
      <c r="R380" t="s">
        <v>48</v>
      </c>
      <c r="S380" t="s">
        <v>48</v>
      </c>
      <c r="T380" t="s">
        <v>322</v>
      </c>
      <c r="U380" t="s">
        <v>322</v>
      </c>
      <c r="V380" t="s">
        <v>322</v>
      </c>
      <c r="W380" t="s">
        <v>322</v>
      </c>
      <c r="X380" t="s">
        <v>322</v>
      </c>
      <c r="Y380" t="s">
        <v>322</v>
      </c>
      <c r="Z380" t="s">
        <v>322</v>
      </c>
      <c r="AH380" t="s">
        <v>322</v>
      </c>
      <c r="AI380" s="26"/>
      <c r="AJ380" s="26" t="s">
        <v>322</v>
      </c>
      <c r="AK380" s="26" t="s">
        <v>322</v>
      </c>
      <c r="AL380" s="26" t="s">
        <v>322</v>
      </c>
      <c r="AM380" s="26" t="str" cm="1">
        <f t="array" ref="AM380">IF(AH380="Yes",T380&amp;" (Suspended as of: "&amp;TEXT(AI380,"m/dd/yyyy")&amp;")",T380)</f>
        <v xml:space="preserve"> </v>
      </c>
      <c r="AN380" t="str" cm="1">
        <f t="array" ref="AN38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80" t="str" cm="1">
        <f t="array" ref="AO38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8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80" t="e">
        <f>VLOOKUP(data[[#This Row],[Lead Name]],get_cat!$A$170:$B$172,2,0)</f>
        <v>#N/A</v>
      </c>
      <c r="AR38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81" spans="1:44" x14ac:dyDescent="0.35">
      <c r="A381" t="s">
        <v>133</v>
      </c>
      <c r="B381" t="s">
        <v>322</v>
      </c>
      <c r="C381" t="s">
        <v>322</v>
      </c>
      <c r="D381" t="s">
        <v>322</v>
      </c>
      <c r="E381" t="s">
        <v>48</v>
      </c>
      <c r="F381" t="s">
        <v>48</v>
      </c>
      <c r="G381" t="s">
        <v>48</v>
      </c>
      <c r="H381" t="s">
        <v>48</v>
      </c>
      <c r="I381" t="s">
        <v>48</v>
      </c>
      <c r="J381" t="s">
        <v>48</v>
      </c>
      <c r="K381" t="s">
        <v>48</v>
      </c>
      <c r="L381" t="s">
        <v>48</v>
      </c>
      <c r="M381" t="s">
        <v>48</v>
      </c>
      <c r="N381" t="s">
        <v>48</v>
      </c>
      <c r="O381" t="s">
        <v>48</v>
      </c>
      <c r="P381" t="s">
        <v>48</v>
      </c>
      <c r="Q381" t="s">
        <v>48</v>
      </c>
      <c r="R381" t="s">
        <v>48</v>
      </c>
      <c r="S381" t="s">
        <v>48</v>
      </c>
      <c r="T381" t="s">
        <v>322</v>
      </c>
      <c r="U381" t="s">
        <v>322</v>
      </c>
      <c r="V381" t="s">
        <v>322</v>
      </c>
      <c r="W381" t="s">
        <v>322</v>
      </c>
      <c r="X381" t="s">
        <v>322</v>
      </c>
      <c r="Y381" t="s">
        <v>322</v>
      </c>
      <c r="Z381" t="s">
        <v>322</v>
      </c>
      <c r="AH381" t="s">
        <v>322</v>
      </c>
      <c r="AI381" s="26"/>
      <c r="AJ381" s="26" t="s">
        <v>322</v>
      </c>
      <c r="AK381" s="26" t="s">
        <v>322</v>
      </c>
      <c r="AL381" s="26" t="s">
        <v>322</v>
      </c>
      <c r="AM381" s="26" t="str" cm="1">
        <f t="array" ref="AM381">IF(AH381="Yes",T381&amp;" (Suspended as of: "&amp;TEXT(AI381,"m/dd/yyyy")&amp;")",T381)</f>
        <v xml:space="preserve"> </v>
      </c>
      <c r="AN381" t="str" cm="1">
        <f t="array" ref="AN38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81" t="str" cm="1">
        <f t="array" ref="AO38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8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81" t="e">
        <f>VLOOKUP(data[[#This Row],[Lead Name]],get_cat!$A$170:$B$172,2,0)</f>
        <v>#N/A</v>
      </c>
      <c r="AR38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82" spans="1:44" x14ac:dyDescent="0.35">
      <c r="A382" t="s">
        <v>133</v>
      </c>
      <c r="B382" t="s">
        <v>322</v>
      </c>
      <c r="C382" t="s">
        <v>322</v>
      </c>
      <c r="D382" t="s">
        <v>322</v>
      </c>
      <c r="E382" t="s">
        <v>48</v>
      </c>
      <c r="F382" t="s">
        <v>48</v>
      </c>
      <c r="G382" t="s">
        <v>48</v>
      </c>
      <c r="H382" t="s">
        <v>48</v>
      </c>
      <c r="I382" t="s">
        <v>48</v>
      </c>
      <c r="J382" t="s">
        <v>48</v>
      </c>
      <c r="K382" t="s">
        <v>48</v>
      </c>
      <c r="L382" t="s">
        <v>48</v>
      </c>
      <c r="M382" t="s">
        <v>48</v>
      </c>
      <c r="N382" t="s">
        <v>48</v>
      </c>
      <c r="O382" t="s">
        <v>48</v>
      </c>
      <c r="P382" t="s">
        <v>48</v>
      </c>
      <c r="Q382" t="s">
        <v>48</v>
      </c>
      <c r="R382" t="s">
        <v>48</v>
      </c>
      <c r="S382" t="s">
        <v>48</v>
      </c>
      <c r="T382" t="s">
        <v>322</v>
      </c>
      <c r="U382" t="s">
        <v>322</v>
      </c>
      <c r="V382" t="s">
        <v>322</v>
      </c>
      <c r="W382" t="s">
        <v>322</v>
      </c>
      <c r="X382" t="s">
        <v>322</v>
      </c>
      <c r="Y382" t="s">
        <v>322</v>
      </c>
      <c r="Z382" t="s">
        <v>322</v>
      </c>
      <c r="AH382" t="s">
        <v>322</v>
      </c>
      <c r="AI382" s="26"/>
      <c r="AJ382" s="26" t="s">
        <v>322</v>
      </c>
      <c r="AK382" s="26" t="s">
        <v>322</v>
      </c>
      <c r="AL382" s="26" t="s">
        <v>322</v>
      </c>
      <c r="AM382" s="26" t="str" cm="1">
        <f t="array" ref="AM382">IF(AH382="Yes",T382&amp;" (Suspended as of: "&amp;TEXT(AI382,"m/dd/yyyy")&amp;")",T382)</f>
        <v xml:space="preserve"> </v>
      </c>
      <c r="AN382" t="str" cm="1">
        <f t="array" ref="AN38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82" t="str" cm="1">
        <f t="array" ref="AO38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8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82" t="e">
        <f>VLOOKUP(data[[#This Row],[Lead Name]],get_cat!$A$170:$B$172,2,0)</f>
        <v>#N/A</v>
      </c>
      <c r="AR38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83" spans="1:44" x14ac:dyDescent="0.35">
      <c r="A383" t="s">
        <v>133</v>
      </c>
      <c r="B383" t="s">
        <v>322</v>
      </c>
      <c r="C383" t="s">
        <v>322</v>
      </c>
      <c r="D383" t="s">
        <v>322</v>
      </c>
      <c r="E383" t="s">
        <v>48</v>
      </c>
      <c r="F383" t="s">
        <v>48</v>
      </c>
      <c r="G383" t="s">
        <v>48</v>
      </c>
      <c r="H383" t="s">
        <v>48</v>
      </c>
      <c r="I383" t="s">
        <v>48</v>
      </c>
      <c r="J383" t="s">
        <v>48</v>
      </c>
      <c r="K383" t="s">
        <v>48</v>
      </c>
      <c r="L383" t="s">
        <v>48</v>
      </c>
      <c r="M383" t="s">
        <v>48</v>
      </c>
      <c r="N383" t="s">
        <v>48</v>
      </c>
      <c r="O383" t="s">
        <v>48</v>
      </c>
      <c r="P383" t="s">
        <v>48</v>
      </c>
      <c r="Q383" t="s">
        <v>48</v>
      </c>
      <c r="R383" t="s">
        <v>48</v>
      </c>
      <c r="S383" t="s">
        <v>48</v>
      </c>
      <c r="T383" t="s">
        <v>322</v>
      </c>
      <c r="U383" t="s">
        <v>322</v>
      </c>
      <c r="V383" t="s">
        <v>322</v>
      </c>
      <c r="W383" t="s">
        <v>322</v>
      </c>
      <c r="X383" t="s">
        <v>322</v>
      </c>
      <c r="Y383" t="s">
        <v>322</v>
      </c>
      <c r="Z383" t="s">
        <v>322</v>
      </c>
      <c r="AH383" t="s">
        <v>322</v>
      </c>
      <c r="AI383" s="26"/>
      <c r="AJ383" s="26" t="s">
        <v>322</v>
      </c>
      <c r="AK383" s="26" t="s">
        <v>322</v>
      </c>
      <c r="AL383" s="26" t="s">
        <v>322</v>
      </c>
      <c r="AM383" s="26" t="str" cm="1">
        <f t="array" ref="AM383">IF(AH383="Yes",T383&amp;" (Suspended as of: "&amp;TEXT(AI383,"m/dd/yyyy")&amp;")",T383)</f>
        <v xml:space="preserve"> </v>
      </c>
      <c r="AN383" t="str" cm="1">
        <f t="array" ref="AN38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83" t="str" cm="1">
        <f t="array" ref="AO38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8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83" t="e">
        <f>VLOOKUP(data[[#This Row],[Lead Name]],get_cat!$A$170:$B$172,2,0)</f>
        <v>#N/A</v>
      </c>
      <c r="AR38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84" spans="1:44" x14ac:dyDescent="0.35">
      <c r="A384" t="s">
        <v>133</v>
      </c>
      <c r="B384" t="s">
        <v>322</v>
      </c>
      <c r="C384" t="s">
        <v>322</v>
      </c>
      <c r="D384" t="s">
        <v>322</v>
      </c>
      <c r="E384" t="s">
        <v>48</v>
      </c>
      <c r="F384" t="s">
        <v>48</v>
      </c>
      <c r="G384" t="s">
        <v>48</v>
      </c>
      <c r="H384" t="s">
        <v>48</v>
      </c>
      <c r="I384" t="s">
        <v>48</v>
      </c>
      <c r="J384" t="s">
        <v>48</v>
      </c>
      <c r="K384" t="s">
        <v>48</v>
      </c>
      <c r="L384" t="s">
        <v>48</v>
      </c>
      <c r="M384" t="s">
        <v>48</v>
      </c>
      <c r="N384" t="s">
        <v>48</v>
      </c>
      <c r="O384" t="s">
        <v>48</v>
      </c>
      <c r="P384" t="s">
        <v>48</v>
      </c>
      <c r="Q384" t="s">
        <v>48</v>
      </c>
      <c r="R384" t="s">
        <v>48</v>
      </c>
      <c r="S384" t="s">
        <v>48</v>
      </c>
      <c r="T384" t="s">
        <v>322</v>
      </c>
      <c r="U384" t="s">
        <v>322</v>
      </c>
      <c r="V384" t="s">
        <v>322</v>
      </c>
      <c r="W384" t="s">
        <v>322</v>
      </c>
      <c r="X384" t="s">
        <v>322</v>
      </c>
      <c r="Y384" t="s">
        <v>322</v>
      </c>
      <c r="Z384" t="s">
        <v>322</v>
      </c>
      <c r="AH384" t="s">
        <v>322</v>
      </c>
      <c r="AI384" s="26"/>
      <c r="AJ384" s="26" t="s">
        <v>322</v>
      </c>
      <c r="AK384" s="26" t="s">
        <v>322</v>
      </c>
      <c r="AL384" s="26" t="s">
        <v>322</v>
      </c>
      <c r="AM384" s="26" t="str" cm="1">
        <f t="array" ref="AM384">IF(AH384="Yes",T384&amp;" (Suspended as of: "&amp;TEXT(AI384,"m/dd/yyyy")&amp;")",T384)</f>
        <v xml:space="preserve"> </v>
      </c>
      <c r="AN384" t="str" cm="1">
        <f t="array" ref="AN38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84" t="str" cm="1">
        <f t="array" ref="AO38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8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84" t="e">
        <f>VLOOKUP(data[[#This Row],[Lead Name]],get_cat!$A$170:$B$172,2,0)</f>
        <v>#N/A</v>
      </c>
      <c r="AR38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85" spans="1:44" x14ac:dyDescent="0.35">
      <c r="A385" t="s">
        <v>133</v>
      </c>
      <c r="B385" t="s">
        <v>322</v>
      </c>
      <c r="C385" t="s">
        <v>322</v>
      </c>
      <c r="D385" t="s">
        <v>322</v>
      </c>
      <c r="E385" t="s">
        <v>48</v>
      </c>
      <c r="F385" t="s">
        <v>48</v>
      </c>
      <c r="G385" t="s">
        <v>48</v>
      </c>
      <c r="H385" t="s">
        <v>48</v>
      </c>
      <c r="I385" t="s">
        <v>48</v>
      </c>
      <c r="J385" t="s">
        <v>48</v>
      </c>
      <c r="K385" t="s">
        <v>48</v>
      </c>
      <c r="L385" t="s">
        <v>48</v>
      </c>
      <c r="M385" t="s">
        <v>48</v>
      </c>
      <c r="N385" t="s">
        <v>48</v>
      </c>
      <c r="O385" t="s">
        <v>48</v>
      </c>
      <c r="P385" t="s">
        <v>48</v>
      </c>
      <c r="Q385" t="s">
        <v>48</v>
      </c>
      <c r="R385" t="s">
        <v>48</v>
      </c>
      <c r="S385" t="s">
        <v>48</v>
      </c>
      <c r="T385" t="s">
        <v>322</v>
      </c>
      <c r="U385" t="s">
        <v>322</v>
      </c>
      <c r="V385" t="s">
        <v>322</v>
      </c>
      <c r="W385" t="s">
        <v>322</v>
      </c>
      <c r="X385" t="s">
        <v>322</v>
      </c>
      <c r="Y385" t="s">
        <v>322</v>
      </c>
      <c r="Z385" t="s">
        <v>322</v>
      </c>
      <c r="AH385" t="s">
        <v>322</v>
      </c>
      <c r="AI385" s="26"/>
      <c r="AJ385" s="26" t="s">
        <v>322</v>
      </c>
      <c r="AK385" s="26" t="s">
        <v>322</v>
      </c>
      <c r="AL385" s="26" t="s">
        <v>322</v>
      </c>
      <c r="AM385" s="26" t="str" cm="1">
        <f t="array" ref="AM385">IF(AH385="Yes",T385&amp;" (Suspended as of: "&amp;TEXT(AI385,"m/dd/yyyy")&amp;")",T385)</f>
        <v xml:space="preserve"> </v>
      </c>
      <c r="AN385" t="str" cm="1">
        <f t="array" ref="AN38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85" t="str" cm="1">
        <f t="array" ref="AO38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8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85" t="e">
        <f>VLOOKUP(data[[#This Row],[Lead Name]],get_cat!$A$170:$B$172,2,0)</f>
        <v>#N/A</v>
      </c>
      <c r="AR38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86" spans="1:44" x14ac:dyDescent="0.35">
      <c r="A386" t="s">
        <v>133</v>
      </c>
      <c r="B386" t="s">
        <v>322</v>
      </c>
      <c r="C386" t="s">
        <v>322</v>
      </c>
      <c r="D386" t="s">
        <v>322</v>
      </c>
      <c r="E386" t="s">
        <v>48</v>
      </c>
      <c r="F386" t="s">
        <v>48</v>
      </c>
      <c r="G386" t="s">
        <v>48</v>
      </c>
      <c r="H386" t="s">
        <v>48</v>
      </c>
      <c r="I386" t="s">
        <v>48</v>
      </c>
      <c r="J386" t="s">
        <v>48</v>
      </c>
      <c r="K386" t="s">
        <v>48</v>
      </c>
      <c r="L386" t="s">
        <v>48</v>
      </c>
      <c r="M386" t="s">
        <v>48</v>
      </c>
      <c r="N386" t="s">
        <v>48</v>
      </c>
      <c r="O386" t="s">
        <v>48</v>
      </c>
      <c r="P386" t="s">
        <v>48</v>
      </c>
      <c r="Q386" t="s">
        <v>48</v>
      </c>
      <c r="R386" t="s">
        <v>48</v>
      </c>
      <c r="S386" t="s">
        <v>48</v>
      </c>
      <c r="T386" t="s">
        <v>322</v>
      </c>
      <c r="U386" t="s">
        <v>322</v>
      </c>
      <c r="V386" t="s">
        <v>322</v>
      </c>
      <c r="W386" t="s">
        <v>322</v>
      </c>
      <c r="X386" t="s">
        <v>322</v>
      </c>
      <c r="Y386" t="s">
        <v>322</v>
      </c>
      <c r="Z386" t="s">
        <v>322</v>
      </c>
      <c r="AH386" t="s">
        <v>322</v>
      </c>
      <c r="AI386" s="26"/>
      <c r="AJ386" s="26" t="s">
        <v>322</v>
      </c>
      <c r="AK386" s="26" t="s">
        <v>322</v>
      </c>
      <c r="AL386" s="26" t="s">
        <v>322</v>
      </c>
      <c r="AM386" s="26" t="str" cm="1">
        <f t="array" ref="AM386">IF(AH386="Yes",T386&amp;" (Suspended as of: "&amp;TEXT(AI386,"m/dd/yyyy")&amp;")",T386)</f>
        <v xml:space="preserve"> </v>
      </c>
      <c r="AN386" t="str" cm="1">
        <f t="array" ref="AN38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86" t="str" cm="1">
        <f t="array" ref="AO38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8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86" t="e">
        <f>VLOOKUP(data[[#This Row],[Lead Name]],get_cat!$A$170:$B$172,2,0)</f>
        <v>#N/A</v>
      </c>
      <c r="AR38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87" spans="1:44" x14ac:dyDescent="0.35">
      <c r="A387" t="s">
        <v>133</v>
      </c>
      <c r="B387" t="s">
        <v>322</v>
      </c>
      <c r="C387" t="s">
        <v>322</v>
      </c>
      <c r="D387" t="s">
        <v>322</v>
      </c>
      <c r="E387" t="s">
        <v>48</v>
      </c>
      <c r="F387" t="s">
        <v>48</v>
      </c>
      <c r="G387" t="s">
        <v>48</v>
      </c>
      <c r="H387" t="s">
        <v>48</v>
      </c>
      <c r="I387" t="s">
        <v>48</v>
      </c>
      <c r="J387" t="s">
        <v>48</v>
      </c>
      <c r="K387" t="s">
        <v>48</v>
      </c>
      <c r="L387" t="s">
        <v>48</v>
      </c>
      <c r="M387" t="s">
        <v>48</v>
      </c>
      <c r="N387" t="s">
        <v>48</v>
      </c>
      <c r="O387" t="s">
        <v>48</v>
      </c>
      <c r="P387" t="s">
        <v>48</v>
      </c>
      <c r="Q387" t="s">
        <v>48</v>
      </c>
      <c r="R387" t="s">
        <v>48</v>
      </c>
      <c r="S387" t="s">
        <v>48</v>
      </c>
      <c r="T387" t="s">
        <v>322</v>
      </c>
      <c r="U387" t="s">
        <v>322</v>
      </c>
      <c r="V387" t="s">
        <v>322</v>
      </c>
      <c r="W387" t="s">
        <v>322</v>
      </c>
      <c r="X387" t="s">
        <v>322</v>
      </c>
      <c r="Y387" t="s">
        <v>322</v>
      </c>
      <c r="Z387" t="s">
        <v>322</v>
      </c>
      <c r="AH387" t="s">
        <v>322</v>
      </c>
      <c r="AI387" s="26"/>
      <c r="AJ387" s="26" t="s">
        <v>322</v>
      </c>
      <c r="AK387" s="26" t="s">
        <v>322</v>
      </c>
      <c r="AL387" s="26" t="s">
        <v>322</v>
      </c>
      <c r="AM387" s="26" t="str" cm="1">
        <f t="array" ref="AM387">IF(AH387="Yes",T387&amp;" (Suspended as of: "&amp;TEXT(AI387,"m/dd/yyyy")&amp;")",T387)</f>
        <v xml:space="preserve"> </v>
      </c>
      <c r="AN387" t="str" cm="1">
        <f t="array" ref="AN38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87" t="str" cm="1">
        <f t="array" ref="AO38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8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87" t="e">
        <f>VLOOKUP(data[[#This Row],[Lead Name]],get_cat!$A$170:$B$172,2,0)</f>
        <v>#N/A</v>
      </c>
      <c r="AR38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88" spans="1:44" x14ac:dyDescent="0.35">
      <c r="A388" t="s">
        <v>133</v>
      </c>
      <c r="B388" t="s">
        <v>322</v>
      </c>
      <c r="C388" t="s">
        <v>322</v>
      </c>
      <c r="D388" t="s">
        <v>322</v>
      </c>
      <c r="E388" t="s">
        <v>48</v>
      </c>
      <c r="F388" t="s">
        <v>48</v>
      </c>
      <c r="G388" t="s">
        <v>48</v>
      </c>
      <c r="H388" t="s">
        <v>48</v>
      </c>
      <c r="I388" t="s">
        <v>48</v>
      </c>
      <c r="J388" t="s">
        <v>48</v>
      </c>
      <c r="K388" t="s">
        <v>48</v>
      </c>
      <c r="L388" t="s">
        <v>48</v>
      </c>
      <c r="M388" t="s">
        <v>48</v>
      </c>
      <c r="N388" t="s">
        <v>48</v>
      </c>
      <c r="O388" t="s">
        <v>48</v>
      </c>
      <c r="P388" t="s">
        <v>48</v>
      </c>
      <c r="Q388" t="s">
        <v>48</v>
      </c>
      <c r="R388" t="s">
        <v>48</v>
      </c>
      <c r="S388" t="s">
        <v>48</v>
      </c>
      <c r="T388" t="s">
        <v>322</v>
      </c>
      <c r="U388" t="s">
        <v>322</v>
      </c>
      <c r="V388" t="s">
        <v>322</v>
      </c>
      <c r="W388" t="s">
        <v>322</v>
      </c>
      <c r="X388" t="s">
        <v>322</v>
      </c>
      <c r="Y388" t="s">
        <v>322</v>
      </c>
      <c r="Z388" t="s">
        <v>322</v>
      </c>
      <c r="AH388" t="s">
        <v>322</v>
      </c>
      <c r="AI388" s="26"/>
      <c r="AJ388" s="26" t="s">
        <v>322</v>
      </c>
      <c r="AK388" s="26" t="s">
        <v>322</v>
      </c>
      <c r="AL388" s="26" t="s">
        <v>322</v>
      </c>
      <c r="AM388" s="26" t="str" cm="1">
        <f t="array" ref="AM388">IF(AH388="Yes",T388&amp;" (Suspended as of: "&amp;TEXT(AI388,"m/dd/yyyy")&amp;")",T388)</f>
        <v xml:space="preserve"> </v>
      </c>
      <c r="AN388" t="str" cm="1">
        <f t="array" ref="AN38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88" t="str" cm="1">
        <f t="array" ref="AO38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8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88" t="e">
        <f>VLOOKUP(data[[#This Row],[Lead Name]],get_cat!$A$170:$B$172,2,0)</f>
        <v>#N/A</v>
      </c>
      <c r="AR38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89" spans="1:44" x14ac:dyDescent="0.35">
      <c r="A389" t="s">
        <v>133</v>
      </c>
      <c r="B389" t="s">
        <v>322</v>
      </c>
      <c r="C389" t="s">
        <v>322</v>
      </c>
      <c r="D389" t="s">
        <v>322</v>
      </c>
      <c r="E389" t="s">
        <v>48</v>
      </c>
      <c r="F389" t="s">
        <v>48</v>
      </c>
      <c r="G389" t="s">
        <v>48</v>
      </c>
      <c r="H389" t="s">
        <v>48</v>
      </c>
      <c r="I389" t="s">
        <v>48</v>
      </c>
      <c r="J389" t="s">
        <v>48</v>
      </c>
      <c r="K389" t="s">
        <v>48</v>
      </c>
      <c r="L389" t="s">
        <v>48</v>
      </c>
      <c r="M389" t="s">
        <v>48</v>
      </c>
      <c r="N389" t="s">
        <v>48</v>
      </c>
      <c r="O389" t="s">
        <v>48</v>
      </c>
      <c r="P389" t="s">
        <v>48</v>
      </c>
      <c r="Q389" t="s">
        <v>48</v>
      </c>
      <c r="R389" t="s">
        <v>48</v>
      </c>
      <c r="S389" t="s">
        <v>48</v>
      </c>
      <c r="T389" t="s">
        <v>322</v>
      </c>
      <c r="U389" t="s">
        <v>322</v>
      </c>
      <c r="V389" t="s">
        <v>322</v>
      </c>
      <c r="W389" t="s">
        <v>322</v>
      </c>
      <c r="X389" t="s">
        <v>322</v>
      </c>
      <c r="Y389" t="s">
        <v>322</v>
      </c>
      <c r="Z389" t="s">
        <v>322</v>
      </c>
      <c r="AH389" t="s">
        <v>322</v>
      </c>
      <c r="AI389" s="26"/>
      <c r="AJ389" s="26" t="s">
        <v>322</v>
      </c>
      <c r="AK389" s="26" t="s">
        <v>322</v>
      </c>
      <c r="AL389" s="26" t="s">
        <v>322</v>
      </c>
      <c r="AM389" s="26" t="str" cm="1">
        <f t="array" ref="AM389">IF(AH389="Yes",T389&amp;" (Suspended as of: "&amp;TEXT(AI389,"m/dd/yyyy")&amp;")",T389)</f>
        <v xml:space="preserve"> </v>
      </c>
      <c r="AN389" t="str" cm="1">
        <f t="array" ref="AN38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89" t="str" cm="1">
        <f t="array" ref="AO38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8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89" t="e">
        <f>VLOOKUP(data[[#This Row],[Lead Name]],get_cat!$A$170:$B$172,2,0)</f>
        <v>#N/A</v>
      </c>
      <c r="AR38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90" spans="1:44" x14ac:dyDescent="0.35">
      <c r="A390" t="s">
        <v>133</v>
      </c>
      <c r="B390" t="s">
        <v>322</v>
      </c>
      <c r="C390" t="s">
        <v>322</v>
      </c>
      <c r="D390" t="s">
        <v>322</v>
      </c>
      <c r="E390" t="s">
        <v>48</v>
      </c>
      <c r="F390" t="s">
        <v>48</v>
      </c>
      <c r="G390" t="s">
        <v>48</v>
      </c>
      <c r="H390" t="s">
        <v>48</v>
      </c>
      <c r="I390" t="s">
        <v>48</v>
      </c>
      <c r="J390" t="s">
        <v>48</v>
      </c>
      <c r="K390" t="s">
        <v>48</v>
      </c>
      <c r="L390" t="s">
        <v>48</v>
      </c>
      <c r="M390" t="s">
        <v>48</v>
      </c>
      <c r="N390" t="s">
        <v>48</v>
      </c>
      <c r="O390" t="s">
        <v>48</v>
      </c>
      <c r="P390" t="s">
        <v>48</v>
      </c>
      <c r="Q390" t="s">
        <v>48</v>
      </c>
      <c r="R390" t="s">
        <v>48</v>
      </c>
      <c r="S390" t="s">
        <v>48</v>
      </c>
      <c r="T390" t="s">
        <v>322</v>
      </c>
      <c r="U390" t="s">
        <v>322</v>
      </c>
      <c r="V390" t="s">
        <v>322</v>
      </c>
      <c r="W390" t="s">
        <v>322</v>
      </c>
      <c r="X390" t="s">
        <v>322</v>
      </c>
      <c r="Y390" t="s">
        <v>322</v>
      </c>
      <c r="Z390" t="s">
        <v>322</v>
      </c>
      <c r="AH390" t="s">
        <v>322</v>
      </c>
      <c r="AI390" s="26"/>
      <c r="AJ390" s="26" t="s">
        <v>322</v>
      </c>
      <c r="AK390" s="26" t="s">
        <v>322</v>
      </c>
      <c r="AL390" s="26" t="s">
        <v>322</v>
      </c>
      <c r="AM390" s="26" t="str" cm="1">
        <f t="array" ref="AM390">IF(AH390="Yes",T390&amp;" (Suspended as of: "&amp;TEXT(AI390,"m/dd/yyyy")&amp;")",T390)</f>
        <v xml:space="preserve"> </v>
      </c>
      <c r="AN390" t="str" cm="1">
        <f t="array" ref="AN39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90" t="str" cm="1">
        <f t="array" ref="AO39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9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90" t="e">
        <f>VLOOKUP(data[[#This Row],[Lead Name]],get_cat!$A$170:$B$172,2,0)</f>
        <v>#N/A</v>
      </c>
      <c r="AR39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91" spans="1:44" x14ac:dyDescent="0.35">
      <c r="A391" t="s">
        <v>133</v>
      </c>
      <c r="B391" t="s">
        <v>322</v>
      </c>
      <c r="C391" t="s">
        <v>322</v>
      </c>
      <c r="D391" t="s">
        <v>322</v>
      </c>
      <c r="E391" t="s">
        <v>48</v>
      </c>
      <c r="F391" t="s">
        <v>48</v>
      </c>
      <c r="G391" t="s">
        <v>48</v>
      </c>
      <c r="H391" t="s">
        <v>48</v>
      </c>
      <c r="I391" t="s">
        <v>48</v>
      </c>
      <c r="J391" t="s">
        <v>48</v>
      </c>
      <c r="K391" t="s">
        <v>48</v>
      </c>
      <c r="L391" t="s">
        <v>48</v>
      </c>
      <c r="M391" t="s">
        <v>48</v>
      </c>
      <c r="N391" t="s">
        <v>48</v>
      </c>
      <c r="O391" t="s">
        <v>48</v>
      </c>
      <c r="P391" t="s">
        <v>48</v>
      </c>
      <c r="Q391" t="s">
        <v>48</v>
      </c>
      <c r="R391" t="s">
        <v>48</v>
      </c>
      <c r="S391" t="s">
        <v>48</v>
      </c>
      <c r="T391" t="s">
        <v>322</v>
      </c>
      <c r="U391" t="s">
        <v>322</v>
      </c>
      <c r="V391" t="s">
        <v>322</v>
      </c>
      <c r="W391" t="s">
        <v>322</v>
      </c>
      <c r="X391" t="s">
        <v>322</v>
      </c>
      <c r="Y391" t="s">
        <v>322</v>
      </c>
      <c r="Z391" t="s">
        <v>322</v>
      </c>
      <c r="AH391" t="s">
        <v>322</v>
      </c>
      <c r="AI391" s="26"/>
      <c r="AJ391" s="26" t="s">
        <v>322</v>
      </c>
      <c r="AK391" s="26" t="s">
        <v>322</v>
      </c>
      <c r="AL391" s="26" t="s">
        <v>322</v>
      </c>
      <c r="AM391" s="26" t="str" cm="1">
        <f t="array" ref="AM391">IF(AH391="Yes",T391&amp;" (Suspended as of: "&amp;TEXT(AI391,"m/dd/yyyy")&amp;")",T391)</f>
        <v xml:space="preserve"> </v>
      </c>
      <c r="AN391" t="str" cm="1">
        <f t="array" ref="AN39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91" t="str" cm="1">
        <f t="array" ref="AO39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9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91" t="e">
        <f>VLOOKUP(data[[#This Row],[Lead Name]],get_cat!$A$170:$B$172,2,0)</f>
        <v>#N/A</v>
      </c>
      <c r="AR39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92" spans="1:44" x14ac:dyDescent="0.35">
      <c r="A392" t="s">
        <v>133</v>
      </c>
      <c r="B392" t="s">
        <v>322</v>
      </c>
      <c r="C392" t="s">
        <v>322</v>
      </c>
      <c r="D392" t="s">
        <v>322</v>
      </c>
      <c r="E392" t="s">
        <v>48</v>
      </c>
      <c r="F392" t="s">
        <v>48</v>
      </c>
      <c r="G392" t="s">
        <v>48</v>
      </c>
      <c r="H392" t="s">
        <v>48</v>
      </c>
      <c r="I392" t="s">
        <v>48</v>
      </c>
      <c r="J392" t="s">
        <v>48</v>
      </c>
      <c r="K392" t="s">
        <v>48</v>
      </c>
      <c r="L392" t="s">
        <v>48</v>
      </c>
      <c r="M392" t="s">
        <v>48</v>
      </c>
      <c r="N392" t="s">
        <v>48</v>
      </c>
      <c r="O392" t="s">
        <v>48</v>
      </c>
      <c r="P392" t="s">
        <v>48</v>
      </c>
      <c r="Q392" t="s">
        <v>48</v>
      </c>
      <c r="R392" t="s">
        <v>48</v>
      </c>
      <c r="S392" t="s">
        <v>48</v>
      </c>
      <c r="T392" t="s">
        <v>322</v>
      </c>
      <c r="U392" t="s">
        <v>322</v>
      </c>
      <c r="V392" t="s">
        <v>322</v>
      </c>
      <c r="W392" t="s">
        <v>322</v>
      </c>
      <c r="X392" t="s">
        <v>322</v>
      </c>
      <c r="Y392" t="s">
        <v>322</v>
      </c>
      <c r="Z392" t="s">
        <v>322</v>
      </c>
      <c r="AH392" t="s">
        <v>322</v>
      </c>
      <c r="AI392" s="26"/>
      <c r="AJ392" s="26" t="s">
        <v>322</v>
      </c>
      <c r="AK392" s="26" t="s">
        <v>322</v>
      </c>
      <c r="AL392" s="26" t="s">
        <v>322</v>
      </c>
      <c r="AM392" s="26" t="str" cm="1">
        <f t="array" ref="AM392">IF(AH392="Yes",T392&amp;" (Suspended as of: "&amp;TEXT(AI392,"m/dd/yyyy")&amp;")",T392)</f>
        <v xml:space="preserve"> </v>
      </c>
      <c r="AN392" t="str" cm="1">
        <f t="array" ref="AN39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92" t="str" cm="1">
        <f t="array" ref="AO39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9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92" t="e">
        <f>VLOOKUP(data[[#This Row],[Lead Name]],get_cat!$A$170:$B$172,2,0)</f>
        <v>#N/A</v>
      </c>
      <c r="AR39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93" spans="1:44" x14ac:dyDescent="0.35">
      <c r="A393" t="s">
        <v>133</v>
      </c>
      <c r="B393" t="s">
        <v>322</v>
      </c>
      <c r="C393" t="s">
        <v>322</v>
      </c>
      <c r="D393" t="s">
        <v>322</v>
      </c>
      <c r="E393" t="s">
        <v>48</v>
      </c>
      <c r="F393" t="s">
        <v>48</v>
      </c>
      <c r="G393" t="s">
        <v>48</v>
      </c>
      <c r="H393" t="s">
        <v>48</v>
      </c>
      <c r="I393" t="s">
        <v>48</v>
      </c>
      <c r="J393" t="s">
        <v>48</v>
      </c>
      <c r="K393" t="s">
        <v>48</v>
      </c>
      <c r="L393" t="s">
        <v>48</v>
      </c>
      <c r="M393" t="s">
        <v>48</v>
      </c>
      <c r="N393" t="s">
        <v>48</v>
      </c>
      <c r="O393" t="s">
        <v>48</v>
      </c>
      <c r="P393" t="s">
        <v>48</v>
      </c>
      <c r="Q393" t="s">
        <v>48</v>
      </c>
      <c r="R393" t="s">
        <v>48</v>
      </c>
      <c r="S393" t="s">
        <v>48</v>
      </c>
      <c r="T393" t="s">
        <v>322</v>
      </c>
      <c r="U393" t="s">
        <v>322</v>
      </c>
      <c r="V393" t="s">
        <v>322</v>
      </c>
      <c r="W393" t="s">
        <v>322</v>
      </c>
      <c r="X393" t="s">
        <v>322</v>
      </c>
      <c r="Y393" t="s">
        <v>322</v>
      </c>
      <c r="Z393" t="s">
        <v>322</v>
      </c>
      <c r="AH393" t="s">
        <v>322</v>
      </c>
      <c r="AI393" s="26"/>
      <c r="AJ393" s="26" t="s">
        <v>322</v>
      </c>
      <c r="AK393" s="26" t="s">
        <v>322</v>
      </c>
      <c r="AL393" s="26" t="s">
        <v>322</v>
      </c>
      <c r="AM393" s="26" t="str" cm="1">
        <f t="array" ref="AM393">IF(AH393="Yes",T393&amp;" (Suspended as of: "&amp;TEXT(AI393,"m/dd/yyyy")&amp;")",T393)</f>
        <v xml:space="preserve"> </v>
      </c>
      <c r="AN393" t="str" cm="1">
        <f t="array" ref="AN39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93" t="str" cm="1">
        <f t="array" ref="AO39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9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93" t="e">
        <f>VLOOKUP(data[[#This Row],[Lead Name]],get_cat!$A$170:$B$172,2,0)</f>
        <v>#N/A</v>
      </c>
      <c r="AR39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94" spans="1:44" x14ac:dyDescent="0.35">
      <c r="A394" t="s">
        <v>133</v>
      </c>
      <c r="B394" t="s">
        <v>322</v>
      </c>
      <c r="C394" t="s">
        <v>322</v>
      </c>
      <c r="D394" t="s">
        <v>322</v>
      </c>
      <c r="E394" t="s">
        <v>48</v>
      </c>
      <c r="F394" t="s">
        <v>48</v>
      </c>
      <c r="G394" t="s">
        <v>48</v>
      </c>
      <c r="H394" t="s">
        <v>48</v>
      </c>
      <c r="I394" t="s">
        <v>48</v>
      </c>
      <c r="J394" t="s">
        <v>48</v>
      </c>
      <c r="K394" t="s">
        <v>48</v>
      </c>
      <c r="L394" t="s">
        <v>48</v>
      </c>
      <c r="M394" t="s">
        <v>48</v>
      </c>
      <c r="N394" t="s">
        <v>48</v>
      </c>
      <c r="O394" t="s">
        <v>48</v>
      </c>
      <c r="P394" t="s">
        <v>48</v>
      </c>
      <c r="Q394" t="s">
        <v>48</v>
      </c>
      <c r="R394" t="s">
        <v>48</v>
      </c>
      <c r="S394" t="s">
        <v>48</v>
      </c>
      <c r="T394" t="s">
        <v>322</v>
      </c>
      <c r="U394" t="s">
        <v>322</v>
      </c>
      <c r="V394" t="s">
        <v>322</v>
      </c>
      <c r="W394" t="s">
        <v>322</v>
      </c>
      <c r="X394" t="s">
        <v>322</v>
      </c>
      <c r="Y394" t="s">
        <v>322</v>
      </c>
      <c r="Z394" t="s">
        <v>322</v>
      </c>
      <c r="AH394" t="s">
        <v>322</v>
      </c>
      <c r="AI394" s="26"/>
      <c r="AJ394" s="26" t="s">
        <v>322</v>
      </c>
      <c r="AK394" s="26" t="s">
        <v>322</v>
      </c>
      <c r="AL394" s="26" t="s">
        <v>322</v>
      </c>
      <c r="AM394" s="26" t="str" cm="1">
        <f t="array" ref="AM394">IF(AH394="Yes",T394&amp;" (Suspended as of: "&amp;TEXT(AI394,"m/dd/yyyy")&amp;")",T394)</f>
        <v xml:space="preserve"> </v>
      </c>
      <c r="AN394" t="str" cm="1">
        <f t="array" ref="AN39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94" t="str" cm="1">
        <f t="array" ref="AO39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9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94" t="e">
        <f>VLOOKUP(data[[#This Row],[Lead Name]],get_cat!$A$170:$B$172,2,0)</f>
        <v>#N/A</v>
      </c>
      <c r="AR39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95" spans="1:44" x14ac:dyDescent="0.35">
      <c r="A395" t="s">
        <v>133</v>
      </c>
      <c r="B395" t="s">
        <v>322</v>
      </c>
      <c r="C395" t="s">
        <v>322</v>
      </c>
      <c r="D395" t="s">
        <v>322</v>
      </c>
      <c r="E395" t="s">
        <v>48</v>
      </c>
      <c r="F395" t="s">
        <v>48</v>
      </c>
      <c r="G395" t="s">
        <v>48</v>
      </c>
      <c r="H395" t="s">
        <v>48</v>
      </c>
      <c r="I395" t="s">
        <v>48</v>
      </c>
      <c r="J395" t="s">
        <v>48</v>
      </c>
      <c r="K395" t="s">
        <v>48</v>
      </c>
      <c r="L395" t="s">
        <v>48</v>
      </c>
      <c r="M395" t="s">
        <v>48</v>
      </c>
      <c r="N395" t="s">
        <v>48</v>
      </c>
      <c r="O395" t="s">
        <v>48</v>
      </c>
      <c r="P395" t="s">
        <v>48</v>
      </c>
      <c r="Q395" t="s">
        <v>48</v>
      </c>
      <c r="R395" t="s">
        <v>48</v>
      </c>
      <c r="S395" t="s">
        <v>48</v>
      </c>
      <c r="T395" t="s">
        <v>322</v>
      </c>
      <c r="U395" t="s">
        <v>322</v>
      </c>
      <c r="V395" t="s">
        <v>322</v>
      </c>
      <c r="W395" t="s">
        <v>322</v>
      </c>
      <c r="X395" t="s">
        <v>322</v>
      </c>
      <c r="Y395" t="s">
        <v>322</v>
      </c>
      <c r="Z395" t="s">
        <v>322</v>
      </c>
      <c r="AH395" t="s">
        <v>322</v>
      </c>
      <c r="AI395" s="26"/>
      <c r="AJ395" s="26" t="s">
        <v>322</v>
      </c>
      <c r="AK395" s="26" t="s">
        <v>322</v>
      </c>
      <c r="AL395" s="26" t="s">
        <v>322</v>
      </c>
      <c r="AM395" s="26" t="str" cm="1">
        <f t="array" ref="AM395">IF(AH395="Yes",T395&amp;" (Suspended as of: "&amp;TEXT(AI395,"m/dd/yyyy")&amp;")",T395)</f>
        <v xml:space="preserve"> </v>
      </c>
      <c r="AN395" t="str" cm="1">
        <f t="array" ref="AN39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95" t="str" cm="1">
        <f t="array" ref="AO39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9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95" t="e">
        <f>VLOOKUP(data[[#This Row],[Lead Name]],get_cat!$A$170:$B$172,2,0)</f>
        <v>#N/A</v>
      </c>
      <c r="AR39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96" spans="1:44" x14ac:dyDescent="0.35">
      <c r="A396" t="s">
        <v>133</v>
      </c>
      <c r="B396" t="s">
        <v>322</v>
      </c>
      <c r="C396" t="s">
        <v>322</v>
      </c>
      <c r="D396" t="s">
        <v>322</v>
      </c>
      <c r="E396" t="s">
        <v>48</v>
      </c>
      <c r="F396" t="s">
        <v>48</v>
      </c>
      <c r="G396" t="s">
        <v>48</v>
      </c>
      <c r="H396" t="s">
        <v>48</v>
      </c>
      <c r="I396" t="s">
        <v>48</v>
      </c>
      <c r="J396" t="s">
        <v>48</v>
      </c>
      <c r="K396" t="s">
        <v>48</v>
      </c>
      <c r="L396" t="s">
        <v>48</v>
      </c>
      <c r="M396" t="s">
        <v>48</v>
      </c>
      <c r="N396" t="s">
        <v>48</v>
      </c>
      <c r="O396" t="s">
        <v>48</v>
      </c>
      <c r="P396" t="s">
        <v>48</v>
      </c>
      <c r="Q396" t="s">
        <v>48</v>
      </c>
      <c r="R396" t="s">
        <v>48</v>
      </c>
      <c r="S396" t="s">
        <v>48</v>
      </c>
      <c r="T396" t="s">
        <v>322</v>
      </c>
      <c r="U396" t="s">
        <v>322</v>
      </c>
      <c r="V396" t="s">
        <v>322</v>
      </c>
      <c r="W396" t="s">
        <v>322</v>
      </c>
      <c r="X396" t="s">
        <v>322</v>
      </c>
      <c r="Y396" t="s">
        <v>322</v>
      </c>
      <c r="Z396" t="s">
        <v>322</v>
      </c>
      <c r="AH396" t="s">
        <v>322</v>
      </c>
      <c r="AI396" s="26"/>
      <c r="AJ396" s="26" t="s">
        <v>322</v>
      </c>
      <c r="AK396" s="26" t="s">
        <v>322</v>
      </c>
      <c r="AL396" s="26" t="s">
        <v>322</v>
      </c>
      <c r="AM396" s="26" t="str" cm="1">
        <f t="array" ref="AM396">IF(AH396="Yes",T396&amp;" (Suspended as of: "&amp;TEXT(AI396,"m/dd/yyyy")&amp;")",T396)</f>
        <v xml:space="preserve"> </v>
      </c>
      <c r="AN396" t="str" cm="1">
        <f t="array" ref="AN39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96" t="str" cm="1">
        <f t="array" ref="AO39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9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96" t="e">
        <f>VLOOKUP(data[[#This Row],[Lead Name]],get_cat!$A$170:$B$172,2,0)</f>
        <v>#N/A</v>
      </c>
      <c r="AR39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97" spans="1:44" x14ac:dyDescent="0.35">
      <c r="A397" t="s">
        <v>133</v>
      </c>
      <c r="B397" t="s">
        <v>322</v>
      </c>
      <c r="C397" t="s">
        <v>322</v>
      </c>
      <c r="D397" t="s">
        <v>322</v>
      </c>
      <c r="E397" t="s">
        <v>48</v>
      </c>
      <c r="F397" t="s">
        <v>48</v>
      </c>
      <c r="G397" t="s">
        <v>48</v>
      </c>
      <c r="H397" t="s">
        <v>48</v>
      </c>
      <c r="I397" t="s">
        <v>48</v>
      </c>
      <c r="J397" t="s">
        <v>48</v>
      </c>
      <c r="K397" t="s">
        <v>48</v>
      </c>
      <c r="L397" t="s">
        <v>48</v>
      </c>
      <c r="M397" t="s">
        <v>48</v>
      </c>
      <c r="N397" t="s">
        <v>48</v>
      </c>
      <c r="O397" t="s">
        <v>48</v>
      </c>
      <c r="P397" t="s">
        <v>48</v>
      </c>
      <c r="Q397" t="s">
        <v>48</v>
      </c>
      <c r="R397" t="s">
        <v>48</v>
      </c>
      <c r="S397" t="s">
        <v>48</v>
      </c>
      <c r="T397" t="s">
        <v>322</v>
      </c>
      <c r="U397" t="s">
        <v>322</v>
      </c>
      <c r="V397" t="s">
        <v>322</v>
      </c>
      <c r="W397" t="s">
        <v>322</v>
      </c>
      <c r="X397" t="s">
        <v>322</v>
      </c>
      <c r="Y397" t="s">
        <v>322</v>
      </c>
      <c r="Z397" t="s">
        <v>322</v>
      </c>
      <c r="AH397" t="s">
        <v>322</v>
      </c>
      <c r="AI397" s="26"/>
      <c r="AJ397" s="26" t="s">
        <v>322</v>
      </c>
      <c r="AK397" s="26" t="s">
        <v>322</v>
      </c>
      <c r="AL397" s="26" t="s">
        <v>322</v>
      </c>
      <c r="AM397" s="26" t="str" cm="1">
        <f t="array" ref="AM397">IF(AH397="Yes",T397&amp;" (Suspended as of: "&amp;TEXT(AI397,"m/dd/yyyy")&amp;")",T397)</f>
        <v xml:space="preserve"> </v>
      </c>
      <c r="AN397" t="str" cm="1">
        <f t="array" ref="AN39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97" t="str" cm="1">
        <f t="array" ref="AO39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9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97" t="e">
        <f>VLOOKUP(data[[#This Row],[Lead Name]],get_cat!$A$170:$B$172,2,0)</f>
        <v>#N/A</v>
      </c>
      <c r="AR39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98" spans="1:44" x14ac:dyDescent="0.35">
      <c r="A398" t="s">
        <v>133</v>
      </c>
      <c r="B398" t="s">
        <v>322</v>
      </c>
      <c r="C398" t="s">
        <v>322</v>
      </c>
      <c r="D398" t="s">
        <v>322</v>
      </c>
      <c r="E398" t="s">
        <v>48</v>
      </c>
      <c r="F398" t="s">
        <v>48</v>
      </c>
      <c r="G398" t="s">
        <v>48</v>
      </c>
      <c r="H398" t="s">
        <v>48</v>
      </c>
      <c r="I398" t="s">
        <v>48</v>
      </c>
      <c r="J398" t="s">
        <v>48</v>
      </c>
      <c r="K398" t="s">
        <v>48</v>
      </c>
      <c r="L398" t="s">
        <v>48</v>
      </c>
      <c r="M398" t="s">
        <v>48</v>
      </c>
      <c r="N398" t="s">
        <v>48</v>
      </c>
      <c r="O398" t="s">
        <v>48</v>
      </c>
      <c r="P398" t="s">
        <v>48</v>
      </c>
      <c r="Q398" t="s">
        <v>48</v>
      </c>
      <c r="R398" t="s">
        <v>48</v>
      </c>
      <c r="S398" t="s">
        <v>48</v>
      </c>
      <c r="T398" t="s">
        <v>322</v>
      </c>
      <c r="U398" t="s">
        <v>322</v>
      </c>
      <c r="V398" t="s">
        <v>322</v>
      </c>
      <c r="W398" t="s">
        <v>322</v>
      </c>
      <c r="X398" t="s">
        <v>322</v>
      </c>
      <c r="Y398" t="s">
        <v>322</v>
      </c>
      <c r="Z398" t="s">
        <v>322</v>
      </c>
      <c r="AH398" t="s">
        <v>322</v>
      </c>
      <c r="AI398" s="26"/>
      <c r="AJ398" s="26" t="s">
        <v>322</v>
      </c>
      <c r="AK398" s="26" t="s">
        <v>322</v>
      </c>
      <c r="AL398" s="26" t="s">
        <v>322</v>
      </c>
      <c r="AM398" s="26" t="str" cm="1">
        <f t="array" ref="AM398">IF(AH398="Yes",T398&amp;" (Suspended as of: "&amp;TEXT(AI398,"m/dd/yyyy")&amp;")",T398)</f>
        <v xml:space="preserve"> </v>
      </c>
      <c r="AN398" t="str" cm="1">
        <f t="array" ref="AN39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98" t="str" cm="1">
        <f t="array" ref="AO39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9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98" t="e">
        <f>VLOOKUP(data[[#This Row],[Lead Name]],get_cat!$A$170:$B$172,2,0)</f>
        <v>#N/A</v>
      </c>
      <c r="AR39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399" spans="1:44" x14ac:dyDescent="0.35">
      <c r="A399" t="s">
        <v>133</v>
      </c>
      <c r="B399" t="s">
        <v>322</v>
      </c>
      <c r="C399" t="s">
        <v>322</v>
      </c>
      <c r="D399" t="s">
        <v>322</v>
      </c>
      <c r="E399" t="s">
        <v>48</v>
      </c>
      <c r="F399" t="s">
        <v>48</v>
      </c>
      <c r="G399" t="s">
        <v>48</v>
      </c>
      <c r="H399" t="s">
        <v>48</v>
      </c>
      <c r="I399" t="s">
        <v>48</v>
      </c>
      <c r="J399" t="s">
        <v>48</v>
      </c>
      <c r="K399" t="s">
        <v>48</v>
      </c>
      <c r="L399" t="s">
        <v>48</v>
      </c>
      <c r="M399" t="s">
        <v>48</v>
      </c>
      <c r="N399" t="s">
        <v>48</v>
      </c>
      <c r="O399" t="s">
        <v>48</v>
      </c>
      <c r="P399" t="s">
        <v>48</v>
      </c>
      <c r="Q399" t="s">
        <v>48</v>
      </c>
      <c r="R399" t="s">
        <v>48</v>
      </c>
      <c r="S399" t="s">
        <v>48</v>
      </c>
      <c r="T399" t="s">
        <v>322</v>
      </c>
      <c r="U399" t="s">
        <v>322</v>
      </c>
      <c r="V399" t="s">
        <v>322</v>
      </c>
      <c r="W399" t="s">
        <v>322</v>
      </c>
      <c r="X399" t="s">
        <v>322</v>
      </c>
      <c r="Y399" t="s">
        <v>322</v>
      </c>
      <c r="Z399" t="s">
        <v>322</v>
      </c>
      <c r="AH399" t="s">
        <v>322</v>
      </c>
      <c r="AI399" s="26"/>
      <c r="AJ399" s="26" t="s">
        <v>322</v>
      </c>
      <c r="AK399" s="26" t="s">
        <v>322</v>
      </c>
      <c r="AL399" s="26" t="s">
        <v>322</v>
      </c>
      <c r="AM399" s="26" t="str" cm="1">
        <f t="array" ref="AM399">IF(AH399="Yes",T399&amp;" (Suspended as of: "&amp;TEXT(AI399,"m/dd/yyyy")&amp;")",T399)</f>
        <v xml:space="preserve"> </v>
      </c>
      <c r="AN399" t="str" cm="1">
        <f t="array" ref="AN39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399" t="str" cm="1">
        <f t="array" ref="AO39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39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399" t="e">
        <f>VLOOKUP(data[[#This Row],[Lead Name]],get_cat!$A$170:$B$172,2,0)</f>
        <v>#N/A</v>
      </c>
      <c r="AR39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00" spans="1:44" x14ac:dyDescent="0.35">
      <c r="A400" t="s">
        <v>133</v>
      </c>
      <c r="B400" t="s">
        <v>322</v>
      </c>
      <c r="C400" t="s">
        <v>322</v>
      </c>
      <c r="D400" t="s">
        <v>322</v>
      </c>
      <c r="E400" t="s">
        <v>48</v>
      </c>
      <c r="F400" t="s">
        <v>48</v>
      </c>
      <c r="G400" t="s">
        <v>48</v>
      </c>
      <c r="H400" t="s">
        <v>48</v>
      </c>
      <c r="I400" t="s">
        <v>48</v>
      </c>
      <c r="J400" t="s">
        <v>48</v>
      </c>
      <c r="K400" t="s">
        <v>48</v>
      </c>
      <c r="L400" t="s">
        <v>48</v>
      </c>
      <c r="M400" t="s">
        <v>48</v>
      </c>
      <c r="N400" t="s">
        <v>48</v>
      </c>
      <c r="O400" t="s">
        <v>48</v>
      </c>
      <c r="P400" t="s">
        <v>48</v>
      </c>
      <c r="Q400" t="s">
        <v>48</v>
      </c>
      <c r="R400" t="s">
        <v>48</v>
      </c>
      <c r="S400" t="s">
        <v>48</v>
      </c>
      <c r="T400" t="s">
        <v>322</v>
      </c>
      <c r="U400" t="s">
        <v>322</v>
      </c>
      <c r="V400" t="s">
        <v>322</v>
      </c>
      <c r="W400" t="s">
        <v>322</v>
      </c>
      <c r="X400" t="s">
        <v>322</v>
      </c>
      <c r="Y400" t="s">
        <v>322</v>
      </c>
      <c r="Z400" t="s">
        <v>322</v>
      </c>
      <c r="AH400" t="s">
        <v>322</v>
      </c>
      <c r="AI400" s="26"/>
      <c r="AJ400" s="26" t="s">
        <v>322</v>
      </c>
      <c r="AK400" s="26" t="s">
        <v>322</v>
      </c>
      <c r="AL400" s="26" t="s">
        <v>322</v>
      </c>
      <c r="AM400" s="26" t="str" cm="1">
        <f t="array" ref="AM400">IF(AH400="Yes",T400&amp;" (Suspended as of: "&amp;TEXT(AI400,"m/dd/yyyy")&amp;")",T400)</f>
        <v xml:space="preserve"> </v>
      </c>
      <c r="AN400" t="str" cm="1">
        <f t="array" ref="AN40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00" t="str" cm="1">
        <f t="array" ref="AO40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0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00" t="e">
        <f>VLOOKUP(data[[#This Row],[Lead Name]],get_cat!$A$170:$B$172,2,0)</f>
        <v>#N/A</v>
      </c>
      <c r="AR40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01" spans="1:44" x14ac:dyDescent="0.35">
      <c r="A401" t="s">
        <v>133</v>
      </c>
      <c r="B401" t="s">
        <v>322</v>
      </c>
      <c r="C401" t="s">
        <v>322</v>
      </c>
      <c r="D401" t="s">
        <v>322</v>
      </c>
      <c r="E401" t="s">
        <v>48</v>
      </c>
      <c r="F401" t="s">
        <v>48</v>
      </c>
      <c r="G401" t="s">
        <v>48</v>
      </c>
      <c r="H401" t="s">
        <v>48</v>
      </c>
      <c r="I401" t="s">
        <v>48</v>
      </c>
      <c r="J401" t="s">
        <v>48</v>
      </c>
      <c r="K401" t="s">
        <v>48</v>
      </c>
      <c r="L401" t="s">
        <v>48</v>
      </c>
      <c r="M401" t="s">
        <v>48</v>
      </c>
      <c r="N401" t="s">
        <v>48</v>
      </c>
      <c r="O401" t="s">
        <v>48</v>
      </c>
      <c r="P401" t="s">
        <v>48</v>
      </c>
      <c r="Q401" t="s">
        <v>48</v>
      </c>
      <c r="R401" t="s">
        <v>48</v>
      </c>
      <c r="S401" t="s">
        <v>48</v>
      </c>
      <c r="T401" t="s">
        <v>322</v>
      </c>
      <c r="U401" t="s">
        <v>322</v>
      </c>
      <c r="V401" t="s">
        <v>322</v>
      </c>
      <c r="W401" t="s">
        <v>322</v>
      </c>
      <c r="X401" t="s">
        <v>322</v>
      </c>
      <c r="Y401" t="s">
        <v>322</v>
      </c>
      <c r="Z401" t="s">
        <v>322</v>
      </c>
      <c r="AH401" t="s">
        <v>322</v>
      </c>
      <c r="AI401" s="26"/>
      <c r="AJ401" s="26" t="s">
        <v>322</v>
      </c>
      <c r="AK401" s="26" t="s">
        <v>322</v>
      </c>
      <c r="AL401" s="26" t="s">
        <v>322</v>
      </c>
      <c r="AM401" s="26" t="str" cm="1">
        <f t="array" ref="AM401">IF(AH401="Yes",T401&amp;" (Suspended as of: "&amp;TEXT(AI401,"m/dd/yyyy")&amp;")",T401)</f>
        <v xml:space="preserve"> </v>
      </c>
      <c r="AN401" t="str" cm="1">
        <f t="array" ref="AN40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01" t="str" cm="1">
        <f t="array" ref="AO40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0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01" t="e">
        <f>VLOOKUP(data[[#This Row],[Lead Name]],get_cat!$A$170:$B$172,2,0)</f>
        <v>#N/A</v>
      </c>
      <c r="AR40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02" spans="1:44" x14ac:dyDescent="0.35">
      <c r="A402" t="s">
        <v>133</v>
      </c>
      <c r="B402" t="s">
        <v>322</v>
      </c>
      <c r="C402" t="s">
        <v>322</v>
      </c>
      <c r="D402" t="s">
        <v>322</v>
      </c>
      <c r="E402" t="s">
        <v>48</v>
      </c>
      <c r="F402" t="s">
        <v>48</v>
      </c>
      <c r="G402" t="s">
        <v>48</v>
      </c>
      <c r="H402" t="s">
        <v>48</v>
      </c>
      <c r="I402" t="s">
        <v>48</v>
      </c>
      <c r="J402" t="s">
        <v>48</v>
      </c>
      <c r="K402" t="s">
        <v>48</v>
      </c>
      <c r="L402" t="s">
        <v>48</v>
      </c>
      <c r="M402" t="s">
        <v>48</v>
      </c>
      <c r="N402" t="s">
        <v>48</v>
      </c>
      <c r="O402" t="s">
        <v>48</v>
      </c>
      <c r="P402" t="s">
        <v>48</v>
      </c>
      <c r="Q402" t="s">
        <v>48</v>
      </c>
      <c r="R402" t="s">
        <v>48</v>
      </c>
      <c r="S402" t="s">
        <v>48</v>
      </c>
      <c r="T402" t="s">
        <v>322</v>
      </c>
      <c r="U402" t="s">
        <v>322</v>
      </c>
      <c r="V402" t="s">
        <v>322</v>
      </c>
      <c r="W402" t="s">
        <v>322</v>
      </c>
      <c r="X402" t="s">
        <v>322</v>
      </c>
      <c r="Y402" t="s">
        <v>322</v>
      </c>
      <c r="Z402" t="s">
        <v>322</v>
      </c>
      <c r="AH402" t="s">
        <v>322</v>
      </c>
      <c r="AI402" s="26"/>
      <c r="AJ402" s="26" t="s">
        <v>322</v>
      </c>
      <c r="AK402" s="26" t="s">
        <v>322</v>
      </c>
      <c r="AL402" s="26" t="s">
        <v>322</v>
      </c>
      <c r="AM402" s="26" t="str" cm="1">
        <f t="array" ref="AM402">IF(AH402="Yes",T402&amp;" (Suspended as of: "&amp;TEXT(AI402,"m/dd/yyyy")&amp;")",T402)</f>
        <v xml:space="preserve"> </v>
      </c>
      <c r="AN402" t="str" cm="1">
        <f t="array" ref="AN40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02" t="str" cm="1">
        <f t="array" ref="AO40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0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02" t="e">
        <f>VLOOKUP(data[[#This Row],[Lead Name]],get_cat!$A$170:$B$172,2,0)</f>
        <v>#N/A</v>
      </c>
      <c r="AR40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03" spans="1:44" x14ac:dyDescent="0.35">
      <c r="A403" t="s">
        <v>133</v>
      </c>
      <c r="B403" t="s">
        <v>322</v>
      </c>
      <c r="C403" t="s">
        <v>322</v>
      </c>
      <c r="D403" t="s">
        <v>322</v>
      </c>
      <c r="E403" t="s">
        <v>48</v>
      </c>
      <c r="F403" t="s">
        <v>48</v>
      </c>
      <c r="G403" t="s">
        <v>48</v>
      </c>
      <c r="H403" t="s">
        <v>48</v>
      </c>
      <c r="I403" t="s">
        <v>48</v>
      </c>
      <c r="J403" t="s">
        <v>48</v>
      </c>
      <c r="K403" t="s">
        <v>48</v>
      </c>
      <c r="L403" t="s">
        <v>48</v>
      </c>
      <c r="M403" t="s">
        <v>48</v>
      </c>
      <c r="N403" t="s">
        <v>48</v>
      </c>
      <c r="O403" t="s">
        <v>48</v>
      </c>
      <c r="P403" t="s">
        <v>48</v>
      </c>
      <c r="Q403" t="s">
        <v>48</v>
      </c>
      <c r="R403" t="s">
        <v>48</v>
      </c>
      <c r="S403" t="s">
        <v>48</v>
      </c>
      <c r="T403" t="s">
        <v>322</v>
      </c>
      <c r="U403" t="s">
        <v>322</v>
      </c>
      <c r="V403" t="s">
        <v>322</v>
      </c>
      <c r="W403" t="s">
        <v>322</v>
      </c>
      <c r="X403" t="s">
        <v>322</v>
      </c>
      <c r="Y403" t="s">
        <v>322</v>
      </c>
      <c r="Z403" t="s">
        <v>322</v>
      </c>
      <c r="AH403" t="s">
        <v>322</v>
      </c>
      <c r="AI403" s="26"/>
      <c r="AJ403" s="26" t="s">
        <v>322</v>
      </c>
      <c r="AK403" s="26" t="s">
        <v>322</v>
      </c>
      <c r="AL403" s="26" t="s">
        <v>322</v>
      </c>
      <c r="AM403" s="26" t="str" cm="1">
        <f t="array" ref="AM403">IF(AH403="Yes",T403&amp;" (Suspended as of: "&amp;TEXT(AI403,"m/dd/yyyy")&amp;")",T403)</f>
        <v xml:space="preserve"> </v>
      </c>
      <c r="AN403" t="str" cm="1">
        <f t="array" ref="AN40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03" t="str" cm="1">
        <f t="array" ref="AO40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0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03" t="e">
        <f>VLOOKUP(data[[#This Row],[Lead Name]],get_cat!$A$170:$B$172,2,0)</f>
        <v>#N/A</v>
      </c>
      <c r="AR40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04" spans="1:44" x14ac:dyDescent="0.35">
      <c r="A404" t="s">
        <v>133</v>
      </c>
      <c r="B404" t="s">
        <v>322</v>
      </c>
      <c r="C404" t="s">
        <v>322</v>
      </c>
      <c r="D404" t="s">
        <v>322</v>
      </c>
      <c r="E404" t="s">
        <v>48</v>
      </c>
      <c r="F404" t="s">
        <v>48</v>
      </c>
      <c r="G404" t="s">
        <v>48</v>
      </c>
      <c r="H404" t="s">
        <v>48</v>
      </c>
      <c r="I404" t="s">
        <v>48</v>
      </c>
      <c r="J404" t="s">
        <v>48</v>
      </c>
      <c r="K404" t="s">
        <v>48</v>
      </c>
      <c r="L404" t="s">
        <v>48</v>
      </c>
      <c r="M404" t="s">
        <v>48</v>
      </c>
      <c r="N404" t="s">
        <v>48</v>
      </c>
      <c r="O404" t="s">
        <v>48</v>
      </c>
      <c r="P404" t="s">
        <v>48</v>
      </c>
      <c r="Q404" t="s">
        <v>48</v>
      </c>
      <c r="R404" t="s">
        <v>48</v>
      </c>
      <c r="S404" t="s">
        <v>48</v>
      </c>
      <c r="T404" t="s">
        <v>322</v>
      </c>
      <c r="U404" t="s">
        <v>322</v>
      </c>
      <c r="V404" t="s">
        <v>322</v>
      </c>
      <c r="W404" t="s">
        <v>322</v>
      </c>
      <c r="X404" t="s">
        <v>322</v>
      </c>
      <c r="Y404" t="s">
        <v>322</v>
      </c>
      <c r="Z404" t="s">
        <v>322</v>
      </c>
      <c r="AH404" t="s">
        <v>322</v>
      </c>
      <c r="AI404" s="26"/>
      <c r="AJ404" s="26" t="s">
        <v>322</v>
      </c>
      <c r="AK404" s="26" t="s">
        <v>322</v>
      </c>
      <c r="AL404" s="26" t="s">
        <v>322</v>
      </c>
      <c r="AM404" s="26" t="str" cm="1">
        <f t="array" ref="AM404">IF(AH404="Yes",T404&amp;" (Suspended as of: "&amp;TEXT(AI404,"m/dd/yyyy")&amp;")",T404)</f>
        <v xml:space="preserve"> </v>
      </c>
      <c r="AN404" t="str" cm="1">
        <f t="array" ref="AN40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04" t="str" cm="1">
        <f t="array" ref="AO40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0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04" t="e">
        <f>VLOOKUP(data[[#This Row],[Lead Name]],get_cat!$A$170:$B$172,2,0)</f>
        <v>#N/A</v>
      </c>
      <c r="AR40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05" spans="1:44" x14ac:dyDescent="0.35">
      <c r="A405" t="s">
        <v>133</v>
      </c>
      <c r="B405" t="s">
        <v>322</v>
      </c>
      <c r="C405" t="s">
        <v>322</v>
      </c>
      <c r="D405" t="s">
        <v>322</v>
      </c>
      <c r="E405" t="s">
        <v>48</v>
      </c>
      <c r="F405" t="s">
        <v>48</v>
      </c>
      <c r="G405" t="s">
        <v>48</v>
      </c>
      <c r="H405" t="s">
        <v>48</v>
      </c>
      <c r="I405" t="s">
        <v>48</v>
      </c>
      <c r="J405" t="s">
        <v>48</v>
      </c>
      <c r="K405" t="s">
        <v>48</v>
      </c>
      <c r="L405" t="s">
        <v>48</v>
      </c>
      <c r="M405" t="s">
        <v>48</v>
      </c>
      <c r="N405" t="s">
        <v>48</v>
      </c>
      <c r="O405" t="s">
        <v>48</v>
      </c>
      <c r="P405" t="s">
        <v>48</v>
      </c>
      <c r="Q405" t="s">
        <v>48</v>
      </c>
      <c r="R405" t="s">
        <v>48</v>
      </c>
      <c r="S405" t="s">
        <v>48</v>
      </c>
      <c r="T405" t="s">
        <v>322</v>
      </c>
      <c r="U405" t="s">
        <v>322</v>
      </c>
      <c r="V405" t="s">
        <v>322</v>
      </c>
      <c r="W405" t="s">
        <v>322</v>
      </c>
      <c r="X405" t="s">
        <v>322</v>
      </c>
      <c r="Y405" t="s">
        <v>322</v>
      </c>
      <c r="Z405" t="s">
        <v>322</v>
      </c>
      <c r="AH405" t="s">
        <v>322</v>
      </c>
      <c r="AI405" s="26"/>
      <c r="AJ405" s="26" t="s">
        <v>322</v>
      </c>
      <c r="AK405" s="26" t="s">
        <v>322</v>
      </c>
      <c r="AL405" s="26" t="s">
        <v>322</v>
      </c>
      <c r="AM405" s="26" t="str" cm="1">
        <f t="array" ref="AM405">IF(AH405="Yes",T405&amp;" (Suspended as of: "&amp;TEXT(AI405,"m/dd/yyyy")&amp;")",T405)</f>
        <v xml:space="preserve"> </v>
      </c>
      <c r="AN405" t="str" cm="1">
        <f t="array" ref="AN40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05" t="str" cm="1">
        <f t="array" ref="AO40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0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05" t="e">
        <f>VLOOKUP(data[[#This Row],[Lead Name]],get_cat!$A$170:$B$172,2,0)</f>
        <v>#N/A</v>
      </c>
      <c r="AR40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06" spans="1:44" x14ac:dyDescent="0.35">
      <c r="A406" t="s">
        <v>133</v>
      </c>
      <c r="B406" t="s">
        <v>322</v>
      </c>
      <c r="C406" t="s">
        <v>322</v>
      </c>
      <c r="D406" t="s">
        <v>322</v>
      </c>
      <c r="E406" t="s">
        <v>48</v>
      </c>
      <c r="F406" t="s">
        <v>48</v>
      </c>
      <c r="G406" t="s">
        <v>48</v>
      </c>
      <c r="H406" t="s">
        <v>48</v>
      </c>
      <c r="I406" t="s">
        <v>48</v>
      </c>
      <c r="J406" t="s">
        <v>48</v>
      </c>
      <c r="K406" t="s">
        <v>48</v>
      </c>
      <c r="L406" t="s">
        <v>48</v>
      </c>
      <c r="M406" t="s">
        <v>48</v>
      </c>
      <c r="N406" t="s">
        <v>48</v>
      </c>
      <c r="O406" t="s">
        <v>48</v>
      </c>
      <c r="P406" t="s">
        <v>48</v>
      </c>
      <c r="Q406" t="s">
        <v>48</v>
      </c>
      <c r="R406" t="s">
        <v>48</v>
      </c>
      <c r="S406" t="s">
        <v>48</v>
      </c>
      <c r="T406" t="s">
        <v>322</v>
      </c>
      <c r="U406" t="s">
        <v>322</v>
      </c>
      <c r="V406" t="s">
        <v>322</v>
      </c>
      <c r="W406" t="s">
        <v>322</v>
      </c>
      <c r="X406" t="s">
        <v>322</v>
      </c>
      <c r="Y406" t="s">
        <v>322</v>
      </c>
      <c r="Z406" t="s">
        <v>322</v>
      </c>
      <c r="AH406" t="s">
        <v>322</v>
      </c>
      <c r="AI406" s="26"/>
      <c r="AJ406" s="26" t="s">
        <v>322</v>
      </c>
      <c r="AK406" s="26" t="s">
        <v>322</v>
      </c>
      <c r="AL406" s="26" t="s">
        <v>322</v>
      </c>
      <c r="AM406" s="26" t="str" cm="1">
        <f t="array" ref="AM406">IF(AH406="Yes",T406&amp;" (Suspended as of: "&amp;TEXT(AI406,"m/dd/yyyy")&amp;")",T406)</f>
        <v xml:space="preserve"> </v>
      </c>
      <c r="AN406" t="str" cm="1">
        <f t="array" ref="AN40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06" t="str" cm="1">
        <f t="array" ref="AO40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0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06" t="e">
        <f>VLOOKUP(data[[#This Row],[Lead Name]],get_cat!$A$170:$B$172,2,0)</f>
        <v>#N/A</v>
      </c>
      <c r="AR40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07" spans="1:44" x14ac:dyDescent="0.35">
      <c r="A407" t="s">
        <v>133</v>
      </c>
      <c r="B407" t="s">
        <v>322</v>
      </c>
      <c r="C407" t="s">
        <v>322</v>
      </c>
      <c r="D407" t="s">
        <v>322</v>
      </c>
      <c r="E407" t="s">
        <v>48</v>
      </c>
      <c r="F407" t="s">
        <v>48</v>
      </c>
      <c r="G407" t="s">
        <v>48</v>
      </c>
      <c r="H407" t="s">
        <v>48</v>
      </c>
      <c r="I407" t="s">
        <v>48</v>
      </c>
      <c r="J407" t="s">
        <v>48</v>
      </c>
      <c r="K407" t="s">
        <v>48</v>
      </c>
      <c r="L407" t="s">
        <v>48</v>
      </c>
      <c r="M407" t="s">
        <v>48</v>
      </c>
      <c r="N407" t="s">
        <v>48</v>
      </c>
      <c r="O407" t="s">
        <v>48</v>
      </c>
      <c r="P407" t="s">
        <v>48</v>
      </c>
      <c r="Q407" t="s">
        <v>48</v>
      </c>
      <c r="R407" t="s">
        <v>48</v>
      </c>
      <c r="S407" t="s">
        <v>48</v>
      </c>
      <c r="T407" t="s">
        <v>322</v>
      </c>
      <c r="U407" t="s">
        <v>322</v>
      </c>
      <c r="V407" t="s">
        <v>322</v>
      </c>
      <c r="W407" t="s">
        <v>322</v>
      </c>
      <c r="X407" t="s">
        <v>322</v>
      </c>
      <c r="Y407" t="s">
        <v>322</v>
      </c>
      <c r="Z407" t="s">
        <v>322</v>
      </c>
      <c r="AH407" t="s">
        <v>322</v>
      </c>
      <c r="AI407" s="26"/>
      <c r="AJ407" s="26" t="s">
        <v>322</v>
      </c>
      <c r="AK407" s="26" t="s">
        <v>322</v>
      </c>
      <c r="AL407" s="26" t="s">
        <v>322</v>
      </c>
      <c r="AM407" s="26" t="str" cm="1">
        <f t="array" ref="AM407">IF(AH407="Yes",T407&amp;" (Suspended as of: "&amp;TEXT(AI407,"m/dd/yyyy")&amp;")",T407)</f>
        <v xml:space="preserve"> </v>
      </c>
      <c r="AN407" t="str" cm="1">
        <f t="array" ref="AN40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07" t="str" cm="1">
        <f t="array" ref="AO40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0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07" t="e">
        <f>VLOOKUP(data[[#This Row],[Lead Name]],get_cat!$A$170:$B$172,2,0)</f>
        <v>#N/A</v>
      </c>
      <c r="AR40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08" spans="1:44" x14ac:dyDescent="0.35">
      <c r="A408" t="s">
        <v>133</v>
      </c>
      <c r="B408" t="s">
        <v>322</v>
      </c>
      <c r="C408" t="s">
        <v>322</v>
      </c>
      <c r="D408" t="s">
        <v>322</v>
      </c>
      <c r="E408" t="s">
        <v>48</v>
      </c>
      <c r="F408" t="s">
        <v>48</v>
      </c>
      <c r="G408" t="s">
        <v>48</v>
      </c>
      <c r="H408" t="s">
        <v>48</v>
      </c>
      <c r="I408" t="s">
        <v>48</v>
      </c>
      <c r="J408" t="s">
        <v>48</v>
      </c>
      <c r="K408" t="s">
        <v>48</v>
      </c>
      <c r="L408" t="s">
        <v>48</v>
      </c>
      <c r="M408" t="s">
        <v>48</v>
      </c>
      <c r="N408" t="s">
        <v>48</v>
      </c>
      <c r="O408" t="s">
        <v>48</v>
      </c>
      <c r="P408" t="s">
        <v>48</v>
      </c>
      <c r="Q408" t="s">
        <v>48</v>
      </c>
      <c r="R408" t="s">
        <v>48</v>
      </c>
      <c r="S408" t="s">
        <v>48</v>
      </c>
      <c r="T408" t="s">
        <v>322</v>
      </c>
      <c r="U408" t="s">
        <v>322</v>
      </c>
      <c r="V408" t="s">
        <v>322</v>
      </c>
      <c r="W408" t="s">
        <v>322</v>
      </c>
      <c r="X408" t="s">
        <v>322</v>
      </c>
      <c r="Y408" t="s">
        <v>322</v>
      </c>
      <c r="Z408" t="s">
        <v>322</v>
      </c>
      <c r="AH408" t="s">
        <v>322</v>
      </c>
      <c r="AI408" s="26"/>
      <c r="AJ408" s="26" t="s">
        <v>322</v>
      </c>
      <c r="AK408" s="26" t="s">
        <v>322</v>
      </c>
      <c r="AL408" s="26" t="s">
        <v>322</v>
      </c>
      <c r="AM408" s="26" t="str" cm="1">
        <f t="array" ref="AM408">IF(AH408="Yes",T408&amp;" (Suspended as of: "&amp;TEXT(AI408,"m/dd/yyyy")&amp;")",T408)</f>
        <v xml:space="preserve"> </v>
      </c>
      <c r="AN408" t="str" cm="1">
        <f t="array" ref="AN40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08" t="str" cm="1">
        <f t="array" ref="AO40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0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08" t="e">
        <f>VLOOKUP(data[[#This Row],[Lead Name]],get_cat!$A$170:$B$172,2,0)</f>
        <v>#N/A</v>
      </c>
      <c r="AR40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09" spans="1:44" x14ac:dyDescent="0.35">
      <c r="A409" t="s">
        <v>133</v>
      </c>
      <c r="B409" t="s">
        <v>322</v>
      </c>
      <c r="C409" t="s">
        <v>322</v>
      </c>
      <c r="D409" t="s">
        <v>322</v>
      </c>
      <c r="E409" t="s">
        <v>48</v>
      </c>
      <c r="F409" t="s">
        <v>48</v>
      </c>
      <c r="G409" t="s">
        <v>48</v>
      </c>
      <c r="H409" t="s">
        <v>48</v>
      </c>
      <c r="I409" t="s">
        <v>48</v>
      </c>
      <c r="J409" t="s">
        <v>48</v>
      </c>
      <c r="K409" t="s">
        <v>48</v>
      </c>
      <c r="L409" t="s">
        <v>48</v>
      </c>
      <c r="M409" t="s">
        <v>48</v>
      </c>
      <c r="N409" t="s">
        <v>48</v>
      </c>
      <c r="O409" t="s">
        <v>48</v>
      </c>
      <c r="P409" t="s">
        <v>48</v>
      </c>
      <c r="Q409" t="s">
        <v>48</v>
      </c>
      <c r="R409" t="s">
        <v>48</v>
      </c>
      <c r="S409" t="s">
        <v>48</v>
      </c>
      <c r="T409" t="s">
        <v>322</v>
      </c>
      <c r="U409" t="s">
        <v>322</v>
      </c>
      <c r="V409" t="s">
        <v>322</v>
      </c>
      <c r="W409" t="s">
        <v>322</v>
      </c>
      <c r="X409" t="s">
        <v>322</v>
      </c>
      <c r="Y409" t="s">
        <v>322</v>
      </c>
      <c r="Z409" t="s">
        <v>322</v>
      </c>
      <c r="AH409" t="s">
        <v>322</v>
      </c>
      <c r="AI409" s="26"/>
      <c r="AJ409" s="26" t="s">
        <v>322</v>
      </c>
      <c r="AK409" s="26" t="s">
        <v>322</v>
      </c>
      <c r="AL409" s="26" t="s">
        <v>322</v>
      </c>
      <c r="AM409" s="26" t="str" cm="1">
        <f t="array" ref="AM409">IF(AH409="Yes",T409&amp;" (Suspended as of: "&amp;TEXT(AI409,"m/dd/yyyy")&amp;")",T409)</f>
        <v xml:space="preserve"> </v>
      </c>
      <c r="AN409" t="str" cm="1">
        <f t="array" ref="AN40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09" t="str" cm="1">
        <f t="array" ref="AO40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0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09" t="e">
        <f>VLOOKUP(data[[#This Row],[Lead Name]],get_cat!$A$170:$B$172,2,0)</f>
        <v>#N/A</v>
      </c>
      <c r="AR40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10" spans="1:44" x14ac:dyDescent="0.35">
      <c r="A410" t="s">
        <v>133</v>
      </c>
      <c r="B410" t="s">
        <v>322</v>
      </c>
      <c r="C410" t="s">
        <v>322</v>
      </c>
      <c r="D410" t="s">
        <v>322</v>
      </c>
      <c r="E410" t="s">
        <v>48</v>
      </c>
      <c r="F410" t="s">
        <v>48</v>
      </c>
      <c r="G410" t="s">
        <v>48</v>
      </c>
      <c r="H410" t="s">
        <v>48</v>
      </c>
      <c r="I410" t="s">
        <v>48</v>
      </c>
      <c r="J410" t="s">
        <v>48</v>
      </c>
      <c r="K410" t="s">
        <v>48</v>
      </c>
      <c r="L410" t="s">
        <v>48</v>
      </c>
      <c r="M410" t="s">
        <v>48</v>
      </c>
      <c r="N410" t="s">
        <v>48</v>
      </c>
      <c r="O410" t="s">
        <v>48</v>
      </c>
      <c r="P410" t="s">
        <v>48</v>
      </c>
      <c r="Q410" t="s">
        <v>48</v>
      </c>
      <c r="R410" t="s">
        <v>48</v>
      </c>
      <c r="S410" t="s">
        <v>48</v>
      </c>
      <c r="T410" t="s">
        <v>322</v>
      </c>
      <c r="U410" t="s">
        <v>322</v>
      </c>
      <c r="V410" t="s">
        <v>322</v>
      </c>
      <c r="W410" t="s">
        <v>322</v>
      </c>
      <c r="X410" t="s">
        <v>322</v>
      </c>
      <c r="Y410" t="s">
        <v>322</v>
      </c>
      <c r="Z410" t="s">
        <v>322</v>
      </c>
      <c r="AH410" t="s">
        <v>322</v>
      </c>
      <c r="AI410" s="26"/>
      <c r="AJ410" s="26" t="s">
        <v>322</v>
      </c>
      <c r="AK410" s="26" t="s">
        <v>322</v>
      </c>
      <c r="AL410" s="26" t="s">
        <v>322</v>
      </c>
      <c r="AM410" s="26" t="str" cm="1">
        <f t="array" ref="AM410">IF(AH410="Yes",T410&amp;" (Suspended as of: "&amp;TEXT(AI410,"m/dd/yyyy")&amp;")",T410)</f>
        <v xml:space="preserve"> </v>
      </c>
      <c r="AN410" t="str" cm="1">
        <f t="array" ref="AN41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10" t="str" cm="1">
        <f t="array" ref="AO41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1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10" t="e">
        <f>VLOOKUP(data[[#This Row],[Lead Name]],get_cat!$A$170:$B$172,2,0)</f>
        <v>#N/A</v>
      </c>
      <c r="AR41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11" spans="1:44" x14ac:dyDescent="0.35">
      <c r="A411" t="s">
        <v>133</v>
      </c>
      <c r="B411" t="s">
        <v>322</v>
      </c>
      <c r="C411" t="s">
        <v>322</v>
      </c>
      <c r="D411" t="s">
        <v>322</v>
      </c>
      <c r="E411" t="s">
        <v>48</v>
      </c>
      <c r="F411" t="s">
        <v>48</v>
      </c>
      <c r="G411" t="s">
        <v>48</v>
      </c>
      <c r="H411" t="s">
        <v>48</v>
      </c>
      <c r="I411" t="s">
        <v>48</v>
      </c>
      <c r="J411" t="s">
        <v>48</v>
      </c>
      <c r="K411" t="s">
        <v>48</v>
      </c>
      <c r="L411" t="s">
        <v>48</v>
      </c>
      <c r="M411" t="s">
        <v>48</v>
      </c>
      <c r="N411" t="s">
        <v>48</v>
      </c>
      <c r="O411" t="s">
        <v>48</v>
      </c>
      <c r="P411" t="s">
        <v>48</v>
      </c>
      <c r="Q411" t="s">
        <v>48</v>
      </c>
      <c r="R411" t="s">
        <v>48</v>
      </c>
      <c r="S411" t="s">
        <v>48</v>
      </c>
      <c r="T411" t="s">
        <v>322</v>
      </c>
      <c r="U411" t="s">
        <v>322</v>
      </c>
      <c r="V411" t="s">
        <v>322</v>
      </c>
      <c r="W411" t="s">
        <v>322</v>
      </c>
      <c r="X411" t="s">
        <v>322</v>
      </c>
      <c r="Y411" t="s">
        <v>322</v>
      </c>
      <c r="Z411" t="s">
        <v>322</v>
      </c>
      <c r="AH411" t="s">
        <v>322</v>
      </c>
      <c r="AI411" s="26"/>
      <c r="AJ411" s="26" t="s">
        <v>322</v>
      </c>
      <c r="AK411" s="26" t="s">
        <v>322</v>
      </c>
      <c r="AL411" s="26" t="s">
        <v>322</v>
      </c>
      <c r="AM411" s="26" t="str" cm="1">
        <f t="array" ref="AM411">IF(AH411="Yes",T411&amp;" (Suspended as of: "&amp;TEXT(AI411,"m/dd/yyyy")&amp;")",T411)</f>
        <v xml:space="preserve"> </v>
      </c>
      <c r="AN411" t="str" cm="1">
        <f t="array" ref="AN41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11" t="str" cm="1">
        <f t="array" ref="AO41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1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11" t="e">
        <f>VLOOKUP(data[[#This Row],[Lead Name]],get_cat!$A$170:$B$172,2,0)</f>
        <v>#N/A</v>
      </c>
      <c r="AR41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12" spans="1:44" x14ac:dyDescent="0.35">
      <c r="A412" t="s">
        <v>133</v>
      </c>
      <c r="B412" t="s">
        <v>322</v>
      </c>
      <c r="C412" t="s">
        <v>322</v>
      </c>
      <c r="D412" t="s">
        <v>322</v>
      </c>
      <c r="E412" t="s">
        <v>48</v>
      </c>
      <c r="F412" t="s">
        <v>48</v>
      </c>
      <c r="G412" t="s">
        <v>48</v>
      </c>
      <c r="H412" t="s">
        <v>48</v>
      </c>
      <c r="I412" t="s">
        <v>48</v>
      </c>
      <c r="J412" t="s">
        <v>48</v>
      </c>
      <c r="K412" t="s">
        <v>48</v>
      </c>
      <c r="L412" t="s">
        <v>48</v>
      </c>
      <c r="M412" t="s">
        <v>48</v>
      </c>
      <c r="N412" t="s">
        <v>48</v>
      </c>
      <c r="O412" t="s">
        <v>48</v>
      </c>
      <c r="P412" t="s">
        <v>48</v>
      </c>
      <c r="Q412" t="s">
        <v>48</v>
      </c>
      <c r="R412" t="s">
        <v>48</v>
      </c>
      <c r="S412" t="s">
        <v>48</v>
      </c>
      <c r="T412" t="s">
        <v>322</v>
      </c>
      <c r="U412" t="s">
        <v>322</v>
      </c>
      <c r="V412" t="s">
        <v>322</v>
      </c>
      <c r="W412" t="s">
        <v>322</v>
      </c>
      <c r="X412" t="s">
        <v>322</v>
      </c>
      <c r="Y412" t="s">
        <v>322</v>
      </c>
      <c r="Z412" t="s">
        <v>322</v>
      </c>
      <c r="AH412" t="s">
        <v>322</v>
      </c>
      <c r="AI412" s="26"/>
      <c r="AJ412" s="26" t="s">
        <v>322</v>
      </c>
      <c r="AK412" s="26" t="s">
        <v>322</v>
      </c>
      <c r="AL412" s="26" t="s">
        <v>322</v>
      </c>
      <c r="AM412" s="26" t="str" cm="1">
        <f t="array" ref="AM412">IF(AH412="Yes",T412&amp;" (Suspended as of: "&amp;TEXT(AI412,"m/dd/yyyy")&amp;")",T412)</f>
        <v xml:space="preserve"> </v>
      </c>
      <c r="AN412" t="str" cm="1">
        <f t="array" ref="AN41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12" t="str" cm="1">
        <f t="array" ref="AO41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1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12" t="e">
        <f>VLOOKUP(data[[#This Row],[Lead Name]],get_cat!$A$170:$B$172,2,0)</f>
        <v>#N/A</v>
      </c>
      <c r="AR41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13" spans="1:44" x14ac:dyDescent="0.35">
      <c r="A413" t="s">
        <v>133</v>
      </c>
      <c r="B413" t="s">
        <v>322</v>
      </c>
      <c r="C413" t="s">
        <v>322</v>
      </c>
      <c r="D413" t="s">
        <v>322</v>
      </c>
      <c r="E413" t="s">
        <v>48</v>
      </c>
      <c r="F413" t="s">
        <v>48</v>
      </c>
      <c r="G413" t="s">
        <v>48</v>
      </c>
      <c r="H413" t="s">
        <v>48</v>
      </c>
      <c r="I413" t="s">
        <v>48</v>
      </c>
      <c r="J413" t="s">
        <v>48</v>
      </c>
      <c r="K413" t="s">
        <v>48</v>
      </c>
      <c r="L413" t="s">
        <v>48</v>
      </c>
      <c r="M413" t="s">
        <v>48</v>
      </c>
      <c r="N413" t="s">
        <v>48</v>
      </c>
      <c r="O413" t="s">
        <v>48</v>
      </c>
      <c r="P413" t="s">
        <v>48</v>
      </c>
      <c r="Q413" t="s">
        <v>48</v>
      </c>
      <c r="R413" t="s">
        <v>48</v>
      </c>
      <c r="S413" t="s">
        <v>48</v>
      </c>
      <c r="T413" t="s">
        <v>322</v>
      </c>
      <c r="U413" t="s">
        <v>322</v>
      </c>
      <c r="V413" t="s">
        <v>322</v>
      </c>
      <c r="W413" t="s">
        <v>322</v>
      </c>
      <c r="X413" t="s">
        <v>322</v>
      </c>
      <c r="Y413" t="s">
        <v>322</v>
      </c>
      <c r="Z413" t="s">
        <v>322</v>
      </c>
      <c r="AH413" t="s">
        <v>322</v>
      </c>
      <c r="AI413" s="26"/>
      <c r="AJ413" s="26" t="s">
        <v>322</v>
      </c>
      <c r="AK413" s="26" t="s">
        <v>322</v>
      </c>
      <c r="AL413" s="26" t="s">
        <v>322</v>
      </c>
      <c r="AM413" s="26" t="str" cm="1">
        <f t="array" ref="AM413">IF(AH413="Yes",T413&amp;" (Suspended as of: "&amp;TEXT(AI413,"m/dd/yyyy")&amp;")",T413)</f>
        <v xml:space="preserve"> </v>
      </c>
      <c r="AN413" t="str" cm="1">
        <f t="array" ref="AN41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13" t="str" cm="1">
        <f t="array" ref="AO41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1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13" t="e">
        <f>VLOOKUP(data[[#This Row],[Lead Name]],get_cat!$A$170:$B$172,2,0)</f>
        <v>#N/A</v>
      </c>
      <c r="AR41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14" spans="1:44" x14ac:dyDescent="0.35">
      <c r="A414" t="s">
        <v>133</v>
      </c>
      <c r="B414" t="s">
        <v>322</v>
      </c>
      <c r="C414" t="s">
        <v>322</v>
      </c>
      <c r="D414" t="s">
        <v>322</v>
      </c>
      <c r="E414" t="s">
        <v>48</v>
      </c>
      <c r="F414" t="s">
        <v>48</v>
      </c>
      <c r="G414" t="s">
        <v>48</v>
      </c>
      <c r="H414" t="s">
        <v>48</v>
      </c>
      <c r="I414" t="s">
        <v>48</v>
      </c>
      <c r="J414" t="s">
        <v>48</v>
      </c>
      <c r="K414" t="s">
        <v>48</v>
      </c>
      <c r="L414" t="s">
        <v>48</v>
      </c>
      <c r="M414" t="s">
        <v>48</v>
      </c>
      <c r="N414" t="s">
        <v>48</v>
      </c>
      <c r="O414" t="s">
        <v>48</v>
      </c>
      <c r="P414" t="s">
        <v>48</v>
      </c>
      <c r="Q414" t="s">
        <v>48</v>
      </c>
      <c r="R414" t="s">
        <v>48</v>
      </c>
      <c r="S414" t="s">
        <v>48</v>
      </c>
      <c r="T414" t="s">
        <v>322</v>
      </c>
      <c r="U414" t="s">
        <v>322</v>
      </c>
      <c r="V414" t="s">
        <v>322</v>
      </c>
      <c r="W414" t="s">
        <v>322</v>
      </c>
      <c r="X414" t="s">
        <v>322</v>
      </c>
      <c r="Y414" t="s">
        <v>322</v>
      </c>
      <c r="Z414" t="s">
        <v>322</v>
      </c>
      <c r="AH414" t="s">
        <v>322</v>
      </c>
      <c r="AI414" s="26"/>
      <c r="AJ414" s="26" t="s">
        <v>322</v>
      </c>
      <c r="AK414" s="26" t="s">
        <v>322</v>
      </c>
      <c r="AL414" s="26" t="s">
        <v>322</v>
      </c>
      <c r="AM414" s="26" t="str" cm="1">
        <f t="array" ref="AM414">IF(AH414="Yes",T414&amp;" (Suspended as of: "&amp;TEXT(AI414,"m/dd/yyyy")&amp;")",T414)</f>
        <v xml:space="preserve"> </v>
      </c>
      <c r="AN414" t="str" cm="1">
        <f t="array" ref="AN41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14" t="str" cm="1">
        <f t="array" ref="AO41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1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14" t="e">
        <f>VLOOKUP(data[[#This Row],[Lead Name]],get_cat!$A$170:$B$172,2,0)</f>
        <v>#N/A</v>
      </c>
      <c r="AR41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15" spans="1:44" x14ac:dyDescent="0.35">
      <c r="A415" t="s">
        <v>133</v>
      </c>
      <c r="B415" t="s">
        <v>322</v>
      </c>
      <c r="C415" t="s">
        <v>322</v>
      </c>
      <c r="D415" t="s">
        <v>322</v>
      </c>
      <c r="E415" t="s">
        <v>48</v>
      </c>
      <c r="F415" t="s">
        <v>48</v>
      </c>
      <c r="G415" t="s">
        <v>48</v>
      </c>
      <c r="H415" t="s">
        <v>48</v>
      </c>
      <c r="I415" t="s">
        <v>48</v>
      </c>
      <c r="J415" t="s">
        <v>48</v>
      </c>
      <c r="K415" t="s">
        <v>48</v>
      </c>
      <c r="L415" t="s">
        <v>48</v>
      </c>
      <c r="M415" t="s">
        <v>48</v>
      </c>
      <c r="N415" t="s">
        <v>48</v>
      </c>
      <c r="O415" t="s">
        <v>48</v>
      </c>
      <c r="P415" t="s">
        <v>48</v>
      </c>
      <c r="Q415" t="s">
        <v>48</v>
      </c>
      <c r="R415" t="s">
        <v>48</v>
      </c>
      <c r="S415" t="s">
        <v>48</v>
      </c>
      <c r="T415" t="s">
        <v>322</v>
      </c>
      <c r="U415" t="s">
        <v>322</v>
      </c>
      <c r="V415" t="s">
        <v>322</v>
      </c>
      <c r="W415" t="s">
        <v>322</v>
      </c>
      <c r="X415" t="s">
        <v>322</v>
      </c>
      <c r="Y415" t="s">
        <v>322</v>
      </c>
      <c r="Z415" t="s">
        <v>322</v>
      </c>
      <c r="AH415" t="s">
        <v>322</v>
      </c>
      <c r="AI415" s="26"/>
      <c r="AJ415" s="26" t="s">
        <v>322</v>
      </c>
      <c r="AK415" s="26" t="s">
        <v>322</v>
      </c>
      <c r="AL415" s="26" t="s">
        <v>322</v>
      </c>
      <c r="AM415" s="26" t="str" cm="1">
        <f t="array" ref="AM415">IF(AH415="Yes",T415&amp;" (Suspended as of: "&amp;TEXT(AI415,"m/dd/yyyy")&amp;")",T415)</f>
        <v xml:space="preserve"> </v>
      </c>
      <c r="AN415" t="str" cm="1">
        <f t="array" ref="AN41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15" t="str" cm="1">
        <f t="array" ref="AO41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1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15" t="e">
        <f>VLOOKUP(data[[#This Row],[Lead Name]],get_cat!$A$170:$B$172,2,0)</f>
        <v>#N/A</v>
      </c>
      <c r="AR41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16" spans="1:44" x14ac:dyDescent="0.35">
      <c r="A416" t="s">
        <v>133</v>
      </c>
      <c r="B416" t="s">
        <v>322</v>
      </c>
      <c r="C416" t="s">
        <v>322</v>
      </c>
      <c r="D416" t="s">
        <v>322</v>
      </c>
      <c r="E416" t="s">
        <v>48</v>
      </c>
      <c r="F416" t="s">
        <v>48</v>
      </c>
      <c r="G416" t="s">
        <v>48</v>
      </c>
      <c r="H416" t="s">
        <v>48</v>
      </c>
      <c r="I416" t="s">
        <v>48</v>
      </c>
      <c r="J416" t="s">
        <v>48</v>
      </c>
      <c r="K416" t="s">
        <v>48</v>
      </c>
      <c r="L416" t="s">
        <v>48</v>
      </c>
      <c r="M416" t="s">
        <v>48</v>
      </c>
      <c r="N416" t="s">
        <v>48</v>
      </c>
      <c r="O416" t="s">
        <v>48</v>
      </c>
      <c r="P416" t="s">
        <v>48</v>
      </c>
      <c r="Q416" t="s">
        <v>48</v>
      </c>
      <c r="R416" t="s">
        <v>48</v>
      </c>
      <c r="S416" t="s">
        <v>48</v>
      </c>
      <c r="T416" t="s">
        <v>322</v>
      </c>
      <c r="U416" t="s">
        <v>322</v>
      </c>
      <c r="V416" t="s">
        <v>322</v>
      </c>
      <c r="W416" t="s">
        <v>322</v>
      </c>
      <c r="X416" t="s">
        <v>322</v>
      </c>
      <c r="Y416" t="s">
        <v>322</v>
      </c>
      <c r="Z416" t="s">
        <v>322</v>
      </c>
      <c r="AH416" t="s">
        <v>322</v>
      </c>
      <c r="AI416" s="26"/>
      <c r="AJ416" s="26" t="s">
        <v>322</v>
      </c>
      <c r="AK416" s="26" t="s">
        <v>322</v>
      </c>
      <c r="AL416" s="26" t="s">
        <v>322</v>
      </c>
      <c r="AM416" s="26" t="str" cm="1">
        <f t="array" ref="AM416">IF(AH416="Yes",T416&amp;" (Suspended as of: "&amp;TEXT(AI416,"m/dd/yyyy")&amp;")",T416)</f>
        <v xml:space="preserve"> </v>
      </c>
      <c r="AN416" t="str" cm="1">
        <f t="array" ref="AN41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16" t="str" cm="1">
        <f t="array" ref="AO41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1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16" t="e">
        <f>VLOOKUP(data[[#This Row],[Lead Name]],get_cat!$A$170:$B$172,2,0)</f>
        <v>#N/A</v>
      </c>
      <c r="AR41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17" spans="1:44" x14ac:dyDescent="0.35">
      <c r="A417" t="s">
        <v>133</v>
      </c>
      <c r="B417" t="s">
        <v>322</v>
      </c>
      <c r="C417" t="s">
        <v>322</v>
      </c>
      <c r="D417" t="s">
        <v>322</v>
      </c>
      <c r="E417" t="s">
        <v>48</v>
      </c>
      <c r="F417" t="s">
        <v>48</v>
      </c>
      <c r="G417" t="s">
        <v>48</v>
      </c>
      <c r="H417" t="s">
        <v>48</v>
      </c>
      <c r="I417" t="s">
        <v>48</v>
      </c>
      <c r="J417" t="s">
        <v>48</v>
      </c>
      <c r="K417" t="s">
        <v>48</v>
      </c>
      <c r="L417" t="s">
        <v>48</v>
      </c>
      <c r="M417" t="s">
        <v>48</v>
      </c>
      <c r="N417" t="s">
        <v>48</v>
      </c>
      <c r="O417" t="s">
        <v>48</v>
      </c>
      <c r="P417" t="s">
        <v>48</v>
      </c>
      <c r="Q417" t="s">
        <v>48</v>
      </c>
      <c r="R417" t="s">
        <v>48</v>
      </c>
      <c r="S417" t="s">
        <v>48</v>
      </c>
      <c r="T417" t="s">
        <v>322</v>
      </c>
      <c r="U417" t="s">
        <v>322</v>
      </c>
      <c r="V417" t="s">
        <v>322</v>
      </c>
      <c r="W417" t="s">
        <v>322</v>
      </c>
      <c r="X417" t="s">
        <v>322</v>
      </c>
      <c r="Y417" t="s">
        <v>322</v>
      </c>
      <c r="Z417" t="s">
        <v>322</v>
      </c>
      <c r="AH417" t="s">
        <v>322</v>
      </c>
      <c r="AI417" s="26"/>
      <c r="AJ417" s="26" t="s">
        <v>322</v>
      </c>
      <c r="AK417" s="26" t="s">
        <v>322</v>
      </c>
      <c r="AL417" s="26" t="s">
        <v>322</v>
      </c>
      <c r="AM417" s="26" t="str" cm="1">
        <f t="array" ref="AM417">IF(AH417="Yes",T417&amp;" (Suspended as of: "&amp;TEXT(AI417,"m/dd/yyyy")&amp;")",T417)</f>
        <v xml:space="preserve"> </v>
      </c>
      <c r="AN417" t="str" cm="1">
        <f t="array" ref="AN41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17" t="str" cm="1">
        <f t="array" ref="AO41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1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17" t="e">
        <f>VLOOKUP(data[[#This Row],[Lead Name]],get_cat!$A$170:$B$172,2,0)</f>
        <v>#N/A</v>
      </c>
      <c r="AR41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18" spans="1:44" x14ac:dyDescent="0.35">
      <c r="A418" t="s">
        <v>133</v>
      </c>
      <c r="B418" t="s">
        <v>322</v>
      </c>
      <c r="C418" t="s">
        <v>322</v>
      </c>
      <c r="D418" t="s">
        <v>322</v>
      </c>
      <c r="E418" t="s">
        <v>48</v>
      </c>
      <c r="F418" t="s">
        <v>48</v>
      </c>
      <c r="G418" t="s">
        <v>48</v>
      </c>
      <c r="H418" t="s">
        <v>48</v>
      </c>
      <c r="I418" t="s">
        <v>48</v>
      </c>
      <c r="J418" t="s">
        <v>48</v>
      </c>
      <c r="K418" t="s">
        <v>48</v>
      </c>
      <c r="L418" t="s">
        <v>48</v>
      </c>
      <c r="M418" t="s">
        <v>48</v>
      </c>
      <c r="N418" t="s">
        <v>48</v>
      </c>
      <c r="O418" t="s">
        <v>48</v>
      </c>
      <c r="P418" t="s">
        <v>48</v>
      </c>
      <c r="Q418" t="s">
        <v>48</v>
      </c>
      <c r="R418" t="s">
        <v>48</v>
      </c>
      <c r="S418" t="s">
        <v>48</v>
      </c>
      <c r="T418" t="s">
        <v>322</v>
      </c>
      <c r="U418" t="s">
        <v>322</v>
      </c>
      <c r="V418" t="s">
        <v>322</v>
      </c>
      <c r="W418" t="s">
        <v>322</v>
      </c>
      <c r="X418" t="s">
        <v>322</v>
      </c>
      <c r="Y418" t="s">
        <v>322</v>
      </c>
      <c r="Z418" t="s">
        <v>322</v>
      </c>
      <c r="AH418" t="s">
        <v>322</v>
      </c>
      <c r="AI418" s="26"/>
      <c r="AJ418" s="26" t="s">
        <v>322</v>
      </c>
      <c r="AK418" s="26" t="s">
        <v>322</v>
      </c>
      <c r="AL418" s="26" t="s">
        <v>322</v>
      </c>
      <c r="AM418" s="26" t="str" cm="1">
        <f t="array" ref="AM418">IF(AH418="Yes",T418&amp;" (Suspended as of: "&amp;TEXT(AI418,"m/dd/yyyy")&amp;")",T418)</f>
        <v xml:space="preserve"> </v>
      </c>
      <c r="AN418" t="str" cm="1">
        <f t="array" ref="AN41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18" t="str" cm="1">
        <f t="array" ref="AO41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1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18" t="e">
        <f>VLOOKUP(data[[#This Row],[Lead Name]],get_cat!$A$170:$B$172,2,0)</f>
        <v>#N/A</v>
      </c>
      <c r="AR41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19" spans="1:44" x14ac:dyDescent="0.35">
      <c r="A419" t="s">
        <v>133</v>
      </c>
      <c r="B419" t="s">
        <v>322</v>
      </c>
      <c r="C419" t="s">
        <v>322</v>
      </c>
      <c r="D419" t="s">
        <v>322</v>
      </c>
      <c r="E419" t="s">
        <v>48</v>
      </c>
      <c r="F419" t="s">
        <v>48</v>
      </c>
      <c r="G419" t="s">
        <v>48</v>
      </c>
      <c r="H419" t="s">
        <v>48</v>
      </c>
      <c r="I419" t="s">
        <v>48</v>
      </c>
      <c r="J419" t="s">
        <v>48</v>
      </c>
      <c r="K419" t="s">
        <v>48</v>
      </c>
      <c r="L419" t="s">
        <v>48</v>
      </c>
      <c r="M419" t="s">
        <v>48</v>
      </c>
      <c r="N419" t="s">
        <v>48</v>
      </c>
      <c r="O419" t="s">
        <v>48</v>
      </c>
      <c r="P419" t="s">
        <v>48</v>
      </c>
      <c r="Q419" t="s">
        <v>48</v>
      </c>
      <c r="R419" t="s">
        <v>48</v>
      </c>
      <c r="S419" t="s">
        <v>48</v>
      </c>
      <c r="T419" t="s">
        <v>322</v>
      </c>
      <c r="U419" t="s">
        <v>322</v>
      </c>
      <c r="V419" t="s">
        <v>322</v>
      </c>
      <c r="W419" t="s">
        <v>322</v>
      </c>
      <c r="X419" t="s">
        <v>322</v>
      </c>
      <c r="Y419" t="s">
        <v>322</v>
      </c>
      <c r="Z419" t="s">
        <v>322</v>
      </c>
      <c r="AH419" t="s">
        <v>322</v>
      </c>
      <c r="AI419" s="26"/>
      <c r="AJ419" s="26" t="s">
        <v>322</v>
      </c>
      <c r="AK419" s="26" t="s">
        <v>322</v>
      </c>
      <c r="AL419" s="26" t="s">
        <v>322</v>
      </c>
      <c r="AM419" s="26" t="str" cm="1">
        <f t="array" ref="AM419">IF(AH419="Yes",T419&amp;" (Suspended as of: "&amp;TEXT(AI419,"m/dd/yyyy")&amp;")",T419)</f>
        <v xml:space="preserve"> </v>
      </c>
      <c r="AN419" t="str" cm="1">
        <f t="array" ref="AN41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19" t="str" cm="1">
        <f t="array" ref="AO41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1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19" t="e">
        <f>VLOOKUP(data[[#This Row],[Lead Name]],get_cat!$A$170:$B$172,2,0)</f>
        <v>#N/A</v>
      </c>
      <c r="AR41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20" spans="1:44" x14ac:dyDescent="0.35">
      <c r="A420" t="s">
        <v>133</v>
      </c>
      <c r="B420" t="s">
        <v>322</v>
      </c>
      <c r="C420" t="s">
        <v>322</v>
      </c>
      <c r="D420" t="s">
        <v>322</v>
      </c>
      <c r="E420" t="s">
        <v>48</v>
      </c>
      <c r="F420" t="s">
        <v>48</v>
      </c>
      <c r="G420" t="s">
        <v>48</v>
      </c>
      <c r="H420" t="s">
        <v>48</v>
      </c>
      <c r="I420" t="s">
        <v>48</v>
      </c>
      <c r="J420" t="s">
        <v>48</v>
      </c>
      <c r="K420" t="s">
        <v>48</v>
      </c>
      <c r="L420" t="s">
        <v>48</v>
      </c>
      <c r="M420" t="s">
        <v>48</v>
      </c>
      <c r="N420" t="s">
        <v>48</v>
      </c>
      <c r="O420" t="s">
        <v>48</v>
      </c>
      <c r="P420" t="s">
        <v>48</v>
      </c>
      <c r="Q420" t="s">
        <v>48</v>
      </c>
      <c r="R420" t="s">
        <v>48</v>
      </c>
      <c r="S420" t="s">
        <v>48</v>
      </c>
      <c r="T420" t="s">
        <v>322</v>
      </c>
      <c r="U420" t="s">
        <v>322</v>
      </c>
      <c r="V420" t="s">
        <v>322</v>
      </c>
      <c r="W420" t="s">
        <v>322</v>
      </c>
      <c r="X420" t="s">
        <v>322</v>
      </c>
      <c r="Y420" t="s">
        <v>322</v>
      </c>
      <c r="Z420" t="s">
        <v>322</v>
      </c>
      <c r="AH420" t="s">
        <v>322</v>
      </c>
      <c r="AI420" s="26"/>
      <c r="AJ420" s="26" t="s">
        <v>322</v>
      </c>
      <c r="AK420" s="26" t="s">
        <v>322</v>
      </c>
      <c r="AL420" s="26" t="s">
        <v>322</v>
      </c>
      <c r="AM420" s="26" t="str" cm="1">
        <f t="array" ref="AM420">IF(AH420="Yes",T420&amp;" (Suspended as of: "&amp;TEXT(AI420,"m/dd/yyyy")&amp;")",T420)</f>
        <v xml:space="preserve"> </v>
      </c>
      <c r="AN420" t="str" cm="1">
        <f t="array" ref="AN42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20" t="str" cm="1">
        <f t="array" ref="AO42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2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20" t="e">
        <f>VLOOKUP(data[[#This Row],[Lead Name]],get_cat!$A$170:$B$172,2,0)</f>
        <v>#N/A</v>
      </c>
      <c r="AR42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21" spans="1:44" x14ac:dyDescent="0.35">
      <c r="A421" t="s">
        <v>133</v>
      </c>
      <c r="B421" t="s">
        <v>322</v>
      </c>
      <c r="C421" t="s">
        <v>322</v>
      </c>
      <c r="D421" t="s">
        <v>322</v>
      </c>
      <c r="E421" t="s">
        <v>48</v>
      </c>
      <c r="F421" t="s">
        <v>48</v>
      </c>
      <c r="G421" t="s">
        <v>48</v>
      </c>
      <c r="H421" t="s">
        <v>48</v>
      </c>
      <c r="I421" t="s">
        <v>48</v>
      </c>
      <c r="J421" t="s">
        <v>48</v>
      </c>
      <c r="K421" t="s">
        <v>48</v>
      </c>
      <c r="L421" t="s">
        <v>48</v>
      </c>
      <c r="M421" t="s">
        <v>48</v>
      </c>
      <c r="N421" t="s">
        <v>48</v>
      </c>
      <c r="O421" t="s">
        <v>48</v>
      </c>
      <c r="P421" t="s">
        <v>48</v>
      </c>
      <c r="Q421" t="s">
        <v>48</v>
      </c>
      <c r="R421" t="s">
        <v>48</v>
      </c>
      <c r="S421" t="s">
        <v>48</v>
      </c>
      <c r="T421" t="s">
        <v>322</v>
      </c>
      <c r="U421" t="s">
        <v>322</v>
      </c>
      <c r="V421" t="s">
        <v>322</v>
      </c>
      <c r="W421" t="s">
        <v>322</v>
      </c>
      <c r="X421" t="s">
        <v>322</v>
      </c>
      <c r="Y421" t="s">
        <v>322</v>
      </c>
      <c r="Z421" t="s">
        <v>322</v>
      </c>
      <c r="AH421" t="s">
        <v>322</v>
      </c>
      <c r="AI421" s="26"/>
      <c r="AJ421" s="26" t="s">
        <v>322</v>
      </c>
      <c r="AK421" s="26" t="s">
        <v>322</v>
      </c>
      <c r="AL421" s="26" t="s">
        <v>322</v>
      </c>
      <c r="AM421" s="26" t="str" cm="1">
        <f t="array" ref="AM421">IF(AH421="Yes",T421&amp;" (Suspended as of: "&amp;TEXT(AI421,"m/dd/yyyy")&amp;")",T421)</f>
        <v xml:space="preserve"> </v>
      </c>
      <c r="AN421" t="str" cm="1">
        <f t="array" ref="AN42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21" t="str" cm="1">
        <f t="array" ref="AO42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2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21" t="e">
        <f>VLOOKUP(data[[#This Row],[Lead Name]],get_cat!$A$170:$B$172,2,0)</f>
        <v>#N/A</v>
      </c>
      <c r="AR42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22" spans="1:44" x14ac:dyDescent="0.35">
      <c r="A422" t="s">
        <v>133</v>
      </c>
      <c r="B422" t="s">
        <v>322</v>
      </c>
      <c r="C422" t="s">
        <v>322</v>
      </c>
      <c r="D422" t="s">
        <v>322</v>
      </c>
      <c r="E422" t="s">
        <v>48</v>
      </c>
      <c r="F422" t="s">
        <v>48</v>
      </c>
      <c r="G422" t="s">
        <v>48</v>
      </c>
      <c r="H422" t="s">
        <v>48</v>
      </c>
      <c r="I422" t="s">
        <v>48</v>
      </c>
      <c r="J422" t="s">
        <v>48</v>
      </c>
      <c r="K422" t="s">
        <v>48</v>
      </c>
      <c r="L422" t="s">
        <v>48</v>
      </c>
      <c r="M422" t="s">
        <v>48</v>
      </c>
      <c r="N422" t="s">
        <v>48</v>
      </c>
      <c r="O422" t="s">
        <v>48</v>
      </c>
      <c r="P422" t="s">
        <v>48</v>
      </c>
      <c r="Q422" t="s">
        <v>48</v>
      </c>
      <c r="R422" t="s">
        <v>48</v>
      </c>
      <c r="S422" t="s">
        <v>48</v>
      </c>
      <c r="T422" t="s">
        <v>322</v>
      </c>
      <c r="U422" t="s">
        <v>322</v>
      </c>
      <c r="V422" t="s">
        <v>322</v>
      </c>
      <c r="W422" t="s">
        <v>322</v>
      </c>
      <c r="X422" t="s">
        <v>322</v>
      </c>
      <c r="Y422" t="s">
        <v>322</v>
      </c>
      <c r="Z422" t="s">
        <v>322</v>
      </c>
      <c r="AH422" t="s">
        <v>322</v>
      </c>
      <c r="AI422" s="26"/>
      <c r="AJ422" s="26" t="s">
        <v>322</v>
      </c>
      <c r="AK422" s="26" t="s">
        <v>322</v>
      </c>
      <c r="AL422" s="26" t="s">
        <v>322</v>
      </c>
      <c r="AM422" s="26" t="str" cm="1">
        <f t="array" ref="AM422">IF(AH422="Yes",T422&amp;" (Suspended as of: "&amp;TEXT(AI422,"m/dd/yyyy")&amp;")",T422)</f>
        <v xml:space="preserve"> </v>
      </c>
      <c r="AN422" t="str" cm="1">
        <f t="array" ref="AN42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22" t="str" cm="1">
        <f t="array" ref="AO42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2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22" t="e">
        <f>VLOOKUP(data[[#This Row],[Lead Name]],get_cat!$A$170:$B$172,2,0)</f>
        <v>#N/A</v>
      </c>
      <c r="AR42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23" spans="1:44" x14ac:dyDescent="0.35">
      <c r="A423" t="s">
        <v>133</v>
      </c>
      <c r="B423" t="s">
        <v>322</v>
      </c>
      <c r="C423" t="s">
        <v>322</v>
      </c>
      <c r="D423" t="s">
        <v>322</v>
      </c>
      <c r="E423" t="s">
        <v>48</v>
      </c>
      <c r="F423" t="s">
        <v>48</v>
      </c>
      <c r="G423" t="s">
        <v>48</v>
      </c>
      <c r="H423" t="s">
        <v>48</v>
      </c>
      <c r="I423" t="s">
        <v>48</v>
      </c>
      <c r="J423" t="s">
        <v>48</v>
      </c>
      <c r="K423" t="s">
        <v>48</v>
      </c>
      <c r="L423" t="s">
        <v>48</v>
      </c>
      <c r="M423" t="s">
        <v>48</v>
      </c>
      <c r="N423" t="s">
        <v>48</v>
      </c>
      <c r="O423" t="s">
        <v>48</v>
      </c>
      <c r="P423" t="s">
        <v>48</v>
      </c>
      <c r="Q423" t="s">
        <v>48</v>
      </c>
      <c r="R423" t="s">
        <v>48</v>
      </c>
      <c r="S423" t="s">
        <v>48</v>
      </c>
      <c r="T423" t="s">
        <v>322</v>
      </c>
      <c r="U423" t="s">
        <v>322</v>
      </c>
      <c r="V423" t="s">
        <v>322</v>
      </c>
      <c r="W423" t="s">
        <v>322</v>
      </c>
      <c r="X423" t="s">
        <v>322</v>
      </c>
      <c r="Y423" t="s">
        <v>322</v>
      </c>
      <c r="Z423" t="s">
        <v>322</v>
      </c>
      <c r="AH423" t="s">
        <v>322</v>
      </c>
      <c r="AI423" s="26"/>
      <c r="AJ423" s="26" t="s">
        <v>322</v>
      </c>
      <c r="AK423" s="26" t="s">
        <v>322</v>
      </c>
      <c r="AL423" s="26" t="s">
        <v>322</v>
      </c>
      <c r="AM423" s="26" t="str" cm="1">
        <f t="array" ref="AM423">IF(AH423="Yes",T423&amp;" (Suspended as of: "&amp;TEXT(AI423,"m/dd/yyyy")&amp;")",T423)</f>
        <v xml:space="preserve"> </v>
      </c>
      <c r="AN423" t="str" cm="1">
        <f t="array" ref="AN42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23" t="str" cm="1">
        <f t="array" ref="AO42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2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23" t="e">
        <f>VLOOKUP(data[[#This Row],[Lead Name]],get_cat!$A$170:$B$172,2,0)</f>
        <v>#N/A</v>
      </c>
      <c r="AR42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24" spans="1:44" x14ac:dyDescent="0.35">
      <c r="A424" t="s">
        <v>133</v>
      </c>
      <c r="B424" t="s">
        <v>322</v>
      </c>
      <c r="C424" t="s">
        <v>322</v>
      </c>
      <c r="D424" t="s">
        <v>322</v>
      </c>
      <c r="E424" t="s">
        <v>48</v>
      </c>
      <c r="F424" t="s">
        <v>48</v>
      </c>
      <c r="G424" t="s">
        <v>48</v>
      </c>
      <c r="H424" t="s">
        <v>48</v>
      </c>
      <c r="I424" t="s">
        <v>48</v>
      </c>
      <c r="J424" t="s">
        <v>48</v>
      </c>
      <c r="K424" t="s">
        <v>48</v>
      </c>
      <c r="L424" t="s">
        <v>48</v>
      </c>
      <c r="M424" t="s">
        <v>48</v>
      </c>
      <c r="N424" t="s">
        <v>48</v>
      </c>
      <c r="O424" t="s">
        <v>48</v>
      </c>
      <c r="P424" t="s">
        <v>48</v>
      </c>
      <c r="Q424" t="s">
        <v>48</v>
      </c>
      <c r="R424" t="s">
        <v>48</v>
      </c>
      <c r="S424" t="s">
        <v>48</v>
      </c>
      <c r="T424" t="s">
        <v>322</v>
      </c>
      <c r="U424" t="s">
        <v>322</v>
      </c>
      <c r="V424" t="s">
        <v>322</v>
      </c>
      <c r="W424" t="s">
        <v>322</v>
      </c>
      <c r="X424" t="s">
        <v>322</v>
      </c>
      <c r="Y424" t="s">
        <v>322</v>
      </c>
      <c r="Z424" t="s">
        <v>322</v>
      </c>
      <c r="AH424" t="s">
        <v>322</v>
      </c>
      <c r="AI424" s="26"/>
      <c r="AJ424" s="26" t="s">
        <v>322</v>
      </c>
      <c r="AK424" s="26" t="s">
        <v>322</v>
      </c>
      <c r="AL424" s="26" t="s">
        <v>322</v>
      </c>
      <c r="AM424" s="26" t="str" cm="1">
        <f t="array" ref="AM424">IF(AH424="Yes",T424&amp;" (Suspended as of: "&amp;TEXT(AI424,"m/dd/yyyy")&amp;")",T424)</f>
        <v xml:space="preserve"> </v>
      </c>
      <c r="AN424" t="str" cm="1">
        <f t="array" ref="AN42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24" t="str" cm="1">
        <f t="array" ref="AO42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2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24" t="e">
        <f>VLOOKUP(data[[#This Row],[Lead Name]],get_cat!$A$170:$B$172,2,0)</f>
        <v>#N/A</v>
      </c>
      <c r="AR42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25" spans="1:44" x14ac:dyDescent="0.35">
      <c r="A425" t="s">
        <v>133</v>
      </c>
      <c r="B425" t="s">
        <v>322</v>
      </c>
      <c r="C425" t="s">
        <v>322</v>
      </c>
      <c r="D425" t="s">
        <v>322</v>
      </c>
      <c r="E425" t="s">
        <v>48</v>
      </c>
      <c r="F425" t="s">
        <v>48</v>
      </c>
      <c r="G425" t="s">
        <v>48</v>
      </c>
      <c r="H425" t="s">
        <v>48</v>
      </c>
      <c r="I425" t="s">
        <v>48</v>
      </c>
      <c r="J425" t="s">
        <v>48</v>
      </c>
      <c r="K425" t="s">
        <v>48</v>
      </c>
      <c r="L425" t="s">
        <v>48</v>
      </c>
      <c r="M425" t="s">
        <v>48</v>
      </c>
      <c r="N425" t="s">
        <v>48</v>
      </c>
      <c r="O425" t="s">
        <v>48</v>
      </c>
      <c r="P425" t="s">
        <v>48</v>
      </c>
      <c r="Q425" t="s">
        <v>48</v>
      </c>
      <c r="R425" t="s">
        <v>48</v>
      </c>
      <c r="S425" t="s">
        <v>48</v>
      </c>
      <c r="T425" t="s">
        <v>322</v>
      </c>
      <c r="U425" t="s">
        <v>322</v>
      </c>
      <c r="V425" t="s">
        <v>322</v>
      </c>
      <c r="W425" t="s">
        <v>322</v>
      </c>
      <c r="X425" t="s">
        <v>322</v>
      </c>
      <c r="Y425" t="s">
        <v>322</v>
      </c>
      <c r="Z425" t="s">
        <v>322</v>
      </c>
      <c r="AH425" t="s">
        <v>322</v>
      </c>
      <c r="AI425" s="26"/>
      <c r="AJ425" s="26" t="s">
        <v>322</v>
      </c>
      <c r="AK425" s="26" t="s">
        <v>322</v>
      </c>
      <c r="AL425" s="26" t="s">
        <v>322</v>
      </c>
      <c r="AM425" s="26" t="str" cm="1">
        <f t="array" ref="AM425">IF(AH425="Yes",T425&amp;" (Suspended as of: "&amp;TEXT(AI425,"m/dd/yyyy")&amp;")",T425)</f>
        <v xml:space="preserve"> </v>
      </c>
      <c r="AN425" t="str" cm="1">
        <f t="array" ref="AN42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25" t="str" cm="1">
        <f t="array" ref="AO42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2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25" t="e">
        <f>VLOOKUP(data[[#This Row],[Lead Name]],get_cat!$A$170:$B$172,2,0)</f>
        <v>#N/A</v>
      </c>
      <c r="AR42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26" spans="1:44" x14ac:dyDescent="0.35">
      <c r="A426" t="s">
        <v>133</v>
      </c>
      <c r="B426" t="s">
        <v>322</v>
      </c>
      <c r="C426" t="s">
        <v>322</v>
      </c>
      <c r="D426" t="s">
        <v>322</v>
      </c>
      <c r="E426" t="s">
        <v>48</v>
      </c>
      <c r="F426" t="s">
        <v>48</v>
      </c>
      <c r="G426" t="s">
        <v>48</v>
      </c>
      <c r="H426" t="s">
        <v>48</v>
      </c>
      <c r="I426" t="s">
        <v>48</v>
      </c>
      <c r="J426" t="s">
        <v>48</v>
      </c>
      <c r="K426" t="s">
        <v>48</v>
      </c>
      <c r="L426" t="s">
        <v>48</v>
      </c>
      <c r="M426" t="s">
        <v>48</v>
      </c>
      <c r="N426" t="s">
        <v>48</v>
      </c>
      <c r="O426" t="s">
        <v>48</v>
      </c>
      <c r="P426" t="s">
        <v>48</v>
      </c>
      <c r="Q426" t="s">
        <v>48</v>
      </c>
      <c r="R426" t="s">
        <v>48</v>
      </c>
      <c r="S426" t="s">
        <v>48</v>
      </c>
      <c r="T426" t="s">
        <v>322</v>
      </c>
      <c r="U426" t="s">
        <v>322</v>
      </c>
      <c r="V426" t="s">
        <v>322</v>
      </c>
      <c r="W426" t="s">
        <v>322</v>
      </c>
      <c r="X426" t="s">
        <v>322</v>
      </c>
      <c r="Y426" t="s">
        <v>322</v>
      </c>
      <c r="Z426" t="s">
        <v>322</v>
      </c>
      <c r="AH426" t="s">
        <v>322</v>
      </c>
      <c r="AI426" s="26"/>
      <c r="AJ426" s="26" t="s">
        <v>322</v>
      </c>
      <c r="AK426" s="26" t="s">
        <v>322</v>
      </c>
      <c r="AL426" s="26" t="s">
        <v>322</v>
      </c>
      <c r="AM426" s="26" t="str" cm="1">
        <f t="array" ref="AM426">IF(AH426="Yes",T426&amp;" (Suspended as of: "&amp;TEXT(AI426,"m/dd/yyyy")&amp;")",T426)</f>
        <v xml:space="preserve"> </v>
      </c>
      <c r="AN426" t="str" cm="1">
        <f t="array" ref="AN42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26" t="str" cm="1">
        <f t="array" ref="AO42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2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26" t="e">
        <f>VLOOKUP(data[[#This Row],[Lead Name]],get_cat!$A$170:$B$172,2,0)</f>
        <v>#N/A</v>
      </c>
      <c r="AR42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27" spans="1:44" x14ac:dyDescent="0.35">
      <c r="A427" t="s">
        <v>133</v>
      </c>
      <c r="B427" t="s">
        <v>322</v>
      </c>
      <c r="C427" t="s">
        <v>322</v>
      </c>
      <c r="D427" t="s">
        <v>322</v>
      </c>
      <c r="E427" t="s">
        <v>48</v>
      </c>
      <c r="F427" t="s">
        <v>48</v>
      </c>
      <c r="G427" t="s">
        <v>48</v>
      </c>
      <c r="H427" t="s">
        <v>48</v>
      </c>
      <c r="I427" t="s">
        <v>48</v>
      </c>
      <c r="J427" t="s">
        <v>48</v>
      </c>
      <c r="K427" t="s">
        <v>48</v>
      </c>
      <c r="L427" t="s">
        <v>48</v>
      </c>
      <c r="M427" t="s">
        <v>48</v>
      </c>
      <c r="N427" t="s">
        <v>48</v>
      </c>
      <c r="O427" t="s">
        <v>48</v>
      </c>
      <c r="P427" t="s">
        <v>48</v>
      </c>
      <c r="Q427" t="s">
        <v>48</v>
      </c>
      <c r="R427" t="s">
        <v>48</v>
      </c>
      <c r="S427" t="s">
        <v>48</v>
      </c>
      <c r="T427" t="s">
        <v>322</v>
      </c>
      <c r="U427" t="s">
        <v>322</v>
      </c>
      <c r="V427" t="s">
        <v>322</v>
      </c>
      <c r="W427" t="s">
        <v>322</v>
      </c>
      <c r="X427" t="s">
        <v>322</v>
      </c>
      <c r="Y427" t="s">
        <v>322</v>
      </c>
      <c r="Z427" t="s">
        <v>322</v>
      </c>
      <c r="AH427" t="s">
        <v>322</v>
      </c>
      <c r="AI427" s="26"/>
      <c r="AJ427" s="26" t="s">
        <v>322</v>
      </c>
      <c r="AK427" s="26" t="s">
        <v>322</v>
      </c>
      <c r="AL427" s="26" t="s">
        <v>322</v>
      </c>
      <c r="AM427" s="26" t="str" cm="1">
        <f t="array" ref="AM427">IF(AH427="Yes",T427&amp;" (Suspended as of: "&amp;TEXT(AI427,"m/dd/yyyy")&amp;")",T427)</f>
        <v xml:space="preserve"> </v>
      </c>
      <c r="AN427" t="str" cm="1">
        <f t="array" ref="AN42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27" t="str" cm="1">
        <f t="array" ref="AO42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2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27" t="e">
        <f>VLOOKUP(data[[#This Row],[Lead Name]],get_cat!$A$170:$B$172,2,0)</f>
        <v>#N/A</v>
      </c>
      <c r="AR42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28" spans="1:44" x14ac:dyDescent="0.35">
      <c r="A428" t="s">
        <v>133</v>
      </c>
      <c r="B428" t="s">
        <v>322</v>
      </c>
      <c r="C428" t="s">
        <v>322</v>
      </c>
      <c r="D428" t="s">
        <v>322</v>
      </c>
      <c r="E428" t="s">
        <v>48</v>
      </c>
      <c r="F428" t="s">
        <v>48</v>
      </c>
      <c r="G428" t="s">
        <v>48</v>
      </c>
      <c r="H428" t="s">
        <v>48</v>
      </c>
      <c r="I428" t="s">
        <v>48</v>
      </c>
      <c r="J428" t="s">
        <v>48</v>
      </c>
      <c r="K428" t="s">
        <v>48</v>
      </c>
      <c r="L428" t="s">
        <v>48</v>
      </c>
      <c r="M428" t="s">
        <v>48</v>
      </c>
      <c r="N428" t="s">
        <v>48</v>
      </c>
      <c r="O428" t="s">
        <v>48</v>
      </c>
      <c r="P428" t="s">
        <v>48</v>
      </c>
      <c r="Q428" t="s">
        <v>48</v>
      </c>
      <c r="R428" t="s">
        <v>48</v>
      </c>
      <c r="S428" t="s">
        <v>48</v>
      </c>
      <c r="T428" t="s">
        <v>322</v>
      </c>
      <c r="U428" t="s">
        <v>322</v>
      </c>
      <c r="V428" t="s">
        <v>322</v>
      </c>
      <c r="W428" t="s">
        <v>322</v>
      </c>
      <c r="X428" t="s">
        <v>322</v>
      </c>
      <c r="Y428" t="s">
        <v>322</v>
      </c>
      <c r="Z428" t="s">
        <v>322</v>
      </c>
      <c r="AH428" t="s">
        <v>322</v>
      </c>
      <c r="AI428" s="26"/>
      <c r="AJ428" s="26" t="s">
        <v>322</v>
      </c>
      <c r="AK428" s="26" t="s">
        <v>322</v>
      </c>
      <c r="AL428" s="26" t="s">
        <v>322</v>
      </c>
      <c r="AM428" s="26" t="str" cm="1">
        <f t="array" ref="AM428">IF(AH428="Yes",T428&amp;" (Suspended as of: "&amp;TEXT(AI428,"m/dd/yyyy")&amp;")",T428)</f>
        <v xml:space="preserve"> </v>
      </c>
      <c r="AN428" t="str" cm="1">
        <f t="array" ref="AN42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28" t="str" cm="1">
        <f t="array" ref="AO42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2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28" t="e">
        <f>VLOOKUP(data[[#This Row],[Lead Name]],get_cat!$A$170:$B$172,2,0)</f>
        <v>#N/A</v>
      </c>
      <c r="AR42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29" spans="1:44" x14ac:dyDescent="0.35">
      <c r="A429" t="s">
        <v>133</v>
      </c>
      <c r="B429" t="s">
        <v>322</v>
      </c>
      <c r="C429" t="s">
        <v>322</v>
      </c>
      <c r="D429" t="s">
        <v>322</v>
      </c>
      <c r="E429" t="s">
        <v>48</v>
      </c>
      <c r="F429" t="s">
        <v>48</v>
      </c>
      <c r="G429" t="s">
        <v>48</v>
      </c>
      <c r="H429" t="s">
        <v>48</v>
      </c>
      <c r="I429" t="s">
        <v>48</v>
      </c>
      <c r="J429" t="s">
        <v>48</v>
      </c>
      <c r="K429" t="s">
        <v>48</v>
      </c>
      <c r="L429" t="s">
        <v>48</v>
      </c>
      <c r="M429" t="s">
        <v>48</v>
      </c>
      <c r="N429" t="s">
        <v>48</v>
      </c>
      <c r="O429" t="s">
        <v>48</v>
      </c>
      <c r="P429" t="s">
        <v>48</v>
      </c>
      <c r="Q429" t="s">
        <v>48</v>
      </c>
      <c r="R429" t="s">
        <v>48</v>
      </c>
      <c r="S429" t="s">
        <v>48</v>
      </c>
      <c r="T429" t="s">
        <v>322</v>
      </c>
      <c r="U429" t="s">
        <v>322</v>
      </c>
      <c r="V429" t="s">
        <v>322</v>
      </c>
      <c r="W429" t="s">
        <v>322</v>
      </c>
      <c r="X429" t="s">
        <v>322</v>
      </c>
      <c r="Y429" t="s">
        <v>322</v>
      </c>
      <c r="Z429" t="s">
        <v>322</v>
      </c>
      <c r="AH429" t="s">
        <v>322</v>
      </c>
      <c r="AI429" s="26"/>
      <c r="AJ429" s="26" t="s">
        <v>322</v>
      </c>
      <c r="AK429" s="26" t="s">
        <v>322</v>
      </c>
      <c r="AL429" s="26" t="s">
        <v>322</v>
      </c>
      <c r="AM429" s="26" t="str" cm="1">
        <f t="array" ref="AM429">IF(AH429="Yes",T429&amp;" (Suspended as of: "&amp;TEXT(AI429,"m/dd/yyyy")&amp;")",T429)</f>
        <v xml:space="preserve"> </v>
      </c>
      <c r="AN429" t="str" cm="1">
        <f t="array" ref="AN42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29" t="str" cm="1">
        <f t="array" ref="AO42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2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29" t="e">
        <f>VLOOKUP(data[[#This Row],[Lead Name]],get_cat!$A$170:$B$172,2,0)</f>
        <v>#N/A</v>
      </c>
      <c r="AR42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30" spans="1:44" x14ac:dyDescent="0.35">
      <c r="A430" t="s">
        <v>133</v>
      </c>
      <c r="B430" t="s">
        <v>322</v>
      </c>
      <c r="C430" t="s">
        <v>322</v>
      </c>
      <c r="D430" t="s">
        <v>322</v>
      </c>
      <c r="E430" t="s">
        <v>48</v>
      </c>
      <c r="F430" t="s">
        <v>48</v>
      </c>
      <c r="G430" t="s">
        <v>48</v>
      </c>
      <c r="H430" t="s">
        <v>48</v>
      </c>
      <c r="I430" t="s">
        <v>48</v>
      </c>
      <c r="J430" t="s">
        <v>48</v>
      </c>
      <c r="K430" t="s">
        <v>48</v>
      </c>
      <c r="L430" t="s">
        <v>48</v>
      </c>
      <c r="M430" t="s">
        <v>48</v>
      </c>
      <c r="N430" t="s">
        <v>48</v>
      </c>
      <c r="O430" t="s">
        <v>48</v>
      </c>
      <c r="P430" t="s">
        <v>48</v>
      </c>
      <c r="Q430" t="s">
        <v>48</v>
      </c>
      <c r="R430" t="s">
        <v>48</v>
      </c>
      <c r="S430" t="s">
        <v>48</v>
      </c>
      <c r="T430" t="s">
        <v>322</v>
      </c>
      <c r="U430" t="s">
        <v>322</v>
      </c>
      <c r="V430" t="s">
        <v>322</v>
      </c>
      <c r="W430" t="s">
        <v>322</v>
      </c>
      <c r="X430" t="s">
        <v>322</v>
      </c>
      <c r="Y430" t="s">
        <v>322</v>
      </c>
      <c r="Z430" t="s">
        <v>322</v>
      </c>
      <c r="AH430" t="s">
        <v>322</v>
      </c>
      <c r="AI430" s="26"/>
      <c r="AJ430" s="26" t="s">
        <v>322</v>
      </c>
      <c r="AK430" s="26" t="s">
        <v>322</v>
      </c>
      <c r="AL430" s="26" t="s">
        <v>322</v>
      </c>
      <c r="AM430" s="26" t="str" cm="1">
        <f t="array" ref="AM430">IF(AH430="Yes",T430&amp;" (Suspended as of: "&amp;TEXT(AI430,"m/dd/yyyy")&amp;")",T430)</f>
        <v xml:space="preserve"> </v>
      </c>
      <c r="AN430" t="str" cm="1">
        <f t="array" ref="AN43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30" t="str" cm="1">
        <f t="array" ref="AO43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3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30" t="e">
        <f>VLOOKUP(data[[#This Row],[Lead Name]],get_cat!$A$170:$B$172,2,0)</f>
        <v>#N/A</v>
      </c>
      <c r="AR43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31" spans="1:44" x14ac:dyDescent="0.35">
      <c r="A431" t="s">
        <v>133</v>
      </c>
      <c r="B431" t="s">
        <v>322</v>
      </c>
      <c r="C431" t="s">
        <v>322</v>
      </c>
      <c r="D431" t="s">
        <v>322</v>
      </c>
      <c r="E431" t="s">
        <v>48</v>
      </c>
      <c r="F431" t="s">
        <v>48</v>
      </c>
      <c r="G431" t="s">
        <v>48</v>
      </c>
      <c r="H431" t="s">
        <v>48</v>
      </c>
      <c r="I431" t="s">
        <v>48</v>
      </c>
      <c r="J431" t="s">
        <v>48</v>
      </c>
      <c r="K431" t="s">
        <v>48</v>
      </c>
      <c r="L431" t="s">
        <v>48</v>
      </c>
      <c r="M431" t="s">
        <v>48</v>
      </c>
      <c r="N431" t="s">
        <v>48</v>
      </c>
      <c r="O431" t="s">
        <v>48</v>
      </c>
      <c r="P431" t="s">
        <v>48</v>
      </c>
      <c r="Q431" t="s">
        <v>48</v>
      </c>
      <c r="R431" t="s">
        <v>48</v>
      </c>
      <c r="S431" t="s">
        <v>48</v>
      </c>
      <c r="T431" t="s">
        <v>322</v>
      </c>
      <c r="U431" t="s">
        <v>322</v>
      </c>
      <c r="V431" t="s">
        <v>322</v>
      </c>
      <c r="W431" t="s">
        <v>322</v>
      </c>
      <c r="X431" t="s">
        <v>322</v>
      </c>
      <c r="Y431" t="s">
        <v>322</v>
      </c>
      <c r="Z431" t="s">
        <v>322</v>
      </c>
      <c r="AH431" t="s">
        <v>322</v>
      </c>
      <c r="AI431" s="26"/>
      <c r="AJ431" s="26" t="s">
        <v>322</v>
      </c>
      <c r="AK431" s="26" t="s">
        <v>322</v>
      </c>
      <c r="AL431" s="26" t="s">
        <v>322</v>
      </c>
      <c r="AM431" s="26" t="str" cm="1">
        <f t="array" ref="AM431">IF(AH431="Yes",T431&amp;" (Suspended as of: "&amp;TEXT(AI431,"m/dd/yyyy")&amp;")",T431)</f>
        <v xml:space="preserve"> </v>
      </c>
      <c r="AN431" t="str" cm="1">
        <f t="array" ref="AN43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31" t="str" cm="1">
        <f t="array" ref="AO43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3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31" t="e">
        <f>VLOOKUP(data[[#This Row],[Lead Name]],get_cat!$A$170:$B$172,2,0)</f>
        <v>#N/A</v>
      </c>
      <c r="AR43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32" spans="1:44" x14ac:dyDescent="0.35">
      <c r="A432" t="s">
        <v>133</v>
      </c>
      <c r="B432" t="s">
        <v>322</v>
      </c>
      <c r="C432" t="s">
        <v>322</v>
      </c>
      <c r="D432" t="s">
        <v>322</v>
      </c>
      <c r="E432" t="s">
        <v>48</v>
      </c>
      <c r="F432" t="s">
        <v>48</v>
      </c>
      <c r="G432" t="s">
        <v>48</v>
      </c>
      <c r="H432" t="s">
        <v>48</v>
      </c>
      <c r="I432" t="s">
        <v>48</v>
      </c>
      <c r="J432" t="s">
        <v>48</v>
      </c>
      <c r="K432" t="s">
        <v>48</v>
      </c>
      <c r="L432" t="s">
        <v>48</v>
      </c>
      <c r="M432" t="s">
        <v>48</v>
      </c>
      <c r="N432" t="s">
        <v>48</v>
      </c>
      <c r="O432" t="s">
        <v>48</v>
      </c>
      <c r="P432" t="s">
        <v>48</v>
      </c>
      <c r="Q432" t="s">
        <v>48</v>
      </c>
      <c r="R432" t="s">
        <v>48</v>
      </c>
      <c r="S432" t="s">
        <v>48</v>
      </c>
      <c r="T432" t="s">
        <v>322</v>
      </c>
      <c r="U432" t="s">
        <v>322</v>
      </c>
      <c r="V432" t="s">
        <v>322</v>
      </c>
      <c r="W432" t="s">
        <v>322</v>
      </c>
      <c r="X432" t="s">
        <v>322</v>
      </c>
      <c r="Y432" t="s">
        <v>322</v>
      </c>
      <c r="Z432" t="s">
        <v>322</v>
      </c>
      <c r="AH432" t="s">
        <v>322</v>
      </c>
      <c r="AI432" s="26"/>
      <c r="AJ432" s="26" t="s">
        <v>322</v>
      </c>
      <c r="AK432" s="26" t="s">
        <v>322</v>
      </c>
      <c r="AL432" s="26" t="s">
        <v>322</v>
      </c>
      <c r="AM432" s="26" t="str" cm="1">
        <f t="array" ref="AM432">IF(AH432="Yes",T432&amp;" (Suspended as of: "&amp;TEXT(AI432,"m/dd/yyyy")&amp;")",T432)</f>
        <v xml:space="preserve"> </v>
      </c>
      <c r="AN432" t="str" cm="1">
        <f t="array" ref="AN43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32" t="str" cm="1">
        <f t="array" ref="AO43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3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32" t="e">
        <f>VLOOKUP(data[[#This Row],[Lead Name]],get_cat!$A$170:$B$172,2,0)</f>
        <v>#N/A</v>
      </c>
      <c r="AR43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33" spans="1:44" x14ac:dyDescent="0.35">
      <c r="A433" t="s">
        <v>133</v>
      </c>
      <c r="B433" t="s">
        <v>322</v>
      </c>
      <c r="C433" t="s">
        <v>322</v>
      </c>
      <c r="D433" t="s">
        <v>322</v>
      </c>
      <c r="E433" t="s">
        <v>48</v>
      </c>
      <c r="F433" t="s">
        <v>48</v>
      </c>
      <c r="G433" t="s">
        <v>48</v>
      </c>
      <c r="H433" t="s">
        <v>48</v>
      </c>
      <c r="I433" t="s">
        <v>48</v>
      </c>
      <c r="J433" t="s">
        <v>48</v>
      </c>
      <c r="K433" t="s">
        <v>48</v>
      </c>
      <c r="L433" t="s">
        <v>48</v>
      </c>
      <c r="M433" t="s">
        <v>48</v>
      </c>
      <c r="N433" t="s">
        <v>48</v>
      </c>
      <c r="O433" t="s">
        <v>48</v>
      </c>
      <c r="P433" t="s">
        <v>48</v>
      </c>
      <c r="Q433" t="s">
        <v>48</v>
      </c>
      <c r="R433" t="s">
        <v>48</v>
      </c>
      <c r="S433" t="s">
        <v>48</v>
      </c>
      <c r="T433" t="s">
        <v>322</v>
      </c>
      <c r="U433" t="s">
        <v>322</v>
      </c>
      <c r="V433" t="s">
        <v>322</v>
      </c>
      <c r="W433" t="s">
        <v>322</v>
      </c>
      <c r="X433" t="s">
        <v>322</v>
      </c>
      <c r="Y433" t="s">
        <v>322</v>
      </c>
      <c r="Z433" t="s">
        <v>322</v>
      </c>
      <c r="AH433" t="s">
        <v>322</v>
      </c>
      <c r="AI433" s="26"/>
      <c r="AJ433" s="26" t="s">
        <v>322</v>
      </c>
      <c r="AK433" s="26" t="s">
        <v>322</v>
      </c>
      <c r="AL433" s="26" t="s">
        <v>322</v>
      </c>
      <c r="AM433" s="26" t="str" cm="1">
        <f t="array" ref="AM433">IF(AH433="Yes",T433&amp;" (Suspended as of: "&amp;TEXT(AI433,"m/dd/yyyy")&amp;")",T433)</f>
        <v xml:space="preserve"> </v>
      </c>
      <c r="AN433" t="str" cm="1">
        <f t="array" ref="AN43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33" t="str" cm="1">
        <f t="array" ref="AO43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3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33" t="e">
        <f>VLOOKUP(data[[#This Row],[Lead Name]],get_cat!$A$170:$B$172,2,0)</f>
        <v>#N/A</v>
      </c>
      <c r="AR43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34" spans="1:44" x14ac:dyDescent="0.35">
      <c r="A434" t="s">
        <v>133</v>
      </c>
      <c r="B434" t="s">
        <v>322</v>
      </c>
      <c r="C434" t="s">
        <v>322</v>
      </c>
      <c r="D434" t="s">
        <v>322</v>
      </c>
      <c r="E434" t="s">
        <v>48</v>
      </c>
      <c r="F434" t="s">
        <v>48</v>
      </c>
      <c r="G434" t="s">
        <v>48</v>
      </c>
      <c r="H434" t="s">
        <v>48</v>
      </c>
      <c r="I434" t="s">
        <v>48</v>
      </c>
      <c r="J434" t="s">
        <v>48</v>
      </c>
      <c r="K434" t="s">
        <v>48</v>
      </c>
      <c r="L434" t="s">
        <v>48</v>
      </c>
      <c r="M434" t="s">
        <v>48</v>
      </c>
      <c r="N434" t="s">
        <v>48</v>
      </c>
      <c r="O434" t="s">
        <v>48</v>
      </c>
      <c r="P434" t="s">
        <v>48</v>
      </c>
      <c r="Q434" t="s">
        <v>48</v>
      </c>
      <c r="R434" t="s">
        <v>48</v>
      </c>
      <c r="S434" t="s">
        <v>48</v>
      </c>
      <c r="T434" t="s">
        <v>322</v>
      </c>
      <c r="U434" t="s">
        <v>322</v>
      </c>
      <c r="V434" t="s">
        <v>322</v>
      </c>
      <c r="W434" t="s">
        <v>322</v>
      </c>
      <c r="X434" t="s">
        <v>322</v>
      </c>
      <c r="Y434" t="s">
        <v>322</v>
      </c>
      <c r="Z434" t="s">
        <v>322</v>
      </c>
      <c r="AH434" t="s">
        <v>322</v>
      </c>
      <c r="AI434" s="26"/>
      <c r="AJ434" s="26" t="s">
        <v>322</v>
      </c>
      <c r="AK434" s="26" t="s">
        <v>322</v>
      </c>
      <c r="AL434" s="26" t="s">
        <v>322</v>
      </c>
      <c r="AM434" s="26" t="str" cm="1">
        <f t="array" ref="AM434">IF(AH434="Yes",T434&amp;" (Suspended as of: "&amp;TEXT(AI434,"m/dd/yyyy")&amp;")",T434)</f>
        <v xml:space="preserve"> </v>
      </c>
      <c r="AN434" t="str" cm="1">
        <f t="array" ref="AN43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34" t="str" cm="1">
        <f t="array" ref="AO43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3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34" t="e">
        <f>VLOOKUP(data[[#This Row],[Lead Name]],get_cat!$A$170:$B$172,2,0)</f>
        <v>#N/A</v>
      </c>
      <c r="AR43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35" spans="1:44" x14ac:dyDescent="0.35">
      <c r="A435" t="s">
        <v>133</v>
      </c>
      <c r="B435" t="s">
        <v>322</v>
      </c>
      <c r="C435" t="s">
        <v>322</v>
      </c>
      <c r="D435" t="s">
        <v>322</v>
      </c>
      <c r="E435" t="s">
        <v>48</v>
      </c>
      <c r="F435" t="s">
        <v>48</v>
      </c>
      <c r="G435" t="s">
        <v>48</v>
      </c>
      <c r="H435" t="s">
        <v>48</v>
      </c>
      <c r="I435" t="s">
        <v>48</v>
      </c>
      <c r="J435" t="s">
        <v>48</v>
      </c>
      <c r="K435" t="s">
        <v>48</v>
      </c>
      <c r="L435" t="s">
        <v>48</v>
      </c>
      <c r="M435" t="s">
        <v>48</v>
      </c>
      <c r="N435" t="s">
        <v>48</v>
      </c>
      <c r="O435" t="s">
        <v>48</v>
      </c>
      <c r="P435" t="s">
        <v>48</v>
      </c>
      <c r="Q435" t="s">
        <v>48</v>
      </c>
      <c r="R435" t="s">
        <v>48</v>
      </c>
      <c r="S435" t="s">
        <v>48</v>
      </c>
      <c r="T435" t="s">
        <v>322</v>
      </c>
      <c r="U435" t="s">
        <v>322</v>
      </c>
      <c r="V435" t="s">
        <v>322</v>
      </c>
      <c r="W435" t="s">
        <v>322</v>
      </c>
      <c r="X435" t="s">
        <v>322</v>
      </c>
      <c r="Y435" t="s">
        <v>322</v>
      </c>
      <c r="Z435" t="s">
        <v>322</v>
      </c>
      <c r="AH435" t="s">
        <v>322</v>
      </c>
      <c r="AI435" s="26"/>
      <c r="AJ435" s="26" t="s">
        <v>322</v>
      </c>
      <c r="AK435" s="26" t="s">
        <v>322</v>
      </c>
      <c r="AL435" s="26" t="s">
        <v>322</v>
      </c>
      <c r="AM435" s="26" t="str" cm="1">
        <f t="array" ref="AM435">IF(AH435="Yes",T435&amp;" (Suspended as of: "&amp;TEXT(AI435,"m/dd/yyyy")&amp;")",T435)</f>
        <v xml:space="preserve"> </v>
      </c>
      <c r="AN435" t="str" cm="1">
        <f t="array" ref="AN43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35" t="str" cm="1">
        <f t="array" ref="AO43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3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35" t="e">
        <f>VLOOKUP(data[[#This Row],[Lead Name]],get_cat!$A$170:$B$172,2,0)</f>
        <v>#N/A</v>
      </c>
      <c r="AR43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36" spans="1:44" x14ac:dyDescent="0.35">
      <c r="A436" t="s">
        <v>133</v>
      </c>
      <c r="B436" t="s">
        <v>322</v>
      </c>
      <c r="C436" t="s">
        <v>322</v>
      </c>
      <c r="D436" t="s">
        <v>322</v>
      </c>
      <c r="E436" t="s">
        <v>48</v>
      </c>
      <c r="F436" t="s">
        <v>48</v>
      </c>
      <c r="G436" t="s">
        <v>48</v>
      </c>
      <c r="H436" t="s">
        <v>48</v>
      </c>
      <c r="I436" t="s">
        <v>48</v>
      </c>
      <c r="J436" t="s">
        <v>48</v>
      </c>
      <c r="K436" t="s">
        <v>48</v>
      </c>
      <c r="L436" t="s">
        <v>48</v>
      </c>
      <c r="M436" t="s">
        <v>48</v>
      </c>
      <c r="N436" t="s">
        <v>48</v>
      </c>
      <c r="O436" t="s">
        <v>48</v>
      </c>
      <c r="P436" t="s">
        <v>48</v>
      </c>
      <c r="Q436" t="s">
        <v>48</v>
      </c>
      <c r="R436" t="s">
        <v>48</v>
      </c>
      <c r="S436" t="s">
        <v>48</v>
      </c>
      <c r="T436" t="s">
        <v>322</v>
      </c>
      <c r="U436" t="s">
        <v>322</v>
      </c>
      <c r="V436" t="s">
        <v>322</v>
      </c>
      <c r="W436" t="s">
        <v>322</v>
      </c>
      <c r="X436" t="s">
        <v>322</v>
      </c>
      <c r="Y436" t="s">
        <v>322</v>
      </c>
      <c r="Z436" t="s">
        <v>322</v>
      </c>
      <c r="AH436" t="s">
        <v>322</v>
      </c>
      <c r="AI436" s="26"/>
      <c r="AJ436" s="26" t="s">
        <v>322</v>
      </c>
      <c r="AK436" s="26" t="s">
        <v>322</v>
      </c>
      <c r="AL436" s="26" t="s">
        <v>322</v>
      </c>
      <c r="AM436" s="26" t="str" cm="1">
        <f t="array" ref="AM436">IF(AH436="Yes",T436&amp;" (Suspended as of: "&amp;TEXT(AI436,"m/dd/yyyy")&amp;")",T436)</f>
        <v xml:space="preserve"> </v>
      </c>
      <c r="AN436" t="str" cm="1">
        <f t="array" ref="AN43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36" t="str" cm="1">
        <f t="array" ref="AO43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3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36" t="e">
        <f>VLOOKUP(data[[#This Row],[Lead Name]],get_cat!$A$170:$B$172,2,0)</f>
        <v>#N/A</v>
      </c>
      <c r="AR43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37" spans="1:44" x14ac:dyDescent="0.35">
      <c r="A437" t="s">
        <v>133</v>
      </c>
      <c r="B437" t="s">
        <v>322</v>
      </c>
      <c r="C437" t="s">
        <v>322</v>
      </c>
      <c r="D437" t="s">
        <v>322</v>
      </c>
      <c r="E437" t="s">
        <v>48</v>
      </c>
      <c r="F437" t="s">
        <v>48</v>
      </c>
      <c r="G437" t="s">
        <v>48</v>
      </c>
      <c r="H437" t="s">
        <v>48</v>
      </c>
      <c r="I437" t="s">
        <v>48</v>
      </c>
      <c r="J437" t="s">
        <v>48</v>
      </c>
      <c r="K437" t="s">
        <v>48</v>
      </c>
      <c r="L437" t="s">
        <v>48</v>
      </c>
      <c r="M437" t="s">
        <v>48</v>
      </c>
      <c r="N437" t="s">
        <v>48</v>
      </c>
      <c r="O437" t="s">
        <v>48</v>
      </c>
      <c r="P437" t="s">
        <v>48</v>
      </c>
      <c r="Q437" t="s">
        <v>48</v>
      </c>
      <c r="R437" t="s">
        <v>48</v>
      </c>
      <c r="S437" t="s">
        <v>48</v>
      </c>
      <c r="T437" t="s">
        <v>322</v>
      </c>
      <c r="U437" t="s">
        <v>322</v>
      </c>
      <c r="V437" t="s">
        <v>322</v>
      </c>
      <c r="W437" t="s">
        <v>322</v>
      </c>
      <c r="X437" t="s">
        <v>322</v>
      </c>
      <c r="Y437" t="s">
        <v>322</v>
      </c>
      <c r="Z437" t="s">
        <v>322</v>
      </c>
      <c r="AH437" t="s">
        <v>322</v>
      </c>
      <c r="AI437" s="26"/>
      <c r="AJ437" s="26" t="s">
        <v>322</v>
      </c>
      <c r="AK437" s="26" t="s">
        <v>322</v>
      </c>
      <c r="AL437" s="26" t="s">
        <v>322</v>
      </c>
      <c r="AM437" s="26" t="str" cm="1">
        <f t="array" ref="AM437">IF(AH437="Yes",T437&amp;" (Suspended as of: "&amp;TEXT(AI437,"m/dd/yyyy")&amp;")",T437)</f>
        <v xml:space="preserve"> </v>
      </c>
      <c r="AN437" t="str" cm="1">
        <f t="array" ref="AN43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37" t="str" cm="1">
        <f t="array" ref="AO43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3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37" t="e">
        <f>VLOOKUP(data[[#This Row],[Lead Name]],get_cat!$A$170:$B$172,2,0)</f>
        <v>#N/A</v>
      </c>
      <c r="AR43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38" spans="1:44" x14ac:dyDescent="0.35">
      <c r="A438" t="s">
        <v>133</v>
      </c>
      <c r="B438" t="s">
        <v>322</v>
      </c>
      <c r="C438" t="s">
        <v>322</v>
      </c>
      <c r="D438" t="s">
        <v>322</v>
      </c>
      <c r="E438" t="s">
        <v>48</v>
      </c>
      <c r="F438" t="s">
        <v>48</v>
      </c>
      <c r="G438" t="s">
        <v>48</v>
      </c>
      <c r="H438" t="s">
        <v>48</v>
      </c>
      <c r="I438" t="s">
        <v>48</v>
      </c>
      <c r="J438" t="s">
        <v>48</v>
      </c>
      <c r="K438" t="s">
        <v>48</v>
      </c>
      <c r="L438" t="s">
        <v>48</v>
      </c>
      <c r="M438" t="s">
        <v>48</v>
      </c>
      <c r="N438" t="s">
        <v>48</v>
      </c>
      <c r="O438" t="s">
        <v>48</v>
      </c>
      <c r="P438" t="s">
        <v>48</v>
      </c>
      <c r="Q438" t="s">
        <v>48</v>
      </c>
      <c r="R438" t="s">
        <v>48</v>
      </c>
      <c r="S438" t="s">
        <v>48</v>
      </c>
      <c r="T438" t="s">
        <v>322</v>
      </c>
      <c r="U438" t="s">
        <v>322</v>
      </c>
      <c r="V438" t="s">
        <v>322</v>
      </c>
      <c r="W438" t="s">
        <v>322</v>
      </c>
      <c r="X438" t="s">
        <v>322</v>
      </c>
      <c r="Y438" t="s">
        <v>322</v>
      </c>
      <c r="Z438" t="s">
        <v>322</v>
      </c>
      <c r="AH438" t="s">
        <v>322</v>
      </c>
      <c r="AI438" s="26"/>
      <c r="AJ438" s="26" t="s">
        <v>322</v>
      </c>
      <c r="AK438" s="26" t="s">
        <v>322</v>
      </c>
      <c r="AL438" s="26" t="s">
        <v>322</v>
      </c>
      <c r="AM438" s="26" t="str" cm="1">
        <f t="array" ref="AM438">IF(AH438="Yes",T438&amp;" (Suspended as of: "&amp;TEXT(AI438,"m/dd/yyyy")&amp;")",T438)</f>
        <v xml:space="preserve"> </v>
      </c>
      <c r="AN438" t="str" cm="1">
        <f t="array" ref="AN43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38" t="str" cm="1">
        <f t="array" ref="AO43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3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38" t="e">
        <f>VLOOKUP(data[[#This Row],[Lead Name]],get_cat!$A$170:$B$172,2,0)</f>
        <v>#N/A</v>
      </c>
      <c r="AR43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39" spans="1:44" x14ac:dyDescent="0.35">
      <c r="A439" t="s">
        <v>133</v>
      </c>
      <c r="B439" t="s">
        <v>322</v>
      </c>
      <c r="C439" t="s">
        <v>322</v>
      </c>
      <c r="D439" t="s">
        <v>322</v>
      </c>
      <c r="E439" t="s">
        <v>48</v>
      </c>
      <c r="F439" t="s">
        <v>48</v>
      </c>
      <c r="G439" t="s">
        <v>48</v>
      </c>
      <c r="H439" t="s">
        <v>48</v>
      </c>
      <c r="I439" t="s">
        <v>48</v>
      </c>
      <c r="J439" t="s">
        <v>48</v>
      </c>
      <c r="K439" t="s">
        <v>48</v>
      </c>
      <c r="L439" t="s">
        <v>48</v>
      </c>
      <c r="M439" t="s">
        <v>48</v>
      </c>
      <c r="N439" t="s">
        <v>48</v>
      </c>
      <c r="O439" t="s">
        <v>48</v>
      </c>
      <c r="P439" t="s">
        <v>48</v>
      </c>
      <c r="Q439" t="s">
        <v>48</v>
      </c>
      <c r="R439" t="s">
        <v>48</v>
      </c>
      <c r="S439" t="s">
        <v>48</v>
      </c>
      <c r="T439" t="s">
        <v>322</v>
      </c>
      <c r="U439" t="s">
        <v>322</v>
      </c>
      <c r="V439" t="s">
        <v>322</v>
      </c>
      <c r="W439" t="s">
        <v>322</v>
      </c>
      <c r="X439" t="s">
        <v>322</v>
      </c>
      <c r="Y439" t="s">
        <v>322</v>
      </c>
      <c r="Z439" t="s">
        <v>322</v>
      </c>
      <c r="AH439" t="s">
        <v>322</v>
      </c>
      <c r="AI439" s="26"/>
      <c r="AJ439" s="26" t="s">
        <v>322</v>
      </c>
      <c r="AK439" s="26" t="s">
        <v>322</v>
      </c>
      <c r="AL439" s="26" t="s">
        <v>322</v>
      </c>
      <c r="AM439" s="26" t="str" cm="1">
        <f t="array" ref="AM439">IF(AH439="Yes",T439&amp;" (Suspended as of: "&amp;TEXT(AI439,"m/dd/yyyy")&amp;")",T439)</f>
        <v xml:space="preserve"> </v>
      </c>
      <c r="AN439" t="str" cm="1">
        <f t="array" ref="AN43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39" t="str" cm="1">
        <f t="array" ref="AO43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3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39" t="e">
        <f>VLOOKUP(data[[#This Row],[Lead Name]],get_cat!$A$170:$B$172,2,0)</f>
        <v>#N/A</v>
      </c>
      <c r="AR43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40" spans="1:44" x14ac:dyDescent="0.35">
      <c r="A440" t="s">
        <v>133</v>
      </c>
      <c r="B440" t="s">
        <v>322</v>
      </c>
      <c r="C440" t="s">
        <v>322</v>
      </c>
      <c r="D440" t="s">
        <v>322</v>
      </c>
      <c r="E440" t="s">
        <v>48</v>
      </c>
      <c r="F440" t="s">
        <v>48</v>
      </c>
      <c r="G440" t="s">
        <v>48</v>
      </c>
      <c r="H440" t="s">
        <v>48</v>
      </c>
      <c r="I440" t="s">
        <v>48</v>
      </c>
      <c r="J440" t="s">
        <v>48</v>
      </c>
      <c r="K440" t="s">
        <v>48</v>
      </c>
      <c r="L440" t="s">
        <v>48</v>
      </c>
      <c r="M440" t="s">
        <v>48</v>
      </c>
      <c r="N440" t="s">
        <v>48</v>
      </c>
      <c r="O440" t="s">
        <v>48</v>
      </c>
      <c r="P440" t="s">
        <v>48</v>
      </c>
      <c r="Q440" t="s">
        <v>48</v>
      </c>
      <c r="R440" t="s">
        <v>48</v>
      </c>
      <c r="S440" t="s">
        <v>48</v>
      </c>
      <c r="T440" t="s">
        <v>322</v>
      </c>
      <c r="U440" t="s">
        <v>322</v>
      </c>
      <c r="V440" t="s">
        <v>322</v>
      </c>
      <c r="W440" t="s">
        <v>322</v>
      </c>
      <c r="X440" t="s">
        <v>322</v>
      </c>
      <c r="Y440" t="s">
        <v>322</v>
      </c>
      <c r="Z440" t="s">
        <v>322</v>
      </c>
      <c r="AH440" t="s">
        <v>322</v>
      </c>
      <c r="AI440" s="26"/>
      <c r="AJ440" s="26" t="s">
        <v>322</v>
      </c>
      <c r="AK440" s="26" t="s">
        <v>322</v>
      </c>
      <c r="AL440" s="26" t="s">
        <v>322</v>
      </c>
      <c r="AM440" s="26" t="str" cm="1">
        <f t="array" ref="AM440">IF(AH440="Yes",T440&amp;" (Suspended as of: "&amp;TEXT(AI440,"m/dd/yyyy")&amp;")",T440)</f>
        <v xml:space="preserve"> </v>
      </c>
      <c r="AN440" t="str" cm="1">
        <f t="array" ref="AN44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40" t="str" cm="1">
        <f t="array" ref="AO44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4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40" t="e">
        <f>VLOOKUP(data[[#This Row],[Lead Name]],get_cat!$A$170:$B$172,2,0)</f>
        <v>#N/A</v>
      </c>
      <c r="AR44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41" spans="1:44" x14ac:dyDescent="0.35">
      <c r="A441" t="s">
        <v>133</v>
      </c>
      <c r="B441" t="s">
        <v>322</v>
      </c>
      <c r="C441" t="s">
        <v>322</v>
      </c>
      <c r="D441" t="s">
        <v>322</v>
      </c>
      <c r="E441" t="s">
        <v>48</v>
      </c>
      <c r="F441" t="s">
        <v>48</v>
      </c>
      <c r="G441" t="s">
        <v>48</v>
      </c>
      <c r="H441" t="s">
        <v>48</v>
      </c>
      <c r="I441" t="s">
        <v>48</v>
      </c>
      <c r="J441" t="s">
        <v>48</v>
      </c>
      <c r="K441" t="s">
        <v>48</v>
      </c>
      <c r="L441" t="s">
        <v>48</v>
      </c>
      <c r="M441" t="s">
        <v>48</v>
      </c>
      <c r="N441" t="s">
        <v>48</v>
      </c>
      <c r="O441" t="s">
        <v>48</v>
      </c>
      <c r="P441" t="s">
        <v>48</v>
      </c>
      <c r="Q441" t="s">
        <v>48</v>
      </c>
      <c r="R441" t="s">
        <v>48</v>
      </c>
      <c r="S441" t="s">
        <v>48</v>
      </c>
      <c r="T441" t="s">
        <v>322</v>
      </c>
      <c r="U441" t="s">
        <v>322</v>
      </c>
      <c r="V441" t="s">
        <v>322</v>
      </c>
      <c r="W441" t="s">
        <v>322</v>
      </c>
      <c r="X441" t="s">
        <v>322</v>
      </c>
      <c r="Y441" t="s">
        <v>322</v>
      </c>
      <c r="Z441" t="s">
        <v>322</v>
      </c>
      <c r="AH441" t="s">
        <v>322</v>
      </c>
      <c r="AI441" s="26"/>
      <c r="AJ441" s="26" t="s">
        <v>322</v>
      </c>
      <c r="AK441" s="26" t="s">
        <v>322</v>
      </c>
      <c r="AL441" s="26" t="s">
        <v>322</v>
      </c>
      <c r="AM441" s="26" t="str" cm="1">
        <f t="array" ref="AM441">IF(AH441="Yes",T441&amp;" (Suspended as of: "&amp;TEXT(AI441,"m/dd/yyyy")&amp;")",T441)</f>
        <v xml:space="preserve"> </v>
      </c>
      <c r="AN441" t="str" cm="1">
        <f t="array" ref="AN44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41" t="str" cm="1">
        <f t="array" ref="AO44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4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41" t="e">
        <f>VLOOKUP(data[[#This Row],[Lead Name]],get_cat!$A$170:$B$172,2,0)</f>
        <v>#N/A</v>
      </c>
      <c r="AR44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42" spans="1:44" x14ac:dyDescent="0.35">
      <c r="A442" t="s">
        <v>133</v>
      </c>
      <c r="B442" t="s">
        <v>322</v>
      </c>
      <c r="C442" t="s">
        <v>322</v>
      </c>
      <c r="D442" t="s">
        <v>322</v>
      </c>
      <c r="E442" t="s">
        <v>48</v>
      </c>
      <c r="F442" t="s">
        <v>48</v>
      </c>
      <c r="G442" t="s">
        <v>48</v>
      </c>
      <c r="H442" t="s">
        <v>48</v>
      </c>
      <c r="I442" t="s">
        <v>48</v>
      </c>
      <c r="J442" t="s">
        <v>48</v>
      </c>
      <c r="K442" t="s">
        <v>48</v>
      </c>
      <c r="L442" t="s">
        <v>48</v>
      </c>
      <c r="M442" t="s">
        <v>48</v>
      </c>
      <c r="N442" t="s">
        <v>48</v>
      </c>
      <c r="O442" t="s">
        <v>48</v>
      </c>
      <c r="P442" t="s">
        <v>48</v>
      </c>
      <c r="Q442" t="s">
        <v>48</v>
      </c>
      <c r="R442" t="s">
        <v>48</v>
      </c>
      <c r="S442" t="s">
        <v>48</v>
      </c>
      <c r="T442" t="s">
        <v>322</v>
      </c>
      <c r="U442" t="s">
        <v>322</v>
      </c>
      <c r="V442" t="s">
        <v>322</v>
      </c>
      <c r="W442" t="s">
        <v>322</v>
      </c>
      <c r="X442" t="s">
        <v>322</v>
      </c>
      <c r="Y442" t="s">
        <v>322</v>
      </c>
      <c r="Z442" t="s">
        <v>322</v>
      </c>
      <c r="AH442" t="s">
        <v>322</v>
      </c>
      <c r="AI442" s="26"/>
      <c r="AJ442" s="26" t="s">
        <v>322</v>
      </c>
      <c r="AK442" s="26" t="s">
        <v>322</v>
      </c>
      <c r="AL442" s="26" t="s">
        <v>322</v>
      </c>
      <c r="AM442" s="26" t="str" cm="1">
        <f t="array" ref="AM442">IF(AH442="Yes",T442&amp;" (Suspended as of: "&amp;TEXT(AI442,"m/dd/yyyy")&amp;")",T442)</f>
        <v xml:space="preserve"> </v>
      </c>
      <c r="AN442" t="str" cm="1">
        <f t="array" ref="AN44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42" t="str" cm="1">
        <f t="array" ref="AO44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4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42" t="e">
        <f>VLOOKUP(data[[#This Row],[Lead Name]],get_cat!$A$170:$B$172,2,0)</f>
        <v>#N/A</v>
      </c>
      <c r="AR44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43" spans="1:44" x14ac:dyDescent="0.35">
      <c r="A443" t="s">
        <v>133</v>
      </c>
      <c r="B443" t="s">
        <v>322</v>
      </c>
      <c r="C443" t="s">
        <v>322</v>
      </c>
      <c r="D443" t="s">
        <v>322</v>
      </c>
      <c r="E443" t="s">
        <v>48</v>
      </c>
      <c r="F443" t="s">
        <v>48</v>
      </c>
      <c r="G443" t="s">
        <v>48</v>
      </c>
      <c r="H443" t="s">
        <v>48</v>
      </c>
      <c r="I443" t="s">
        <v>48</v>
      </c>
      <c r="J443" t="s">
        <v>48</v>
      </c>
      <c r="K443" t="s">
        <v>48</v>
      </c>
      <c r="L443" t="s">
        <v>48</v>
      </c>
      <c r="M443" t="s">
        <v>48</v>
      </c>
      <c r="N443" t="s">
        <v>48</v>
      </c>
      <c r="O443" t="s">
        <v>48</v>
      </c>
      <c r="P443" t="s">
        <v>48</v>
      </c>
      <c r="Q443" t="s">
        <v>48</v>
      </c>
      <c r="R443" t="s">
        <v>48</v>
      </c>
      <c r="S443" t="s">
        <v>48</v>
      </c>
      <c r="T443" t="s">
        <v>322</v>
      </c>
      <c r="U443" t="s">
        <v>322</v>
      </c>
      <c r="V443" t="s">
        <v>322</v>
      </c>
      <c r="W443" t="s">
        <v>322</v>
      </c>
      <c r="X443" t="s">
        <v>322</v>
      </c>
      <c r="Y443" t="s">
        <v>322</v>
      </c>
      <c r="Z443" t="s">
        <v>322</v>
      </c>
      <c r="AH443" t="s">
        <v>322</v>
      </c>
      <c r="AI443" s="26"/>
      <c r="AJ443" s="26" t="s">
        <v>322</v>
      </c>
      <c r="AK443" s="26" t="s">
        <v>322</v>
      </c>
      <c r="AL443" s="26" t="s">
        <v>322</v>
      </c>
      <c r="AM443" s="26" t="str" cm="1">
        <f t="array" ref="AM443">IF(AH443="Yes",T443&amp;" (Suspended as of: "&amp;TEXT(AI443,"m/dd/yyyy")&amp;")",T443)</f>
        <v xml:space="preserve"> </v>
      </c>
      <c r="AN443" t="str" cm="1">
        <f t="array" ref="AN44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43" t="str" cm="1">
        <f t="array" ref="AO44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4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43" t="e">
        <f>VLOOKUP(data[[#This Row],[Lead Name]],get_cat!$A$170:$B$172,2,0)</f>
        <v>#N/A</v>
      </c>
      <c r="AR44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44" spans="1:44" x14ac:dyDescent="0.35">
      <c r="A444" t="s">
        <v>133</v>
      </c>
      <c r="B444" t="s">
        <v>322</v>
      </c>
      <c r="C444" t="s">
        <v>322</v>
      </c>
      <c r="D444" t="s">
        <v>322</v>
      </c>
      <c r="E444" t="s">
        <v>48</v>
      </c>
      <c r="F444" t="s">
        <v>48</v>
      </c>
      <c r="G444" t="s">
        <v>48</v>
      </c>
      <c r="H444" t="s">
        <v>48</v>
      </c>
      <c r="I444" t="s">
        <v>48</v>
      </c>
      <c r="J444" t="s">
        <v>48</v>
      </c>
      <c r="K444" t="s">
        <v>48</v>
      </c>
      <c r="L444" t="s">
        <v>48</v>
      </c>
      <c r="M444" t="s">
        <v>48</v>
      </c>
      <c r="N444" t="s">
        <v>48</v>
      </c>
      <c r="O444" t="s">
        <v>48</v>
      </c>
      <c r="P444" t="s">
        <v>48</v>
      </c>
      <c r="Q444" t="s">
        <v>48</v>
      </c>
      <c r="R444" t="s">
        <v>48</v>
      </c>
      <c r="S444" t="s">
        <v>48</v>
      </c>
      <c r="T444" t="s">
        <v>322</v>
      </c>
      <c r="U444" t="s">
        <v>322</v>
      </c>
      <c r="V444" t="s">
        <v>322</v>
      </c>
      <c r="W444" t="s">
        <v>322</v>
      </c>
      <c r="X444" t="s">
        <v>322</v>
      </c>
      <c r="Y444" t="s">
        <v>322</v>
      </c>
      <c r="Z444" t="s">
        <v>322</v>
      </c>
      <c r="AH444" t="s">
        <v>322</v>
      </c>
      <c r="AI444" s="26"/>
      <c r="AJ444" s="26" t="s">
        <v>322</v>
      </c>
      <c r="AK444" s="26" t="s">
        <v>322</v>
      </c>
      <c r="AL444" s="26" t="s">
        <v>322</v>
      </c>
      <c r="AM444" s="26" t="str" cm="1">
        <f t="array" ref="AM444">IF(AH444="Yes",T444&amp;" (Suspended as of: "&amp;TEXT(AI444,"m/dd/yyyy")&amp;")",T444)</f>
        <v xml:space="preserve"> </v>
      </c>
      <c r="AN444" t="str" cm="1">
        <f t="array" ref="AN44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44" t="str" cm="1">
        <f t="array" ref="AO44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4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44" t="e">
        <f>VLOOKUP(data[[#This Row],[Lead Name]],get_cat!$A$170:$B$172,2,0)</f>
        <v>#N/A</v>
      </c>
      <c r="AR44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45" spans="1:44" x14ac:dyDescent="0.35">
      <c r="A445" t="s">
        <v>133</v>
      </c>
      <c r="B445" t="s">
        <v>322</v>
      </c>
      <c r="C445" t="s">
        <v>322</v>
      </c>
      <c r="D445" t="s">
        <v>322</v>
      </c>
      <c r="E445" t="s">
        <v>48</v>
      </c>
      <c r="F445" t="s">
        <v>48</v>
      </c>
      <c r="G445" t="s">
        <v>48</v>
      </c>
      <c r="H445" t="s">
        <v>48</v>
      </c>
      <c r="I445" t="s">
        <v>48</v>
      </c>
      <c r="J445" t="s">
        <v>48</v>
      </c>
      <c r="K445" t="s">
        <v>48</v>
      </c>
      <c r="L445" t="s">
        <v>48</v>
      </c>
      <c r="M445" t="s">
        <v>48</v>
      </c>
      <c r="N445" t="s">
        <v>48</v>
      </c>
      <c r="O445" t="s">
        <v>48</v>
      </c>
      <c r="P445" t="s">
        <v>48</v>
      </c>
      <c r="Q445" t="s">
        <v>48</v>
      </c>
      <c r="R445" t="s">
        <v>48</v>
      </c>
      <c r="S445" t="s">
        <v>48</v>
      </c>
      <c r="T445" t="s">
        <v>322</v>
      </c>
      <c r="U445" t="s">
        <v>322</v>
      </c>
      <c r="V445" t="s">
        <v>322</v>
      </c>
      <c r="W445" t="s">
        <v>322</v>
      </c>
      <c r="X445" t="s">
        <v>322</v>
      </c>
      <c r="Y445" t="s">
        <v>322</v>
      </c>
      <c r="Z445" t="s">
        <v>322</v>
      </c>
      <c r="AH445" t="s">
        <v>322</v>
      </c>
      <c r="AI445" s="26"/>
      <c r="AJ445" s="26" t="s">
        <v>322</v>
      </c>
      <c r="AK445" s="26" t="s">
        <v>322</v>
      </c>
      <c r="AL445" s="26" t="s">
        <v>322</v>
      </c>
      <c r="AM445" s="26" t="str" cm="1">
        <f t="array" ref="AM445">IF(AH445="Yes",T445&amp;" (Suspended as of: "&amp;TEXT(AI445,"m/dd/yyyy")&amp;")",T445)</f>
        <v xml:space="preserve"> </v>
      </c>
      <c r="AN445" t="str" cm="1">
        <f t="array" ref="AN44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45" t="str" cm="1">
        <f t="array" ref="AO44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4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45" t="e">
        <f>VLOOKUP(data[[#This Row],[Lead Name]],get_cat!$A$170:$B$172,2,0)</f>
        <v>#N/A</v>
      </c>
      <c r="AR44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46" spans="1:44" x14ac:dyDescent="0.35">
      <c r="A446" t="s">
        <v>133</v>
      </c>
      <c r="B446" t="s">
        <v>322</v>
      </c>
      <c r="C446" t="s">
        <v>322</v>
      </c>
      <c r="D446" t="s">
        <v>322</v>
      </c>
      <c r="E446" t="s">
        <v>48</v>
      </c>
      <c r="F446" t="s">
        <v>48</v>
      </c>
      <c r="G446" t="s">
        <v>48</v>
      </c>
      <c r="H446" t="s">
        <v>48</v>
      </c>
      <c r="I446" t="s">
        <v>48</v>
      </c>
      <c r="J446" t="s">
        <v>48</v>
      </c>
      <c r="K446" t="s">
        <v>48</v>
      </c>
      <c r="L446" t="s">
        <v>48</v>
      </c>
      <c r="M446" t="s">
        <v>48</v>
      </c>
      <c r="N446" t="s">
        <v>48</v>
      </c>
      <c r="O446" t="s">
        <v>48</v>
      </c>
      <c r="P446" t="s">
        <v>48</v>
      </c>
      <c r="Q446" t="s">
        <v>48</v>
      </c>
      <c r="R446" t="s">
        <v>48</v>
      </c>
      <c r="S446" t="s">
        <v>48</v>
      </c>
      <c r="T446" t="s">
        <v>322</v>
      </c>
      <c r="U446" t="s">
        <v>322</v>
      </c>
      <c r="V446" t="s">
        <v>322</v>
      </c>
      <c r="W446" t="s">
        <v>322</v>
      </c>
      <c r="X446" t="s">
        <v>322</v>
      </c>
      <c r="Y446" t="s">
        <v>322</v>
      </c>
      <c r="Z446" t="s">
        <v>322</v>
      </c>
      <c r="AH446" t="s">
        <v>322</v>
      </c>
      <c r="AI446" s="26"/>
      <c r="AJ446" s="26" t="s">
        <v>322</v>
      </c>
      <c r="AK446" s="26" t="s">
        <v>322</v>
      </c>
      <c r="AL446" s="26" t="s">
        <v>322</v>
      </c>
      <c r="AM446" s="26" t="str" cm="1">
        <f t="array" ref="AM446">IF(AH446="Yes",T446&amp;" (Suspended as of: "&amp;TEXT(AI446,"m/dd/yyyy")&amp;")",T446)</f>
        <v xml:space="preserve"> </v>
      </c>
      <c r="AN446" t="str" cm="1">
        <f t="array" ref="AN44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46" t="str" cm="1">
        <f t="array" ref="AO44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4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46" t="e">
        <f>VLOOKUP(data[[#This Row],[Lead Name]],get_cat!$A$170:$B$172,2,0)</f>
        <v>#N/A</v>
      </c>
      <c r="AR44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47" spans="1:44" x14ac:dyDescent="0.35">
      <c r="A447" t="s">
        <v>133</v>
      </c>
      <c r="B447" t="s">
        <v>322</v>
      </c>
      <c r="C447" t="s">
        <v>322</v>
      </c>
      <c r="D447" t="s">
        <v>322</v>
      </c>
      <c r="E447" t="s">
        <v>48</v>
      </c>
      <c r="F447" t="s">
        <v>48</v>
      </c>
      <c r="G447" t="s">
        <v>48</v>
      </c>
      <c r="H447" t="s">
        <v>48</v>
      </c>
      <c r="I447" t="s">
        <v>48</v>
      </c>
      <c r="J447" t="s">
        <v>48</v>
      </c>
      <c r="K447" t="s">
        <v>48</v>
      </c>
      <c r="L447" t="s">
        <v>48</v>
      </c>
      <c r="M447" t="s">
        <v>48</v>
      </c>
      <c r="N447" t="s">
        <v>48</v>
      </c>
      <c r="O447" t="s">
        <v>48</v>
      </c>
      <c r="P447" t="s">
        <v>48</v>
      </c>
      <c r="Q447" t="s">
        <v>48</v>
      </c>
      <c r="R447" t="s">
        <v>48</v>
      </c>
      <c r="S447" t="s">
        <v>48</v>
      </c>
      <c r="T447" t="s">
        <v>322</v>
      </c>
      <c r="U447" t="s">
        <v>322</v>
      </c>
      <c r="V447" t="s">
        <v>322</v>
      </c>
      <c r="W447" t="s">
        <v>322</v>
      </c>
      <c r="X447" t="s">
        <v>322</v>
      </c>
      <c r="Y447" t="s">
        <v>322</v>
      </c>
      <c r="Z447" t="s">
        <v>322</v>
      </c>
      <c r="AH447" t="s">
        <v>322</v>
      </c>
      <c r="AI447" s="26"/>
      <c r="AJ447" s="26" t="s">
        <v>322</v>
      </c>
      <c r="AK447" s="26" t="s">
        <v>322</v>
      </c>
      <c r="AL447" s="26" t="s">
        <v>322</v>
      </c>
      <c r="AM447" s="26" t="str" cm="1">
        <f t="array" ref="AM447">IF(AH447="Yes",T447&amp;" (Suspended as of: "&amp;TEXT(AI447,"m/dd/yyyy")&amp;")",T447)</f>
        <v xml:space="preserve"> </v>
      </c>
      <c r="AN447" t="str" cm="1">
        <f t="array" ref="AN44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47" t="str" cm="1">
        <f t="array" ref="AO44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4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47" t="e">
        <f>VLOOKUP(data[[#This Row],[Lead Name]],get_cat!$A$170:$B$172,2,0)</f>
        <v>#N/A</v>
      </c>
      <c r="AR44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48" spans="1:44" x14ac:dyDescent="0.35">
      <c r="A448" t="s">
        <v>133</v>
      </c>
      <c r="B448" t="s">
        <v>322</v>
      </c>
      <c r="C448" t="s">
        <v>322</v>
      </c>
      <c r="D448" t="s">
        <v>322</v>
      </c>
      <c r="E448" t="s">
        <v>48</v>
      </c>
      <c r="F448" t="s">
        <v>48</v>
      </c>
      <c r="G448" t="s">
        <v>48</v>
      </c>
      <c r="H448" t="s">
        <v>48</v>
      </c>
      <c r="I448" t="s">
        <v>48</v>
      </c>
      <c r="J448" t="s">
        <v>48</v>
      </c>
      <c r="K448" t="s">
        <v>48</v>
      </c>
      <c r="L448" t="s">
        <v>48</v>
      </c>
      <c r="M448" t="s">
        <v>48</v>
      </c>
      <c r="N448" t="s">
        <v>48</v>
      </c>
      <c r="O448" t="s">
        <v>48</v>
      </c>
      <c r="P448" t="s">
        <v>48</v>
      </c>
      <c r="Q448" t="s">
        <v>48</v>
      </c>
      <c r="R448" t="s">
        <v>48</v>
      </c>
      <c r="S448" t="s">
        <v>48</v>
      </c>
      <c r="T448" t="s">
        <v>322</v>
      </c>
      <c r="U448" t="s">
        <v>322</v>
      </c>
      <c r="V448" t="s">
        <v>322</v>
      </c>
      <c r="W448" t="s">
        <v>322</v>
      </c>
      <c r="X448" t="s">
        <v>322</v>
      </c>
      <c r="Y448" t="s">
        <v>322</v>
      </c>
      <c r="Z448" t="s">
        <v>322</v>
      </c>
      <c r="AH448" t="s">
        <v>322</v>
      </c>
      <c r="AI448" s="26"/>
      <c r="AJ448" s="26" t="s">
        <v>322</v>
      </c>
      <c r="AK448" s="26" t="s">
        <v>322</v>
      </c>
      <c r="AL448" s="26" t="s">
        <v>322</v>
      </c>
      <c r="AM448" s="26" t="str" cm="1">
        <f t="array" ref="AM448">IF(AH448="Yes",T448&amp;" (Suspended as of: "&amp;TEXT(AI448,"m/dd/yyyy")&amp;")",T448)</f>
        <v xml:space="preserve"> </v>
      </c>
      <c r="AN448" t="str" cm="1">
        <f t="array" ref="AN44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48" t="str" cm="1">
        <f t="array" ref="AO44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4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48" t="e">
        <f>VLOOKUP(data[[#This Row],[Lead Name]],get_cat!$A$170:$B$172,2,0)</f>
        <v>#N/A</v>
      </c>
      <c r="AR44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49" spans="1:44" x14ac:dyDescent="0.35">
      <c r="A449" t="s">
        <v>133</v>
      </c>
      <c r="B449" t="s">
        <v>322</v>
      </c>
      <c r="C449" t="s">
        <v>322</v>
      </c>
      <c r="D449" t="s">
        <v>322</v>
      </c>
      <c r="E449" t="s">
        <v>48</v>
      </c>
      <c r="F449" t="s">
        <v>48</v>
      </c>
      <c r="G449" t="s">
        <v>48</v>
      </c>
      <c r="H449" t="s">
        <v>48</v>
      </c>
      <c r="I449" t="s">
        <v>48</v>
      </c>
      <c r="J449" t="s">
        <v>48</v>
      </c>
      <c r="K449" t="s">
        <v>48</v>
      </c>
      <c r="L449" t="s">
        <v>48</v>
      </c>
      <c r="M449" t="s">
        <v>48</v>
      </c>
      <c r="N449" t="s">
        <v>48</v>
      </c>
      <c r="O449" t="s">
        <v>48</v>
      </c>
      <c r="P449" t="s">
        <v>48</v>
      </c>
      <c r="Q449" t="s">
        <v>48</v>
      </c>
      <c r="R449" t="s">
        <v>48</v>
      </c>
      <c r="S449" t="s">
        <v>48</v>
      </c>
      <c r="T449" t="s">
        <v>322</v>
      </c>
      <c r="U449" t="s">
        <v>322</v>
      </c>
      <c r="V449" t="s">
        <v>322</v>
      </c>
      <c r="W449" t="s">
        <v>322</v>
      </c>
      <c r="X449" t="s">
        <v>322</v>
      </c>
      <c r="Y449" t="s">
        <v>322</v>
      </c>
      <c r="Z449" t="s">
        <v>322</v>
      </c>
      <c r="AH449" t="s">
        <v>322</v>
      </c>
      <c r="AI449" s="26"/>
      <c r="AJ449" s="26" t="s">
        <v>322</v>
      </c>
      <c r="AK449" s="26" t="s">
        <v>322</v>
      </c>
      <c r="AL449" s="26" t="s">
        <v>322</v>
      </c>
      <c r="AM449" s="26" t="str" cm="1">
        <f t="array" ref="AM449">IF(AH449="Yes",T449&amp;" (Suspended as of: "&amp;TEXT(AI449,"m/dd/yyyy")&amp;")",T449)</f>
        <v xml:space="preserve"> </v>
      </c>
      <c r="AN449" t="str" cm="1">
        <f t="array" ref="AN44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49" t="str" cm="1">
        <f t="array" ref="AO44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4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49" t="e">
        <f>VLOOKUP(data[[#This Row],[Lead Name]],get_cat!$A$170:$B$172,2,0)</f>
        <v>#N/A</v>
      </c>
      <c r="AR44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50" spans="1:44" x14ac:dyDescent="0.35">
      <c r="A450" t="s">
        <v>133</v>
      </c>
      <c r="B450" t="s">
        <v>322</v>
      </c>
      <c r="C450" t="s">
        <v>322</v>
      </c>
      <c r="D450" t="s">
        <v>322</v>
      </c>
      <c r="E450" t="s">
        <v>48</v>
      </c>
      <c r="F450" t="s">
        <v>48</v>
      </c>
      <c r="G450" t="s">
        <v>48</v>
      </c>
      <c r="H450" t="s">
        <v>48</v>
      </c>
      <c r="I450" t="s">
        <v>48</v>
      </c>
      <c r="J450" t="s">
        <v>48</v>
      </c>
      <c r="K450" t="s">
        <v>48</v>
      </c>
      <c r="L450" t="s">
        <v>48</v>
      </c>
      <c r="M450" t="s">
        <v>48</v>
      </c>
      <c r="N450" t="s">
        <v>48</v>
      </c>
      <c r="O450" t="s">
        <v>48</v>
      </c>
      <c r="P450" t="s">
        <v>48</v>
      </c>
      <c r="Q450" t="s">
        <v>48</v>
      </c>
      <c r="R450" t="s">
        <v>48</v>
      </c>
      <c r="S450" t="s">
        <v>48</v>
      </c>
      <c r="T450" t="s">
        <v>322</v>
      </c>
      <c r="U450" t="s">
        <v>322</v>
      </c>
      <c r="V450" t="s">
        <v>322</v>
      </c>
      <c r="W450" t="s">
        <v>322</v>
      </c>
      <c r="X450" t="s">
        <v>322</v>
      </c>
      <c r="Y450" t="s">
        <v>322</v>
      </c>
      <c r="Z450" t="s">
        <v>322</v>
      </c>
      <c r="AH450" t="s">
        <v>322</v>
      </c>
      <c r="AI450" s="26"/>
      <c r="AJ450" s="26" t="s">
        <v>322</v>
      </c>
      <c r="AK450" s="26" t="s">
        <v>322</v>
      </c>
      <c r="AL450" s="26" t="s">
        <v>322</v>
      </c>
      <c r="AM450" s="26" t="str" cm="1">
        <f t="array" ref="AM450">IF(AH450="Yes",T450&amp;" (Suspended as of: "&amp;TEXT(AI450,"m/dd/yyyy")&amp;")",T450)</f>
        <v xml:space="preserve"> </v>
      </c>
      <c r="AN450" t="str" cm="1">
        <f t="array" ref="AN45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50" t="str" cm="1">
        <f t="array" ref="AO45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5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50" t="e">
        <f>VLOOKUP(data[[#This Row],[Lead Name]],get_cat!$A$170:$B$172,2,0)</f>
        <v>#N/A</v>
      </c>
      <c r="AR45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51" spans="1:44" x14ac:dyDescent="0.35">
      <c r="A451" t="s">
        <v>133</v>
      </c>
      <c r="B451" t="s">
        <v>322</v>
      </c>
      <c r="C451" t="s">
        <v>322</v>
      </c>
      <c r="D451" t="s">
        <v>322</v>
      </c>
      <c r="E451" t="s">
        <v>48</v>
      </c>
      <c r="F451" t="s">
        <v>48</v>
      </c>
      <c r="G451" t="s">
        <v>48</v>
      </c>
      <c r="H451" t="s">
        <v>48</v>
      </c>
      <c r="I451" t="s">
        <v>48</v>
      </c>
      <c r="J451" t="s">
        <v>48</v>
      </c>
      <c r="K451" t="s">
        <v>48</v>
      </c>
      <c r="L451" t="s">
        <v>48</v>
      </c>
      <c r="M451" t="s">
        <v>48</v>
      </c>
      <c r="N451" t="s">
        <v>48</v>
      </c>
      <c r="O451" t="s">
        <v>48</v>
      </c>
      <c r="P451" t="s">
        <v>48</v>
      </c>
      <c r="Q451" t="s">
        <v>48</v>
      </c>
      <c r="R451" t="s">
        <v>48</v>
      </c>
      <c r="S451" t="s">
        <v>48</v>
      </c>
      <c r="T451" t="s">
        <v>322</v>
      </c>
      <c r="U451" t="s">
        <v>322</v>
      </c>
      <c r="V451" t="s">
        <v>322</v>
      </c>
      <c r="W451" t="s">
        <v>322</v>
      </c>
      <c r="X451" t="s">
        <v>322</v>
      </c>
      <c r="Y451" t="s">
        <v>322</v>
      </c>
      <c r="Z451" t="s">
        <v>322</v>
      </c>
      <c r="AH451" t="s">
        <v>322</v>
      </c>
      <c r="AI451" s="26"/>
      <c r="AJ451" s="26" t="s">
        <v>322</v>
      </c>
      <c r="AK451" s="26" t="s">
        <v>322</v>
      </c>
      <c r="AL451" s="26" t="s">
        <v>322</v>
      </c>
      <c r="AM451" s="26" t="str" cm="1">
        <f t="array" ref="AM451">IF(AH451="Yes",T451&amp;" (Suspended as of: "&amp;TEXT(AI451,"m/dd/yyyy")&amp;")",T451)</f>
        <v xml:space="preserve"> </v>
      </c>
      <c r="AN451" t="str" cm="1">
        <f t="array" ref="AN45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51" t="str" cm="1">
        <f t="array" ref="AO45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5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51" t="e">
        <f>VLOOKUP(data[[#This Row],[Lead Name]],get_cat!$A$170:$B$172,2,0)</f>
        <v>#N/A</v>
      </c>
      <c r="AR45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52" spans="1:44" x14ac:dyDescent="0.35">
      <c r="A452" t="s">
        <v>133</v>
      </c>
      <c r="B452" t="s">
        <v>322</v>
      </c>
      <c r="C452" t="s">
        <v>322</v>
      </c>
      <c r="D452" t="s">
        <v>322</v>
      </c>
      <c r="E452" t="s">
        <v>48</v>
      </c>
      <c r="F452" t="s">
        <v>48</v>
      </c>
      <c r="G452" t="s">
        <v>48</v>
      </c>
      <c r="H452" t="s">
        <v>48</v>
      </c>
      <c r="I452" t="s">
        <v>48</v>
      </c>
      <c r="J452" t="s">
        <v>48</v>
      </c>
      <c r="K452" t="s">
        <v>48</v>
      </c>
      <c r="L452" t="s">
        <v>48</v>
      </c>
      <c r="M452" t="s">
        <v>48</v>
      </c>
      <c r="N452" t="s">
        <v>48</v>
      </c>
      <c r="O452" t="s">
        <v>48</v>
      </c>
      <c r="P452" t="s">
        <v>48</v>
      </c>
      <c r="Q452" t="s">
        <v>48</v>
      </c>
      <c r="R452" t="s">
        <v>48</v>
      </c>
      <c r="S452" t="s">
        <v>48</v>
      </c>
      <c r="T452" t="s">
        <v>322</v>
      </c>
      <c r="U452" t="s">
        <v>322</v>
      </c>
      <c r="V452" t="s">
        <v>322</v>
      </c>
      <c r="W452" t="s">
        <v>322</v>
      </c>
      <c r="X452" t="s">
        <v>322</v>
      </c>
      <c r="Y452" t="s">
        <v>322</v>
      </c>
      <c r="Z452" t="s">
        <v>322</v>
      </c>
      <c r="AH452" t="s">
        <v>322</v>
      </c>
      <c r="AI452" s="26"/>
      <c r="AJ452" s="26" t="s">
        <v>322</v>
      </c>
      <c r="AK452" s="26" t="s">
        <v>322</v>
      </c>
      <c r="AL452" s="26" t="s">
        <v>322</v>
      </c>
      <c r="AM452" s="26" t="str" cm="1">
        <f t="array" ref="AM452">IF(AH452="Yes",T452&amp;" (Suspended as of: "&amp;TEXT(AI452,"m/dd/yyyy")&amp;")",T452)</f>
        <v xml:space="preserve"> </v>
      </c>
      <c r="AN452" t="str" cm="1">
        <f t="array" ref="AN45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52" t="str" cm="1">
        <f t="array" ref="AO45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5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52" t="e">
        <f>VLOOKUP(data[[#This Row],[Lead Name]],get_cat!$A$170:$B$172,2,0)</f>
        <v>#N/A</v>
      </c>
      <c r="AR45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53" spans="1:44" x14ac:dyDescent="0.35">
      <c r="A453" t="s">
        <v>133</v>
      </c>
      <c r="B453" t="s">
        <v>322</v>
      </c>
      <c r="C453" t="s">
        <v>322</v>
      </c>
      <c r="D453" t="s">
        <v>322</v>
      </c>
      <c r="E453" t="s">
        <v>48</v>
      </c>
      <c r="F453" t="s">
        <v>48</v>
      </c>
      <c r="G453" t="s">
        <v>48</v>
      </c>
      <c r="H453" t="s">
        <v>48</v>
      </c>
      <c r="I453" t="s">
        <v>48</v>
      </c>
      <c r="J453" t="s">
        <v>48</v>
      </c>
      <c r="K453" t="s">
        <v>48</v>
      </c>
      <c r="L453" t="s">
        <v>48</v>
      </c>
      <c r="M453" t="s">
        <v>48</v>
      </c>
      <c r="N453" t="s">
        <v>48</v>
      </c>
      <c r="O453" t="s">
        <v>48</v>
      </c>
      <c r="P453" t="s">
        <v>48</v>
      </c>
      <c r="Q453" t="s">
        <v>48</v>
      </c>
      <c r="R453" t="s">
        <v>48</v>
      </c>
      <c r="S453" t="s">
        <v>48</v>
      </c>
      <c r="T453" t="s">
        <v>322</v>
      </c>
      <c r="U453" t="s">
        <v>322</v>
      </c>
      <c r="V453" t="s">
        <v>322</v>
      </c>
      <c r="W453" t="s">
        <v>322</v>
      </c>
      <c r="X453" t="s">
        <v>322</v>
      </c>
      <c r="Y453" t="s">
        <v>322</v>
      </c>
      <c r="Z453" t="s">
        <v>322</v>
      </c>
      <c r="AH453" t="s">
        <v>322</v>
      </c>
      <c r="AI453" s="26"/>
      <c r="AJ453" s="26" t="s">
        <v>322</v>
      </c>
      <c r="AK453" s="26" t="s">
        <v>322</v>
      </c>
      <c r="AL453" s="26" t="s">
        <v>322</v>
      </c>
      <c r="AM453" s="26" t="str" cm="1">
        <f t="array" ref="AM453">IF(AH453="Yes",T453&amp;" (Suspended as of: "&amp;TEXT(AI453,"m/dd/yyyy")&amp;")",T453)</f>
        <v xml:space="preserve"> </v>
      </c>
      <c r="AN453" t="str" cm="1">
        <f t="array" ref="AN45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53" t="str" cm="1">
        <f t="array" ref="AO45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5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53" t="e">
        <f>VLOOKUP(data[[#This Row],[Lead Name]],get_cat!$A$170:$B$172,2,0)</f>
        <v>#N/A</v>
      </c>
      <c r="AR45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54" spans="1:44" x14ac:dyDescent="0.35">
      <c r="A454" t="s">
        <v>133</v>
      </c>
      <c r="B454" t="s">
        <v>322</v>
      </c>
      <c r="C454" t="s">
        <v>322</v>
      </c>
      <c r="D454" t="s">
        <v>322</v>
      </c>
      <c r="E454" t="s">
        <v>48</v>
      </c>
      <c r="F454" t="s">
        <v>48</v>
      </c>
      <c r="G454" t="s">
        <v>48</v>
      </c>
      <c r="H454" t="s">
        <v>48</v>
      </c>
      <c r="I454" t="s">
        <v>48</v>
      </c>
      <c r="J454" t="s">
        <v>48</v>
      </c>
      <c r="K454" t="s">
        <v>48</v>
      </c>
      <c r="L454" t="s">
        <v>48</v>
      </c>
      <c r="M454" t="s">
        <v>48</v>
      </c>
      <c r="N454" t="s">
        <v>48</v>
      </c>
      <c r="O454" t="s">
        <v>48</v>
      </c>
      <c r="P454" t="s">
        <v>48</v>
      </c>
      <c r="Q454" t="s">
        <v>48</v>
      </c>
      <c r="R454" t="s">
        <v>48</v>
      </c>
      <c r="S454" t="s">
        <v>48</v>
      </c>
      <c r="T454" t="s">
        <v>322</v>
      </c>
      <c r="U454" t="s">
        <v>322</v>
      </c>
      <c r="V454" t="s">
        <v>322</v>
      </c>
      <c r="W454" t="s">
        <v>322</v>
      </c>
      <c r="X454" t="s">
        <v>322</v>
      </c>
      <c r="Y454" t="s">
        <v>322</v>
      </c>
      <c r="Z454" t="s">
        <v>322</v>
      </c>
      <c r="AH454" t="s">
        <v>322</v>
      </c>
      <c r="AI454" s="26"/>
      <c r="AJ454" s="26" t="s">
        <v>322</v>
      </c>
      <c r="AK454" s="26" t="s">
        <v>322</v>
      </c>
      <c r="AL454" s="26" t="s">
        <v>322</v>
      </c>
      <c r="AM454" s="26" t="str" cm="1">
        <f t="array" ref="AM454">IF(AH454="Yes",T454&amp;" (Suspended as of: "&amp;TEXT(AI454,"m/dd/yyyy")&amp;")",T454)</f>
        <v xml:space="preserve"> </v>
      </c>
      <c r="AN454" t="str" cm="1">
        <f t="array" ref="AN45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54" t="str" cm="1">
        <f t="array" ref="AO45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5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54" t="e">
        <f>VLOOKUP(data[[#This Row],[Lead Name]],get_cat!$A$170:$B$172,2,0)</f>
        <v>#N/A</v>
      </c>
      <c r="AR45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55" spans="1:44" x14ac:dyDescent="0.35">
      <c r="A455" t="s">
        <v>133</v>
      </c>
      <c r="B455" t="s">
        <v>322</v>
      </c>
      <c r="C455" t="s">
        <v>322</v>
      </c>
      <c r="D455" t="s">
        <v>322</v>
      </c>
      <c r="E455" t="s">
        <v>48</v>
      </c>
      <c r="F455" t="s">
        <v>48</v>
      </c>
      <c r="G455" t="s">
        <v>48</v>
      </c>
      <c r="H455" t="s">
        <v>48</v>
      </c>
      <c r="I455" t="s">
        <v>48</v>
      </c>
      <c r="J455" t="s">
        <v>48</v>
      </c>
      <c r="K455" t="s">
        <v>48</v>
      </c>
      <c r="L455" t="s">
        <v>48</v>
      </c>
      <c r="M455" t="s">
        <v>48</v>
      </c>
      <c r="N455" t="s">
        <v>48</v>
      </c>
      <c r="O455" t="s">
        <v>48</v>
      </c>
      <c r="P455" t="s">
        <v>48</v>
      </c>
      <c r="Q455" t="s">
        <v>48</v>
      </c>
      <c r="R455" t="s">
        <v>48</v>
      </c>
      <c r="S455" t="s">
        <v>48</v>
      </c>
      <c r="T455" t="s">
        <v>322</v>
      </c>
      <c r="U455" t="s">
        <v>322</v>
      </c>
      <c r="V455" t="s">
        <v>322</v>
      </c>
      <c r="W455" t="s">
        <v>322</v>
      </c>
      <c r="X455" t="s">
        <v>322</v>
      </c>
      <c r="Y455" t="s">
        <v>322</v>
      </c>
      <c r="Z455" t="s">
        <v>322</v>
      </c>
      <c r="AH455" t="s">
        <v>322</v>
      </c>
      <c r="AI455" s="26"/>
      <c r="AJ455" s="26" t="s">
        <v>322</v>
      </c>
      <c r="AK455" s="26" t="s">
        <v>322</v>
      </c>
      <c r="AL455" s="26" t="s">
        <v>322</v>
      </c>
      <c r="AM455" s="26" t="str" cm="1">
        <f t="array" ref="AM455">IF(AH455="Yes",T455&amp;" (Suspended as of: "&amp;TEXT(AI455,"m/dd/yyyy")&amp;")",T455)</f>
        <v xml:space="preserve"> </v>
      </c>
      <c r="AN455" t="str" cm="1">
        <f t="array" ref="AN45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55" t="str" cm="1">
        <f t="array" ref="AO45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5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55" t="e">
        <f>VLOOKUP(data[[#This Row],[Lead Name]],get_cat!$A$170:$B$172,2,0)</f>
        <v>#N/A</v>
      </c>
      <c r="AR45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56" spans="1:44" x14ac:dyDescent="0.35">
      <c r="A456" t="s">
        <v>133</v>
      </c>
      <c r="B456" t="s">
        <v>322</v>
      </c>
      <c r="C456" t="s">
        <v>322</v>
      </c>
      <c r="D456" t="s">
        <v>322</v>
      </c>
      <c r="E456" t="s">
        <v>48</v>
      </c>
      <c r="F456" t="s">
        <v>48</v>
      </c>
      <c r="G456" t="s">
        <v>48</v>
      </c>
      <c r="H456" t="s">
        <v>48</v>
      </c>
      <c r="I456" t="s">
        <v>48</v>
      </c>
      <c r="J456" t="s">
        <v>48</v>
      </c>
      <c r="K456" t="s">
        <v>48</v>
      </c>
      <c r="L456" t="s">
        <v>48</v>
      </c>
      <c r="M456" t="s">
        <v>48</v>
      </c>
      <c r="N456" t="s">
        <v>48</v>
      </c>
      <c r="O456" t="s">
        <v>48</v>
      </c>
      <c r="P456" t="s">
        <v>48</v>
      </c>
      <c r="Q456" t="s">
        <v>48</v>
      </c>
      <c r="R456" t="s">
        <v>48</v>
      </c>
      <c r="S456" t="s">
        <v>48</v>
      </c>
      <c r="T456" t="s">
        <v>322</v>
      </c>
      <c r="U456" t="s">
        <v>322</v>
      </c>
      <c r="V456" t="s">
        <v>322</v>
      </c>
      <c r="W456" t="s">
        <v>322</v>
      </c>
      <c r="X456" t="s">
        <v>322</v>
      </c>
      <c r="Y456" t="s">
        <v>322</v>
      </c>
      <c r="Z456" t="s">
        <v>322</v>
      </c>
      <c r="AH456" t="s">
        <v>322</v>
      </c>
      <c r="AI456" s="26"/>
      <c r="AJ456" s="26" t="s">
        <v>322</v>
      </c>
      <c r="AK456" s="26" t="s">
        <v>322</v>
      </c>
      <c r="AL456" s="26" t="s">
        <v>322</v>
      </c>
      <c r="AM456" s="26" t="str" cm="1">
        <f t="array" ref="AM456">IF(AH456="Yes",T456&amp;" (Suspended as of: "&amp;TEXT(AI456,"m/dd/yyyy")&amp;")",T456)</f>
        <v xml:space="preserve"> </v>
      </c>
      <c r="AN456" t="str" cm="1">
        <f t="array" ref="AN45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56" t="str" cm="1">
        <f t="array" ref="AO45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5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56" t="e">
        <f>VLOOKUP(data[[#This Row],[Lead Name]],get_cat!$A$170:$B$172,2,0)</f>
        <v>#N/A</v>
      </c>
      <c r="AR45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57" spans="1:44" x14ac:dyDescent="0.35">
      <c r="A457" t="s">
        <v>133</v>
      </c>
      <c r="B457" t="s">
        <v>322</v>
      </c>
      <c r="C457" t="s">
        <v>322</v>
      </c>
      <c r="D457" t="s">
        <v>322</v>
      </c>
      <c r="E457" t="s">
        <v>48</v>
      </c>
      <c r="F457" t="s">
        <v>48</v>
      </c>
      <c r="G457" t="s">
        <v>48</v>
      </c>
      <c r="H457" t="s">
        <v>48</v>
      </c>
      <c r="I457" t="s">
        <v>48</v>
      </c>
      <c r="J457" t="s">
        <v>48</v>
      </c>
      <c r="K457" t="s">
        <v>48</v>
      </c>
      <c r="L457" t="s">
        <v>48</v>
      </c>
      <c r="M457" t="s">
        <v>48</v>
      </c>
      <c r="N457" t="s">
        <v>48</v>
      </c>
      <c r="O457" t="s">
        <v>48</v>
      </c>
      <c r="P457" t="s">
        <v>48</v>
      </c>
      <c r="Q457" t="s">
        <v>48</v>
      </c>
      <c r="R457" t="s">
        <v>48</v>
      </c>
      <c r="S457" t="s">
        <v>48</v>
      </c>
      <c r="T457" t="s">
        <v>322</v>
      </c>
      <c r="U457" t="s">
        <v>322</v>
      </c>
      <c r="V457" t="s">
        <v>322</v>
      </c>
      <c r="W457" t="s">
        <v>322</v>
      </c>
      <c r="X457" t="s">
        <v>322</v>
      </c>
      <c r="Y457" t="s">
        <v>322</v>
      </c>
      <c r="Z457" t="s">
        <v>322</v>
      </c>
      <c r="AH457" t="s">
        <v>322</v>
      </c>
      <c r="AI457" s="26"/>
      <c r="AJ457" s="26" t="s">
        <v>322</v>
      </c>
      <c r="AK457" s="26" t="s">
        <v>322</v>
      </c>
      <c r="AL457" s="26" t="s">
        <v>322</v>
      </c>
      <c r="AM457" s="26" t="str" cm="1">
        <f t="array" ref="AM457">IF(AH457="Yes",T457&amp;" (Suspended as of: "&amp;TEXT(AI457,"m/dd/yyyy")&amp;")",T457)</f>
        <v xml:space="preserve"> </v>
      </c>
      <c r="AN457" t="str" cm="1">
        <f t="array" ref="AN45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57" t="str" cm="1">
        <f t="array" ref="AO45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5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57" t="e">
        <f>VLOOKUP(data[[#This Row],[Lead Name]],get_cat!$A$170:$B$172,2,0)</f>
        <v>#N/A</v>
      </c>
      <c r="AR45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58" spans="1:44" x14ac:dyDescent="0.35">
      <c r="A458" t="s">
        <v>133</v>
      </c>
      <c r="B458" t="s">
        <v>322</v>
      </c>
      <c r="C458" t="s">
        <v>322</v>
      </c>
      <c r="D458" t="s">
        <v>322</v>
      </c>
      <c r="E458" t="s">
        <v>48</v>
      </c>
      <c r="F458" t="s">
        <v>48</v>
      </c>
      <c r="G458" t="s">
        <v>48</v>
      </c>
      <c r="H458" t="s">
        <v>48</v>
      </c>
      <c r="I458" t="s">
        <v>48</v>
      </c>
      <c r="J458" t="s">
        <v>48</v>
      </c>
      <c r="K458" t="s">
        <v>48</v>
      </c>
      <c r="L458" t="s">
        <v>48</v>
      </c>
      <c r="M458" t="s">
        <v>48</v>
      </c>
      <c r="N458" t="s">
        <v>48</v>
      </c>
      <c r="O458" t="s">
        <v>48</v>
      </c>
      <c r="P458" t="s">
        <v>48</v>
      </c>
      <c r="Q458" t="s">
        <v>48</v>
      </c>
      <c r="R458" t="s">
        <v>48</v>
      </c>
      <c r="S458" t="s">
        <v>48</v>
      </c>
      <c r="T458" t="s">
        <v>322</v>
      </c>
      <c r="U458" t="s">
        <v>322</v>
      </c>
      <c r="V458" t="s">
        <v>322</v>
      </c>
      <c r="W458" t="s">
        <v>322</v>
      </c>
      <c r="X458" t="s">
        <v>322</v>
      </c>
      <c r="Y458" t="s">
        <v>322</v>
      </c>
      <c r="Z458" t="s">
        <v>322</v>
      </c>
      <c r="AH458" t="s">
        <v>322</v>
      </c>
      <c r="AI458" s="26"/>
      <c r="AJ458" s="26" t="s">
        <v>322</v>
      </c>
      <c r="AK458" s="26" t="s">
        <v>322</v>
      </c>
      <c r="AL458" s="26" t="s">
        <v>322</v>
      </c>
      <c r="AM458" s="26" t="str" cm="1">
        <f t="array" ref="AM458">IF(AH458="Yes",T458&amp;" (Suspended as of: "&amp;TEXT(AI458,"m/dd/yyyy")&amp;")",T458)</f>
        <v xml:space="preserve"> </v>
      </c>
      <c r="AN458" t="str" cm="1">
        <f t="array" ref="AN45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58" t="str" cm="1">
        <f t="array" ref="AO45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5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58" t="e">
        <f>VLOOKUP(data[[#This Row],[Lead Name]],get_cat!$A$170:$B$172,2,0)</f>
        <v>#N/A</v>
      </c>
      <c r="AR45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59" spans="1:44" x14ac:dyDescent="0.35">
      <c r="A459" t="s">
        <v>133</v>
      </c>
      <c r="B459" t="s">
        <v>322</v>
      </c>
      <c r="C459" t="s">
        <v>322</v>
      </c>
      <c r="D459" t="s">
        <v>322</v>
      </c>
      <c r="E459" t="s">
        <v>48</v>
      </c>
      <c r="F459" t="s">
        <v>48</v>
      </c>
      <c r="G459" t="s">
        <v>48</v>
      </c>
      <c r="H459" t="s">
        <v>48</v>
      </c>
      <c r="I459" t="s">
        <v>48</v>
      </c>
      <c r="J459" t="s">
        <v>48</v>
      </c>
      <c r="K459" t="s">
        <v>48</v>
      </c>
      <c r="L459" t="s">
        <v>48</v>
      </c>
      <c r="M459" t="s">
        <v>48</v>
      </c>
      <c r="N459" t="s">
        <v>48</v>
      </c>
      <c r="O459" t="s">
        <v>48</v>
      </c>
      <c r="P459" t="s">
        <v>48</v>
      </c>
      <c r="Q459" t="s">
        <v>48</v>
      </c>
      <c r="R459" t="s">
        <v>48</v>
      </c>
      <c r="S459" t="s">
        <v>48</v>
      </c>
      <c r="T459" t="s">
        <v>322</v>
      </c>
      <c r="U459" t="s">
        <v>322</v>
      </c>
      <c r="V459" t="s">
        <v>322</v>
      </c>
      <c r="W459" t="s">
        <v>322</v>
      </c>
      <c r="X459" t="s">
        <v>322</v>
      </c>
      <c r="Y459" t="s">
        <v>322</v>
      </c>
      <c r="Z459" t="s">
        <v>322</v>
      </c>
      <c r="AH459" t="s">
        <v>322</v>
      </c>
      <c r="AI459" s="26"/>
      <c r="AJ459" s="26" t="s">
        <v>322</v>
      </c>
      <c r="AK459" s="26" t="s">
        <v>322</v>
      </c>
      <c r="AL459" s="26" t="s">
        <v>322</v>
      </c>
      <c r="AM459" s="26" t="str" cm="1">
        <f t="array" ref="AM459">IF(AH459="Yes",T459&amp;" (Suspended as of: "&amp;TEXT(AI459,"m/dd/yyyy")&amp;")",T459)</f>
        <v xml:space="preserve"> </v>
      </c>
      <c r="AN459" t="str" cm="1">
        <f t="array" ref="AN45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59" t="str" cm="1">
        <f t="array" ref="AO45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5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59" t="e">
        <f>VLOOKUP(data[[#This Row],[Lead Name]],get_cat!$A$170:$B$172,2,0)</f>
        <v>#N/A</v>
      </c>
      <c r="AR45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60" spans="1:44" x14ac:dyDescent="0.35">
      <c r="A460" t="s">
        <v>133</v>
      </c>
      <c r="B460" t="s">
        <v>322</v>
      </c>
      <c r="C460" t="s">
        <v>322</v>
      </c>
      <c r="D460" t="s">
        <v>322</v>
      </c>
      <c r="E460" t="s">
        <v>48</v>
      </c>
      <c r="F460" t="s">
        <v>48</v>
      </c>
      <c r="G460" t="s">
        <v>48</v>
      </c>
      <c r="H460" t="s">
        <v>48</v>
      </c>
      <c r="I460" t="s">
        <v>48</v>
      </c>
      <c r="J460" t="s">
        <v>48</v>
      </c>
      <c r="K460" t="s">
        <v>48</v>
      </c>
      <c r="L460" t="s">
        <v>48</v>
      </c>
      <c r="M460" t="s">
        <v>48</v>
      </c>
      <c r="N460" t="s">
        <v>48</v>
      </c>
      <c r="O460" t="s">
        <v>48</v>
      </c>
      <c r="P460" t="s">
        <v>48</v>
      </c>
      <c r="Q460" t="s">
        <v>48</v>
      </c>
      <c r="R460" t="s">
        <v>48</v>
      </c>
      <c r="S460" t="s">
        <v>48</v>
      </c>
      <c r="T460" t="s">
        <v>322</v>
      </c>
      <c r="U460" t="s">
        <v>322</v>
      </c>
      <c r="V460" t="s">
        <v>322</v>
      </c>
      <c r="W460" t="s">
        <v>322</v>
      </c>
      <c r="X460" t="s">
        <v>322</v>
      </c>
      <c r="Y460" t="s">
        <v>322</v>
      </c>
      <c r="Z460" t="s">
        <v>322</v>
      </c>
      <c r="AH460" t="s">
        <v>322</v>
      </c>
      <c r="AI460" s="26"/>
      <c r="AJ460" s="26" t="s">
        <v>322</v>
      </c>
      <c r="AK460" s="26" t="s">
        <v>322</v>
      </c>
      <c r="AL460" s="26" t="s">
        <v>322</v>
      </c>
      <c r="AM460" s="26" t="str" cm="1">
        <f t="array" ref="AM460">IF(AH460="Yes",T460&amp;" (Suspended as of: "&amp;TEXT(AI460,"m/dd/yyyy")&amp;")",T460)</f>
        <v xml:space="preserve"> </v>
      </c>
      <c r="AN460" t="str" cm="1">
        <f t="array" ref="AN46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60" t="str" cm="1">
        <f t="array" ref="AO46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6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60" t="e">
        <f>VLOOKUP(data[[#This Row],[Lead Name]],get_cat!$A$170:$B$172,2,0)</f>
        <v>#N/A</v>
      </c>
      <c r="AR46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61" spans="1:44" x14ac:dyDescent="0.35">
      <c r="A461" t="s">
        <v>133</v>
      </c>
      <c r="B461" t="s">
        <v>322</v>
      </c>
      <c r="C461" t="s">
        <v>322</v>
      </c>
      <c r="D461" t="s">
        <v>322</v>
      </c>
      <c r="E461" t="s">
        <v>48</v>
      </c>
      <c r="F461" t="s">
        <v>48</v>
      </c>
      <c r="G461" t="s">
        <v>48</v>
      </c>
      <c r="H461" t="s">
        <v>48</v>
      </c>
      <c r="I461" t="s">
        <v>48</v>
      </c>
      <c r="J461" t="s">
        <v>48</v>
      </c>
      <c r="K461" t="s">
        <v>48</v>
      </c>
      <c r="L461" t="s">
        <v>48</v>
      </c>
      <c r="M461" t="s">
        <v>48</v>
      </c>
      <c r="N461" t="s">
        <v>48</v>
      </c>
      <c r="O461" t="s">
        <v>48</v>
      </c>
      <c r="P461" t="s">
        <v>48</v>
      </c>
      <c r="Q461" t="s">
        <v>48</v>
      </c>
      <c r="R461" t="s">
        <v>48</v>
      </c>
      <c r="S461" t="s">
        <v>48</v>
      </c>
      <c r="T461" t="s">
        <v>322</v>
      </c>
      <c r="U461" t="s">
        <v>322</v>
      </c>
      <c r="V461" t="s">
        <v>322</v>
      </c>
      <c r="W461" t="s">
        <v>322</v>
      </c>
      <c r="X461" t="s">
        <v>322</v>
      </c>
      <c r="Y461" t="s">
        <v>322</v>
      </c>
      <c r="Z461" t="s">
        <v>322</v>
      </c>
      <c r="AH461" t="s">
        <v>322</v>
      </c>
      <c r="AI461" s="26"/>
      <c r="AJ461" s="26" t="s">
        <v>322</v>
      </c>
      <c r="AK461" s="26" t="s">
        <v>322</v>
      </c>
      <c r="AL461" s="26" t="s">
        <v>322</v>
      </c>
      <c r="AM461" s="26" t="str" cm="1">
        <f t="array" ref="AM461">IF(AH461="Yes",T461&amp;" (Suspended as of: "&amp;TEXT(AI461,"m/dd/yyyy")&amp;")",T461)</f>
        <v xml:space="preserve"> </v>
      </c>
      <c r="AN461" t="str" cm="1">
        <f t="array" ref="AN46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61" t="str" cm="1">
        <f t="array" ref="AO46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6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61" t="e">
        <f>VLOOKUP(data[[#This Row],[Lead Name]],get_cat!$A$170:$B$172,2,0)</f>
        <v>#N/A</v>
      </c>
      <c r="AR46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62" spans="1:44" x14ac:dyDescent="0.35">
      <c r="A462" t="s">
        <v>133</v>
      </c>
      <c r="B462" t="s">
        <v>322</v>
      </c>
      <c r="C462" t="s">
        <v>322</v>
      </c>
      <c r="D462" t="s">
        <v>322</v>
      </c>
      <c r="E462" t="s">
        <v>48</v>
      </c>
      <c r="F462" t="s">
        <v>48</v>
      </c>
      <c r="G462" t="s">
        <v>48</v>
      </c>
      <c r="H462" t="s">
        <v>48</v>
      </c>
      <c r="I462" t="s">
        <v>48</v>
      </c>
      <c r="J462" t="s">
        <v>48</v>
      </c>
      <c r="K462" t="s">
        <v>48</v>
      </c>
      <c r="L462" t="s">
        <v>48</v>
      </c>
      <c r="M462" t="s">
        <v>48</v>
      </c>
      <c r="N462" t="s">
        <v>48</v>
      </c>
      <c r="O462" t="s">
        <v>48</v>
      </c>
      <c r="P462" t="s">
        <v>48</v>
      </c>
      <c r="Q462" t="s">
        <v>48</v>
      </c>
      <c r="R462" t="s">
        <v>48</v>
      </c>
      <c r="S462" t="s">
        <v>48</v>
      </c>
      <c r="T462" t="s">
        <v>322</v>
      </c>
      <c r="U462" t="s">
        <v>322</v>
      </c>
      <c r="V462" t="s">
        <v>322</v>
      </c>
      <c r="W462" t="s">
        <v>322</v>
      </c>
      <c r="X462" t="s">
        <v>322</v>
      </c>
      <c r="Y462" t="s">
        <v>322</v>
      </c>
      <c r="Z462" t="s">
        <v>322</v>
      </c>
      <c r="AH462" t="s">
        <v>322</v>
      </c>
      <c r="AI462" s="26"/>
      <c r="AJ462" s="26" t="s">
        <v>322</v>
      </c>
      <c r="AK462" s="26" t="s">
        <v>322</v>
      </c>
      <c r="AL462" s="26" t="s">
        <v>322</v>
      </c>
      <c r="AM462" s="26" t="str" cm="1">
        <f t="array" ref="AM462">IF(AH462="Yes",T462&amp;" (Suspended as of: "&amp;TEXT(AI462,"m/dd/yyyy")&amp;")",T462)</f>
        <v xml:space="preserve"> </v>
      </c>
      <c r="AN462" t="str" cm="1">
        <f t="array" ref="AN46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62" t="str" cm="1">
        <f t="array" ref="AO46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6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62" t="e">
        <f>VLOOKUP(data[[#This Row],[Lead Name]],get_cat!$A$170:$B$172,2,0)</f>
        <v>#N/A</v>
      </c>
      <c r="AR46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63" spans="1:44" x14ac:dyDescent="0.35">
      <c r="A463" t="s">
        <v>133</v>
      </c>
      <c r="B463" t="s">
        <v>322</v>
      </c>
      <c r="C463" t="s">
        <v>322</v>
      </c>
      <c r="D463" t="s">
        <v>322</v>
      </c>
      <c r="E463" t="s">
        <v>48</v>
      </c>
      <c r="F463" t="s">
        <v>48</v>
      </c>
      <c r="G463" t="s">
        <v>48</v>
      </c>
      <c r="H463" t="s">
        <v>48</v>
      </c>
      <c r="I463" t="s">
        <v>48</v>
      </c>
      <c r="J463" t="s">
        <v>48</v>
      </c>
      <c r="K463" t="s">
        <v>48</v>
      </c>
      <c r="L463" t="s">
        <v>48</v>
      </c>
      <c r="M463" t="s">
        <v>48</v>
      </c>
      <c r="N463" t="s">
        <v>48</v>
      </c>
      <c r="O463" t="s">
        <v>48</v>
      </c>
      <c r="P463" t="s">
        <v>48</v>
      </c>
      <c r="Q463" t="s">
        <v>48</v>
      </c>
      <c r="R463" t="s">
        <v>48</v>
      </c>
      <c r="S463" t="s">
        <v>48</v>
      </c>
      <c r="T463" t="s">
        <v>322</v>
      </c>
      <c r="U463" t="s">
        <v>322</v>
      </c>
      <c r="V463" t="s">
        <v>322</v>
      </c>
      <c r="W463" t="s">
        <v>322</v>
      </c>
      <c r="X463" t="s">
        <v>322</v>
      </c>
      <c r="Y463" t="s">
        <v>322</v>
      </c>
      <c r="Z463" t="s">
        <v>322</v>
      </c>
      <c r="AH463" t="s">
        <v>322</v>
      </c>
      <c r="AI463" s="26"/>
      <c r="AJ463" s="26" t="s">
        <v>322</v>
      </c>
      <c r="AK463" s="26" t="s">
        <v>322</v>
      </c>
      <c r="AL463" s="26" t="s">
        <v>322</v>
      </c>
      <c r="AM463" s="26" t="str" cm="1">
        <f t="array" ref="AM463">IF(AH463="Yes",T463&amp;" (Suspended as of: "&amp;TEXT(AI463,"m/dd/yyyy")&amp;")",T463)</f>
        <v xml:space="preserve"> </v>
      </c>
      <c r="AN463" t="str" cm="1">
        <f t="array" ref="AN46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63" t="str" cm="1">
        <f t="array" ref="AO46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6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63" t="e">
        <f>VLOOKUP(data[[#This Row],[Lead Name]],get_cat!$A$170:$B$172,2,0)</f>
        <v>#N/A</v>
      </c>
      <c r="AR46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64" spans="1:44" x14ac:dyDescent="0.35">
      <c r="A464" t="s">
        <v>133</v>
      </c>
      <c r="B464" t="s">
        <v>322</v>
      </c>
      <c r="C464" t="s">
        <v>322</v>
      </c>
      <c r="D464" t="s">
        <v>322</v>
      </c>
      <c r="E464" t="s">
        <v>48</v>
      </c>
      <c r="F464" t="s">
        <v>48</v>
      </c>
      <c r="G464" t="s">
        <v>48</v>
      </c>
      <c r="H464" t="s">
        <v>48</v>
      </c>
      <c r="I464" t="s">
        <v>48</v>
      </c>
      <c r="J464" t="s">
        <v>48</v>
      </c>
      <c r="K464" t="s">
        <v>48</v>
      </c>
      <c r="L464" t="s">
        <v>48</v>
      </c>
      <c r="M464" t="s">
        <v>48</v>
      </c>
      <c r="N464" t="s">
        <v>48</v>
      </c>
      <c r="O464" t="s">
        <v>48</v>
      </c>
      <c r="P464" t="s">
        <v>48</v>
      </c>
      <c r="Q464" t="s">
        <v>48</v>
      </c>
      <c r="R464" t="s">
        <v>48</v>
      </c>
      <c r="S464" t="s">
        <v>48</v>
      </c>
      <c r="T464" t="s">
        <v>322</v>
      </c>
      <c r="U464" t="s">
        <v>322</v>
      </c>
      <c r="V464" t="s">
        <v>322</v>
      </c>
      <c r="W464" t="s">
        <v>322</v>
      </c>
      <c r="X464" t="s">
        <v>322</v>
      </c>
      <c r="Y464" t="s">
        <v>322</v>
      </c>
      <c r="Z464" t="s">
        <v>322</v>
      </c>
      <c r="AH464" t="s">
        <v>322</v>
      </c>
      <c r="AI464" s="26"/>
      <c r="AJ464" s="26" t="s">
        <v>322</v>
      </c>
      <c r="AK464" s="26" t="s">
        <v>322</v>
      </c>
      <c r="AL464" s="26" t="s">
        <v>322</v>
      </c>
      <c r="AM464" s="26" t="str" cm="1">
        <f t="array" ref="AM464">IF(AH464="Yes",T464&amp;" (Suspended as of: "&amp;TEXT(AI464,"m/dd/yyyy")&amp;")",T464)</f>
        <v xml:space="preserve"> </v>
      </c>
      <c r="AN464" t="str" cm="1">
        <f t="array" ref="AN46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64" t="str" cm="1">
        <f t="array" ref="AO46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6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64" t="e">
        <f>VLOOKUP(data[[#This Row],[Lead Name]],get_cat!$A$170:$B$172,2,0)</f>
        <v>#N/A</v>
      </c>
      <c r="AR46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65" spans="1:44" x14ac:dyDescent="0.35">
      <c r="A465" t="s">
        <v>133</v>
      </c>
      <c r="B465" t="s">
        <v>322</v>
      </c>
      <c r="C465" t="s">
        <v>322</v>
      </c>
      <c r="D465" t="s">
        <v>322</v>
      </c>
      <c r="E465" t="s">
        <v>48</v>
      </c>
      <c r="F465" t="s">
        <v>48</v>
      </c>
      <c r="G465" t="s">
        <v>48</v>
      </c>
      <c r="H465" t="s">
        <v>48</v>
      </c>
      <c r="I465" t="s">
        <v>48</v>
      </c>
      <c r="J465" t="s">
        <v>48</v>
      </c>
      <c r="K465" t="s">
        <v>48</v>
      </c>
      <c r="L465" t="s">
        <v>48</v>
      </c>
      <c r="M465" t="s">
        <v>48</v>
      </c>
      <c r="N465" t="s">
        <v>48</v>
      </c>
      <c r="O465" t="s">
        <v>48</v>
      </c>
      <c r="P465" t="s">
        <v>48</v>
      </c>
      <c r="Q465" t="s">
        <v>48</v>
      </c>
      <c r="R465" t="s">
        <v>48</v>
      </c>
      <c r="S465" t="s">
        <v>48</v>
      </c>
      <c r="T465" t="s">
        <v>322</v>
      </c>
      <c r="U465" t="s">
        <v>322</v>
      </c>
      <c r="V465" t="s">
        <v>322</v>
      </c>
      <c r="W465" t="s">
        <v>322</v>
      </c>
      <c r="X465" t="s">
        <v>322</v>
      </c>
      <c r="Y465" t="s">
        <v>322</v>
      </c>
      <c r="Z465" t="s">
        <v>322</v>
      </c>
      <c r="AH465" t="s">
        <v>322</v>
      </c>
      <c r="AI465" s="26"/>
      <c r="AJ465" s="26" t="s">
        <v>322</v>
      </c>
      <c r="AK465" s="26" t="s">
        <v>322</v>
      </c>
      <c r="AL465" s="26" t="s">
        <v>322</v>
      </c>
      <c r="AM465" s="26" t="str" cm="1">
        <f t="array" ref="AM465">IF(AH465="Yes",T465&amp;" (Suspended as of: "&amp;TEXT(AI465,"m/dd/yyyy")&amp;")",T465)</f>
        <v xml:space="preserve"> </v>
      </c>
      <c r="AN465" t="str" cm="1">
        <f t="array" ref="AN46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65" t="str" cm="1">
        <f t="array" ref="AO46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6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65" t="e">
        <f>VLOOKUP(data[[#This Row],[Lead Name]],get_cat!$A$170:$B$172,2,0)</f>
        <v>#N/A</v>
      </c>
      <c r="AR46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66" spans="1:44" x14ac:dyDescent="0.35">
      <c r="A466" t="s">
        <v>133</v>
      </c>
      <c r="B466" t="s">
        <v>322</v>
      </c>
      <c r="C466" t="s">
        <v>322</v>
      </c>
      <c r="D466" t="s">
        <v>322</v>
      </c>
      <c r="E466" t="s">
        <v>48</v>
      </c>
      <c r="F466" t="s">
        <v>48</v>
      </c>
      <c r="G466" t="s">
        <v>48</v>
      </c>
      <c r="H466" t="s">
        <v>48</v>
      </c>
      <c r="I466" t="s">
        <v>48</v>
      </c>
      <c r="J466" t="s">
        <v>48</v>
      </c>
      <c r="K466" t="s">
        <v>48</v>
      </c>
      <c r="L466" t="s">
        <v>48</v>
      </c>
      <c r="M466" t="s">
        <v>48</v>
      </c>
      <c r="N466" t="s">
        <v>48</v>
      </c>
      <c r="O466" t="s">
        <v>48</v>
      </c>
      <c r="P466" t="s">
        <v>48</v>
      </c>
      <c r="Q466" t="s">
        <v>48</v>
      </c>
      <c r="R466" t="s">
        <v>48</v>
      </c>
      <c r="S466" t="s">
        <v>48</v>
      </c>
      <c r="T466" t="s">
        <v>322</v>
      </c>
      <c r="U466" t="s">
        <v>322</v>
      </c>
      <c r="V466" t="s">
        <v>322</v>
      </c>
      <c r="W466" t="s">
        <v>322</v>
      </c>
      <c r="X466" t="s">
        <v>322</v>
      </c>
      <c r="Y466" t="s">
        <v>322</v>
      </c>
      <c r="Z466" t="s">
        <v>322</v>
      </c>
      <c r="AH466" t="s">
        <v>322</v>
      </c>
      <c r="AI466" s="26"/>
      <c r="AJ466" s="26" t="s">
        <v>322</v>
      </c>
      <c r="AK466" s="26" t="s">
        <v>322</v>
      </c>
      <c r="AL466" s="26" t="s">
        <v>322</v>
      </c>
      <c r="AM466" s="26" t="str" cm="1">
        <f t="array" ref="AM466">IF(AH466="Yes",T466&amp;" (Suspended as of: "&amp;TEXT(AI466,"m/dd/yyyy")&amp;")",T466)</f>
        <v xml:space="preserve"> </v>
      </c>
      <c r="AN466" t="str" cm="1">
        <f t="array" ref="AN46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66" t="str" cm="1">
        <f t="array" ref="AO46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6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66" t="e">
        <f>VLOOKUP(data[[#This Row],[Lead Name]],get_cat!$A$170:$B$172,2,0)</f>
        <v>#N/A</v>
      </c>
      <c r="AR46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67" spans="1:44" x14ac:dyDescent="0.35">
      <c r="A467" t="s">
        <v>133</v>
      </c>
      <c r="B467" t="s">
        <v>322</v>
      </c>
      <c r="C467" t="s">
        <v>322</v>
      </c>
      <c r="D467" t="s">
        <v>322</v>
      </c>
      <c r="E467" t="s">
        <v>48</v>
      </c>
      <c r="F467" t="s">
        <v>48</v>
      </c>
      <c r="G467" t="s">
        <v>48</v>
      </c>
      <c r="H467" t="s">
        <v>48</v>
      </c>
      <c r="I467" t="s">
        <v>48</v>
      </c>
      <c r="J467" t="s">
        <v>48</v>
      </c>
      <c r="K467" t="s">
        <v>48</v>
      </c>
      <c r="L467" t="s">
        <v>48</v>
      </c>
      <c r="M467" t="s">
        <v>48</v>
      </c>
      <c r="N467" t="s">
        <v>48</v>
      </c>
      <c r="O467" t="s">
        <v>48</v>
      </c>
      <c r="P467" t="s">
        <v>48</v>
      </c>
      <c r="Q467" t="s">
        <v>48</v>
      </c>
      <c r="R467" t="s">
        <v>48</v>
      </c>
      <c r="S467" t="s">
        <v>48</v>
      </c>
      <c r="T467" t="s">
        <v>322</v>
      </c>
      <c r="U467" t="s">
        <v>322</v>
      </c>
      <c r="V467" t="s">
        <v>322</v>
      </c>
      <c r="W467" t="s">
        <v>322</v>
      </c>
      <c r="X467" t="s">
        <v>322</v>
      </c>
      <c r="Y467" t="s">
        <v>322</v>
      </c>
      <c r="Z467" t="s">
        <v>322</v>
      </c>
      <c r="AH467" t="s">
        <v>322</v>
      </c>
      <c r="AI467" s="26"/>
      <c r="AJ467" s="26" t="s">
        <v>322</v>
      </c>
      <c r="AK467" s="26" t="s">
        <v>322</v>
      </c>
      <c r="AL467" s="26" t="s">
        <v>322</v>
      </c>
      <c r="AM467" s="26" t="str" cm="1">
        <f t="array" ref="AM467">IF(AH467="Yes",T467&amp;" (Suspended as of: "&amp;TEXT(AI467,"m/dd/yyyy")&amp;")",T467)</f>
        <v xml:space="preserve"> </v>
      </c>
      <c r="AN467" t="str" cm="1">
        <f t="array" ref="AN46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67" t="str" cm="1">
        <f t="array" ref="AO46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6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67" t="e">
        <f>VLOOKUP(data[[#This Row],[Lead Name]],get_cat!$A$170:$B$172,2,0)</f>
        <v>#N/A</v>
      </c>
      <c r="AR46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68" spans="1:44" x14ac:dyDescent="0.35">
      <c r="A468" t="s">
        <v>133</v>
      </c>
      <c r="B468" t="s">
        <v>322</v>
      </c>
      <c r="C468" t="s">
        <v>322</v>
      </c>
      <c r="D468" t="s">
        <v>322</v>
      </c>
      <c r="E468" t="s">
        <v>48</v>
      </c>
      <c r="F468" t="s">
        <v>48</v>
      </c>
      <c r="G468" t="s">
        <v>48</v>
      </c>
      <c r="H468" t="s">
        <v>48</v>
      </c>
      <c r="I468" t="s">
        <v>48</v>
      </c>
      <c r="J468" t="s">
        <v>48</v>
      </c>
      <c r="K468" t="s">
        <v>48</v>
      </c>
      <c r="L468" t="s">
        <v>48</v>
      </c>
      <c r="M468" t="s">
        <v>48</v>
      </c>
      <c r="N468" t="s">
        <v>48</v>
      </c>
      <c r="O468" t="s">
        <v>48</v>
      </c>
      <c r="P468" t="s">
        <v>48</v>
      </c>
      <c r="Q468" t="s">
        <v>48</v>
      </c>
      <c r="R468" t="s">
        <v>48</v>
      </c>
      <c r="S468" t="s">
        <v>48</v>
      </c>
      <c r="T468" t="s">
        <v>322</v>
      </c>
      <c r="U468" t="s">
        <v>322</v>
      </c>
      <c r="V468" t="s">
        <v>322</v>
      </c>
      <c r="W468" t="s">
        <v>322</v>
      </c>
      <c r="X468" t="s">
        <v>322</v>
      </c>
      <c r="Y468" t="s">
        <v>322</v>
      </c>
      <c r="Z468" t="s">
        <v>322</v>
      </c>
      <c r="AH468" t="s">
        <v>322</v>
      </c>
      <c r="AI468" s="26"/>
      <c r="AJ468" s="26" t="s">
        <v>322</v>
      </c>
      <c r="AK468" s="26" t="s">
        <v>322</v>
      </c>
      <c r="AL468" s="26" t="s">
        <v>322</v>
      </c>
      <c r="AM468" s="26" t="str" cm="1">
        <f t="array" ref="AM468">IF(AH468="Yes",T468&amp;" (Suspended as of: "&amp;TEXT(AI468,"m/dd/yyyy")&amp;")",T468)</f>
        <v xml:space="preserve"> </v>
      </c>
      <c r="AN468" t="str" cm="1">
        <f t="array" ref="AN46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68" t="str" cm="1">
        <f t="array" ref="AO46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6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68" t="e">
        <f>VLOOKUP(data[[#This Row],[Lead Name]],get_cat!$A$170:$B$172,2,0)</f>
        <v>#N/A</v>
      </c>
      <c r="AR46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69" spans="1:44" x14ac:dyDescent="0.35">
      <c r="A469" t="s">
        <v>133</v>
      </c>
      <c r="B469" t="s">
        <v>322</v>
      </c>
      <c r="C469" t="s">
        <v>322</v>
      </c>
      <c r="D469" t="s">
        <v>322</v>
      </c>
      <c r="E469" t="s">
        <v>48</v>
      </c>
      <c r="F469" t="s">
        <v>48</v>
      </c>
      <c r="G469" t="s">
        <v>48</v>
      </c>
      <c r="H469" t="s">
        <v>48</v>
      </c>
      <c r="I469" t="s">
        <v>48</v>
      </c>
      <c r="J469" t="s">
        <v>48</v>
      </c>
      <c r="K469" t="s">
        <v>48</v>
      </c>
      <c r="L469" t="s">
        <v>48</v>
      </c>
      <c r="M469" t="s">
        <v>48</v>
      </c>
      <c r="N469" t="s">
        <v>48</v>
      </c>
      <c r="O469" t="s">
        <v>48</v>
      </c>
      <c r="P469" t="s">
        <v>48</v>
      </c>
      <c r="Q469" t="s">
        <v>48</v>
      </c>
      <c r="R469" t="s">
        <v>48</v>
      </c>
      <c r="S469" t="s">
        <v>48</v>
      </c>
      <c r="T469" t="s">
        <v>322</v>
      </c>
      <c r="U469" t="s">
        <v>322</v>
      </c>
      <c r="V469" t="s">
        <v>322</v>
      </c>
      <c r="W469" t="s">
        <v>322</v>
      </c>
      <c r="X469" t="s">
        <v>322</v>
      </c>
      <c r="Y469" t="s">
        <v>322</v>
      </c>
      <c r="Z469" t="s">
        <v>322</v>
      </c>
      <c r="AH469" t="s">
        <v>322</v>
      </c>
      <c r="AI469" s="26"/>
      <c r="AJ469" s="26" t="s">
        <v>322</v>
      </c>
      <c r="AK469" s="26" t="s">
        <v>322</v>
      </c>
      <c r="AL469" s="26" t="s">
        <v>322</v>
      </c>
      <c r="AM469" s="26" t="str" cm="1">
        <f t="array" ref="AM469">IF(AH469="Yes",T469&amp;" (Suspended as of: "&amp;TEXT(AI469,"m/dd/yyyy")&amp;")",T469)</f>
        <v xml:space="preserve"> </v>
      </c>
      <c r="AN469" t="str" cm="1">
        <f t="array" ref="AN46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69" t="str" cm="1">
        <f t="array" ref="AO46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6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69" t="e">
        <f>VLOOKUP(data[[#This Row],[Lead Name]],get_cat!$A$170:$B$172,2,0)</f>
        <v>#N/A</v>
      </c>
      <c r="AR46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70" spans="1:44" x14ac:dyDescent="0.35">
      <c r="A470" t="s">
        <v>133</v>
      </c>
      <c r="B470" t="s">
        <v>322</v>
      </c>
      <c r="C470" t="s">
        <v>322</v>
      </c>
      <c r="D470" t="s">
        <v>322</v>
      </c>
      <c r="E470" t="s">
        <v>48</v>
      </c>
      <c r="F470" t="s">
        <v>48</v>
      </c>
      <c r="G470" t="s">
        <v>48</v>
      </c>
      <c r="H470" t="s">
        <v>48</v>
      </c>
      <c r="I470" t="s">
        <v>48</v>
      </c>
      <c r="J470" t="s">
        <v>48</v>
      </c>
      <c r="K470" t="s">
        <v>48</v>
      </c>
      <c r="L470" t="s">
        <v>48</v>
      </c>
      <c r="M470" t="s">
        <v>48</v>
      </c>
      <c r="N470" t="s">
        <v>48</v>
      </c>
      <c r="O470" t="s">
        <v>48</v>
      </c>
      <c r="P470" t="s">
        <v>48</v>
      </c>
      <c r="Q470" t="s">
        <v>48</v>
      </c>
      <c r="R470" t="s">
        <v>48</v>
      </c>
      <c r="S470" t="s">
        <v>48</v>
      </c>
      <c r="T470" t="s">
        <v>322</v>
      </c>
      <c r="U470" t="s">
        <v>322</v>
      </c>
      <c r="V470" t="s">
        <v>322</v>
      </c>
      <c r="W470" t="s">
        <v>322</v>
      </c>
      <c r="X470" t="s">
        <v>322</v>
      </c>
      <c r="Y470" t="s">
        <v>322</v>
      </c>
      <c r="Z470" t="s">
        <v>322</v>
      </c>
      <c r="AH470" t="s">
        <v>322</v>
      </c>
      <c r="AI470" s="26"/>
      <c r="AJ470" s="26" t="s">
        <v>322</v>
      </c>
      <c r="AK470" s="26" t="s">
        <v>322</v>
      </c>
      <c r="AL470" s="26" t="s">
        <v>322</v>
      </c>
      <c r="AM470" s="26" t="str" cm="1">
        <f t="array" ref="AM470">IF(AH470="Yes",T470&amp;" (Suspended as of: "&amp;TEXT(AI470,"m/dd/yyyy")&amp;")",T470)</f>
        <v xml:space="preserve"> </v>
      </c>
      <c r="AN470" t="str" cm="1">
        <f t="array" ref="AN47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70" t="str" cm="1">
        <f t="array" ref="AO47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7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70" t="e">
        <f>VLOOKUP(data[[#This Row],[Lead Name]],get_cat!$A$170:$B$172,2,0)</f>
        <v>#N/A</v>
      </c>
      <c r="AR47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71" spans="1:44" x14ac:dyDescent="0.35">
      <c r="A471" t="s">
        <v>133</v>
      </c>
      <c r="B471" t="s">
        <v>322</v>
      </c>
      <c r="C471" t="s">
        <v>322</v>
      </c>
      <c r="D471" t="s">
        <v>322</v>
      </c>
      <c r="E471" t="s">
        <v>48</v>
      </c>
      <c r="F471" t="s">
        <v>48</v>
      </c>
      <c r="G471" t="s">
        <v>48</v>
      </c>
      <c r="H471" t="s">
        <v>48</v>
      </c>
      <c r="I471" t="s">
        <v>48</v>
      </c>
      <c r="J471" t="s">
        <v>48</v>
      </c>
      <c r="K471" t="s">
        <v>48</v>
      </c>
      <c r="L471" t="s">
        <v>48</v>
      </c>
      <c r="M471" t="s">
        <v>48</v>
      </c>
      <c r="N471" t="s">
        <v>48</v>
      </c>
      <c r="O471" t="s">
        <v>48</v>
      </c>
      <c r="P471" t="s">
        <v>48</v>
      </c>
      <c r="Q471" t="s">
        <v>48</v>
      </c>
      <c r="R471" t="s">
        <v>48</v>
      </c>
      <c r="S471" t="s">
        <v>48</v>
      </c>
      <c r="T471" t="s">
        <v>322</v>
      </c>
      <c r="U471" t="s">
        <v>322</v>
      </c>
      <c r="V471" t="s">
        <v>322</v>
      </c>
      <c r="W471" t="s">
        <v>322</v>
      </c>
      <c r="X471" t="s">
        <v>322</v>
      </c>
      <c r="Y471" t="s">
        <v>322</v>
      </c>
      <c r="Z471" t="s">
        <v>322</v>
      </c>
      <c r="AH471" t="s">
        <v>322</v>
      </c>
      <c r="AI471" s="26"/>
      <c r="AJ471" s="26" t="s">
        <v>322</v>
      </c>
      <c r="AK471" s="26" t="s">
        <v>322</v>
      </c>
      <c r="AL471" s="26" t="s">
        <v>322</v>
      </c>
      <c r="AM471" s="26" t="str" cm="1">
        <f t="array" ref="AM471">IF(AH471="Yes",T471&amp;" (Suspended as of: "&amp;TEXT(AI471,"m/dd/yyyy")&amp;")",T471)</f>
        <v xml:space="preserve"> </v>
      </c>
      <c r="AN471" t="str" cm="1">
        <f t="array" ref="AN47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71" t="str" cm="1">
        <f t="array" ref="AO47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7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71" t="e">
        <f>VLOOKUP(data[[#This Row],[Lead Name]],get_cat!$A$170:$B$172,2,0)</f>
        <v>#N/A</v>
      </c>
      <c r="AR47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72" spans="1:44" x14ac:dyDescent="0.35">
      <c r="A472" t="s">
        <v>133</v>
      </c>
      <c r="B472" t="s">
        <v>322</v>
      </c>
      <c r="C472" t="s">
        <v>322</v>
      </c>
      <c r="D472" t="s">
        <v>322</v>
      </c>
      <c r="E472" t="s">
        <v>48</v>
      </c>
      <c r="F472" t="s">
        <v>48</v>
      </c>
      <c r="G472" t="s">
        <v>48</v>
      </c>
      <c r="H472" t="s">
        <v>48</v>
      </c>
      <c r="I472" t="s">
        <v>48</v>
      </c>
      <c r="J472" t="s">
        <v>48</v>
      </c>
      <c r="K472" t="s">
        <v>48</v>
      </c>
      <c r="L472" t="s">
        <v>48</v>
      </c>
      <c r="M472" t="s">
        <v>48</v>
      </c>
      <c r="N472" t="s">
        <v>48</v>
      </c>
      <c r="O472" t="s">
        <v>48</v>
      </c>
      <c r="P472" t="s">
        <v>48</v>
      </c>
      <c r="Q472" t="s">
        <v>48</v>
      </c>
      <c r="R472" t="s">
        <v>48</v>
      </c>
      <c r="S472" t="s">
        <v>48</v>
      </c>
      <c r="T472" t="s">
        <v>322</v>
      </c>
      <c r="U472" t="s">
        <v>322</v>
      </c>
      <c r="V472" t="s">
        <v>322</v>
      </c>
      <c r="W472" t="s">
        <v>322</v>
      </c>
      <c r="X472" t="s">
        <v>322</v>
      </c>
      <c r="Y472" t="s">
        <v>322</v>
      </c>
      <c r="Z472" t="s">
        <v>322</v>
      </c>
      <c r="AH472" t="s">
        <v>322</v>
      </c>
      <c r="AI472" s="26"/>
      <c r="AJ472" s="26" t="s">
        <v>322</v>
      </c>
      <c r="AK472" s="26" t="s">
        <v>322</v>
      </c>
      <c r="AL472" s="26" t="s">
        <v>322</v>
      </c>
      <c r="AM472" s="26" t="str" cm="1">
        <f t="array" ref="AM472">IF(AH472="Yes",T472&amp;" (Suspended as of: "&amp;TEXT(AI472,"m/dd/yyyy")&amp;")",T472)</f>
        <v xml:space="preserve"> </v>
      </c>
      <c r="AN472" t="str" cm="1">
        <f t="array" ref="AN47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72" t="str" cm="1">
        <f t="array" ref="AO47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7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72" t="e">
        <f>VLOOKUP(data[[#This Row],[Lead Name]],get_cat!$A$170:$B$172,2,0)</f>
        <v>#N/A</v>
      </c>
      <c r="AR47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73" spans="1:44" x14ac:dyDescent="0.35">
      <c r="A473" t="s">
        <v>133</v>
      </c>
      <c r="B473" t="s">
        <v>322</v>
      </c>
      <c r="C473" t="s">
        <v>322</v>
      </c>
      <c r="D473" t="s">
        <v>322</v>
      </c>
      <c r="E473" t="s">
        <v>48</v>
      </c>
      <c r="F473" t="s">
        <v>48</v>
      </c>
      <c r="G473" t="s">
        <v>48</v>
      </c>
      <c r="H473" t="s">
        <v>48</v>
      </c>
      <c r="I473" t="s">
        <v>48</v>
      </c>
      <c r="J473" t="s">
        <v>48</v>
      </c>
      <c r="K473" t="s">
        <v>48</v>
      </c>
      <c r="L473" t="s">
        <v>48</v>
      </c>
      <c r="M473" t="s">
        <v>48</v>
      </c>
      <c r="N473" t="s">
        <v>48</v>
      </c>
      <c r="O473" t="s">
        <v>48</v>
      </c>
      <c r="P473" t="s">
        <v>48</v>
      </c>
      <c r="Q473" t="s">
        <v>48</v>
      </c>
      <c r="R473" t="s">
        <v>48</v>
      </c>
      <c r="S473" t="s">
        <v>48</v>
      </c>
      <c r="T473" t="s">
        <v>322</v>
      </c>
      <c r="U473" t="s">
        <v>322</v>
      </c>
      <c r="V473" t="s">
        <v>322</v>
      </c>
      <c r="W473" t="s">
        <v>322</v>
      </c>
      <c r="X473" t="s">
        <v>322</v>
      </c>
      <c r="Y473" t="s">
        <v>322</v>
      </c>
      <c r="Z473" t="s">
        <v>322</v>
      </c>
      <c r="AH473" t="s">
        <v>322</v>
      </c>
      <c r="AI473" s="26"/>
      <c r="AJ473" s="26" t="s">
        <v>322</v>
      </c>
      <c r="AK473" s="26" t="s">
        <v>322</v>
      </c>
      <c r="AL473" s="26" t="s">
        <v>322</v>
      </c>
      <c r="AM473" s="26" t="str" cm="1">
        <f t="array" ref="AM473">IF(AH473="Yes",T473&amp;" (Suspended as of: "&amp;TEXT(AI473,"m/dd/yyyy")&amp;")",T473)</f>
        <v xml:space="preserve"> </v>
      </c>
      <c r="AN473" t="str" cm="1">
        <f t="array" ref="AN47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73" t="str" cm="1">
        <f t="array" ref="AO47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7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73" t="e">
        <f>VLOOKUP(data[[#This Row],[Lead Name]],get_cat!$A$170:$B$172,2,0)</f>
        <v>#N/A</v>
      </c>
      <c r="AR47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74" spans="1:44" x14ac:dyDescent="0.35">
      <c r="A474" t="s">
        <v>133</v>
      </c>
      <c r="B474" t="s">
        <v>322</v>
      </c>
      <c r="C474" t="s">
        <v>322</v>
      </c>
      <c r="D474" t="s">
        <v>322</v>
      </c>
      <c r="E474" t="s">
        <v>48</v>
      </c>
      <c r="F474" t="s">
        <v>48</v>
      </c>
      <c r="G474" t="s">
        <v>48</v>
      </c>
      <c r="H474" t="s">
        <v>48</v>
      </c>
      <c r="I474" t="s">
        <v>48</v>
      </c>
      <c r="J474" t="s">
        <v>48</v>
      </c>
      <c r="K474" t="s">
        <v>48</v>
      </c>
      <c r="L474" t="s">
        <v>48</v>
      </c>
      <c r="M474" t="s">
        <v>48</v>
      </c>
      <c r="N474" t="s">
        <v>48</v>
      </c>
      <c r="O474" t="s">
        <v>48</v>
      </c>
      <c r="P474" t="s">
        <v>48</v>
      </c>
      <c r="Q474" t="s">
        <v>48</v>
      </c>
      <c r="R474" t="s">
        <v>48</v>
      </c>
      <c r="S474" t="s">
        <v>48</v>
      </c>
      <c r="T474" t="s">
        <v>322</v>
      </c>
      <c r="U474" t="s">
        <v>322</v>
      </c>
      <c r="V474" t="s">
        <v>322</v>
      </c>
      <c r="W474" t="s">
        <v>322</v>
      </c>
      <c r="X474" t="s">
        <v>322</v>
      </c>
      <c r="Y474" t="s">
        <v>322</v>
      </c>
      <c r="Z474" t="s">
        <v>322</v>
      </c>
      <c r="AH474" t="s">
        <v>322</v>
      </c>
      <c r="AI474" s="26"/>
      <c r="AJ474" s="26" t="s">
        <v>322</v>
      </c>
      <c r="AK474" s="26" t="s">
        <v>322</v>
      </c>
      <c r="AL474" s="26" t="s">
        <v>322</v>
      </c>
      <c r="AM474" s="26" t="str" cm="1">
        <f t="array" ref="AM474">IF(AH474="Yes",T474&amp;" (Suspended as of: "&amp;TEXT(AI474,"m/dd/yyyy")&amp;")",T474)</f>
        <v xml:space="preserve"> </v>
      </c>
      <c r="AN474" t="str" cm="1">
        <f t="array" ref="AN47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74" t="str" cm="1">
        <f t="array" ref="AO47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7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74" t="e">
        <f>VLOOKUP(data[[#This Row],[Lead Name]],get_cat!$A$170:$B$172,2,0)</f>
        <v>#N/A</v>
      </c>
      <c r="AR47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75" spans="1:44" x14ac:dyDescent="0.35">
      <c r="A475" t="s">
        <v>133</v>
      </c>
      <c r="B475" t="s">
        <v>322</v>
      </c>
      <c r="C475" t="s">
        <v>322</v>
      </c>
      <c r="D475" t="s">
        <v>322</v>
      </c>
      <c r="E475" t="s">
        <v>48</v>
      </c>
      <c r="F475" t="s">
        <v>48</v>
      </c>
      <c r="G475" t="s">
        <v>48</v>
      </c>
      <c r="H475" t="s">
        <v>48</v>
      </c>
      <c r="I475" t="s">
        <v>48</v>
      </c>
      <c r="J475" t="s">
        <v>48</v>
      </c>
      <c r="K475" t="s">
        <v>48</v>
      </c>
      <c r="L475" t="s">
        <v>48</v>
      </c>
      <c r="M475" t="s">
        <v>48</v>
      </c>
      <c r="N475" t="s">
        <v>48</v>
      </c>
      <c r="O475" t="s">
        <v>48</v>
      </c>
      <c r="P475" t="s">
        <v>48</v>
      </c>
      <c r="Q475" t="s">
        <v>48</v>
      </c>
      <c r="R475" t="s">
        <v>48</v>
      </c>
      <c r="S475" t="s">
        <v>48</v>
      </c>
      <c r="T475" t="s">
        <v>322</v>
      </c>
      <c r="U475" t="s">
        <v>322</v>
      </c>
      <c r="V475" t="s">
        <v>322</v>
      </c>
      <c r="W475" t="s">
        <v>322</v>
      </c>
      <c r="X475" t="s">
        <v>322</v>
      </c>
      <c r="Y475" t="s">
        <v>322</v>
      </c>
      <c r="Z475" t="s">
        <v>322</v>
      </c>
      <c r="AH475" t="s">
        <v>322</v>
      </c>
      <c r="AI475" s="26"/>
      <c r="AJ475" s="26" t="s">
        <v>322</v>
      </c>
      <c r="AK475" s="26" t="s">
        <v>322</v>
      </c>
      <c r="AL475" s="26" t="s">
        <v>322</v>
      </c>
      <c r="AM475" s="26" t="str" cm="1">
        <f t="array" ref="AM475">IF(AH475="Yes",T475&amp;" (Suspended as of: "&amp;TEXT(AI475,"m/dd/yyyy")&amp;")",T475)</f>
        <v xml:space="preserve"> </v>
      </c>
      <c r="AN475" t="str" cm="1">
        <f t="array" ref="AN47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75" t="str" cm="1">
        <f t="array" ref="AO47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7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75" t="e">
        <f>VLOOKUP(data[[#This Row],[Lead Name]],get_cat!$A$170:$B$172,2,0)</f>
        <v>#N/A</v>
      </c>
      <c r="AR47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76" spans="1:44" x14ac:dyDescent="0.35">
      <c r="A476" t="s">
        <v>133</v>
      </c>
      <c r="B476" t="s">
        <v>322</v>
      </c>
      <c r="C476" t="s">
        <v>322</v>
      </c>
      <c r="D476" t="s">
        <v>322</v>
      </c>
      <c r="E476" t="s">
        <v>48</v>
      </c>
      <c r="F476" t="s">
        <v>48</v>
      </c>
      <c r="G476" t="s">
        <v>48</v>
      </c>
      <c r="H476" t="s">
        <v>48</v>
      </c>
      <c r="I476" t="s">
        <v>48</v>
      </c>
      <c r="J476" t="s">
        <v>48</v>
      </c>
      <c r="K476" t="s">
        <v>48</v>
      </c>
      <c r="L476" t="s">
        <v>48</v>
      </c>
      <c r="M476" t="s">
        <v>48</v>
      </c>
      <c r="N476" t="s">
        <v>48</v>
      </c>
      <c r="O476" t="s">
        <v>48</v>
      </c>
      <c r="P476" t="s">
        <v>48</v>
      </c>
      <c r="Q476" t="s">
        <v>48</v>
      </c>
      <c r="R476" t="s">
        <v>48</v>
      </c>
      <c r="S476" t="s">
        <v>48</v>
      </c>
      <c r="T476" t="s">
        <v>322</v>
      </c>
      <c r="U476" t="s">
        <v>322</v>
      </c>
      <c r="V476" t="s">
        <v>322</v>
      </c>
      <c r="W476" t="s">
        <v>322</v>
      </c>
      <c r="X476" t="s">
        <v>322</v>
      </c>
      <c r="Y476" t="s">
        <v>322</v>
      </c>
      <c r="Z476" t="s">
        <v>322</v>
      </c>
      <c r="AH476" t="s">
        <v>322</v>
      </c>
      <c r="AI476" s="26"/>
      <c r="AJ476" s="26" t="s">
        <v>322</v>
      </c>
      <c r="AK476" s="26" t="s">
        <v>322</v>
      </c>
      <c r="AL476" s="26" t="s">
        <v>322</v>
      </c>
      <c r="AM476" s="26" t="str" cm="1">
        <f t="array" ref="AM476">IF(AH476="Yes",T476&amp;" (Suspended as of: "&amp;TEXT(AI476,"m/dd/yyyy")&amp;")",T476)</f>
        <v xml:space="preserve"> </v>
      </c>
      <c r="AN476" t="str" cm="1">
        <f t="array" ref="AN47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76" t="str" cm="1">
        <f t="array" ref="AO47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7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76" t="e">
        <f>VLOOKUP(data[[#This Row],[Lead Name]],get_cat!$A$170:$B$172,2,0)</f>
        <v>#N/A</v>
      </c>
      <c r="AR47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77" spans="1:44" x14ac:dyDescent="0.35">
      <c r="A477" t="s">
        <v>133</v>
      </c>
      <c r="B477" t="s">
        <v>322</v>
      </c>
      <c r="C477" t="s">
        <v>322</v>
      </c>
      <c r="D477" t="s">
        <v>322</v>
      </c>
      <c r="E477" t="s">
        <v>48</v>
      </c>
      <c r="F477" t="s">
        <v>48</v>
      </c>
      <c r="G477" t="s">
        <v>48</v>
      </c>
      <c r="H477" t="s">
        <v>48</v>
      </c>
      <c r="I477" t="s">
        <v>48</v>
      </c>
      <c r="J477" t="s">
        <v>48</v>
      </c>
      <c r="K477" t="s">
        <v>48</v>
      </c>
      <c r="L477" t="s">
        <v>48</v>
      </c>
      <c r="M477" t="s">
        <v>48</v>
      </c>
      <c r="N477" t="s">
        <v>48</v>
      </c>
      <c r="O477" t="s">
        <v>48</v>
      </c>
      <c r="P477" t="s">
        <v>48</v>
      </c>
      <c r="Q477" t="s">
        <v>48</v>
      </c>
      <c r="R477" t="s">
        <v>48</v>
      </c>
      <c r="S477" t="s">
        <v>48</v>
      </c>
      <c r="T477" t="s">
        <v>322</v>
      </c>
      <c r="U477" t="s">
        <v>322</v>
      </c>
      <c r="V477" t="s">
        <v>322</v>
      </c>
      <c r="W477" t="s">
        <v>322</v>
      </c>
      <c r="X477" t="s">
        <v>322</v>
      </c>
      <c r="Y477" t="s">
        <v>322</v>
      </c>
      <c r="Z477" t="s">
        <v>322</v>
      </c>
      <c r="AH477" t="s">
        <v>322</v>
      </c>
      <c r="AI477" s="26"/>
      <c r="AJ477" s="26" t="s">
        <v>322</v>
      </c>
      <c r="AK477" s="26" t="s">
        <v>322</v>
      </c>
      <c r="AL477" s="26" t="s">
        <v>322</v>
      </c>
      <c r="AM477" s="26" t="str" cm="1">
        <f t="array" ref="AM477">IF(AH477="Yes",T477&amp;" (Suspended as of: "&amp;TEXT(AI477,"m/dd/yyyy")&amp;")",T477)</f>
        <v xml:space="preserve"> </v>
      </c>
      <c r="AN477" t="str" cm="1">
        <f t="array" ref="AN47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77" t="str" cm="1">
        <f t="array" ref="AO47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7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77" t="e">
        <f>VLOOKUP(data[[#This Row],[Lead Name]],get_cat!$A$170:$B$172,2,0)</f>
        <v>#N/A</v>
      </c>
      <c r="AR47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78" spans="1:44" x14ac:dyDescent="0.35">
      <c r="A478" t="s">
        <v>133</v>
      </c>
      <c r="B478" t="s">
        <v>322</v>
      </c>
      <c r="C478" t="s">
        <v>322</v>
      </c>
      <c r="D478" t="s">
        <v>322</v>
      </c>
      <c r="E478" t="s">
        <v>48</v>
      </c>
      <c r="F478" t="s">
        <v>48</v>
      </c>
      <c r="G478" t="s">
        <v>48</v>
      </c>
      <c r="H478" t="s">
        <v>48</v>
      </c>
      <c r="I478" t="s">
        <v>48</v>
      </c>
      <c r="J478" t="s">
        <v>48</v>
      </c>
      <c r="K478" t="s">
        <v>48</v>
      </c>
      <c r="L478" t="s">
        <v>48</v>
      </c>
      <c r="M478" t="s">
        <v>48</v>
      </c>
      <c r="N478" t="s">
        <v>48</v>
      </c>
      <c r="O478" t="s">
        <v>48</v>
      </c>
      <c r="P478" t="s">
        <v>48</v>
      </c>
      <c r="Q478" t="s">
        <v>48</v>
      </c>
      <c r="R478" t="s">
        <v>48</v>
      </c>
      <c r="S478" t="s">
        <v>48</v>
      </c>
      <c r="T478" t="s">
        <v>322</v>
      </c>
      <c r="U478" t="s">
        <v>322</v>
      </c>
      <c r="V478" t="s">
        <v>322</v>
      </c>
      <c r="W478" t="s">
        <v>322</v>
      </c>
      <c r="X478" t="s">
        <v>322</v>
      </c>
      <c r="Y478" t="s">
        <v>322</v>
      </c>
      <c r="Z478" t="s">
        <v>322</v>
      </c>
      <c r="AH478" t="s">
        <v>322</v>
      </c>
      <c r="AI478" s="26"/>
      <c r="AJ478" s="26" t="s">
        <v>322</v>
      </c>
      <c r="AK478" s="26" t="s">
        <v>322</v>
      </c>
      <c r="AL478" s="26" t="s">
        <v>322</v>
      </c>
      <c r="AM478" s="26" t="str" cm="1">
        <f t="array" ref="AM478">IF(AH478="Yes",T478&amp;" (Suspended as of: "&amp;TEXT(AI478,"m/dd/yyyy")&amp;")",T478)</f>
        <v xml:space="preserve"> </v>
      </c>
      <c r="AN478" t="str" cm="1">
        <f t="array" ref="AN47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78" t="str" cm="1">
        <f t="array" ref="AO47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7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78" t="e">
        <f>VLOOKUP(data[[#This Row],[Lead Name]],get_cat!$A$170:$B$172,2,0)</f>
        <v>#N/A</v>
      </c>
      <c r="AR47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79" spans="1:44" x14ac:dyDescent="0.35">
      <c r="A479" t="s">
        <v>133</v>
      </c>
      <c r="B479" t="s">
        <v>322</v>
      </c>
      <c r="C479" t="s">
        <v>322</v>
      </c>
      <c r="D479" t="s">
        <v>322</v>
      </c>
      <c r="E479" t="s">
        <v>48</v>
      </c>
      <c r="F479" t="s">
        <v>48</v>
      </c>
      <c r="G479" t="s">
        <v>48</v>
      </c>
      <c r="H479" t="s">
        <v>48</v>
      </c>
      <c r="I479" t="s">
        <v>48</v>
      </c>
      <c r="J479" t="s">
        <v>48</v>
      </c>
      <c r="K479" t="s">
        <v>48</v>
      </c>
      <c r="L479" t="s">
        <v>48</v>
      </c>
      <c r="M479" t="s">
        <v>48</v>
      </c>
      <c r="N479" t="s">
        <v>48</v>
      </c>
      <c r="O479" t="s">
        <v>48</v>
      </c>
      <c r="P479" t="s">
        <v>48</v>
      </c>
      <c r="Q479" t="s">
        <v>48</v>
      </c>
      <c r="R479" t="s">
        <v>48</v>
      </c>
      <c r="S479" t="s">
        <v>48</v>
      </c>
      <c r="T479" t="s">
        <v>322</v>
      </c>
      <c r="U479" t="s">
        <v>322</v>
      </c>
      <c r="V479" t="s">
        <v>322</v>
      </c>
      <c r="W479" t="s">
        <v>322</v>
      </c>
      <c r="X479" t="s">
        <v>322</v>
      </c>
      <c r="Y479" t="s">
        <v>322</v>
      </c>
      <c r="Z479" t="s">
        <v>322</v>
      </c>
      <c r="AH479" t="s">
        <v>322</v>
      </c>
      <c r="AI479" s="26"/>
      <c r="AJ479" s="26" t="s">
        <v>322</v>
      </c>
      <c r="AK479" s="26" t="s">
        <v>322</v>
      </c>
      <c r="AL479" s="26" t="s">
        <v>322</v>
      </c>
      <c r="AM479" s="26" t="str" cm="1">
        <f t="array" ref="AM479">IF(AH479="Yes",T479&amp;" (Suspended as of: "&amp;TEXT(AI479,"m/dd/yyyy")&amp;")",T479)</f>
        <v xml:space="preserve"> </v>
      </c>
      <c r="AN479" t="str" cm="1">
        <f t="array" ref="AN47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79" t="str" cm="1">
        <f t="array" ref="AO47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7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79" t="e">
        <f>VLOOKUP(data[[#This Row],[Lead Name]],get_cat!$A$170:$B$172,2,0)</f>
        <v>#N/A</v>
      </c>
      <c r="AR47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80" spans="1:44" x14ac:dyDescent="0.35">
      <c r="A480" t="s">
        <v>133</v>
      </c>
      <c r="B480" t="s">
        <v>322</v>
      </c>
      <c r="C480" t="s">
        <v>322</v>
      </c>
      <c r="D480" t="s">
        <v>322</v>
      </c>
      <c r="E480" t="s">
        <v>48</v>
      </c>
      <c r="F480" t="s">
        <v>48</v>
      </c>
      <c r="G480" t="s">
        <v>48</v>
      </c>
      <c r="H480" t="s">
        <v>48</v>
      </c>
      <c r="I480" t="s">
        <v>48</v>
      </c>
      <c r="J480" t="s">
        <v>48</v>
      </c>
      <c r="K480" t="s">
        <v>48</v>
      </c>
      <c r="L480" t="s">
        <v>48</v>
      </c>
      <c r="M480" t="s">
        <v>48</v>
      </c>
      <c r="N480" t="s">
        <v>48</v>
      </c>
      <c r="O480" t="s">
        <v>48</v>
      </c>
      <c r="P480" t="s">
        <v>48</v>
      </c>
      <c r="Q480" t="s">
        <v>48</v>
      </c>
      <c r="R480" t="s">
        <v>48</v>
      </c>
      <c r="S480" t="s">
        <v>48</v>
      </c>
      <c r="T480" t="s">
        <v>322</v>
      </c>
      <c r="U480" t="s">
        <v>322</v>
      </c>
      <c r="V480" t="s">
        <v>322</v>
      </c>
      <c r="W480" t="s">
        <v>322</v>
      </c>
      <c r="X480" t="s">
        <v>322</v>
      </c>
      <c r="Y480" t="s">
        <v>322</v>
      </c>
      <c r="Z480" t="s">
        <v>322</v>
      </c>
      <c r="AH480" t="s">
        <v>322</v>
      </c>
      <c r="AI480" s="26"/>
      <c r="AJ480" s="26" t="s">
        <v>322</v>
      </c>
      <c r="AK480" s="26" t="s">
        <v>322</v>
      </c>
      <c r="AL480" s="26" t="s">
        <v>322</v>
      </c>
      <c r="AM480" s="26" t="str" cm="1">
        <f t="array" ref="AM480">IF(AH480="Yes",T480&amp;" (Suspended as of: "&amp;TEXT(AI480,"m/dd/yyyy")&amp;")",T480)</f>
        <v xml:space="preserve"> </v>
      </c>
      <c r="AN480" t="str" cm="1">
        <f t="array" ref="AN48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80" t="str" cm="1">
        <f t="array" ref="AO48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8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80" t="e">
        <f>VLOOKUP(data[[#This Row],[Lead Name]],get_cat!$A$170:$B$172,2,0)</f>
        <v>#N/A</v>
      </c>
      <c r="AR48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81" spans="1:44" x14ac:dyDescent="0.35">
      <c r="A481" t="s">
        <v>133</v>
      </c>
      <c r="B481" t="s">
        <v>322</v>
      </c>
      <c r="C481" t="s">
        <v>322</v>
      </c>
      <c r="D481" t="s">
        <v>322</v>
      </c>
      <c r="E481" t="s">
        <v>48</v>
      </c>
      <c r="F481" t="s">
        <v>48</v>
      </c>
      <c r="G481" t="s">
        <v>48</v>
      </c>
      <c r="H481" t="s">
        <v>48</v>
      </c>
      <c r="I481" t="s">
        <v>48</v>
      </c>
      <c r="J481" t="s">
        <v>48</v>
      </c>
      <c r="K481" t="s">
        <v>48</v>
      </c>
      <c r="L481" t="s">
        <v>48</v>
      </c>
      <c r="M481" t="s">
        <v>48</v>
      </c>
      <c r="N481" t="s">
        <v>48</v>
      </c>
      <c r="O481" t="s">
        <v>48</v>
      </c>
      <c r="P481" t="s">
        <v>48</v>
      </c>
      <c r="Q481" t="s">
        <v>48</v>
      </c>
      <c r="R481" t="s">
        <v>48</v>
      </c>
      <c r="S481" t="s">
        <v>48</v>
      </c>
      <c r="T481" t="s">
        <v>322</v>
      </c>
      <c r="U481" t="s">
        <v>322</v>
      </c>
      <c r="V481" t="s">
        <v>322</v>
      </c>
      <c r="W481" t="s">
        <v>322</v>
      </c>
      <c r="X481" t="s">
        <v>322</v>
      </c>
      <c r="Y481" t="s">
        <v>322</v>
      </c>
      <c r="Z481" t="s">
        <v>322</v>
      </c>
      <c r="AH481" t="s">
        <v>322</v>
      </c>
      <c r="AI481" s="26"/>
      <c r="AJ481" s="26" t="s">
        <v>322</v>
      </c>
      <c r="AK481" s="26" t="s">
        <v>322</v>
      </c>
      <c r="AL481" s="26" t="s">
        <v>322</v>
      </c>
      <c r="AM481" s="26" t="str" cm="1">
        <f t="array" ref="AM481">IF(AH481="Yes",T481&amp;" (Suspended as of: "&amp;TEXT(AI481,"m/dd/yyyy")&amp;")",T481)</f>
        <v xml:space="preserve"> </v>
      </c>
      <c r="AN481" t="str" cm="1">
        <f t="array" ref="AN48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81" t="str" cm="1">
        <f t="array" ref="AO48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8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81" t="e">
        <f>VLOOKUP(data[[#This Row],[Lead Name]],get_cat!$A$170:$B$172,2,0)</f>
        <v>#N/A</v>
      </c>
      <c r="AR48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82" spans="1:44" x14ac:dyDescent="0.35">
      <c r="A482" t="s">
        <v>133</v>
      </c>
      <c r="B482" t="s">
        <v>322</v>
      </c>
      <c r="C482" t="s">
        <v>322</v>
      </c>
      <c r="D482" t="s">
        <v>322</v>
      </c>
      <c r="E482" t="s">
        <v>48</v>
      </c>
      <c r="F482" t="s">
        <v>48</v>
      </c>
      <c r="G482" t="s">
        <v>48</v>
      </c>
      <c r="H482" t="s">
        <v>48</v>
      </c>
      <c r="I482" t="s">
        <v>48</v>
      </c>
      <c r="J482" t="s">
        <v>48</v>
      </c>
      <c r="K482" t="s">
        <v>48</v>
      </c>
      <c r="L482" t="s">
        <v>48</v>
      </c>
      <c r="M482" t="s">
        <v>48</v>
      </c>
      <c r="N482" t="s">
        <v>48</v>
      </c>
      <c r="O482" t="s">
        <v>48</v>
      </c>
      <c r="P482" t="s">
        <v>48</v>
      </c>
      <c r="Q482" t="s">
        <v>48</v>
      </c>
      <c r="R482" t="s">
        <v>48</v>
      </c>
      <c r="S482" t="s">
        <v>48</v>
      </c>
      <c r="T482" t="s">
        <v>322</v>
      </c>
      <c r="U482" t="s">
        <v>322</v>
      </c>
      <c r="V482" t="s">
        <v>322</v>
      </c>
      <c r="W482" t="s">
        <v>322</v>
      </c>
      <c r="X482" t="s">
        <v>322</v>
      </c>
      <c r="Y482" t="s">
        <v>322</v>
      </c>
      <c r="Z482" t="s">
        <v>322</v>
      </c>
      <c r="AH482" t="s">
        <v>322</v>
      </c>
      <c r="AI482" s="26"/>
      <c r="AJ482" s="26" t="s">
        <v>322</v>
      </c>
      <c r="AK482" s="26" t="s">
        <v>322</v>
      </c>
      <c r="AL482" s="26" t="s">
        <v>322</v>
      </c>
      <c r="AM482" s="26" t="str" cm="1">
        <f t="array" ref="AM482">IF(AH482="Yes",T482&amp;" (Suspended as of: "&amp;TEXT(AI482,"m/dd/yyyy")&amp;")",T482)</f>
        <v xml:space="preserve"> </v>
      </c>
      <c r="AN482" t="str" cm="1">
        <f t="array" ref="AN48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82" t="str" cm="1">
        <f t="array" ref="AO48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8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82" t="e">
        <f>VLOOKUP(data[[#This Row],[Lead Name]],get_cat!$A$170:$B$172,2,0)</f>
        <v>#N/A</v>
      </c>
      <c r="AR48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83" spans="1:44" x14ac:dyDescent="0.35">
      <c r="A483" t="s">
        <v>133</v>
      </c>
      <c r="B483" t="s">
        <v>322</v>
      </c>
      <c r="C483" t="s">
        <v>322</v>
      </c>
      <c r="D483" t="s">
        <v>322</v>
      </c>
      <c r="E483" t="s">
        <v>48</v>
      </c>
      <c r="F483" t="s">
        <v>48</v>
      </c>
      <c r="G483" t="s">
        <v>48</v>
      </c>
      <c r="H483" t="s">
        <v>48</v>
      </c>
      <c r="I483" t="s">
        <v>48</v>
      </c>
      <c r="J483" t="s">
        <v>48</v>
      </c>
      <c r="K483" t="s">
        <v>48</v>
      </c>
      <c r="L483" t="s">
        <v>48</v>
      </c>
      <c r="M483" t="s">
        <v>48</v>
      </c>
      <c r="N483" t="s">
        <v>48</v>
      </c>
      <c r="O483" t="s">
        <v>48</v>
      </c>
      <c r="P483" t="s">
        <v>48</v>
      </c>
      <c r="Q483" t="s">
        <v>48</v>
      </c>
      <c r="R483" t="s">
        <v>48</v>
      </c>
      <c r="S483" t="s">
        <v>48</v>
      </c>
      <c r="T483" t="s">
        <v>322</v>
      </c>
      <c r="U483" t="s">
        <v>322</v>
      </c>
      <c r="V483" t="s">
        <v>322</v>
      </c>
      <c r="W483" t="s">
        <v>322</v>
      </c>
      <c r="X483" t="s">
        <v>322</v>
      </c>
      <c r="Y483" t="s">
        <v>322</v>
      </c>
      <c r="Z483" t="s">
        <v>322</v>
      </c>
      <c r="AH483" t="s">
        <v>322</v>
      </c>
      <c r="AI483" s="26"/>
      <c r="AJ483" s="26" t="s">
        <v>322</v>
      </c>
      <c r="AK483" s="26" t="s">
        <v>322</v>
      </c>
      <c r="AL483" s="26" t="s">
        <v>322</v>
      </c>
      <c r="AM483" s="26" t="str" cm="1">
        <f t="array" ref="AM483">IF(AH483="Yes",T483&amp;" (Suspended as of: "&amp;TEXT(AI483,"m/dd/yyyy")&amp;")",T483)</f>
        <v xml:space="preserve"> </v>
      </c>
      <c r="AN483" t="str" cm="1">
        <f t="array" ref="AN48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83" t="str" cm="1">
        <f t="array" ref="AO48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8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83" t="e">
        <f>VLOOKUP(data[[#This Row],[Lead Name]],get_cat!$A$170:$B$172,2,0)</f>
        <v>#N/A</v>
      </c>
      <c r="AR48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84" spans="1:44" x14ac:dyDescent="0.35">
      <c r="A484" t="s">
        <v>133</v>
      </c>
      <c r="B484" t="s">
        <v>322</v>
      </c>
      <c r="C484" t="s">
        <v>322</v>
      </c>
      <c r="D484" t="s">
        <v>322</v>
      </c>
      <c r="E484" t="s">
        <v>48</v>
      </c>
      <c r="F484" t="s">
        <v>48</v>
      </c>
      <c r="G484" t="s">
        <v>48</v>
      </c>
      <c r="H484" t="s">
        <v>48</v>
      </c>
      <c r="I484" t="s">
        <v>48</v>
      </c>
      <c r="J484" t="s">
        <v>48</v>
      </c>
      <c r="K484" t="s">
        <v>48</v>
      </c>
      <c r="L484" t="s">
        <v>48</v>
      </c>
      <c r="M484" t="s">
        <v>48</v>
      </c>
      <c r="N484" t="s">
        <v>48</v>
      </c>
      <c r="O484" t="s">
        <v>48</v>
      </c>
      <c r="P484" t="s">
        <v>48</v>
      </c>
      <c r="Q484" t="s">
        <v>48</v>
      </c>
      <c r="R484" t="s">
        <v>48</v>
      </c>
      <c r="S484" t="s">
        <v>48</v>
      </c>
      <c r="T484" t="s">
        <v>322</v>
      </c>
      <c r="U484" t="s">
        <v>322</v>
      </c>
      <c r="V484" t="s">
        <v>322</v>
      </c>
      <c r="W484" t="s">
        <v>322</v>
      </c>
      <c r="X484" t="s">
        <v>322</v>
      </c>
      <c r="Y484" t="s">
        <v>322</v>
      </c>
      <c r="Z484" t="s">
        <v>322</v>
      </c>
      <c r="AH484" t="s">
        <v>322</v>
      </c>
      <c r="AI484" s="26"/>
      <c r="AJ484" s="26" t="s">
        <v>322</v>
      </c>
      <c r="AK484" s="26" t="s">
        <v>322</v>
      </c>
      <c r="AL484" s="26" t="s">
        <v>322</v>
      </c>
      <c r="AM484" s="26" t="str" cm="1">
        <f t="array" ref="AM484">IF(AH484="Yes",T484&amp;" (Suspended as of: "&amp;TEXT(AI484,"m/dd/yyyy")&amp;")",T484)</f>
        <v xml:space="preserve"> </v>
      </c>
      <c r="AN484" t="str" cm="1">
        <f t="array" ref="AN48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84" t="str" cm="1">
        <f t="array" ref="AO48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8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84" t="e">
        <f>VLOOKUP(data[[#This Row],[Lead Name]],get_cat!$A$170:$B$172,2,0)</f>
        <v>#N/A</v>
      </c>
      <c r="AR48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85" spans="1:44" x14ac:dyDescent="0.35">
      <c r="A485" t="s">
        <v>133</v>
      </c>
      <c r="B485" t="s">
        <v>322</v>
      </c>
      <c r="C485" t="s">
        <v>322</v>
      </c>
      <c r="D485" t="s">
        <v>322</v>
      </c>
      <c r="E485" t="s">
        <v>48</v>
      </c>
      <c r="F485" t="s">
        <v>48</v>
      </c>
      <c r="G485" t="s">
        <v>48</v>
      </c>
      <c r="H485" t="s">
        <v>48</v>
      </c>
      <c r="I485" t="s">
        <v>48</v>
      </c>
      <c r="J485" t="s">
        <v>48</v>
      </c>
      <c r="K485" t="s">
        <v>48</v>
      </c>
      <c r="L485" t="s">
        <v>48</v>
      </c>
      <c r="M485" t="s">
        <v>48</v>
      </c>
      <c r="N485" t="s">
        <v>48</v>
      </c>
      <c r="O485" t="s">
        <v>48</v>
      </c>
      <c r="P485" t="s">
        <v>48</v>
      </c>
      <c r="Q485" t="s">
        <v>48</v>
      </c>
      <c r="R485" t="s">
        <v>48</v>
      </c>
      <c r="S485" t="s">
        <v>48</v>
      </c>
      <c r="T485" t="s">
        <v>322</v>
      </c>
      <c r="U485" t="s">
        <v>322</v>
      </c>
      <c r="V485" t="s">
        <v>322</v>
      </c>
      <c r="W485" t="s">
        <v>322</v>
      </c>
      <c r="X485" t="s">
        <v>322</v>
      </c>
      <c r="Y485" t="s">
        <v>322</v>
      </c>
      <c r="Z485" t="s">
        <v>322</v>
      </c>
      <c r="AH485" t="s">
        <v>322</v>
      </c>
      <c r="AI485" s="26"/>
      <c r="AJ485" s="26" t="s">
        <v>322</v>
      </c>
      <c r="AK485" s="26" t="s">
        <v>322</v>
      </c>
      <c r="AL485" s="26" t="s">
        <v>322</v>
      </c>
      <c r="AM485" s="26" t="str" cm="1">
        <f t="array" ref="AM485">IF(AH485="Yes",T485&amp;" (Suspended as of: "&amp;TEXT(AI485,"m/dd/yyyy")&amp;")",T485)</f>
        <v xml:space="preserve"> </v>
      </c>
      <c r="AN485" t="str" cm="1">
        <f t="array" ref="AN48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85" t="str" cm="1">
        <f t="array" ref="AO48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8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85" t="e">
        <f>VLOOKUP(data[[#This Row],[Lead Name]],get_cat!$A$170:$B$172,2,0)</f>
        <v>#N/A</v>
      </c>
      <c r="AR48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86" spans="1:44" x14ac:dyDescent="0.35">
      <c r="A486" t="s">
        <v>133</v>
      </c>
      <c r="B486" t="s">
        <v>322</v>
      </c>
      <c r="C486" t="s">
        <v>322</v>
      </c>
      <c r="D486" t="s">
        <v>322</v>
      </c>
      <c r="E486" t="s">
        <v>48</v>
      </c>
      <c r="F486" t="s">
        <v>48</v>
      </c>
      <c r="G486" t="s">
        <v>48</v>
      </c>
      <c r="H486" t="s">
        <v>48</v>
      </c>
      <c r="I486" t="s">
        <v>48</v>
      </c>
      <c r="J486" t="s">
        <v>48</v>
      </c>
      <c r="K486" t="s">
        <v>48</v>
      </c>
      <c r="L486" t="s">
        <v>48</v>
      </c>
      <c r="M486" t="s">
        <v>48</v>
      </c>
      <c r="N486" t="s">
        <v>48</v>
      </c>
      <c r="O486" t="s">
        <v>48</v>
      </c>
      <c r="P486" t="s">
        <v>48</v>
      </c>
      <c r="Q486" t="s">
        <v>48</v>
      </c>
      <c r="R486" t="s">
        <v>48</v>
      </c>
      <c r="S486" t="s">
        <v>48</v>
      </c>
      <c r="T486" t="s">
        <v>322</v>
      </c>
      <c r="U486" t="s">
        <v>322</v>
      </c>
      <c r="V486" t="s">
        <v>322</v>
      </c>
      <c r="W486" t="s">
        <v>322</v>
      </c>
      <c r="X486" t="s">
        <v>322</v>
      </c>
      <c r="Y486" t="s">
        <v>322</v>
      </c>
      <c r="Z486" t="s">
        <v>322</v>
      </c>
      <c r="AH486" t="s">
        <v>322</v>
      </c>
      <c r="AI486" s="26"/>
      <c r="AJ486" s="26" t="s">
        <v>322</v>
      </c>
      <c r="AK486" s="26" t="s">
        <v>322</v>
      </c>
      <c r="AL486" s="26" t="s">
        <v>322</v>
      </c>
      <c r="AM486" s="26" t="str" cm="1">
        <f t="array" ref="AM486">IF(AH486="Yes",T486&amp;" (Suspended as of: "&amp;TEXT(AI486,"m/dd/yyyy")&amp;")",T486)</f>
        <v xml:space="preserve"> </v>
      </c>
      <c r="AN486" t="str" cm="1">
        <f t="array" ref="AN48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86" t="str" cm="1">
        <f t="array" ref="AO48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8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86" t="e">
        <f>VLOOKUP(data[[#This Row],[Lead Name]],get_cat!$A$170:$B$172,2,0)</f>
        <v>#N/A</v>
      </c>
      <c r="AR48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87" spans="1:44" x14ac:dyDescent="0.35">
      <c r="A487" t="s">
        <v>133</v>
      </c>
      <c r="B487" t="s">
        <v>322</v>
      </c>
      <c r="C487" t="s">
        <v>322</v>
      </c>
      <c r="D487" t="s">
        <v>322</v>
      </c>
      <c r="E487" t="s">
        <v>48</v>
      </c>
      <c r="F487" t="s">
        <v>48</v>
      </c>
      <c r="G487" t="s">
        <v>48</v>
      </c>
      <c r="H487" t="s">
        <v>48</v>
      </c>
      <c r="I487" t="s">
        <v>48</v>
      </c>
      <c r="J487" t="s">
        <v>48</v>
      </c>
      <c r="K487" t="s">
        <v>48</v>
      </c>
      <c r="L487" t="s">
        <v>48</v>
      </c>
      <c r="M487" t="s">
        <v>48</v>
      </c>
      <c r="N487" t="s">
        <v>48</v>
      </c>
      <c r="O487" t="s">
        <v>48</v>
      </c>
      <c r="P487" t="s">
        <v>48</v>
      </c>
      <c r="Q487" t="s">
        <v>48</v>
      </c>
      <c r="R487" t="s">
        <v>48</v>
      </c>
      <c r="S487" t="s">
        <v>48</v>
      </c>
      <c r="T487" t="s">
        <v>322</v>
      </c>
      <c r="U487" t="s">
        <v>322</v>
      </c>
      <c r="V487" t="s">
        <v>322</v>
      </c>
      <c r="W487" t="s">
        <v>322</v>
      </c>
      <c r="X487" t="s">
        <v>322</v>
      </c>
      <c r="Y487" t="s">
        <v>322</v>
      </c>
      <c r="Z487" t="s">
        <v>322</v>
      </c>
      <c r="AH487" t="s">
        <v>322</v>
      </c>
      <c r="AI487" s="26"/>
      <c r="AJ487" s="26" t="s">
        <v>322</v>
      </c>
      <c r="AK487" s="26" t="s">
        <v>322</v>
      </c>
      <c r="AL487" s="26" t="s">
        <v>322</v>
      </c>
      <c r="AM487" s="26" t="str" cm="1">
        <f t="array" ref="AM487">IF(AH487="Yes",T487&amp;" (Suspended as of: "&amp;TEXT(AI487,"m/dd/yyyy")&amp;")",T487)</f>
        <v xml:space="preserve"> </v>
      </c>
      <c r="AN487" t="str" cm="1">
        <f t="array" ref="AN48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87" t="str" cm="1">
        <f t="array" ref="AO48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8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87" t="e">
        <f>VLOOKUP(data[[#This Row],[Lead Name]],get_cat!$A$170:$B$172,2,0)</f>
        <v>#N/A</v>
      </c>
      <c r="AR48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88" spans="1:44" x14ac:dyDescent="0.35">
      <c r="A488" t="s">
        <v>133</v>
      </c>
      <c r="B488" t="s">
        <v>322</v>
      </c>
      <c r="C488" t="s">
        <v>322</v>
      </c>
      <c r="D488" t="s">
        <v>322</v>
      </c>
      <c r="E488" t="s">
        <v>48</v>
      </c>
      <c r="F488" t="s">
        <v>48</v>
      </c>
      <c r="G488" t="s">
        <v>48</v>
      </c>
      <c r="H488" t="s">
        <v>48</v>
      </c>
      <c r="I488" t="s">
        <v>48</v>
      </c>
      <c r="J488" t="s">
        <v>48</v>
      </c>
      <c r="K488" t="s">
        <v>48</v>
      </c>
      <c r="L488" t="s">
        <v>48</v>
      </c>
      <c r="M488" t="s">
        <v>48</v>
      </c>
      <c r="N488" t="s">
        <v>48</v>
      </c>
      <c r="O488" t="s">
        <v>48</v>
      </c>
      <c r="P488" t="s">
        <v>48</v>
      </c>
      <c r="Q488" t="s">
        <v>48</v>
      </c>
      <c r="R488" t="s">
        <v>48</v>
      </c>
      <c r="S488" t="s">
        <v>48</v>
      </c>
      <c r="T488" t="s">
        <v>322</v>
      </c>
      <c r="U488" t="s">
        <v>322</v>
      </c>
      <c r="V488" t="s">
        <v>322</v>
      </c>
      <c r="W488" t="s">
        <v>322</v>
      </c>
      <c r="X488" t="s">
        <v>322</v>
      </c>
      <c r="Y488" t="s">
        <v>322</v>
      </c>
      <c r="Z488" t="s">
        <v>322</v>
      </c>
      <c r="AH488" t="s">
        <v>322</v>
      </c>
      <c r="AI488" s="26"/>
      <c r="AJ488" s="26" t="s">
        <v>322</v>
      </c>
      <c r="AK488" s="26" t="s">
        <v>322</v>
      </c>
      <c r="AL488" s="26" t="s">
        <v>322</v>
      </c>
      <c r="AM488" s="26" t="str" cm="1">
        <f t="array" ref="AM488">IF(AH488="Yes",T488&amp;" (Suspended as of: "&amp;TEXT(AI488,"m/dd/yyyy")&amp;")",T488)</f>
        <v xml:space="preserve"> </v>
      </c>
      <c r="AN488" t="str" cm="1">
        <f t="array" ref="AN48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88" t="str" cm="1">
        <f t="array" ref="AO48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8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88" t="e">
        <f>VLOOKUP(data[[#This Row],[Lead Name]],get_cat!$A$170:$B$172,2,0)</f>
        <v>#N/A</v>
      </c>
      <c r="AR48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89" spans="1:44" x14ac:dyDescent="0.35">
      <c r="A489" t="s">
        <v>133</v>
      </c>
      <c r="B489" t="s">
        <v>322</v>
      </c>
      <c r="C489" t="s">
        <v>322</v>
      </c>
      <c r="D489" t="s">
        <v>322</v>
      </c>
      <c r="E489" t="s">
        <v>48</v>
      </c>
      <c r="F489" t="s">
        <v>48</v>
      </c>
      <c r="G489" t="s">
        <v>48</v>
      </c>
      <c r="H489" t="s">
        <v>48</v>
      </c>
      <c r="I489" t="s">
        <v>48</v>
      </c>
      <c r="J489" t="s">
        <v>48</v>
      </c>
      <c r="K489" t="s">
        <v>48</v>
      </c>
      <c r="L489" t="s">
        <v>48</v>
      </c>
      <c r="M489" t="s">
        <v>48</v>
      </c>
      <c r="N489" t="s">
        <v>48</v>
      </c>
      <c r="O489" t="s">
        <v>48</v>
      </c>
      <c r="P489" t="s">
        <v>48</v>
      </c>
      <c r="Q489" t="s">
        <v>48</v>
      </c>
      <c r="R489" t="s">
        <v>48</v>
      </c>
      <c r="S489" t="s">
        <v>48</v>
      </c>
      <c r="T489" t="s">
        <v>322</v>
      </c>
      <c r="U489" t="s">
        <v>322</v>
      </c>
      <c r="V489" t="s">
        <v>322</v>
      </c>
      <c r="W489" t="s">
        <v>322</v>
      </c>
      <c r="X489" t="s">
        <v>322</v>
      </c>
      <c r="Y489" t="s">
        <v>322</v>
      </c>
      <c r="Z489" t="s">
        <v>322</v>
      </c>
      <c r="AH489" t="s">
        <v>322</v>
      </c>
      <c r="AI489" s="26"/>
      <c r="AJ489" s="26" t="s">
        <v>322</v>
      </c>
      <c r="AK489" s="26" t="s">
        <v>322</v>
      </c>
      <c r="AL489" s="26" t="s">
        <v>322</v>
      </c>
      <c r="AM489" s="26" t="str" cm="1">
        <f t="array" ref="AM489">IF(AH489="Yes",T489&amp;" (Suspended as of: "&amp;TEXT(AI489,"m/dd/yyyy")&amp;")",T489)</f>
        <v xml:space="preserve"> </v>
      </c>
      <c r="AN489" t="str" cm="1">
        <f t="array" ref="AN48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89" t="str" cm="1">
        <f t="array" ref="AO48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8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89" t="e">
        <f>VLOOKUP(data[[#This Row],[Lead Name]],get_cat!$A$170:$B$172,2,0)</f>
        <v>#N/A</v>
      </c>
      <c r="AR48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90" spans="1:44" x14ac:dyDescent="0.35">
      <c r="A490" t="s">
        <v>133</v>
      </c>
      <c r="B490" t="s">
        <v>322</v>
      </c>
      <c r="C490" t="s">
        <v>322</v>
      </c>
      <c r="D490" t="s">
        <v>322</v>
      </c>
      <c r="E490" t="s">
        <v>48</v>
      </c>
      <c r="F490" t="s">
        <v>48</v>
      </c>
      <c r="G490" t="s">
        <v>48</v>
      </c>
      <c r="H490" t="s">
        <v>48</v>
      </c>
      <c r="I490" t="s">
        <v>48</v>
      </c>
      <c r="J490" t="s">
        <v>48</v>
      </c>
      <c r="K490" t="s">
        <v>48</v>
      </c>
      <c r="L490" t="s">
        <v>48</v>
      </c>
      <c r="M490" t="s">
        <v>48</v>
      </c>
      <c r="N490" t="s">
        <v>48</v>
      </c>
      <c r="O490" t="s">
        <v>48</v>
      </c>
      <c r="P490" t="s">
        <v>48</v>
      </c>
      <c r="Q490" t="s">
        <v>48</v>
      </c>
      <c r="R490" t="s">
        <v>48</v>
      </c>
      <c r="S490" t="s">
        <v>48</v>
      </c>
      <c r="T490" t="s">
        <v>322</v>
      </c>
      <c r="U490" t="s">
        <v>322</v>
      </c>
      <c r="V490" t="s">
        <v>322</v>
      </c>
      <c r="W490" t="s">
        <v>322</v>
      </c>
      <c r="X490" t="s">
        <v>322</v>
      </c>
      <c r="Y490" t="s">
        <v>322</v>
      </c>
      <c r="Z490" t="s">
        <v>322</v>
      </c>
      <c r="AH490" t="s">
        <v>322</v>
      </c>
      <c r="AI490" s="26"/>
      <c r="AJ490" s="26" t="s">
        <v>322</v>
      </c>
      <c r="AK490" s="26" t="s">
        <v>322</v>
      </c>
      <c r="AL490" s="26" t="s">
        <v>322</v>
      </c>
      <c r="AM490" s="26" t="str" cm="1">
        <f t="array" ref="AM490">IF(AH490="Yes",T490&amp;" (Suspended as of: "&amp;TEXT(AI490,"m/dd/yyyy")&amp;")",T490)</f>
        <v xml:space="preserve"> </v>
      </c>
      <c r="AN490" t="str" cm="1">
        <f t="array" ref="AN49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90" t="str" cm="1">
        <f t="array" ref="AO49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9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90" t="e">
        <f>VLOOKUP(data[[#This Row],[Lead Name]],get_cat!$A$170:$B$172,2,0)</f>
        <v>#N/A</v>
      </c>
      <c r="AR49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91" spans="1:44" x14ac:dyDescent="0.35">
      <c r="A491" t="s">
        <v>133</v>
      </c>
      <c r="B491" t="s">
        <v>322</v>
      </c>
      <c r="C491" t="s">
        <v>322</v>
      </c>
      <c r="D491" t="s">
        <v>322</v>
      </c>
      <c r="E491" t="s">
        <v>48</v>
      </c>
      <c r="F491" t="s">
        <v>48</v>
      </c>
      <c r="G491" t="s">
        <v>48</v>
      </c>
      <c r="H491" t="s">
        <v>48</v>
      </c>
      <c r="I491" t="s">
        <v>48</v>
      </c>
      <c r="J491" t="s">
        <v>48</v>
      </c>
      <c r="K491" t="s">
        <v>48</v>
      </c>
      <c r="L491" t="s">
        <v>48</v>
      </c>
      <c r="M491" t="s">
        <v>48</v>
      </c>
      <c r="N491" t="s">
        <v>48</v>
      </c>
      <c r="O491" t="s">
        <v>48</v>
      </c>
      <c r="P491" t="s">
        <v>48</v>
      </c>
      <c r="Q491" t="s">
        <v>48</v>
      </c>
      <c r="R491" t="s">
        <v>48</v>
      </c>
      <c r="S491" t="s">
        <v>48</v>
      </c>
      <c r="T491" t="s">
        <v>322</v>
      </c>
      <c r="U491" t="s">
        <v>322</v>
      </c>
      <c r="V491" t="s">
        <v>322</v>
      </c>
      <c r="W491" t="s">
        <v>322</v>
      </c>
      <c r="X491" t="s">
        <v>322</v>
      </c>
      <c r="Y491" t="s">
        <v>322</v>
      </c>
      <c r="Z491" t="s">
        <v>322</v>
      </c>
      <c r="AH491" t="s">
        <v>322</v>
      </c>
      <c r="AI491" s="26"/>
      <c r="AJ491" s="26" t="s">
        <v>322</v>
      </c>
      <c r="AK491" s="26" t="s">
        <v>322</v>
      </c>
      <c r="AL491" s="26" t="s">
        <v>322</v>
      </c>
      <c r="AM491" s="26" t="str" cm="1">
        <f t="array" ref="AM491">IF(AH491="Yes",T491&amp;" (Suspended as of: "&amp;TEXT(AI491,"m/dd/yyyy")&amp;")",T491)</f>
        <v xml:space="preserve"> </v>
      </c>
      <c r="AN491" t="str" cm="1">
        <f t="array" ref="AN49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91" t="str" cm="1">
        <f t="array" ref="AO49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9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91" t="e">
        <f>VLOOKUP(data[[#This Row],[Lead Name]],get_cat!$A$170:$B$172,2,0)</f>
        <v>#N/A</v>
      </c>
      <c r="AR49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92" spans="1:44" x14ac:dyDescent="0.35">
      <c r="A492" t="s">
        <v>133</v>
      </c>
      <c r="B492" t="s">
        <v>322</v>
      </c>
      <c r="C492" t="s">
        <v>322</v>
      </c>
      <c r="D492" t="s">
        <v>322</v>
      </c>
      <c r="E492" t="s">
        <v>48</v>
      </c>
      <c r="F492" t="s">
        <v>48</v>
      </c>
      <c r="G492" t="s">
        <v>48</v>
      </c>
      <c r="H492" t="s">
        <v>48</v>
      </c>
      <c r="I492" t="s">
        <v>48</v>
      </c>
      <c r="J492" t="s">
        <v>48</v>
      </c>
      <c r="K492" t="s">
        <v>48</v>
      </c>
      <c r="L492" t="s">
        <v>48</v>
      </c>
      <c r="M492" t="s">
        <v>48</v>
      </c>
      <c r="N492" t="s">
        <v>48</v>
      </c>
      <c r="O492" t="s">
        <v>48</v>
      </c>
      <c r="P492" t="s">
        <v>48</v>
      </c>
      <c r="Q492" t="s">
        <v>48</v>
      </c>
      <c r="R492" t="s">
        <v>48</v>
      </c>
      <c r="S492" t="s">
        <v>48</v>
      </c>
      <c r="T492" t="s">
        <v>322</v>
      </c>
      <c r="U492" t="s">
        <v>322</v>
      </c>
      <c r="V492" t="s">
        <v>322</v>
      </c>
      <c r="W492" t="s">
        <v>322</v>
      </c>
      <c r="X492" t="s">
        <v>322</v>
      </c>
      <c r="Y492" t="s">
        <v>322</v>
      </c>
      <c r="Z492" t="s">
        <v>322</v>
      </c>
      <c r="AH492" t="s">
        <v>322</v>
      </c>
      <c r="AI492" s="26"/>
      <c r="AJ492" s="26" t="s">
        <v>322</v>
      </c>
      <c r="AK492" s="26" t="s">
        <v>322</v>
      </c>
      <c r="AL492" s="26" t="s">
        <v>322</v>
      </c>
      <c r="AM492" s="26" t="str" cm="1">
        <f t="array" ref="AM492">IF(AH492="Yes",T492&amp;" (Suspended as of: "&amp;TEXT(AI492,"m/dd/yyyy")&amp;")",T492)</f>
        <v xml:space="preserve"> </v>
      </c>
      <c r="AN492" t="str" cm="1">
        <f t="array" ref="AN49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92" t="str" cm="1">
        <f t="array" ref="AO49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9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92" t="e">
        <f>VLOOKUP(data[[#This Row],[Lead Name]],get_cat!$A$170:$B$172,2,0)</f>
        <v>#N/A</v>
      </c>
      <c r="AR49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93" spans="1:44" x14ac:dyDescent="0.35">
      <c r="A493" t="s">
        <v>133</v>
      </c>
      <c r="B493" t="s">
        <v>322</v>
      </c>
      <c r="C493" t="s">
        <v>322</v>
      </c>
      <c r="D493" t="s">
        <v>322</v>
      </c>
      <c r="E493" t="s">
        <v>48</v>
      </c>
      <c r="F493" t="s">
        <v>48</v>
      </c>
      <c r="G493" t="s">
        <v>48</v>
      </c>
      <c r="H493" t="s">
        <v>48</v>
      </c>
      <c r="I493" t="s">
        <v>48</v>
      </c>
      <c r="J493" t="s">
        <v>48</v>
      </c>
      <c r="K493" t="s">
        <v>48</v>
      </c>
      <c r="L493" t="s">
        <v>48</v>
      </c>
      <c r="M493" t="s">
        <v>48</v>
      </c>
      <c r="N493" t="s">
        <v>48</v>
      </c>
      <c r="O493" t="s">
        <v>48</v>
      </c>
      <c r="P493" t="s">
        <v>48</v>
      </c>
      <c r="Q493" t="s">
        <v>48</v>
      </c>
      <c r="R493" t="s">
        <v>48</v>
      </c>
      <c r="S493" t="s">
        <v>48</v>
      </c>
      <c r="T493" t="s">
        <v>322</v>
      </c>
      <c r="U493" t="s">
        <v>322</v>
      </c>
      <c r="V493" t="s">
        <v>322</v>
      </c>
      <c r="W493" t="s">
        <v>322</v>
      </c>
      <c r="X493" t="s">
        <v>322</v>
      </c>
      <c r="Y493" t="s">
        <v>322</v>
      </c>
      <c r="Z493" t="s">
        <v>322</v>
      </c>
      <c r="AH493" t="s">
        <v>322</v>
      </c>
      <c r="AI493" s="26"/>
      <c r="AJ493" s="26" t="s">
        <v>322</v>
      </c>
      <c r="AK493" s="26" t="s">
        <v>322</v>
      </c>
      <c r="AL493" s="26" t="s">
        <v>322</v>
      </c>
      <c r="AM493" s="26" t="str" cm="1">
        <f t="array" ref="AM493">IF(AH493="Yes",T493&amp;" (Suspended as of: "&amp;TEXT(AI493,"m/dd/yyyy")&amp;")",T493)</f>
        <v xml:space="preserve"> </v>
      </c>
      <c r="AN493" t="str" cm="1">
        <f t="array" ref="AN49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93" t="str" cm="1">
        <f t="array" ref="AO49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9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93" t="e">
        <f>VLOOKUP(data[[#This Row],[Lead Name]],get_cat!$A$170:$B$172,2,0)</f>
        <v>#N/A</v>
      </c>
      <c r="AR49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94" spans="1:44" x14ac:dyDescent="0.35">
      <c r="A494" t="s">
        <v>133</v>
      </c>
      <c r="B494" t="s">
        <v>322</v>
      </c>
      <c r="C494" t="s">
        <v>322</v>
      </c>
      <c r="D494" t="s">
        <v>322</v>
      </c>
      <c r="E494" t="s">
        <v>48</v>
      </c>
      <c r="F494" t="s">
        <v>48</v>
      </c>
      <c r="G494" t="s">
        <v>48</v>
      </c>
      <c r="H494" t="s">
        <v>48</v>
      </c>
      <c r="I494" t="s">
        <v>48</v>
      </c>
      <c r="J494" t="s">
        <v>48</v>
      </c>
      <c r="K494" t="s">
        <v>48</v>
      </c>
      <c r="L494" t="s">
        <v>48</v>
      </c>
      <c r="M494" t="s">
        <v>48</v>
      </c>
      <c r="N494" t="s">
        <v>48</v>
      </c>
      <c r="O494" t="s">
        <v>48</v>
      </c>
      <c r="P494" t="s">
        <v>48</v>
      </c>
      <c r="Q494" t="s">
        <v>48</v>
      </c>
      <c r="R494" t="s">
        <v>48</v>
      </c>
      <c r="S494" t="s">
        <v>48</v>
      </c>
      <c r="T494" t="s">
        <v>322</v>
      </c>
      <c r="U494" t="s">
        <v>322</v>
      </c>
      <c r="V494" t="s">
        <v>322</v>
      </c>
      <c r="W494" t="s">
        <v>322</v>
      </c>
      <c r="X494" t="s">
        <v>322</v>
      </c>
      <c r="Y494" t="s">
        <v>322</v>
      </c>
      <c r="Z494" t="s">
        <v>322</v>
      </c>
      <c r="AH494" t="s">
        <v>322</v>
      </c>
      <c r="AI494" s="26"/>
      <c r="AJ494" s="26" t="s">
        <v>322</v>
      </c>
      <c r="AK494" s="26" t="s">
        <v>322</v>
      </c>
      <c r="AL494" s="26" t="s">
        <v>322</v>
      </c>
      <c r="AM494" s="26" t="str" cm="1">
        <f t="array" ref="AM494">IF(AH494="Yes",T494&amp;" (Suspended as of: "&amp;TEXT(AI494,"m/dd/yyyy")&amp;")",T494)</f>
        <v xml:space="preserve"> </v>
      </c>
      <c r="AN494" t="str" cm="1">
        <f t="array" ref="AN49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94" t="str" cm="1">
        <f t="array" ref="AO49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9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94" t="e">
        <f>VLOOKUP(data[[#This Row],[Lead Name]],get_cat!$A$170:$B$172,2,0)</f>
        <v>#N/A</v>
      </c>
      <c r="AR49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95" spans="1:44" x14ac:dyDescent="0.35">
      <c r="A495" t="s">
        <v>133</v>
      </c>
      <c r="B495" t="s">
        <v>322</v>
      </c>
      <c r="C495" t="s">
        <v>322</v>
      </c>
      <c r="D495" t="s">
        <v>322</v>
      </c>
      <c r="E495" t="s">
        <v>48</v>
      </c>
      <c r="F495" t="s">
        <v>48</v>
      </c>
      <c r="G495" t="s">
        <v>48</v>
      </c>
      <c r="H495" t="s">
        <v>48</v>
      </c>
      <c r="I495" t="s">
        <v>48</v>
      </c>
      <c r="J495" t="s">
        <v>48</v>
      </c>
      <c r="K495" t="s">
        <v>48</v>
      </c>
      <c r="L495" t="s">
        <v>48</v>
      </c>
      <c r="M495" t="s">
        <v>48</v>
      </c>
      <c r="N495" t="s">
        <v>48</v>
      </c>
      <c r="O495" t="s">
        <v>48</v>
      </c>
      <c r="P495" t="s">
        <v>48</v>
      </c>
      <c r="Q495" t="s">
        <v>48</v>
      </c>
      <c r="R495" t="s">
        <v>48</v>
      </c>
      <c r="S495" t="s">
        <v>48</v>
      </c>
      <c r="T495" t="s">
        <v>322</v>
      </c>
      <c r="U495" t="s">
        <v>322</v>
      </c>
      <c r="V495" t="s">
        <v>322</v>
      </c>
      <c r="W495" t="s">
        <v>322</v>
      </c>
      <c r="X495" t="s">
        <v>322</v>
      </c>
      <c r="Y495" t="s">
        <v>322</v>
      </c>
      <c r="Z495" t="s">
        <v>322</v>
      </c>
      <c r="AH495" t="s">
        <v>322</v>
      </c>
      <c r="AI495" s="26"/>
      <c r="AJ495" s="26" t="s">
        <v>322</v>
      </c>
      <c r="AK495" s="26" t="s">
        <v>322</v>
      </c>
      <c r="AL495" s="26" t="s">
        <v>322</v>
      </c>
      <c r="AM495" s="26" t="str" cm="1">
        <f t="array" ref="AM495">IF(AH495="Yes",T495&amp;" (Suspended as of: "&amp;TEXT(AI495,"m/dd/yyyy")&amp;")",T495)</f>
        <v xml:space="preserve"> </v>
      </c>
      <c r="AN495" t="str" cm="1">
        <f t="array" ref="AN49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95" t="str" cm="1">
        <f t="array" ref="AO49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9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95" t="e">
        <f>VLOOKUP(data[[#This Row],[Lead Name]],get_cat!$A$170:$B$172,2,0)</f>
        <v>#N/A</v>
      </c>
      <c r="AR49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96" spans="1:44" x14ac:dyDescent="0.35">
      <c r="A496" t="s">
        <v>133</v>
      </c>
      <c r="B496" t="s">
        <v>322</v>
      </c>
      <c r="C496" t="s">
        <v>322</v>
      </c>
      <c r="D496" t="s">
        <v>322</v>
      </c>
      <c r="E496" t="s">
        <v>48</v>
      </c>
      <c r="F496" t="s">
        <v>48</v>
      </c>
      <c r="G496" t="s">
        <v>48</v>
      </c>
      <c r="H496" t="s">
        <v>48</v>
      </c>
      <c r="I496" t="s">
        <v>48</v>
      </c>
      <c r="J496" t="s">
        <v>48</v>
      </c>
      <c r="K496" t="s">
        <v>48</v>
      </c>
      <c r="L496" t="s">
        <v>48</v>
      </c>
      <c r="M496" t="s">
        <v>48</v>
      </c>
      <c r="N496" t="s">
        <v>48</v>
      </c>
      <c r="O496" t="s">
        <v>48</v>
      </c>
      <c r="P496" t="s">
        <v>48</v>
      </c>
      <c r="Q496" t="s">
        <v>48</v>
      </c>
      <c r="R496" t="s">
        <v>48</v>
      </c>
      <c r="S496" t="s">
        <v>48</v>
      </c>
      <c r="T496" t="s">
        <v>322</v>
      </c>
      <c r="U496" t="s">
        <v>322</v>
      </c>
      <c r="V496" t="s">
        <v>322</v>
      </c>
      <c r="W496" t="s">
        <v>322</v>
      </c>
      <c r="X496" t="s">
        <v>322</v>
      </c>
      <c r="Y496" t="s">
        <v>322</v>
      </c>
      <c r="Z496" t="s">
        <v>322</v>
      </c>
      <c r="AH496" t="s">
        <v>322</v>
      </c>
      <c r="AI496" s="26"/>
      <c r="AJ496" s="26" t="s">
        <v>322</v>
      </c>
      <c r="AK496" s="26" t="s">
        <v>322</v>
      </c>
      <c r="AL496" s="26" t="s">
        <v>322</v>
      </c>
      <c r="AM496" s="26" t="str" cm="1">
        <f t="array" ref="AM496">IF(AH496="Yes",T496&amp;" (Suspended as of: "&amp;TEXT(AI496,"m/dd/yyyy")&amp;")",T496)</f>
        <v xml:space="preserve"> </v>
      </c>
      <c r="AN496" t="str" cm="1">
        <f t="array" ref="AN49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96" t="str" cm="1">
        <f t="array" ref="AO49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9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96" t="e">
        <f>VLOOKUP(data[[#This Row],[Lead Name]],get_cat!$A$170:$B$172,2,0)</f>
        <v>#N/A</v>
      </c>
      <c r="AR49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97" spans="1:44" x14ac:dyDescent="0.35">
      <c r="A497" t="s">
        <v>133</v>
      </c>
      <c r="B497" t="s">
        <v>322</v>
      </c>
      <c r="C497" t="s">
        <v>322</v>
      </c>
      <c r="D497" t="s">
        <v>322</v>
      </c>
      <c r="E497" t="s">
        <v>48</v>
      </c>
      <c r="F497" t="s">
        <v>48</v>
      </c>
      <c r="G497" t="s">
        <v>48</v>
      </c>
      <c r="H497" t="s">
        <v>48</v>
      </c>
      <c r="I497" t="s">
        <v>48</v>
      </c>
      <c r="J497" t="s">
        <v>48</v>
      </c>
      <c r="K497" t="s">
        <v>48</v>
      </c>
      <c r="L497" t="s">
        <v>48</v>
      </c>
      <c r="M497" t="s">
        <v>48</v>
      </c>
      <c r="N497" t="s">
        <v>48</v>
      </c>
      <c r="O497" t="s">
        <v>48</v>
      </c>
      <c r="P497" t="s">
        <v>48</v>
      </c>
      <c r="Q497" t="s">
        <v>48</v>
      </c>
      <c r="R497" t="s">
        <v>48</v>
      </c>
      <c r="S497" t="s">
        <v>48</v>
      </c>
      <c r="T497" t="s">
        <v>322</v>
      </c>
      <c r="U497" t="s">
        <v>322</v>
      </c>
      <c r="V497" t="s">
        <v>322</v>
      </c>
      <c r="W497" t="s">
        <v>322</v>
      </c>
      <c r="X497" t="s">
        <v>322</v>
      </c>
      <c r="Y497" t="s">
        <v>322</v>
      </c>
      <c r="Z497" t="s">
        <v>322</v>
      </c>
      <c r="AH497" t="s">
        <v>322</v>
      </c>
      <c r="AI497" s="26"/>
      <c r="AJ497" s="26" t="s">
        <v>322</v>
      </c>
      <c r="AK497" s="26" t="s">
        <v>322</v>
      </c>
      <c r="AL497" s="26" t="s">
        <v>322</v>
      </c>
      <c r="AM497" s="26" t="str" cm="1">
        <f t="array" ref="AM497">IF(AH497="Yes",T497&amp;" (Suspended as of: "&amp;TEXT(AI497,"m/dd/yyyy")&amp;")",T497)</f>
        <v xml:space="preserve"> </v>
      </c>
      <c r="AN497" t="str" cm="1">
        <f t="array" ref="AN49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97" t="str" cm="1">
        <f t="array" ref="AO49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9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97" t="e">
        <f>VLOOKUP(data[[#This Row],[Lead Name]],get_cat!$A$170:$B$172,2,0)</f>
        <v>#N/A</v>
      </c>
      <c r="AR49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98" spans="1:44" x14ac:dyDescent="0.35">
      <c r="A498" t="s">
        <v>133</v>
      </c>
      <c r="B498" t="s">
        <v>322</v>
      </c>
      <c r="C498" t="s">
        <v>322</v>
      </c>
      <c r="D498" t="s">
        <v>322</v>
      </c>
      <c r="E498" t="s">
        <v>48</v>
      </c>
      <c r="F498" t="s">
        <v>48</v>
      </c>
      <c r="G498" t="s">
        <v>48</v>
      </c>
      <c r="H498" t="s">
        <v>48</v>
      </c>
      <c r="I498" t="s">
        <v>48</v>
      </c>
      <c r="J498" t="s">
        <v>48</v>
      </c>
      <c r="K498" t="s">
        <v>48</v>
      </c>
      <c r="L498" t="s">
        <v>48</v>
      </c>
      <c r="M498" t="s">
        <v>48</v>
      </c>
      <c r="N498" t="s">
        <v>48</v>
      </c>
      <c r="O498" t="s">
        <v>48</v>
      </c>
      <c r="P498" t="s">
        <v>48</v>
      </c>
      <c r="Q498" t="s">
        <v>48</v>
      </c>
      <c r="R498" t="s">
        <v>48</v>
      </c>
      <c r="S498" t="s">
        <v>48</v>
      </c>
      <c r="T498" t="s">
        <v>322</v>
      </c>
      <c r="U498" t="s">
        <v>322</v>
      </c>
      <c r="V498" t="s">
        <v>322</v>
      </c>
      <c r="W498" t="s">
        <v>322</v>
      </c>
      <c r="X498" t="s">
        <v>322</v>
      </c>
      <c r="Y498" t="s">
        <v>322</v>
      </c>
      <c r="Z498" t="s">
        <v>322</v>
      </c>
      <c r="AH498" t="s">
        <v>322</v>
      </c>
      <c r="AI498" s="26"/>
      <c r="AJ498" s="26" t="s">
        <v>322</v>
      </c>
      <c r="AK498" s="26" t="s">
        <v>322</v>
      </c>
      <c r="AL498" s="26" t="s">
        <v>322</v>
      </c>
      <c r="AM498" s="26" t="str" cm="1">
        <f t="array" ref="AM498">IF(AH498="Yes",T498&amp;" (Suspended as of: "&amp;TEXT(AI498,"m/dd/yyyy")&amp;")",T498)</f>
        <v xml:space="preserve"> </v>
      </c>
      <c r="AN498" t="str" cm="1">
        <f t="array" ref="AN49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98" t="str" cm="1">
        <f t="array" ref="AO49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9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98" t="e">
        <f>VLOOKUP(data[[#This Row],[Lead Name]],get_cat!$A$170:$B$172,2,0)</f>
        <v>#N/A</v>
      </c>
      <c r="AR49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499" spans="1:44" x14ac:dyDescent="0.35">
      <c r="A499" t="s">
        <v>133</v>
      </c>
      <c r="B499" t="s">
        <v>322</v>
      </c>
      <c r="C499" t="s">
        <v>322</v>
      </c>
      <c r="D499" t="s">
        <v>322</v>
      </c>
      <c r="E499" t="s">
        <v>48</v>
      </c>
      <c r="F499" t="s">
        <v>48</v>
      </c>
      <c r="G499" t="s">
        <v>48</v>
      </c>
      <c r="H499" t="s">
        <v>48</v>
      </c>
      <c r="I499" t="s">
        <v>48</v>
      </c>
      <c r="J499" t="s">
        <v>48</v>
      </c>
      <c r="K499" t="s">
        <v>48</v>
      </c>
      <c r="L499" t="s">
        <v>48</v>
      </c>
      <c r="M499" t="s">
        <v>48</v>
      </c>
      <c r="N499" t="s">
        <v>48</v>
      </c>
      <c r="O499" t="s">
        <v>48</v>
      </c>
      <c r="P499" t="s">
        <v>48</v>
      </c>
      <c r="Q499" t="s">
        <v>48</v>
      </c>
      <c r="R499" t="s">
        <v>48</v>
      </c>
      <c r="S499" t="s">
        <v>48</v>
      </c>
      <c r="T499" t="s">
        <v>322</v>
      </c>
      <c r="U499" t="s">
        <v>322</v>
      </c>
      <c r="V499" t="s">
        <v>322</v>
      </c>
      <c r="W499" t="s">
        <v>322</v>
      </c>
      <c r="X499" t="s">
        <v>322</v>
      </c>
      <c r="Y499" t="s">
        <v>322</v>
      </c>
      <c r="Z499" t="s">
        <v>322</v>
      </c>
      <c r="AH499" t="s">
        <v>322</v>
      </c>
      <c r="AI499" s="26"/>
      <c r="AJ499" s="26" t="s">
        <v>322</v>
      </c>
      <c r="AK499" s="26" t="s">
        <v>322</v>
      </c>
      <c r="AL499" s="26" t="s">
        <v>322</v>
      </c>
      <c r="AM499" s="26" t="str" cm="1">
        <f t="array" ref="AM499">IF(AH499="Yes",T499&amp;" (Suspended as of: "&amp;TEXT(AI499,"m/dd/yyyy")&amp;")",T499)</f>
        <v xml:space="preserve"> </v>
      </c>
      <c r="AN499" t="str" cm="1">
        <f t="array" ref="AN49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499" t="str" cm="1">
        <f t="array" ref="AO49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49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499" t="e">
        <f>VLOOKUP(data[[#This Row],[Lead Name]],get_cat!$A$170:$B$172,2,0)</f>
        <v>#N/A</v>
      </c>
      <c r="AR49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00" spans="1:44" x14ac:dyDescent="0.35">
      <c r="A500" t="s">
        <v>133</v>
      </c>
      <c r="B500" t="s">
        <v>322</v>
      </c>
      <c r="C500" t="s">
        <v>322</v>
      </c>
      <c r="D500" t="s">
        <v>322</v>
      </c>
      <c r="E500" t="s">
        <v>48</v>
      </c>
      <c r="F500" t="s">
        <v>48</v>
      </c>
      <c r="G500" t="s">
        <v>48</v>
      </c>
      <c r="H500" t="s">
        <v>48</v>
      </c>
      <c r="I500" t="s">
        <v>48</v>
      </c>
      <c r="J500" t="s">
        <v>48</v>
      </c>
      <c r="K500" t="s">
        <v>48</v>
      </c>
      <c r="L500" t="s">
        <v>48</v>
      </c>
      <c r="M500" t="s">
        <v>48</v>
      </c>
      <c r="N500" t="s">
        <v>48</v>
      </c>
      <c r="O500" t="s">
        <v>48</v>
      </c>
      <c r="P500" t="s">
        <v>48</v>
      </c>
      <c r="Q500" t="s">
        <v>48</v>
      </c>
      <c r="R500" t="s">
        <v>48</v>
      </c>
      <c r="S500" t="s">
        <v>48</v>
      </c>
      <c r="T500" t="s">
        <v>322</v>
      </c>
      <c r="U500" t="s">
        <v>322</v>
      </c>
      <c r="V500" t="s">
        <v>322</v>
      </c>
      <c r="W500" t="s">
        <v>322</v>
      </c>
      <c r="X500" t="s">
        <v>322</v>
      </c>
      <c r="Y500" t="s">
        <v>322</v>
      </c>
      <c r="Z500" t="s">
        <v>322</v>
      </c>
      <c r="AH500" t="s">
        <v>322</v>
      </c>
      <c r="AI500" s="26"/>
      <c r="AJ500" s="26" t="s">
        <v>322</v>
      </c>
      <c r="AK500" s="26" t="s">
        <v>322</v>
      </c>
      <c r="AL500" s="26" t="s">
        <v>322</v>
      </c>
      <c r="AM500" s="26" t="str" cm="1">
        <f t="array" ref="AM500">IF(AH500="Yes",T500&amp;" (Suspended as of: "&amp;TEXT(AI500,"m/dd/yyyy")&amp;")",T500)</f>
        <v xml:space="preserve"> </v>
      </c>
      <c r="AN500" t="str" cm="1">
        <f t="array" ref="AN50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00" t="str" cm="1">
        <f t="array" ref="AO50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0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00" t="e">
        <f>VLOOKUP(data[[#This Row],[Lead Name]],get_cat!$A$170:$B$172,2,0)</f>
        <v>#N/A</v>
      </c>
      <c r="AR50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01" spans="1:44" x14ac:dyDescent="0.35">
      <c r="A501" t="s">
        <v>133</v>
      </c>
      <c r="B501" t="s">
        <v>322</v>
      </c>
      <c r="C501" t="s">
        <v>322</v>
      </c>
      <c r="D501" t="s">
        <v>322</v>
      </c>
      <c r="E501" t="s">
        <v>48</v>
      </c>
      <c r="F501" t="s">
        <v>48</v>
      </c>
      <c r="G501" t="s">
        <v>48</v>
      </c>
      <c r="H501" t="s">
        <v>48</v>
      </c>
      <c r="I501" t="s">
        <v>48</v>
      </c>
      <c r="J501" t="s">
        <v>48</v>
      </c>
      <c r="K501" t="s">
        <v>48</v>
      </c>
      <c r="L501" t="s">
        <v>48</v>
      </c>
      <c r="M501" t="s">
        <v>48</v>
      </c>
      <c r="N501" t="s">
        <v>48</v>
      </c>
      <c r="O501" t="s">
        <v>48</v>
      </c>
      <c r="P501" t="s">
        <v>48</v>
      </c>
      <c r="Q501" t="s">
        <v>48</v>
      </c>
      <c r="R501" t="s">
        <v>48</v>
      </c>
      <c r="S501" t="s">
        <v>48</v>
      </c>
      <c r="T501" t="s">
        <v>322</v>
      </c>
      <c r="U501" t="s">
        <v>322</v>
      </c>
      <c r="V501" t="s">
        <v>322</v>
      </c>
      <c r="W501" t="s">
        <v>322</v>
      </c>
      <c r="X501" t="s">
        <v>322</v>
      </c>
      <c r="Y501" t="s">
        <v>322</v>
      </c>
      <c r="Z501" t="s">
        <v>322</v>
      </c>
      <c r="AH501" t="s">
        <v>322</v>
      </c>
      <c r="AI501" s="26"/>
      <c r="AJ501" s="26" t="s">
        <v>322</v>
      </c>
      <c r="AK501" s="26" t="s">
        <v>322</v>
      </c>
      <c r="AL501" s="26" t="s">
        <v>322</v>
      </c>
      <c r="AM501" s="26" t="str" cm="1">
        <f t="array" ref="AM501">IF(AH501="Yes",T501&amp;" (Suspended as of: "&amp;TEXT(AI501,"m/dd/yyyy")&amp;")",T501)</f>
        <v xml:space="preserve"> </v>
      </c>
      <c r="AN501" t="str" cm="1">
        <f t="array" ref="AN50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01" t="str" cm="1">
        <f t="array" ref="AO50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0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01" t="e">
        <f>VLOOKUP(data[[#This Row],[Lead Name]],get_cat!$A$170:$B$172,2,0)</f>
        <v>#N/A</v>
      </c>
      <c r="AR50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02" spans="1:44" x14ac:dyDescent="0.35">
      <c r="A502" t="s">
        <v>133</v>
      </c>
      <c r="B502" t="s">
        <v>322</v>
      </c>
      <c r="C502" t="s">
        <v>322</v>
      </c>
      <c r="D502" t="s">
        <v>322</v>
      </c>
      <c r="E502" t="s">
        <v>48</v>
      </c>
      <c r="F502" t="s">
        <v>48</v>
      </c>
      <c r="G502" t="s">
        <v>48</v>
      </c>
      <c r="H502" t="s">
        <v>48</v>
      </c>
      <c r="I502" t="s">
        <v>48</v>
      </c>
      <c r="J502" t="s">
        <v>48</v>
      </c>
      <c r="K502" t="s">
        <v>48</v>
      </c>
      <c r="L502" t="s">
        <v>48</v>
      </c>
      <c r="M502" t="s">
        <v>48</v>
      </c>
      <c r="N502" t="s">
        <v>48</v>
      </c>
      <c r="O502" t="s">
        <v>48</v>
      </c>
      <c r="P502" t="s">
        <v>48</v>
      </c>
      <c r="Q502" t="s">
        <v>48</v>
      </c>
      <c r="R502" t="s">
        <v>48</v>
      </c>
      <c r="S502" t="s">
        <v>48</v>
      </c>
      <c r="T502" t="s">
        <v>322</v>
      </c>
      <c r="U502" t="s">
        <v>322</v>
      </c>
      <c r="V502" t="s">
        <v>322</v>
      </c>
      <c r="W502" t="s">
        <v>322</v>
      </c>
      <c r="X502" t="s">
        <v>322</v>
      </c>
      <c r="Y502" t="s">
        <v>322</v>
      </c>
      <c r="Z502" t="s">
        <v>322</v>
      </c>
      <c r="AH502" t="s">
        <v>322</v>
      </c>
      <c r="AI502" s="26"/>
      <c r="AJ502" s="26" t="s">
        <v>322</v>
      </c>
      <c r="AK502" s="26" t="s">
        <v>322</v>
      </c>
      <c r="AL502" s="26" t="s">
        <v>322</v>
      </c>
      <c r="AM502" s="26" t="str" cm="1">
        <f t="array" ref="AM502">IF(AH502="Yes",T502&amp;" (Suspended as of: "&amp;TEXT(AI502,"m/dd/yyyy")&amp;")",T502)</f>
        <v xml:space="preserve"> </v>
      </c>
      <c r="AN502" t="str" cm="1">
        <f t="array" ref="AN50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02" t="str" cm="1">
        <f t="array" ref="AO50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0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02" t="e">
        <f>VLOOKUP(data[[#This Row],[Lead Name]],get_cat!$A$170:$B$172,2,0)</f>
        <v>#N/A</v>
      </c>
      <c r="AR50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03" spans="1:44" x14ac:dyDescent="0.35">
      <c r="A503" t="s">
        <v>133</v>
      </c>
      <c r="B503" t="s">
        <v>322</v>
      </c>
      <c r="C503" t="s">
        <v>322</v>
      </c>
      <c r="D503" t="s">
        <v>322</v>
      </c>
      <c r="E503" t="s">
        <v>48</v>
      </c>
      <c r="F503" t="s">
        <v>48</v>
      </c>
      <c r="G503" t="s">
        <v>48</v>
      </c>
      <c r="H503" t="s">
        <v>48</v>
      </c>
      <c r="I503" t="s">
        <v>48</v>
      </c>
      <c r="J503" t="s">
        <v>48</v>
      </c>
      <c r="K503" t="s">
        <v>48</v>
      </c>
      <c r="L503" t="s">
        <v>48</v>
      </c>
      <c r="M503" t="s">
        <v>48</v>
      </c>
      <c r="N503" t="s">
        <v>48</v>
      </c>
      <c r="O503" t="s">
        <v>48</v>
      </c>
      <c r="P503" t="s">
        <v>48</v>
      </c>
      <c r="Q503" t="s">
        <v>48</v>
      </c>
      <c r="R503" t="s">
        <v>48</v>
      </c>
      <c r="S503" t="s">
        <v>48</v>
      </c>
      <c r="T503" t="s">
        <v>322</v>
      </c>
      <c r="U503" t="s">
        <v>322</v>
      </c>
      <c r="V503" t="s">
        <v>322</v>
      </c>
      <c r="W503" t="s">
        <v>322</v>
      </c>
      <c r="X503" t="s">
        <v>322</v>
      </c>
      <c r="Y503" t="s">
        <v>322</v>
      </c>
      <c r="Z503" t="s">
        <v>322</v>
      </c>
      <c r="AH503" t="s">
        <v>322</v>
      </c>
      <c r="AI503" s="26"/>
      <c r="AJ503" s="26" t="s">
        <v>322</v>
      </c>
      <c r="AK503" s="26" t="s">
        <v>322</v>
      </c>
      <c r="AL503" s="26" t="s">
        <v>322</v>
      </c>
      <c r="AM503" s="26" t="str" cm="1">
        <f t="array" ref="AM503">IF(AH503="Yes",T503&amp;" (Suspended as of: "&amp;TEXT(AI503,"m/dd/yyyy")&amp;")",T503)</f>
        <v xml:space="preserve"> </v>
      </c>
      <c r="AN503" t="str" cm="1">
        <f t="array" ref="AN50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03" t="str" cm="1">
        <f t="array" ref="AO50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0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03" t="e">
        <f>VLOOKUP(data[[#This Row],[Lead Name]],get_cat!$A$170:$B$172,2,0)</f>
        <v>#N/A</v>
      </c>
      <c r="AR50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04" spans="1:44" x14ac:dyDescent="0.35">
      <c r="A504" t="s">
        <v>133</v>
      </c>
      <c r="B504" t="s">
        <v>322</v>
      </c>
      <c r="C504" t="s">
        <v>322</v>
      </c>
      <c r="D504" t="s">
        <v>322</v>
      </c>
      <c r="E504" t="s">
        <v>48</v>
      </c>
      <c r="F504" t="s">
        <v>48</v>
      </c>
      <c r="G504" t="s">
        <v>48</v>
      </c>
      <c r="H504" t="s">
        <v>48</v>
      </c>
      <c r="I504" t="s">
        <v>48</v>
      </c>
      <c r="J504" t="s">
        <v>48</v>
      </c>
      <c r="K504" t="s">
        <v>48</v>
      </c>
      <c r="L504" t="s">
        <v>48</v>
      </c>
      <c r="M504" t="s">
        <v>48</v>
      </c>
      <c r="N504" t="s">
        <v>48</v>
      </c>
      <c r="O504" t="s">
        <v>48</v>
      </c>
      <c r="P504" t="s">
        <v>48</v>
      </c>
      <c r="Q504" t="s">
        <v>48</v>
      </c>
      <c r="R504" t="s">
        <v>48</v>
      </c>
      <c r="S504" t="s">
        <v>48</v>
      </c>
      <c r="T504" t="s">
        <v>322</v>
      </c>
      <c r="U504" t="s">
        <v>322</v>
      </c>
      <c r="V504" t="s">
        <v>322</v>
      </c>
      <c r="W504" t="s">
        <v>322</v>
      </c>
      <c r="X504" t="s">
        <v>322</v>
      </c>
      <c r="Y504" t="s">
        <v>322</v>
      </c>
      <c r="Z504" t="s">
        <v>322</v>
      </c>
      <c r="AH504" t="s">
        <v>322</v>
      </c>
      <c r="AI504" s="26"/>
      <c r="AJ504" s="26" t="s">
        <v>322</v>
      </c>
      <c r="AK504" s="26" t="s">
        <v>322</v>
      </c>
      <c r="AL504" s="26" t="s">
        <v>322</v>
      </c>
      <c r="AM504" s="26" t="str" cm="1">
        <f t="array" ref="AM504">IF(AH504="Yes",T504&amp;" (Suspended as of: "&amp;TEXT(AI504,"m/dd/yyyy")&amp;")",T504)</f>
        <v xml:space="preserve"> </v>
      </c>
      <c r="AN504" t="str" cm="1">
        <f t="array" ref="AN50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04" t="str" cm="1">
        <f t="array" ref="AO50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0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04" t="e">
        <f>VLOOKUP(data[[#This Row],[Lead Name]],get_cat!$A$170:$B$172,2,0)</f>
        <v>#N/A</v>
      </c>
      <c r="AR50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05" spans="1:44" x14ac:dyDescent="0.35">
      <c r="A505" t="s">
        <v>133</v>
      </c>
      <c r="B505" t="s">
        <v>322</v>
      </c>
      <c r="C505" t="s">
        <v>322</v>
      </c>
      <c r="D505" t="s">
        <v>322</v>
      </c>
      <c r="E505" t="s">
        <v>48</v>
      </c>
      <c r="F505" t="s">
        <v>48</v>
      </c>
      <c r="G505" t="s">
        <v>48</v>
      </c>
      <c r="H505" t="s">
        <v>48</v>
      </c>
      <c r="I505" t="s">
        <v>48</v>
      </c>
      <c r="J505" t="s">
        <v>48</v>
      </c>
      <c r="K505" t="s">
        <v>48</v>
      </c>
      <c r="L505" t="s">
        <v>48</v>
      </c>
      <c r="M505" t="s">
        <v>48</v>
      </c>
      <c r="N505" t="s">
        <v>48</v>
      </c>
      <c r="O505" t="s">
        <v>48</v>
      </c>
      <c r="P505" t="s">
        <v>48</v>
      </c>
      <c r="Q505" t="s">
        <v>48</v>
      </c>
      <c r="R505" t="s">
        <v>48</v>
      </c>
      <c r="S505" t="s">
        <v>48</v>
      </c>
      <c r="T505" t="s">
        <v>322</v>
      </c>
      <c r="U505" t="s">
        <v>322</v>
      </c>
      <c r="V505" t="s">
        <v>322</v>
      </c>
      <c r="W505" t="s">
        <v>322</v>
      </c>
      <c r="X505" t="s">
        <v>322</v>
      </c>
      <c r="Y505" t="s">
        <v>322</v>
      </c>
      <c r="Z505" t="s">
        <v>322</v>
      </c>
      <c r="AH505" t="s">
        <v>322</v>
      </c>
      <c r="AI505" s="26"/>
      <c r="AJ505" s="26" t="s">
        <v>322</v>
      </c>
      <c r="AK505" s="26" t="s">
        <v>322</v>
      </c>
      <c r="AL505" s="26" t="s">
        <v>322</v>
      </c>
      <c r="AM505" s="26" t="str" cm="1">
        <f t="array" ref="AM505">IF(AH505="Yes",T505&amp;" (Suspended as of: "&amp;TEXT(AI505,"m/dd/yyyy")&amp;")",T505)</f>
        <v xml:space="preserve"> </v>
      </c>
      <c r="AN505" t="str" cm="1">
        <f t="array" ref="AN50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05" t="str" cm="1">
        <f t="array" ref="AO50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0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05" t="e">
        <f>VLOOKUP(data[[#This Row],[Lead Name]],get_cat!$A$170:$B$172,2,0)</f>
        <v>#N/A</v>
      </c>
      <c r="AR50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06" spans="1:44" x14ac:dyDescent="0.35">
      <c r="A506" t="s">
        <v>133</v>
      </c>
      <c r="B506" t="s">
        <v>322</v>
      </c>
      <c r="C506" t="s">
        <v>322</v>
      </c>
      <c r="D506" t="s">
        <v>322</v>
      </c>
      <c r="E506" t="s">
        <v>48</v>
      </c>
      <c r="F506" t="s">
        <v>48</v>
      </c>
      <c r="G506" t="s">
        <v>48</v>
      </c>
      <c r="H506" t="s">
        <v>48</v>
      </c>
      <c r="I506" t="s">
        <v>48</v>
      </c>
      <c r="J506" t="s">
        <v>48</v>
      </c>
      <c r="K506" t="s">
        <v>48</v>
      </c>
      <c r="L506" t="s">
        <v>48</v>
      </c>
      <c r="M506" t="s">
        <v>48</v>
      </c>
      <c r="N506" t="s">
        <v>48</v>
      </c>
      <c r="O506" t="s">
        <v>48</v>
      </c>
      <c r="P506" t="s">
        <v>48</v>
      </c>
      <c r="Q506" t="s">
        <v>48</v>
      </c>
      <c r="R506" t="s">
        <v>48</v>
      </c>
      <c r="S506" t="s">
        <v>48</v>
      </c>
      <c r="T506" t="s">
        <v>322</v>
      </c>
      <c r="U506" t="s">
        <v>322</v>
      </c>
      <c r="V506" t="s">
        <v>322</v>
      </c>
      <c r="W506" t="s">
        <v>322</v>
      </c>
      <c r="X506" t="s">
        <v>322</v>
      </c>
      <c r="Y506" t="s">
        <v>322</v>
      </c>
      <c r="Z506" t="s">
        <v>322</v>
      </c>
      <c r="AH506" t="s">
        <v>322</v>
      </c>
      <c r="AI506" s="26"/>
      <c r="AJ506" s="26" t="s">
        <v>322</v>
      </c>
      <c r="AK506" s="26" t="s">
        <v>322</v>
      </c>
      <c r="AL506" s="26" t="s">
        <v>322</v>
      </c>
      <c r="AM506" s="26" t="str" cm="1">
        <f t="array" ref="AM506">IF(AH506="Yes",T506&amp;" (Suspended as of: "&amp;TEXT(AI506,"m/dd/yyyy")&amp;")",T506)</f>
        <v xml:space="preserve"> </v>
      </c>
      <c r="AN506" t="str" cm="1">
        <f t="array" ref="AN50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06" t="str" cm="1">
        <f t="array" ref="AO50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0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06" t="e">
        <f>VLOOKUP(data[[#This Row],[Lead Name]],get_cat!$A$170:$B$172,2,0)</f>
        <v>#N/A</v>
      </c>
      <c r="AR50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07" spans="1:44" x14ac:dyDescent="0.35">
      <c r="A507" t="s">
        <v>133</v>
      </c>
      <c r="B507" t="s">
        <v>322</v>
      </c>
      <c r="C507" t="s">
        <v>322</v>
      </c>
      <c r="D507" t="s">
        <v>322</v>
      </c>
      <c r="E507" t="s">
        <v>48</v>
      </c>
      <c r="F507" t="s">
        <v>48</v>
      </c>
      <c r="G507" t="s">
        <v>48</v>
      </c>
      <c r="H507" t="s">
        <v>48</v>
      </c>
      <c r="I507" t="s">
        <v>48</v>
      </c>
      <c r="J507" t="s">
        <v>48</v>
      </c>
      <c r="K507" t="s">
        <v>48</v>
      </c>
      <c r="L507" t="s">
        <v>48</v>
      </c>
      <c r="M507" t="s">
        <v>48</v>
      </c>
      <c r="N507" t="s">
        <v>48</v>
      </c>
      <c r="O507" t="s">
        <v>48</v>
      </c>
      <c r="P507" t="s">
        <v>48</v>
      </c>
      <c r="Q507" t="s">
        <v>48</v>
      </c>
      <c r="R507" t="s">
        <v>48</v>
      </c>
      <c r="S507" t="s">
        <v>48</v>
      </c>
      <c r="T507" t="s">
        <v>322</v>
      </c>
      <c r="U507" t="s">
        <v>322</v>
      </c>
      <c r="V507" t="s">
        <v>322</v>
      </c>
      <c r="W507" t="s">
        <v>322</v>
      </c>
      <c r="X507" t="s">
        <v>322</v>
      </c>
      <c r="Y507" t="s">
        <v>322</v>
      </c>
      <c r="Z507" t="s">
        <v>322</v>
      </c>
      <c r="AH507" t="s">
        <v>322</v>
      </c>
      <c r="AI507" s="26"/>
      <c r="AJ507" s="26" t="s">
        <v>322</v>
      </c>
      <c r="AK507" s="26" t="s">
        <v>322</v>
      </c>
      <c r="AL507" s="26" t="s">
        <v>322</v>
      </c>
      <c r="AM507" s="26" t="str" cm="1">
        <f t="array" ref="AM507">IF(AH507="Yes",T507&amp;" (Suspended as of: "&amp;TEXT(AI507,"m/dd/yyyy")&amp;")",T507)</f>
        <v xml:space="preserve"> </v>
      </c>
      <c r="AN507" t="str" cm="1">
        <f t="array" ref="AN50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07" t="str" cm="1">
        <f t="array" ref="AO50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0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07" t="e">
        <f>VLOOKUP(data[[#This Row],[Lead Name]],get_cat!$A$170:$B$172,2,0)</f>
        <v>#N/A</v>
      </c>
      <c r="AR50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08" spans="1:44" x14ac:dyDescent="0.35">
      <c r="A508" t="s">
        <v>133</v>
      </c>
      <c r="B508" t="s">
        <v>322</v>
      </c>
      <c r="C508" t="s">
        <v>322</v>
      </c>
      <c r="D508" t="s">
        <v>322</v>
      </c>
      <c r="E508" t="s">
        <v>48</v>
      </c>
      <c r="F508" t="s">
        <v>48</v>
      </c>
      <c r="G508" t="s">
        <v>48</v>
      </c>
      <c r="H508" t="s">
        <v>48</v>
      </c>
      <c r="I508" t="s">
        <v>48</v>
      </c>
      <c r="J508" t="s">
        <v>48</v>
      </c>
      <c r="K508" t="s">
        <v>48</v>
      </c>
      <c r="L508" t="s">
        <v>48</v>
      </c>
      <c r="M508" t="s">
        <v>48</v>
      </c>
      <c r="N508" t="s">
        <v>48</v>
      </c>
      <c r="O508" t="s">
        <v>48</v>
      </c>
      <c r="P508" t="s">
        <v>48</v>
      </c>
      <c r="Q508" t="s">
        <v>48</v>
      </c>
      <c r="R508" t="s">
        <v>48</v>
      </c>
      <c r="S508" t="s">
        <v>48</v>
      </c>
      <c r="T508" t="s">
        <v>322</v>
      </c>
      <c r="U508" t="s">
        <v>322</v>
      </c>
      <c r="V508" t="s">
        <v>322</v>
      </c>
      <c r="W508" t="s">
        <v>322</v>
      </c>
      <c r="X508" t="s">
        <v>322</v>
      </c>
      <c r="Y508" t="s">
        <v>322</v>
      </c>
      <c r="Z508" t="s">
        <v>322</v>
      </c>
      <c r="AH508" t="s">
        <v>322</v>
      </c>
      <c r="AI508" s="26"/>
      <c r="AJ508" s="26" t="s">
        <v>322</v>
      </c>
      <c r="AK508" s="26" t="s">
        <v>322</v>
      </c>
      <c r="AL508" s="26" t="s">
        <v>322</v>
      </c>
      <c r="AM508" s="26" t="str" cm="1">
        <f t="array" ref="AM508">IF(AH508="Yes",T508&amp;" (Suspended as of: "&amp;TEXT(AI508,"m/dd/yyyy")&amp;")",T508)</f>
        <v xml:space="preserve"> </v>
      </c>
      <c r="AN508" t="str" cm="1">
        <f t="array" ref="AN50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08" t="str" cm="1">
        <f t="array" ref="AO50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0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08" t="e">
        <f>VLOOKUP(data[[#This Row],[Lead Name]],get_cat!$A$170:$B$172,2,0)</f>
        <v>#N/A</v>
      </c>
      <c r="AR50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09" spans="1:44" x14ac:dyDescent="0.35">
      <c r="A509" t="s">
        <v>133</v>
      </c>
      <c r="B509" t="s">
        <v>322</v>
      </c>
      <c r="C509" t="s">
        <v>322</v>
      </c>
      <c r="D509" t="s">
        <v>322</v>
      </c>
      <c r="E509" t="s">
        <v>48</v>
      </c>
      <c r="F509" t="s">
        <v>48</v>
      </c>
      <c r="G509" t="s">
        <v>48</v>
      </c>
      <c r="H509" t="s">
        <v>48</v>
      </c>
      <c r="I509" t="s">
        <v>48</v>
      </c>
      <c r="J509" t="s">
        <v>48</v>
      </c>
      <c r="K509" t="s">
        <v>48</v>
      </c>
      <c r="L509" t="s">
        <v>48</v>
      </c>
      <c r="M509" t="s">
        <v>48</v>
      </c>
      <c r="N509" t="s">
        <v>48</v>
      </c>
      <c r="O509" t="s">
        <v>48</v>
      </c>
      <c r="P509" t="s">
        <v>48</v>
      </c>
      <c r="Q509" t="s">
        <v>48</v>
      </c>
      <c r="R509" t="s">
        <v>48</v>
      </c>
      <c r="S509" t="s">
        <v>48</v>
      </c>
      <c r="T509" t="s">
        <v>322</v>
      </c>
      <c r="U509" t="s">
        <v>322</v>
      </c>
      <c r="V509" t="s">
        <v>322</v>
      </c>
      <c r="W509" t="s">
        <v>322</v>
      </c>
      <c r="X509" t="s">
        <v>322</v>
      </c>
      <c r="Y509" t="s">
        <v>322</v>
      </c>
      <c r="Z509" t="s">
        <v>322</v>
      </c>
      <c r="AH509" t="s">
        <v>322</v>
      </c>
      <c r="AI509" s="26"/>
      <c r="AJ509" s="26" t="s">
        <v>322</v>
      </c>
      <c r="AK509" s="26" t="s">
        <v>322</v>
      </c>
      <c r="AL509" s="26" t="s">
        <v>322</v>
      </c>
      <c r="AM509" s="26" t="str" cm="1">
        <f t="array" ref="AM509">IF(AH509="Yes",T509&amp;" (Suspended as of: "&amp;TEXT(AI509,"m/dd/yyyy")&amp;")",T509)</f>
        <v xml:space="preserve"> </v>
      </c>
      <c r="AN509" t="str" cm="1">
        <f t="array" ref="AN50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09" t="str" cm="1">
        <f t="array" ref="AO50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0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09" t="e">
        <f>VLOOKUP(data[[#This Row],[Lead Name]],get_cat!$A$170:$B$172,2,0)</f>
        <v>#N/A</v>
      </c>
      <c r="AR50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10" spans="1:44" x14ac:dyDescent="0.35">
      <c r="A510" t="s">
        <v>133</v>
      </c>
      <c r="B510" t="s">
        <v>322</v>
      </c>
      <c r="C510" t="s">
        <v>322</v>
      </c>
      <c r="D510" t="s">
        <v>322</v>
      </c>
      <c r="E510" t="s">
        <v>48</v>
      </c>
      <c r="F510" t="s">
        <v>48</v>
      </c>
      <c r="G510" t="s">
        <v>48</v>
      </c>
      <c r="H510" t="s">
        <v>48</v>
      </c>
      <c r="I510" t="s">
        <v>48</v>
      </c>
      <c r="J510" t="s">
        <v>48</v>
      </c>
      <c r="K510" t="s">
        <v>48</v>
      </c>
      <c r="L510" t="s">
        <v>48</v>
      </c>
      <c r="M510" t="s">
        <v>48</v>
      </c>
      <c r="N510" t="s">
        <v>48</v>
      </c>
      <c r="O510" t="s">
        <v>48</v>
      </c>
      <c r="P510" t="s">
        <v>48</v>
      </c>
      <c r="Q510" t="s">
        <v>48</v>
      </c>
      <c r="R510" t="s">
        <v>48</v>
      </c>
      <c r="S510" t="s">
        <v>48</v>
      </c>
      <c r="T510" t="s">
        <v>322</v>
      </c>
      <c r="U510" t="s">
        <v>322</v>
      </c>
      <c r="V510" t="s">
        <v>322</v>
      </c>
      <c r="W510" t="s">
        <v>322</v>
      </c>
      <c r="X510" t="s">
        <v>322</v>
      </c>
      <c r="Y510" t="s">
        <v>322</v>
      </c>
      <c r="Z510" t="s">
        <v>322</v>
      </c>
      <c r="AH510" t="s">
        <v>322</v>
      </c>
      <c r="AI510" s="26"/>
      <c r="AJ510" s="26" t="s">
        <v>322</v>
      </c>
      <c r="AK510" s="26" t="s">
        <v>322</v>
      </c>
      <c r="AL510" s="26" t="s">
        <v>322</v>
      </c>
      <c r="AM510" s="26" t="str" cm="1">
        <f t="array" ref="AM510">IF(AH510="Yes",T510&amp;" (Suspended as of: "&amp;TEXT(AI510,"m/dd/yyyy")&amp;")",T510)</f>
        <v xml:space="preserve"> </v>
      </c>
      <c r="AN510" t="str" cm="1">
        <f t="array" ref="AN51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10" t="str" cm="1">
        <f t="array" ref="AO51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1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10" t="e">
        <f>VLOOKUP(data[[#This Row],[Lead Name]],get_cat!$A$170:$B$172,2,0)</f>
        <v>#N/A</v>
      </c>
      <c r="AR51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11" spans="1:44" x14ac:dyDescent="0.35">
      <c r="A511" t="s">
        <v>133</v>
      </c>
      <c r="B511" t="s">
        <v>322</v>
      </c>
      <c r="C511" t="s">
        <v>322</v>
      </c>
      <c r="D511" t="s">
        <v>322</v>
      </c>
      <c r="E511" t="s">
        <v>48</v>
      </c>
      <c r="F511" t="s">
        <v>48</v>
      </c>
      <c r="G511" t="s">
        <v>48</v>
      </c>
      <c r="H511" t="s">
        <v>48</v>
      </c>
      <c r="I511" t="s">
        <v>48</v>
      </c>
      <c r="J511" t="s">
        <v>48</v>
      </c>
      <c r="K511" t="s">
        <v>48</v>
      </c>
      <c r="L511" t="s">
        <v>48</v>
      </c>
      <c r="M511" t="s">
        <v>48</v>
      </c>
      <c r="N511" t="s">
        <v>48</v>
      </c>
      <c r="O511" t="s">
        <v>48</v>
      </c>
      <c r="P511" t="s">
        <v>48</v>
      </c>
      <c r="Q511" t="s">
        <v>48</v>
      </c>
      <c r="R511" t="s">
        <v>48</v>
      </c>
      <c r="S511" t="s">
        <v>48</v>
      </c>
      <c r="T511" t="s">
        <v>322</v>
      </c>
      <c r="U511" t="s">
        <v>322</v>
      </c>
      <c r="V511" t="s">
        <v>322</v>
      </c>
      <c r="W511" t="s">
        <v>322</v>
      </c>
      <c r="X511" t="s">
        <v>322</v>
      </c>
      <c r="Y511" t="s">
        <v>322</v>
      </c>
      <c r="Z511" t="s">
        <v>322</v>
      </c>
      <c r="AH511" t="s">
        <v>322</v>
      </c>
      <c r="AI511" s="26"/>
      <c r="AJ511" s="26" t="s">
        <v>322</v>
      </c>
      <c r="AK511" s="26" t="s">
        <v>322</v>
      </c>
      <c r="AL511" s="26" t="s">
        <v>322</v>
      </c>
      <c r="AM511" s="26" t="str" cm="1">
        <f t="array" ref="AM511">IF(AH511="Yes",T511&amp;" (Suspended as of: "&amp;TEXT(AI511,"m/dd/yyyy")&amp;")",T511)</f>
        <v xml:space="preserve"> </v>
      </c>
      <c r="AN511" t="str" cm="1">
        <f t="array" ref="AN51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11" t="str" cm="1">
        <f t="array" ref="AO51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1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11" t="e">
        <f>VLOOKUP(data[[#This Row],[Lead Name]],get_cat!$A$170:$B$172,2,0)</f>
        <v>#N/A</v>
      </c>
      <c r="AR51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12" spans="1:44" x14ac:dyDescent="0.35">
      <c r="A512" t="s">
        <v>133</v>
      </c>
      <c r="B512" t="s">
        <v>322</v>
      </c>
      <c r="C512" t="s">
        <v>322</v>
      </c>
      <c r="D512" t="s">
        <v>322</v>
      </c>
      <c r="E512" t="s">
        <v>48</v>
      </c>
      <c r="F512" t="s">
        <v>48</v>
      </c>
      <c r="G512" t="s">
        <v>48</v>
      </c>
      <c r="H512" t="s">
        <v>48</v>
      </c>
      <c r="I512" t="s">
        <v>48</v>
      </c>
      <c r="J512" t="s">
        <v>48</v>
      </c>
      <c r="K512" t="s">
        <v>48</v>
      </c>
      <c r="L512" t="s">
        <v>48</v>
      </c>
      <c r="M512" t="s">
        <v>48</v>
      </c>
      <c r="N512" t="s">
        <v>48</v>
      </c>
      <c r="O512" t="s">
        <v>48</v>
      </c>
      <c r="P512" t="s">
        <v>48</v>
      </c>
      <c r="Q512" t="s">
        <v>48</v>
      </c>
      <c r="R512" t="s">
        <v>48</v>
      </c>
      <c r="S512" t="s">
        <v>48</v>
      </c>
      <c r="T512" t="s">
        <v>322</v>
      </c>
      <c r="U512" t="s">
        <v>322</v>
      </c>
      <c r="V512" t="s">
        <v>322</v>
      </c>
      <c r="W512" t="s">
        <v>322</v>
      </c>
      <c r="X512" t="s">
        <v>322</v>
      </c>
      <c r="Y512" t="s">
        <v>322</v>
      </c>
      <c r="Z512" t="s">
        <v>322</v>
      </c>
      <c r="AH512" t="s">
        <v>322</v>
      </c>
      <c r="AI512" s="26"/>
      <c r="AJ512" s="26" t="s">
        <v>322</v>
      </c>
      <c r="AK512" s="26" t="s">
        <v>322</v>
      </c>
      <c r="AL512" s="26" t="s">
        <v>322</v>
      </c>
      <c r="AM512" s="26" t="str" cm="1">
        <f t="array" ref="AM512">IF(AH512="Yes",T512&amp;" (Suspended as of: "&amp;TEXT(AI512,"m/dd/yyyy")&amp;")",T512)</f>
        <v xml:space="preserve"> </v>
      </c>
      <c r="AN512" t="str" cm="1">
        <f t="array" ref="AN51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12" t="str" cm="1">
        <f t="array" ref="AO51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1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12" t="e">
        <f>VLOOKUP(data[[#This Row],[Lead Name]],get_cat!$A$170:$B$172,2,0)</f>
        <v>#N/A</v>
      </c>
      <c r="AR51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13" spans="1:44" x14ac:dyDescent="0.35">
      <c r="A513" t="s">
        <v>133</v>
      </c>
      <c r="B513" t="s">
        <v>322</v>
      </c>
      <c r="C513" t="s">
        <v>322</v>
      </c>
      <c r="D513" t="s">
        <v>322</v>
      </c>
      <c r="E513" t="s">
        <v>48</v>
      </c>
      <c r="F513" t="s">
        <v>48</v>
      </c>
      <c r="G513" t="s">
        <v>48</v>
      </c>
      <c r="H513" t="s">
        <v>48</v>
      </c>
      <c r="I513" t="s">
        <v>48</v>
      </c>
      <c r="J513" t="s">
        <v>48</v>
      </c>
      <c r="K513" t="s">
        <v>48</v>
      </c>
      <c r="L513" t="s">
        <v>48</v>
      </c>
      <c r="M513" t="s">
        <v>48</v>
      </c>
      <c r="N513" t="s">
        <v>48</v>
      </c>
      <c r="O513" t="s">
        <v>48</v>
      </c>
      <c r="P513" t="s">
        <v>48</v>
      </c>
      <c r="Q513" t="s">
        <v>48</v>
      </c>
      <c r="R513" t="s">
        <v>48</v>
      </c>
      <c r="S513" t="s">
        <v>48</v>
      </c>
      <c r="T513" t="s">
        <v>322</v>
      </c>
      <c r="U513" t="s">
        <v>322</v>
      </c>
      <c r="V513" t="s">
        <v>322</v>
      </c>
      <c r="W513" t="s">
        <v>322</v>
      </c>
      <c r="X513" t="s">
        <v>322</v>
      </c>
      <c r="Y513" t="s">
        <v>322</v>
      </c>
      <c r="Z513" t="s">
        <v>322</v>
      </c>
      <c r="AH513" t="s">
        <v>322</v>
      </c>
      <c r="AI513" s="26"/>
      <c r="AJ513" s="26" t="s">
        <v>322</v>
      </c>
      <c r="AK513" s="26" t="s">
        <v>322</v>
      </c>
      <c r="AL513" s="26" t="s">
        <v>322</v>
      </c>
      <c r="AM513" s="26" t="str" cm="1">
        <f t="array" ref="AM513">IF(AH513="Yes",T513&amp;" (Suspended as of: "&amp;TEXT(AI513,"m/dd/yyyy")&amp;")",T513)</f>
        <v xml:space="preserve"> </v>
      </c>
      <c r="AN513" t="str" cm="1">
        <f t="array" ref="AN51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13" t="str" cm="1">
        <f t="array" ref="AO51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1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13" t="e">
        <f>VLOOKUP(data[[#This Row],[Lead Name]],get_cat!$A$170:$B$172,2,0)</f>
        <v>#N/A</v>
      </c>
      <c r="AR51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14" spans="1:44" x14ac:dyDescent="0.35">
      <c r="A514" t="s">
        <v>133</v>
      </c>
      <c r="B514" t="s">
        <v>322</v>
      </c>
      <c r="C514" t="s">
        <v>322</v>
      </c>
      <c r="D514" t="s">
        <v>322</v>
      </c>
      <c r="E514" t="s">
        <v>48</v>
      </c>
      <c r="F514" t="s">
        <v>48</v>
      </c>
      <c r="G514" t="s">
        <v>48</v>
      </c>
      <c r="H514" t="s">
        <v>48</v>
      </c>
      <c r="I514" t="s">
        <v>48</v>
      </c>
      <c r="J514" t="s">
        <v>48</v>
      </c>
      <c r="K514" t="s">
        <v>48</v>
      </c>
      <c r="L514" t="s">
        <v>48</v>
      </c>
      <c r="M514" t="s">
        <v>48</v>
      </c>
      <c r="N514" t="s">
        <v>48</v>
      </c>
      <c r="O514" t="s">
        <v>48</v>
      </c>
      <c r="P514" t="s">
        <v>48</v>
      </c>
      <c r="Q514" t="s">
        <v>48</v>
      </c>
      <c r="R514" t="s">
        <v>48</v>
      </c>
      <c r="S514" t="s">
        <v>48</v>
      </c>
      <c r="T514" t="s">
        <v>322</v>
      </c>
      <c r="U514" t="s">
        <v>322</v>
      </c>
      <c r="V514" t="s">
        <v>322</v>
      </c>
      <c r="W514" t="s">
        <v>322</v>
      </c>
      <c r="X514" t="s">
        <v>322</v>
      </c>
      <c r="Y514" t="s">
        <v>322</v>
      </c>
      <c r="Z514" t="s">
        <v>322</v>
      </c>
      <c r="AH514" t="s">
        <v>322</v>
      </c>
      <c r="AI514" s="26"/>
      <c r="AJ514" s="26" t="s">
        <v>322</v>
      </c>
      <c r="AK514" s="26" t="s">
        <v>322</v>
      </c>
      <c r="AL514" s="26" t="s">
        <v>322</v>
      </c>
      <c r="AM514" s="26" t="str" cm="1">
        <f t="array" ref="AM514">IF(AH514="Yes",T514&amp;" (Suspended as of: "&amp;TEXT(AI514,"m/dd/yyyy")&amp;")",T514)</f>
        <v xml:space="preserve"> </v>
      </c>
      <c r="AN514" t="str" cm="1">
        <f t="array" ref="AN51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14" t="str" cm="1">
        <f t="array" ref="AO51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1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14" t="e">
        <f>VLOOKUP(data[[#This Row],[Lead Name]],get_cat!$A$170:$B$172,2,0)</f>
        <v>#N/A</v>
      </c>
      <c r="AR51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15" spans="1:44" x14ac:dyDescent="0.35">
      <c r="A515" t="s">
        <v>133</v>
      </c>
      <c r="B515" t="s">
        <v>322</v>
      </c>
      <c r="C515" t="s">
        <v>322</v>
      </c>
      <c r="D515" t="s">
        <v>322</v>
      </c>
      <c r="E515" t="s">
        <v>48</v>
      </c>
      <c r="F515" t="s">
        <v>48</v>
      </c>
      <c r="G515" t="s">
        <v>48</v>
      </c>
      <c r="H515" t="s">
        <v>48</v>
      </c>
      <c r="I515" t="s">
        <v>48</v>
      </c>
      <c r="J515" t="s">
        <v>48</v>
      </c>
      <c r="K515" t="s">
        <v>48</v>
      </c>
      <c r="L515" t="s">
        <v>48</v>
      </c>
      <c r="M515" t="s">
        <v>48</v>
      </c>
      <c r="N515" t="s">
        <v>48</v>
      </c>
      <c r="O515" t="s">
        <v>48</v>
      </c>
      <c r="P515" t="s">
        <v>48</v>
      </c>
      <c r="Q515" t="s">
        <v>48</v>
      </c>
      <c r="R515" t="s">
        <v>48</v>
      </c>
      <c r="S515" t="s">
        <v>48</v>
      </c>
      <c r="T515" t="s">
        <v>322</v>
      </c>
      <c r="U515" t="s">
        <v>322</v>
      </c>
      <c r="V515" t="s">
        <v>322</v>
      </c>
      <c r="W515" t="s">
        <v>322</v>
      </c>
      <c r="X515" t="s">
        <v>322</v>
      </c>
      <c r="Y515" t="s">
        <v>322</v>
      </c>
      <c r="Z515" t="s">
        <v>322</v>
      </c>
      <c r="AH515" t="s">
        <v>322</v>
      </c>
      <c r="AI515" s="26"/>
      <c r="AJ515" s="26" t="s">
        <v>322</v>
      </c>
      <c r="AK515" s="26" t="s">
        <v>322</v>
      </c>
      <c r="AL515" s="26" t="s">
        <v>322</v>
      </c>
      <c r="AM515" s="26" t="str" cm="1">
        <f t="array" ref="AM515">IF(AH515="Yes",T515&amp;" (Suspended as of: "&amp;TEXT(AI515,"m/dd/yyyy")&amp;")",T515)</f>
        <v xml:space="preserve"> </v>
      </c>
      <c r="AN515" t="str" cm="1">
        <f t="array" ref="AN51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15" t="str" cm="1">
        <f t="array" ref="AO51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1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15" t="e">
        <f>VLOOKUP(data[[#This Row],[Lead Name]],get_cat!$A$170:$B$172,2,0)</f>
        <v>#N/A</v>
      </c>
      <c r="AR51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16" spans="1:44" x14ac:dyDescent="0.35">
      <c r="A516" t="s">
        <v>133</v>
      </c>
      <c r="B516" t="s">
        <v>322</v>
      </c>
      <c r="C516" t="s">
        <v>322</v>
      </c>
      <c r="D516" t="s">
        <v>322</v>
      </c>
      <c r="E516" t="s">
        <v>48</v>
      </c>
      <c r="F516" t="s">
        <v>48</v>
      </c>
      <c r="G516" t="s">
        <v>48</v>
      </c>
      <c r="H516" t="s">
        <v>48</v>
      </c>
      <c r="I516" t="s">
        <v>48</v>
      </c>
      <c r="J516" t="s">
        <v>48</v>
      </c>
      <c r="K516" t="s">
        <v>48</v>
      </c>
      <c r="L516" t="s">
        <v>48</v>
      </c>
      <c r="M516" t="s">
        <v>48</v>
      </c>
      <c r="N516" t="s">
        <v>48</v>
      </c>
      <c r="O516" t="s">
        <v>48</v>
      </c>
      <c r="P516" t="s">
        <v>48</v>
      </c>
      <c r="Q516" t="s">
        <v>48</v>
      </c>
      <c r="R516" t="s">
        <v>48</v>
      </c>
      <c r="S516" t="s">
        <v>48</v>
      </c>
      <c r="T516" t="s">
        <v>322</v>
      </c>
      <c r="U516" t="s">
        <v>322</v>
      </c>
      <c r="V516" t="s">
        <v>322</v>
      </c>
      <c r="W516" t="s">
        <v>322</v>
      </c>
      <c r="X516" t="s">
        <v>322</v>
      </c>
      <c r="Y516" t="s">
        <v>322</v>
      </c>
      <c r="Z516" t="s">
        <v>322</v>
      </c>
      <c r="AH516" t="s">
        <v>322</v>
      </c>
      <c r="AI516" s="26"/>
      <c r="AJ516" s="26" t="s">
        <v>322</v>
      </c>
      <c r="AK516" s="26" t="s">
        <v>322</v>
      </c>
      <c r="AL516" s="26" t="s">
        <v>322</v>
      </c>
      <c r="AM516" s="26" t="str" cm="1">
        <f t="array" ref="AM516">IF(AH516="Yes",T516&amp;" (Suspended as of: "&amp;TEXT(AI516,"m/dd/yyyy")&amp;")",T516)</f>
        <v xml:space="preserve"> </v>
      </c>
      <c r="AN516" t="str" cm="1">
        <f t="array" ref="AN51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16" t="str" cm="1">
        <f t="array" ref="AO51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1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16" t="e">
        <f>VLOOKUP(data[[#This Row],[Lead Name]],get_cat!$A$170:$B$172,2,0)</f>
        <v>#N/A</v>
      </c>
      <c r="AR51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17" spans="1:44" x14ac:dyDescent="0.35">
      <c r="A517" t="s">
        <v>133</v>
      </c>
      <c r="B517" t="s">
        <v>322</v>
      </c>
      <c r="C517" t="s">
        <v>322</v>
      </c>
      <c r="D517" t="s">
        <v>322</v>
      </c>
      <c r="E517" t="s">
        <v>48</v>
      </c>
      <c r="F517" t="s">
        <v>48</v>
      </c>
      <c r="G517" t="s">
        <v>48</v>
      </c>
      <c r="H517" t="s">
        <v>48</v>
      </c>
      <c r="I517" t="s">
        <v>48</v>
      </c>
      <c r="J517" t="s">
        <v>48</v>
      </c>
      <c r="K517" t="s">
        <v>48</v>
      </c>
      <c r="L517" t="s">
        <v>48</v>
      </c>
      <c r="M517" t="s">
        <v>48</v>
      </c>
      <c r="N517" t="s">
        <v>48</v>
      </c>
      <c r="O517" t="s">
        <v>48</v>
      </c>
      <c r="P517" t="s">
        <v>48</v>
      </c>
      <c r="Q517" t="s">
        <v>48</v>
      </c>
      <c r="R517" t="s">
        <v>48</v>
      </c>
      <c r="S517" t="s">
        <v>48</v>
      </c>
      <c r="T517" t="s">
        <v>322</v>
      </c>
      <c r="U517" t="s">
        <v>322</v>
      </c>
      <c r="V517" t="s">
        <v>322</v>
      </c>
      <c r="W517" t="s">
        <v>322</v>
      </c>
      <c r="X517" t="s">
        <v>322</v>
      </c>
      <c r="Y517" t="s">
        <v>322</v>
      </c>
      <c r="Z517" t="s">
        <v>322</v>
      </c>
      <c r="AH517" t="s">
        <v>322</v>
      </c>
      <c r="AI517" s="26"/>
      <c r="AJ517" s="26" t="s">
        <v>322</v>
      </c>
      <c r="AK517" s="26" t="s">
        <v>322</v>
      </c>
      <c r="AL517" s="26" t="s">
        <v>322</v>
      </c>
      <c r="AM517" s="26" t="str" cm="1">
        <f t="array" ref="AM517">IF(AH517="Yes",T517&amp;" (Suspended as of: "&amp;TEXT(AI517,"m/dd/yyyy")&amp;")",T517)</f>
        <v xml:space="preserve"> </v>
      </c>
      <c r="AN517" t="str" cm="1">
        <f t="array" ref="AN51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17" t="str" cm="1">
        <f t="array" ref="AO51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1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17" t="e">
        <f>VLOOKUP(data[[#This Row],[Lead Name]],get_cat!$A$170:$B$172,2,0)</f>
        <v>#N/A</v>
      </c>
      <c r="AR51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18" spans="1:44" x14ac:dyDescent="0.35">
      <c r="A518" t="s">
        <v>133</v>
      </c>
      <c r="B518" t="s">
        <v>322</v>
      </c>
      <c r="C518" t="s">
        <v>322</v>
      </c>
      <c r="D518" t="s">
        <v>322</v>
      </c>
      <c r="E518" t="s">
        <v>48</v>
      </c>
      <c r="F518" t="s">
        <v>48</v>
      </c>
      <c r="G518" t="s">
        <v>48</v>
      </c>
      <c r="H518" t="s">
        <v>48</v>
      </c>
      <c r="I518" t="s">
        <v>48</v>
      </c>
      <c r="J518" t="s">
        <v>48</v>
      </c>
      <c r="K518" t="s">
        <v>48</v>
      </c>
      <c r="L518" t="s">
        <v>48</v>
      </c>
      <c r="M518" t="s">
        <v>48</v>
      </c>
      <c r="N518" t="s">
        <v>48</v>
      </c>
      <c r="O518" t="s">
        <v>48</v>
      </c>
      <c r="P518" t="s">
        <v>48</v>
      </c>
      <c r="Q518" t="s">
        <v>48</v>
      </c>
      <c r="R518" t="s">
        <v>48</v>
      </c>
      <c r="S518" t="s">
        <v>48</v>
      </c>
      <c r="T518" t="s">
        <v>322</v>
      </c>
      <c r="U518" t="s">
        <v>322</v>
      </c>
      <c r="V518" t="s">
        <v>322</v>
      </c>
      <c r="W518" t="s">
        <v>322</v>
      </c>
      <c r="X518" t="s">
        <v>322</v>
      </c>
      <c r="Y518" t="s">
        <v>322</v>
      </c>
      <c r="Z518" t="s">
        <v>322</v>
      </c>
      <c r="AH518" t="s">
        <v>322</v>
      </c>
      <c r="AI518" s="26"/>
      <c r="AJ518" s="26" t="s">
        <v>322</v>
      </c>
      <c r="AK518" s="26" t="s">
        <v>322</v>
      </c>
      <c r="AL518" s="26" t="s">
        <v>322</v>
      </c>
      <c r="AM518" s="26" t="str" cm="1">
        <f t="array" ref="AM518">IF(AH518="Yes",T518&amp;" (Suspended as of: "&amp;TEXT(AI518,"m/dd/yyyy")&amp;")",T518)</f>
        <v xml:space="preserve"> </v>
      </c>
      <c r="AN518" t="str" cm="1">
        <f t="array" ref="AN51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18" t="str" cm="1">
        <f t="array" ref="AO51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1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18" t="e">
        <f>VLOOKUP(data[[#This Row],[Lead Name]],get_cat!$A$170:$B$172,2,0)</f>
        <v>#N/A</v>
      </c>
      <c r="AR51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19" spans="1:44" x14ac:dyDescent="0.35">
      <c r="A519" t="s">
        <v>133</v>
      </c>
      <c r="B519" t="s">
        <v>322</v>
      </c>
      <c r="C519" t="s">
        <v>322</v>
      </c>
      <c r="D519" t="s">
        <v>322</v>
      </c>
      <c r="E519" t="s">
        <v>48</v>
      </c>
      <c r="F519" t="s">
        <v>48</v>
      </c>
      <c r="G519" t="s">
        <v>48</v>
      </c>
      <c r="H519" t="s">
        <v>48</v>
      </c>
      <c r="I519" t="s">
        <v>48</v>
      </c>
      <c r="J519" t="s">
        <v>48</v>
      </c>
      <c r="K519" t="s">
        <v>48</v>
      </c>
      <c r="L519" t="s">
        <v>48</v>
      </c>
      <c r="M519" t="s">
        <v>48</v>
      </c>
      <c r="N519" t="s">
        <v>48</v>
      </c>
      <c r="O519" t="s">
        <v>48</v>
      </c>
      <c r="P519" t="s">
        <v>48</v>
      </c>
      <c r="Q519" t="s">
        <v>48</v>
      </c>
      <c r="R519" t="s">
        <v>48</v>
      </c>
      <c r="S519" t="s">
        <v>48</v>
      </c>
      <c r="T519" t="s">
        <v>322</v>
      </c>
      <c r="U519" t="s">
        <v>322</v>
      </c>
      <c r="V519" t="s">
        <v>322</v>
      </c>
      <c r="W519" t="s">
        <v>322</v>
      </c>
      <c r="X519" t="s">
        <v>322</v>
      </c>
      <c r="Y519" t="s">
        <v>322</v>
      </c>
      <c r="Z519" t="s">
        <v>322</v>
      </c>
      <c r="AH519" t="s">
        <v>322</v>
      </c>
      <c r="AI519" s="26"/>
      <c r="AJ519" s="26" t="s">
        <v>322</v>
      </c>
      <c r="AK519" s="26" t="s">
        <v>322</v>
      </c>
      <c r="AL519" s="26" t="s">
        <v>322</v>
      </c>
      <c r="AM519" s="26" t="str" cm="1">
        <f t="array" ref="AM519">IF(AH519="Yes",T519&amp;" (Suspended as of: "&amp;TEXT(AI519,"m/dd/yyyy")&amp;")",T519)</f>
        <v xml:space="preserve"> </v>
      </c>
      <c r="AN519" t="str" cm="1">
        <f t="array" ref="AN51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19" t="str" cm="1">
        <f t="array" ref="AO51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1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19" t="e">
        <f>VLOOKUP(data[[#This Row],[Lead Name]],get_cat!$A$170:$B$172,2,0)</f>
        <v>#N/A</v>
      </c>
      <c r="AR51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20" spans="1:44" x14ac:dyDescent="0.35">
      <c r="A520" t="s">
        <v>133</v>
      </c>
      <c r="B520" t="s">
        <v>322</v>
      </c>
      <c r="C520" t="s">
        <v>322</v>
      </c>
      <c r="D520" t="s">
        <v>322</v>
      </c>
      <c r="E520" t="s">
        <v>48</v>
      </c>
      <c r="F520" t="s">
        <v>48</v>
      </c>
      <c r="G520" t="s">
        <v>48</v>
      </c>
      <c r="H520" t="s">
        <v>48</v>
      </c>
      <c r="I520" t="s">
        <v>48</v>
      </c>
      <c r="J520" t="s">
        <v>48</v>
      </c>
      <c r="K520" t="s">
        <v>48</v>
      </c>
      <c r="L520" t="s">
        <v>48</v>
      </c>
      <c r="M520" t="s">
        <v>48</v>
      </c>
      <c r="N520" t="s">
        <v>48</v>
      </c>
      <c r="O520" t="s">
        <v>48</v>
      </c>
      <c r="P520" t="s">
        <v>48</v>
      </c>
      <c r="Q520" t="s">
        <v>48</v>
      </c>
      <c r="R520" t="s">
        <v>48</v>
      </c>
      <c r="S520" t="s">
        <v>48</v>
      </c>
      <c r="T520" t="s">
        <v>322</v>
      </c>
      <c r="U520" t="s">
        <v>322</v>
      </c>
      <c r="V520" t="s">
        <v>322</v>
      </c>
      <c r="W520" t="s">
        <v>322</v>
      </c>
      <c r="X520" t="s">
        <v>322</v>
      </c>
      <c r="Y520" t="s">
        <v>322</v>
      </c>
      <c r="Z520" t="s">
        <v>322</v>
      </c>
      <c r="AH520" t="s">
        <v>322</v>
      </c>
      <c r="AI520" s="26"/>
      <c r="AJ520" s="26" t="s">
        <v>322</v>
      </c>
      <c r="AK520" s="26" t="s">
        <v>322</v>
      </c>
      <c r="AL520" s="26" t="s">
        <v>322</v>
      </c>
      <c r="AM520" s="26" t="str" cm="1">
        <f t="array" ref="AM520">IF(AH520="Yes",T520&amp;" (Suspended as of: "&amp;TEXT(AI520,"m/dd/yyyy")&amp;")",T520)</f>
        <v xml:space="preserve"> </v>
      </c>
      <c r="AN520" t="str" cm="1">
        <f t="array" ref="AN52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20" t="str" cm="1">
        <f t="array" ref="AO52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2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20" t="e">
        <f>VLOOKUP(data[[#This Row],[Lead Name]],get_cat!$A$170:$B$172,2,0)</f>
        <v>#N/A</v>
      </c>
      <c r="AR52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21" spans="1:44" x14ac:dyDescent="0.35">
      <c r="A521" t="s">
        <v>133</v>
      </c>
      <c r="B521" t="s">
        <v>322</v>
      </c>
      <c r="C521" t="s">
        <v>322</v>
      </c>
      <c r="D521" t="s">
        <v>322</v>
      </c>
      <c r="E521" t="s">
        <v>48</v>
      </c>
      <c r="F521" t="s">
        <v>48</v>
      </c>
      <c r="G521" t="s">
        <v>48</v>
      </c>
      <c r="H521" t="s">
        <v>48</v>
      </c>
      <c r="I521" t="s">
        <v>48</v>
      </c>
      <c r="J521" t="s">
        <v>48</v>
      </c>
      <c r="K521" t="s">
        <v>48</v>
      </c>
      <c r="L521" t="s">
        <v>48</v>
      </c>
      <c r="M521" t="s">
        <v>48</v>
      </c>
      <c r="N521" t="s">
        <v>48</v>
      </c>
      <c r="O521" t="s">
        <v>48</v>
      </c>
      <c r="P521" t="s">
        <v>48</v>
      </c>
      <c r="Q521" t="s">
        <v>48</v>
      </c>
      <c r="R521" t="s">
        <v>48</v>
      </c>
      <c r="S521" t="s">
        <v>48</v>
      </c>
      <c r="T521" t="s">
        <v>322</v>
      </c>
      <c r="U521" t="s">
        <v>322</v>
      </c>
      <c r="V521" t="s">
        <v>322</v>
      </c>
      <c r="W521" t="s">
        <v>322</v>
      </c>
      <c r="X521" t="s">
        <v>322</v>
      </c>
      <c r="Y521" t="s">
        <v>322</v>
      </c>
      <c r="Z521" t="s">
        <v>322</v>
      </c>
      <c r="AH521" t="s">
        <v>322</v>
      </c>
      <c r="AI521" s="26"/>
      <c r="AJ521" s="26" t="s">
        <v>322</v>
      </c>
      <c r="AK521" s="26" t="s">
        <v>322</v>
      </c>
      <c r="AL521" s="26" t="s">
        <v>322</v>
      </c>
      <c r="AM521" s="26" t="str" cm="1">
        <f t="array" ref="AM521">IF(AH521="Yes",T521&amp;" (Suspended as of: "&amp;TEXT(AI521,"m/dd/yyyy")&amp;")",T521)</f>
        <v xml:space="preserve"> </v>
      </c>
      <c r="AN521" t="str" cm="1">
        <f t="array" ref="AN52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21" t="str" cm="1">
        <f t="array" ref="AO52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2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21" t="e">
        <f>VLOOKUP(data[[#This Row],[Lead Name]],get_cat!$A$170:$B$172,2,0)</f>
        <v>#N/A</v>
      </c>
      <c r="AR52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22" spans="1:44" x14ac:dyDescent="0.35">
      <c r="A522" t="s">
        <v>133</v>
      </c>
      <c r="B522" t="s">
        <v>322</v>
      </c>
      <c r="C522" t="s">
        <v>322</v>
      </c>
      <c r="D522" t="s">
        <v>322</v>
      </c>
      <c r="E522" t="s">
        <v>48</v>
      </c>
      <c r="F522" t="s">
        <v>48</v>
      </c>
      <c r="G522" t="s">
        <v>48</v>
      </c>
      <c r="H522" t="s">
        <v>48</v>
      </c>
      <c r="I522" t="s">
        <v>48</v>
      </c>
      <c r="J522" t="s">
        <v>48</v>
      </c>
      <c r="K522" t="s">
        <v>48</v>
      </c>
      <c r="L522" t="s">
        <v>48</v>
      </c>
      <c r="M522" t="s">
        <v>48</v>
      </c>
      <c r="N522" t="s">
        <v>48</v>
      </c>
      <c r="O522" t="s">
        <v>48</v>
      </c>
      <c r="P522" t="s">
        <v>48</v>
      </c>
      <c r="Q522" t="s">
        <v>48</v>
      </c>
      <c r="R522" t="s">
        <v>48</v>
      </c>
      <c r="S522" t="s">
        <v>48</v>
      </c>
      <c r="T522" t="s">
        <v>322</v>
      </c>
      <c r="U522" t="s">
        <v>322</v>
      </c>
      <c r="V522" t="s">
        <v>322</v>
      </c>
      <c r="W522" t="s">
        <v>322</v>
      </c>
      <c r="X522" t="s">
        <v>322</v>
      </c>
      <c r="Y522" t="s">
        <v>322</v>
      </c>
      <c r="Z522" t="s">
        <v>322</v>
      </c>
      <c r="AH522" t="s">
        <v>322</v>
      </c>
      <c r="AI522" s="26"/>
      <c r="AJ522" s="26" t="s">
        <v>322</v>
      </c>
      <c r="AK522" s="26" t="s">
        <v>322</v>
      </c>
      <c r="AL522" s="26" t="s">
        <v>322</v>
      </c>
      <c r="AM522" s="26" t="str" cm="1">
        <f t="array" ref="AM522">IF(AH522="Yes",T522&amp;" (Suspended as of: "&amp;TEXT(AI522,"m/dd/yyyy")&amp;")",T522)</f>
        <v xml:space="preserve"> </v>
      </c>
      <c r="AN522" t="str" cm="1">
        <f t="array" ref="AN52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22" t="str" cm="1">
        <f t="array" ref="AO52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2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22" t="e">
        <f>VLOOKUP(data[[#This Row],[Lead Name]],get_cat!$A$170:$B$172,2,0)</f>
        <v>#N/A</v>
      </c>
      <c r="AR52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23" spans="1:44" x14ac:dyDescent="0.35">
      <c r="A523" t="s">
        <v>133</v>
      </c>
      <c r="B523" t="s">
        <v>322</v>
      </c>
      <c r="C523" t="s">
        <v>322</v>
      </c>
      <c r="D523" t="s">
        <v>322</v>
      </c>
      <c r="E523" t="s">
        <v>48</v>
      </c>
      <c r="F523" t="s">
        <v>48</v>
      </c>
      <c r="G523" t="s">
        <v>48</v>
      </c>
      <c r="H523" t="s">
        <v>48</v>
      </c>
      <c r="I523" t="s">
        <v>48</v>
      </c>
      <c r="J523" t="s">
        <v>48</v>
      </c>
      <c r="K523" t="s">
        <v>48</v>
      </c>
      <c r="L523" t="s">
        <v>48</v>
      </c>
      <c r="M523" t="s">
        <v>48</v>
      </c>
      <c r="N523" t="s">
        <v>48</v>
      </c>
      <c r="O523" t="s">
        <v>48</v>
      </c>
      <c r="P523" t="s">
        <v>48</v>
      </c>
      <c r="Q523" t="s">
        <v>48</v>
      </c>
      <c r="R523" t="s">
        <v>48</v>
      </c>
      <c r="S523" t="s">
        <v>48</v>
      </c>
      <c r="T523" t="s">
        <v>322</v>
      </c>
      <c r="U523" t="s">
        <v>322</v>
      </c>
      <c r="V523" t="s">
        <v>322</v>
      </c>
      <c r="W523" t="s">
        <v>322</v>
      </c>
      <c r="X523" t="s">
        <v>322</v>
      </c>
      <c r="Y523" t="s">
        <v>322</v>
      </c>
      <c r="Z523" t="s">
        <v>322</v>
      </c>
      <c r="AH523" t="s">
        <v>322</v>
      </c>
      <c r="AI523" s="26"/>
      <c r="AJ523" s="26" t="s">
        <v>322</v>
      </c>
      <c r="AK523" s="26" t="s">
        <v>322</v>
      </c>
      <c r="AL523" s="26" t="s">
        <v>322</v>
      </c>
      <c r="AM523" s="26" t="str" cm="1">
        <f t="array" ref="AM523">IF(AH523="Yes",T523&amp;" (Suspended as of: "&amp;TEXT(AI523,"m/dd/yyyy")&amp;")",T523)</f>
        <v xml:space="preserve"> </v>
      </c>
      <c r="AN523" t="str" cm="1">
        <f t="array" ref="AN52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23" t="str" cm="1">
        <f t="array" ref="AO52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2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23" t="e">
        <f>VLOOKUP(data[[#This Row],[Lead Name]],get_cat!$A$170:$B$172,2,0)</f>
        <v>#N/A</v>
      </c>
      <c r="AR52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24" spans="1:44" x14ac:dyDescent="0.35">
      <c r="A524" t="s">
        <v>133</v>
      </c>
      <c r="B524" t="s">
        <v>322</v>
      </c>
      <c r="C524" t="s">
        <v>322</v>
      </c>
      <c r="D524" t="s">
        <v>322</v>
      </c>
      <c r="E524" t="s">
        <v>48</v>
      </c>
      <c r="F524" t="s">
        <v>48</v>
      </c>
      <c r="G524" t="s">
        <v>48</v>
      </c>
      <c r="H524" t="s">
        <v>48</v>
      </c>
      <c r="I524" t="s">
        <v>48</v>
      </c>
      <c r="J524" t="s">
        <v>48</v>
      </c>
      <c r="K524" t="s">
        <v>48</v>
      </c>
      <c r="L524" t="s">
        <v>48</v>
      </c>
      <c r="M524" t="s">
        <v>48</v>
      </c>
      <c r="N524" t="s">
        <v>48</v>
      </c>
      <c r="O524" t="s">
        <v>48</v>
      </c>
      <c r="P524" t="s">
        <v>48</v>
      </c>
      <c r="Q524" t="s">
        <v>48</v>
      </c>
      <c r="R524" t="s">
        <v>48</v>
      </c>
      <c r="S524" t="s">
        <v>48</v>
      </c>
      <c r="T524" t="s">
        <v>322</v>
      </c>
      <c r="U524" t="s">
        <v>322</v>
      </c>
      <c r="V524" t="s">
        <v>322</v>
      </c>
      <c r="W524" t="s">
        <v>322</v>
      </c>
      <c r="X524" t="s">
        <v>322</v>
      </c>
      <c r="Y524" t="s">
        <v>322</v>
      </c>
      <c r="Z524" t="s">
        <v>322</v>
      </c>
      <c r="AH524" t="s">
        <v>322</v>
      </c>
      <c r="AI524" s="26"/>
      <c r="AJ524" s="26" t="s">
        <v>322</v>
      </c>
      <c r="AK524" s="26" t="s">
        <v>322</v>
      </c>
      <c r="AL524" s="26" t="s">
        <v>322</v>
      </c>
      <c r="AM524" s="26" t="str" cm="1">
        <f t="array" ref="AM524">IF(AH524="Yes",T524&amp;" (Suspended as of: "&amp;TEXT(AI524,"m/dd/yyyy")&amp;")",T524)</f>
        <v xml:space="preserve"> </v>
      </c>
      <c r="AN524" t="str" cm="1">
        <f t="array" ref="AN52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24" t="str" cm="1">
        <f t="array" ref="AO52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2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24" t="e">
        <f>VLOOKUP(data[[#This Row],[Lead Name]],get_cat!$A$170:$B$172,2,0)</f>
        <v>#N/A</v>
      </c>
      <c r="AR52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25" spans="1:44" x14ac:dyDescent="0.35">
      <c r="A525" t="s">
        <v>133</v>
      </c>
      <c r="B525" t="s">
        <v>322</v>
      </c>
      <c r="C525" t="s">
        <v>322</v>
      </c>
      <c r="D525" t="s">
        <v>322</v>
      </c>
      <c r="E525" t="s">
        <v>48</v>
      </c>
      <c r="F525" t="s">
        <v>48</v>
      </c>
      <c r="G525" t="s">
        <v>48</v>
      </c>
      <c r="H525" t="s">
        <v>48</v>
      </c>
      <c r="I525" t="s">
        <v>48</v>
      </c>
      <c r="J525" t="s">
        <v>48</v>
      </c>
      <c r="K525" t="s">
        <v>48</v>
      </c>
      <c r="L525" t="s">
        <v>48</v>
      </c>
      <c r="M525" t="s">
        <v>48</v>
      </c>
      <c r="N525" t="s">
        <v>48</v>
      </c>
      <c r="O525" t="s">
        <v>48</v>
      </c>
      <c r="P525" t="s">
        <v>48</v>
      </c>
      <c r="Q525" t="s">
        <v>48</v>
      </c>
      <c r="R525" t="s">
        <v>48</v>
      </c>
      <c r="S525" t="s">
        <v>48</v>
      </c>
      <c r="T525" t="s">
        <v>322</v>
      </c>
      <c r="U525" t="s">
        <v>322</v>
      </c>
      <c r="V525" t="s">
        <v>322</v>
      </c>
      <c r="W525" t="s">
        <v>322</v>
      </c>
      <c r="X525" t="s">
        <v>322</v>
      </c>
      <c r="Y525" t="s">
        <v>322</v>
      </c>
      <c r="Z525" t="s">
        <v>322</v>
      </c>
      <c r="AH525" t="s">
        <v>322</v>
      </c>
      <c r="AI525" s="26"/>
      <c r="AJ525" s="26" t="s">
        <v>322</v>
      </c>
      <c r="AK525" s="26" t="s">
        <v>322</v>
      </c>
      <c r="AL525" s="26" t="s">
        <v>322</v>
      </c>
      <c r="AM525" s="26" t="str" cm="1">
        <f t="array" ref="AM525">IF(AH525="Yes",T525&amp;" (Suspended as of: "&amp;TEXT(AI525,"m/dd/yyyy")&amp;")",T525)</f>
        <v xml:space="preserve"> </v>
      </c>
      <c r="AN525" t="str" cm="1">
        <f t="array" ref="AN52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25" t="str" cm="1">
        <f t="array" ref="AO52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2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25" t="e">
        <f>VLOOKUP(data[[#This Row],[Lead Name]],get_cat!$A$170:$B$172,2,0)</f>
        <v>#N/A</v>
      </c>
      <c r="AR52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26" spans="1:44" x14ac:dyDescent="0.35">
      <c r="A526" t="s">
        <v>133</v>
      </c>
      <c r="B526" t="s">
        <v>322</v>
      </c>
      <c r="C526" t="s">
        <v>322</v>
      </c>
      <c r="D526" t="s">
        <v>322</v>
      </c>
      <c r="E526" t="s">
        <v>48</v>
      </c>
      <c r="F526" t="s">
        <v>48</v>
      </c>
      <c r="G526" t="s">
        <v>48</v>
      </c>
      <c r="H526" t="s">
        <v>48</v>
      </c>
      <c r="I526" t="s">
        <v>48</v>
      </c>
      <c r="J526" t="s">
        <v>48</v>
      </c>
      <c r="K526" t="s">
        <v>48</v>
      </c>
      <c r="L526" t="s">
        <v>48</v>
      </c>
      <c r="M526" t="s">
        <v>48</v>
      </c>
      <c r="N526" t="s">
        <v>48</v>
      </c>
      <c r="O526" t="s">
        <v>48</v>
      </c>
      <c r="P526" t="s">
        <v>48</v>
      </c>
      <c r="Q526" t="s">
        <v>48</v>
      </c>
      <c r="R526" t="s">
        <v>48</v>
      </c>
      <c r="S526" t="s">
        <v>48</v>
      </c>
      <c r="T526" t="s">
        <v>322</v>
      </c>
      <c r="U526" t="s">
        <v>322</v>
      </c>
      <c r="V526" t="s">
        <v>322</v>
      </c>
      <c r="W526" t="s">
        <v>322</v>
      </c>
      <c r="X526" t="s">
        <v>322</v>
      </c>
      <c r="Y526" t="s">
        <v>322</v>
      </c>
      <c r="Z526" t="s">
        <v>322</v>
      </c>
      <c r="AH526" t="s">
        <v>322</v>
      </c>
      <c r="AI526" s="26"/>
      <c r="AJ526" s="26" t="s">
        <v>322</v>
      </c>
      <c r="AK526" s="26" t="s">
        <v>322</v>
      </c>
      <c r="AL526" s="26" t="s">
        <v>322</v>
      </c>
      <c r="AM526" s="26" t="str" cm="1">
        <f t="array" ref="AM526">IF(AH526="Yes",T526&amp;" (Suspended as of: "&amp;TEXT(AI526,"m/dd/yyyy")&amp;")",T526)</f>
        <v xml:space="preserve"> </v>
      </c>
      <c r="AN526" t="str" cm="1">
        <f t="array" ref="AN52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26" t="str" cm="1">
        <f t="array" ref="AO52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2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26" t="e">
        <f>VLOOKUP(data[[#This Row],[Lead Name]],get_cat!$A$170:$B$172,2,0)</f>
        <v>#N/A</v>
      </c>
      <c r="AR52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27" spans="1:44" x14ac:dyDescent="0.35">
      <c r="A527" t="s">
        <v>133</v>
      </c>
      <c r="B527" t="s">
        <v>322</v>
      </c>
      <c r="C527" t="s">
        <v>322</v>
      </c>
      <c r="D527" t="s">
        <v>322</v>
      </c>
      <c r="E527" t="s">
        <v>48</v>
      </c>
      <c r="F527" t="s">
        <v>48</v>
      </c>
      <c r="G527" t="s">
        <v>48</v>
      </c>
      <c r="H527" t="s">
        <v>48</v>
      </c>
      <c r="I527" t="s">
        <v>48</v>
      </c>
      <c r="J527" t="s">
        <v>48</v>
      </c>
      <c r="K527" t="s">
        <v>48</v>
      </c>
      <c r="L527" t="s">
        <v>48</v>
      </c>
      <c r="M527" t="s">
        <v>48</v>
      </c>
      <c r="N527" t="s">
        <v>48</v>
      </c>
      <c r="O527" t="s">
        <v>48</v>
      </c>
      <c r="P527" t="s">
        <v>48</v>
      </c>
      <c r="Q527" t="s">
        <v>48</v>
      </c>
      <c r="R527" t="s">
        <v>48</v>
      </c>
      <c r="S527" t="s">
        <v>48</v>
      </c>
      <c r="T527" t="s">
        <v>322</v>
      </c>
      <c r="U527" t="s">
        <v>322</v>
      </c>
      <c r="V527" t="s">
        <v>322</v>
      </c>
      <c r="W527" t="s">
        <v>322</v>
      </c>
      <c r="X527" t="s">
        <v>322</v>
      </c>
      <c r="Y527" t="s">
        <v>322</v>
      </c>
      <c r="Z527" t="s">
        <v>322</v>
      </c>
      <c r="AH527" t="s">
        <v>322</v>
      </c>
      <c r="AI527" s="26"/>
      <c r="AJ527" s="26" t="s">
        <v>322</v>
      </c>
      <c r="AK527" s="26" t="s">
        <v>322</v>
      </c>
      <c r="AL527" s="26" t="s">
        <v>322</v>
      </c>
      <c r="AM527" s="26" t="str" cm="1">
        <f t="array" ref="AM527">IF(AH527="Yes",T527&amp;" (Suspended as of: "&amp;TEXT(AI527,"m/dd/yyyy")&amp;")",T527)</f>
        <v xml:space="preserve"> </v>
      </c>
      <c r="AN527" t="str" cm="1">
        <f t="array" ref="AN52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27" t="str" cm="1">
        <f t="array" ref="AO52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2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27" t="e">
        <f>VLOOKUP(data[[#This Row],[Lead Name]],get_cat!$A$170:$B$172,2,0)</f>
        <v>#N/A</v>
      </c>
      <c r="AR52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28" spans="1:44" x14ac:dyDescent="0.35">
      <c r="A528" t="s">
        <v>133</v>
      </c>
      <c r="B528" t="s">
        <v>322</v>
      </c>
      <c r="C528" t="s">
        <v>322</v>
      </c>
      <c r="D528" t="s">
        <v>322</v>
      </c>
      <c r="E528" t="s">
        <v>48</v>
      </c>
      <c r="F528" t="s">
        <v>48</v>
      </c>
      <c r="G528" t="s">
        <v>48</v>
      </c>
      <c r="H528" t="s">
        <v>48</v>
      </c>
      <c r="I528" t="s">
        <v>48</v>
      </c>
      <c r="J528" t="s">
        <v>48</v>
      </c>
      <c r="K528" t="s">
        <v>48</v>
      </c>
      <c r="L528" t="s">
        <v>48</v>
      </c>
      <c r="M528" t="s">
        <v>48</v>
      </c>
      <c r="N528" t="s">
        <v>48</v>
      </c>
      <c r="O528" t="s">
        <v>48</v>
      </c>
      <c r="P528" t="s">
        <v>48</v>
      </c>
      <c r="Q528" t="s">
        <v>48</v>
      </c>
      <c r="R528" t="s">
        <v>48</v>
      </c>
      <c r="S528" t="s">
        <v>48</v>
      </c>
      <c r="T528" t="s">
        <v>322</v>
      </c>
      <c r="U528" t="s">
        <v>322</v>
      </c>
      <c r="V528" t="s">
        <v>322</v>
      </c>
      <c r="W528" t="s">
        <v>322</v>
      </c>
      <c r="X528" t="s">
        <v>322</v>
      </c>
      <c r="Y528" t="s">
        <v>322</v>
      </c>
      <c r="Z528" t="s">
        <v>322</v>
      </c>
      <c r="AH528" t="s">
        <v>322</v>
      </c>
      <c r="AI528" s="26"/>
      <c r="AJ528" s="26" t="s">
        <v>322</v>
      </c>
      <c r="AK528" s="26" t="s">
        <v>322</v>
      </c>
      <c r="AL528" s="26" t="s">
        <v>322</v>
      </c>
      <c r="AM528" s="26" t="str" cm="1">
        <f t="array" ref="AM528">IF(AH528="Yes",T528&amp;" (Suspended as of: "&amp;TEXT(AI528,"m/dd/yyyy")&amp;")",T528)</f>
        <v xml:space="preserve"> </v>
      </c>
      <c r="AN528" t="str" cm="1">
        <f t="array" ref="AN52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28" t="str" cm="1">
        <f t="array" ref="AO52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2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28" t="e">
        <f>VLOOKUP(data[[#This Row],[Lead Name]],get_cat!$A$170:$B$172,2,0)</f>
        <v>#N/A</v>
      </c>
      <c r="AR52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29" spans="1:44" x14ac:dyDescent="0.35">
      <c r="A529" t="s">
        <v>133</v>
      </c>
      <c r="B529" t="s">
        <v>322</v>
      </c>
      <c r="C529" t="s">
        <v>322</v>
      </c>
      <c r="D529" t="s">
        <v>322</v>
      </c>
      <c r="E529" t="s">
        <v>48</v>
      </c>
      <c r="F529" t="s">
        <v>48</v>
      </c>
      <c r="G529" t="s">
        <v>48</v>
      </c>
      <c r="H529" t="s">
        <v>48</v>
      </c>
      <c r="I529" t="s">
        <v>48</v>
      </c>
      <c r="J529" t="s">
        <v>48</v>
      </c>
      <c r="K529" t="s">
        <v>48</v>
      </c>
      <c r="L529" t="s">
        <v>48</v>
      </c>
      <c r="M529" t="s">
        <v>48</v>
      </c>
      <c r="N529" t="s">
        <v>48</v>
      </c>
      <c r="O529" t="s">
        <v>48</v>
      </c>
      <c r="P529" t="s">
        <v>48</v>
      </c>
      <c r="Q529" t="s">
        <v>48</v>
      </c>
      <c r="R529" t="s">
        <v>48</v>
      </c>
      <c r="S529" t="s">
        <v>48</v>
      </c>
      <c r="T529" t="s">
        <v>322</v>
      </c>
      <c r="U529" t="s">
        <v>322</v>
      </c>
      <c r="V529" t="s">
        <v>322</v>
      </c>
      <c r="W529" t="s">
        <v>322</v>
      </c>
      <c r="X529" t="s">
        <v>322</v>
      </c>
      <c r="Y529" t="s">
        <v>322</v>
      </c>
      <c r="Z529" t="s">
        <v>322</v>
      </c>
      <c r="AH529" t="s">
        <v>322</v>
      </c>
      <c r="AI529" s="26"/>
      <c r="AJ529" s="26" t="s">
        <v>322</v>
      </c>
      <c r="AK529" s="26" t="s">
        <v>322</v>
      </c>
      <c r="AL529" s="26" t="s">
        <v>322</v>
      </c>
      <c r="AM529" s="26" t="str" cm="1">
        <f t="array" ref="AM529">IF(AH529="Yes",T529&amp;" (Suspended as of: "&amp;TEXT(AI529,"m/dd/yyyy")&amp;")",T529)</f>
        <v xml:space="preserve"> </v>
      </c>
      <c r="AN529" t="str" cm="1">
        <f t="array" ref="AN52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29" t="str" cm="1">
        <f t="array" ref="AO52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2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29" t="e">
        <f>VLOOKUP(data[[#This Row],[Lead Name]],get_cat!$A$170:$B$172,2,0)</f>
        <v>#N/A</v>
      </c>
      <c r="AR52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30" spans="1:44" x14ac:dyDescent="0.35">
      <c r="A530" t="s">
        <v>133</v>
      </c>
      <c r="B530" t="s">
        <v>322</v>
      </c>
      <c r="C530" t="s">
        <v>322</v>
      </c>
      <c r="D530" t="s">
        <v>322</v>
      </c>
      <c r="E530" t="s">
        <v>48</v>
      </c>
      <c r="F530" t="s">
        <v>48</v>
      </c>
      <c r="G530" t="s">
        <v>48</v>
      </c>
      <c r="H530" t="s">
        <v>48</v>
      </c>
      <c r="I530" t="s">
        <v>48</v>
      </c>
      <c r="J530" t="s">
        <v>48</v>
      </c>
      <c r="K530" t="s">
        <v>48</v>
      </c>
      <c r="L530" t="s">
        <v>48</v>
      </c>
      <c r="M530" t="s">
        <v>48</v>
      </c>
      <c r="N530" t="s">
        <v>48</v>
      </c>
      <c r="O530" t="s">
        <v>48</v>
      </c>
      <c r="P530" t="s">
        <v>48</v>
      </c>
      <c r="Q530" t="s">
        <v>48</v>
      </c>
      <c r="R530" t="s">
        <v>48</v>
      </c>
      <c r="S530" t="s">
        <v>48</v>
      </c>
      <c r="T530" t="s">
        <v>322</v>
      </c>
      <c r="U530" t="s">
        <v>322</v>
      </c>
      <c r="V530" t="s">
        <v>322</v>
      </c>
      <c r="W530" t="s">
        <v>322</v>
      </c>
      <c r="X530" t="s">
        <v>322</v>
      </c>
      <c r="Y530" t="s">
        <v>322</v>
      </c>
      <c r="Z530" t="s">
        <v>322</v>
      </c>
      <c r="AH530" t="s">
        <v>322</v>
      </c>
      <c r="AI530" s="26"/>
      <c r="AJ530" s="26" t="s">
        <v>322</v>
      </c>
      <c r="AK530" s="26" t="s">
        <v>322</v>
      </c>
      <c r="AL530" s="26" t="s">
        <v>322</v>
      </c>
      <c r="AM530" s="26" t="str" cm="1">
        <f t="array" ref="AM530">IF(AH530="Yes",T530&amp;" (Suspended as of: "&amp;TEXT(AI530,"m/dd/yyyy")&amp;")",T530)</f>
        <v xml:space="preserve"> </v>
      </c>
      <c r="AN530" t="str" cm="1">
        <f t="array" ref="AN53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30" t="str" cm="1">
        <f t="array" ref="AO53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3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30" t="e">
        <f>VLOOKUP(data[[#This Row],[Lead Name]],get_cat!$A$170:$B$172,2,0)</f>
        <v>#N/A</v>
      </c>
      <c r="AR53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31" spans="1:44" x14ac:dyDescent="0.35">
      <c r="A531" t="s">
        <v>133</v>
      </c>
      <c r="B531" t="s">
        <v>322</v>
      </c>
      <c r="C531" t="s">
        <v>322</v>
      </c>
      <c r="D531" t="s">
        <v>322</v>
      </c>
      <c r="E531" t="s">
        <v>48</v>
      </c>
      <c r="F531" t="s">
        <v>48</v>
      </c>
      <c r="G531" t="s">
        <v>48</v>
      </c>
      <c r="H531" t="s">
        <v>48</v>
      </c>
      <c r="I531" t="s">
        <v>48</v>
      </c>
      <c r="J531" t="s">
        <v>48</v>
      </c>
      <c r="K531" t="s">
        <v>48</v>
      </c>
      <c r="L531" t="s">
        <v>48</v>
      </c>
      <c r="M531" t="s">
        <v>48</v>
      </c>
      <c r="N531" t="s">
        <v>48</v>
      </c>
      <c r="O531" t="s">
        <v>48</v>
      </c>
      <c r="P531" t="s">
        <v>48</v>
      </c>
      <c r="Q531" t="s">
        <v>48</v>
      </c>
      <c r="R531" t="s">
        <v>48</v>
      </c>
      <c r="S531" t="s">
        <v>48</v>
      </c>
      <c r="T531" t="s">
        <v>322</v>
      </c>
      <c r="U531" t="s">
        <v>322</v>
      </c>
      <c r="V531" t="s">
        <v>322</v>
      </c>
      <c r="W531" t="s">
        <v>322</v>
      </c>
      <c r="X531" t="s">
        <v>322</v>
      </c>
      <c r="Y531" t="s">
        <v>322</v>
      </c>
      <c r="Z531" t="s">
        <v>322</v>
      </c>
      <c r="AH531" t="s">
        <v>322</v>
      </c>
      <c r="AI531" s="26"/>
      <c r="AJ531" s="26" t="s">
        <v>322</v>
      </c>
      <c r="AK531" s="26" t="s">
        <v>322</v>
      </c>
      <c r="AL531" s="26" t="s">
        <v>322</v>
      </c>
      <c r="AM531" s="26" t="str" cm="1">
        <f t="array" ref="AM531">IF(AH531="Yes",T531&amp;" (Suspended as of: "&amp;TEXT(AI531,"m/dd/yyyy")&amp;")",T531)</f>
        <v xml:space="preserve"> </v>
      </c>
      <c r="AN531" t="str" cm="1">
        <f t="array" ref="AN53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31" t="str" cm="1">
        <f t="array" ref="AO53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3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31" t="e">
        <f>VLOOKUP(data[[#This Row],[Lead Name]],get_cat!$A$170:$B$172,2,0)</f>
        <v>#N/A</v>
      </c>
      <c r="AR53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32" spans="1:44" x14ac:dyDescent="0.35">
      <c r="A532" t="s">
        <v>133</v>
      </c>
      <c r="B532" t="s">
        <v>322</v>
      </c>
      <c r="C532" t="s">
        <v>322</v>
      </c>
      <c r="D532" t="s">
        <v>322</v>
      </c>
      <c r="E532" t="s">
        <v>48</v>
      </c>
      <c r="F532" t="s">
        <v>48</v>
      </c>
      <c r="G532" t="s">
        <v>48</v>
      </c>
      <c r="H532" t="s">
        <v>48</v>
      </c>
      <c r="I532" t="s">
        <v>48</v>
      </c>
      <c r="J532" t="s">
        <v>48</v>
      </c>
      <c r="K532" t="s">
        <v>48</v>
      </c>
      <c r="L532" t="s">
        <v>48</v>
      </c>
      <c r="M532" t="s">
        <v>48</v>
      </c>
      <c r="N532" t="s">
        <v>48</v>
      </c>
      <c r="O532" t="s">
        <v>48</v>
      </c>
      <c r="P532" t="s">
        <v>48</v>
      </c>
      <c r="Q532" t="s">
        <v>48</v>
      </c>
      <c r="R532" t="s">
        <v>48</v>
      </c>
      <c r="S532" t="s">
        <v>48</v>
      </c>
      <c r="T532" t="s">
        <v>322</v>
      </c>
      <c r="U532" t="s">
        <v>322</v>
      </c>
      <c r="V532" t="s">
        <v>322</v>
      </c>
      <c r="W532" t="s">
        <v>322</v>
      </c>
      <c r="X532" t="s">
        <v>322</v>
      </c>
      <c r="Y532" t="s">
        <v>322</v>
      </c>
      <c r="Z532" t="s">
        <v>322</v>
      </c>
      <c r="AH532" t="s">
        <v>322</v>
      </c>
      <c r="AI532" s="26"/>
      <c r="AJ532" s="26" t="s">
        <v>322</v>
      </c>
      <c r="AK532" s="26" t="s">
        <v>322</v>
      </c>
      <c r="AL532" s="26" t="s">
        <v>322</v>
      </c>
      <c r="AM532" s="26" t="str" cm="1">
        <f t="array" ref="AM532">IF(AH532="Yes",T532&amp;" (Suspended as of: "&amp;TEXT(AI532,"m/dd/yyyy")&amp;")",T532)</f>
        <v xml:space="preserve"> </v>
      </c>
      <c r="AN532" t="str" cm="1">
        <f t="array" ref="AN53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32" t="str" cm="1">
        <f t="array" ref="AO53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3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32" t="e">
        <f>VLOOKUP(data[[#This Row],[Lead Name]],get_cat!$A$170:$B$172,2,0)</f>
        <v>#N/A</v>
      </c>
      <c r="AR53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33" spans="1:44" x14ac:dyDescent="0.35">
      <c r="A533" t="s">
        <v>133</v>
      </c>
      <c r="B533" t="s">
        <v>322</v>
      </c>
      <c r="C533" t="s">
        <v>322</v>
      </c>
      <c r="D533" t="s">
        <v>322</v>
      </c>
      <c r="E533" t="s">
        <v>48</v>
      </c>
      <c r="F533" t="s">
        <v>48</v>
      </c>
      <c r="G533" t="s">
        <v>48</v>
      </c>
      <c r="H533" t="s">
        <v>48</v>
      </c>
      <c r="I533" t="s">
        <v>48</v>
      </c>
      <c r="J533" t="s">
        <v>48</v>
      </c>
      <c r="K533" t="s">
        <v>48</v>
      </c>
      <c r="L533" t="s">
        <v>48</v>
      </c>
      <c r="M533" t="s">
        <v>48</v>
      </c>
      <c r="N533" t="s">
        <v>48</v>
      </c>
      <c r="O533" t="s">
        <v>48</v>
      </c>
      <c r="P533" t="s">
        <v>48</v>
      </c>
      <c r="Q533" t="s">
        <v>48</v>
      </c>
      <c r="R533" t="s">
        <v>48</v>
      </c>
      <c r="S533" t="s">
        <v>48</v>
      </c>
      <c r="T533" t="s">
        <v>322</v>
      </c>
      <c r="U533" t="s">
        <v>322</v>
      </c>
      <c r="V533" t="s">
        <v>322</v>
      </c>
      <c r="W533" t="s">
        <v>322</v>
      </c>
      <c r="X533" t="s">
        <v>322</v>
      </c>
      <c r="Y533" t="s">
        <v>322</v>
      </c>
      <c r="Z533" t="s">
        <v>322</v>
      </c>
      <c r="AH533" t="s">
        <v>322</v>
      </c>
      <c r="AI533" s="26"/>
      <c r="AJ533" s="26" t="s">
        <v>322</v>
      </c>
      <c r="AK533" s="26" t="s">
        <v>322</v>
      </c>
      <c r="AL533" s="26" t="s">
        <v>322</v>
      </c>
      <c r="AM533" s="26" t="str" cm="1">
        <f t="array" ref="AM533">IF(AH533="Yes",T533&amp;" (Suspended as of: "&amp;TEXT(AI533,"m/dd/yyyy")&amp;")",T533)</f>
        <v xml:space="preserve"> </v>
      </c>
      <c r="AN533" t="str" cm="1">
        <f t="array" ref="AN53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33" t="str" cm="1">
        <f t="array" ref="AO53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3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33" t="e">
        <f>VLOOKUP(data[[#This Row],[Lead Name]],get_cat!$A$170:$B$172,2,0)</f>
        <v>#N/A</v>
      </c>
      <c r="AR53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34" spans="1:44" x14ac:dyDescent="0.35">
      <c r="A534" t="s">
        <v>133</v>
      </c>
      <c r="B534" t="s">
        <v>322</v>
      </c>
      <c r="C534" t="s">
        <v>322</v>
      </c>
      <c r="D534" t="s">
        <v>322</v>
      </c>
      <c r="E534" t="s">
        <v>48</v>
      </c>
      <c r="F534" t="s">
        <v>48</v>
      </c>
      <c r="G534" t="s">
        <v>48</v>
      </c>
      <c r="H534" t="s">
        <v>48</v>
      </c>
      <c r="I534" t="s">
        <v>48</v>
      </c>
      <c r="J534" t="s">
        <v>48</v>
      </c>
      <c r="K534" t="s">
        <v>48</v>
      </c>
      <c r="L534" t="s">
        <v>48</v>
      </c>
      <c r="M534" t="s">
        <v>48</v>
      </c>
      <c r="N534" t="s">
        <v>48</v>
      </c>
      <c r="O534" t="s">
        <v>48</v>
      </c>
      <c r="P534" t="s">
        <v>48</v>
      </c>
      <c r="Q534" t="s">
        <v>48</v>
      </c>
      <c r="R534" t="s">
        <v>48</v>
      </c>
      <c r="S534" t="s">
        <v>48</v>
      </c>
      <c r="T534" t="s">
        <v>322</v>
      </c>
      <c r="U534" t="s">
        <v>322</v>
      </c>
      <c r="V534" t="s">
        <v>322</v>
      </c>
      <c r="W534" t="s">
        <v>322</v>
      </c>
      <c r="X534" t="s">
        <v>322</v>
      </c>
      <c r="Y534" t="s">
        <v>322</v>
      </c>
      <c r="Z534" t="s">
        <v>322</v>
      </c>
      <c r="AH534" t="s">
        <v>322</v>
      </c>
      <c r="AI534" s="26"/>
      <c r="AJ534" s="26" t="s">
        <v>322</v>
      </c>
      <c r="AK534" s="26" t="s">
        <v>322</v>
      </c>
      <c r="AL534" s="26" t="s">
        <v>322</v>
      </c>
      <c r="AM534" s="26" t="str" cm="1">
        <f t="array" ref="AM534">IF(AH534="Yes",T534&amp;" (Suspended as of: "&amp;TEXT(AI534,"m/dd/yyyy")&amp;")",T534)</f>
        <v xml:space="preserve"> </v>
      </c>
      <c r="AN534" t="str" cm="1">
        <f t="array" ref="AN53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34" t="str" cm="1">
        <f t="array" ref="AO53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3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34" t="e">
        <f>VLOOKUP(data[[#This Row],[Lead Name]],get_cat!$A$170:$B$172,2,0)</f>
        <v>#N/A</v>
      </c>
      <c r="AR53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35" spans="1:44" x14ac:dyDescent="0.35">
      <c r="A535" t="s">
        <v>133</v>
      </c>
      <c r="B535" t="s">
        <v>322</v>
      </c>
      <c r="C535" t="s">
        <v>322</v>
      </c>
      <c r="D535" t="s">
        <v>322</v>
      </c>
      <c r="E535" t="s">
        <v>48</v>
      </c>
      <c r="F535" t="s">
        <v>48</v>
      </c>
      <c r="G535" t="s">
        <v>48</v>
      </c>
      <c r="H535" t="s">
        <v>48</v>
      </c>
      <c r="I535" t="s">
        <v>48</v>
      </c>
      <c r="J535" t="s">
        <v>48</v>
      </c>
      <c r="K535" t="s">
        <v>48</v>
      </c>
      <c r="L535" t="s">
        <v>48</v>
      </c>
      <c r="M535" t="s">
        <v>48</v>
      </c>
      <c r="N535" t="s">
        <v>48</v>
      </c>
      <c r="O535" t="s">
        <v>48</v>
      </c>
      <c r="P535" t="s">
        <v>48</v>
      </c>
      <c r="Q535" t="s">
        <v>48</v>
      </c>
      <c r="R535" t="s">
        <v>48</v>
      </c>
      <c r="S535" t="s">
        <v>48</v>
      </c>
      <c r="T535" t="s">
        <v>322</v>
      </c>
      <c r="U535" t="s">
        <v>322</v>
      </c>
      <c r="V535" t="s">
        <v>322</v>
      </c>
      <c r="W535" t="s">
        <v>322</v>
      </c>
      <c r="X535" t="s">
        <v>322</v>
      </c>
      <c r="Y535" t="s">
        <v>322</v>
      </c>
      <c r="Z535" t="s">
        <v>322</v>
      </c>
      <c r="AH535" t="s">
        <v>322</v>
      </c>
      <c r="AI535" s="26"/>
      <c r="AJ535" s="26" t="s">
        <v>322</v>
      </c>
      <c r="AK535" s="26" t="s">
        <v>322</v>
      </c>
      <c r="AL535" s="26" t="s">
        <v>322</v>
      </c>
      <c r="AM535" s="26" t="str" cm="1">
        <f t="array" ref="AM535">IF(AH535="Yes",T535&amp;" (Suspended as of: "&amp;TEXT(AI535,"m/dd/yyyy")&amp;")",T535)</f>
        <v xml:space="preserve"> </v>
      </c>
      <c r="AN535" t="str" cm="1">
        <f t="array" ref="AN53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35" t="str" cm="1">
        <f t="array" ref="AO53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3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35" t="e">
        <f>VLOOKUP(data[[#This Row],[Lead Name]],get_cat!$A$170:$B$172,2,0)</f>
        <v>#N/A</v>
      </c>
      <c r="AR53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36" spans="1:44" x14ac:dyDescent="0.35">
      <c r="A536" t="s">
        <v>133</v>
      </c>
      <c r="B536" t="s">
        <v>322</v>
      </c>
      <c r="C536" t="s">
        <v>322</v>
      </c>
      <c r="D536" t="s">
        <v>322</v>
      </c>
      <c r="E536" t="s">
        <v>48</v>
      </c>
      <c r="F536" t="s">
        <v>48</v>
      </c>
      <c r="G536" t="s">
        <v>48</v>
      </c>
      <c r="H536" t="s">
        <v>48</v>
      </c>
      <c r="I536" t="s">
        <v>48</v>
      </c>
      <c r="J536" t="s">
        <v>48</v>
      </c>
      <c r="K536" t="s">
        <v>48</v>
      </c>
      <c r="L536" t="s">
        <v>48</v>
      </c>
      <c r="M536" t="s">
        <v>48</v>
      </c>
      <c r="N536" t="s">
        <v>48</v>
      </c>
      <c r="O536" t="s">
        <v>48</v>
      </c>
      <c r="P536" t="s">
        <v>48</v>
      </c>
      <c r="Q536" t="s">
        <v>48</v>
      </c>
      <c r="R536" t="s">
        <v>48</v>
      </c>
      <c r="S536" t="s">
        <v>48</v>
      </c>
      <c r="T536" t="s">
        <v>322</v>
      </c>
      <c r="U536" t="s">
        <v>322</v>
      </c>
      <c r="V536" t="s">
        <v>322</v>
      </c>
      <c r="W536" t="s">
        <v>322</v>
      </c>
      <c r="X536" t="s">
        <v>322</v>
      </c>
      <c r="Y536" t="s">
        <v>322</v>
      </c>
      <c r="Z536" t="s">
        <v>322</v>
      </c>
      <c r="AH536" t="s">
        <v>322</v>
      </c>
      <c r="AI536" s="26"/>
      <c r="AJ536" s="26" t="s">
        <v>322</v>
      </c>
      <c r="AK536" s="26" t="s">
        <v>322</v>
      </c>
      <c r="AL536" s="26" t="s">
        <v>322</v>
      </c>
      <c r="AM536" s="26" t="str" cm="1">
        <f t="array" ref="AM536">IF(AH536="Yes",T536&amp;" (Suspended as of: "&amp;TEXT(AI536,"m/dd/yyyy")&amp;")",T536)</f>
        <v xml:space="preserve"> </v>
      </c>
      <c r="AN536" t="str" cm="1">
        <f t="array" ref="AN53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36" t="str" cm="1">
        <f t="array" ref="AO53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3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36" t="e">
        <f>VLOOKUP(data[[#This Row],[Lead Name]],get_cat!$A$170:$B$172,2,0)</f>
        <v>#N/A</v>
      </c>
      <c r="AR53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37" spans="1:44" x14ac:dyDescent="0.35">
      <c r="A537" t="s">
        <v>133</v>
      </c>
      <c r="B537" t="s">
        <v>322</v>
      </c>
      <c r="C537" t="s">
        <v>322</v>
      </c>
      <c r="D537" t="s">
        <v>322</v>
      </c>
      <c r="E537" t="s">
        <v>48</v>
      </c>
      <c r="F537" t="s">
        <v>48</v>
      </c>
      <c r="G537" t="s">
        <v>48</v>
      </c>
      <c r="H537" t="s">
        <v>48</v>
      </c>
      <c r="I537" t="s">
        <v>48</v>
      </c>
      <c r="J537" t="s">
        <v>48</v>
      </c>
      <c r="K537" t="s">
        <v>48</v>
      </c>
      <c r="L537" t="s">
        <v>48</v>
      </c>
      <c r="M537" t="s">
        <v>48</v>
      </c>
      <c r="N537" t="s">
        <v>48</v>
      </c>
      <c r="O537" t="s">
        <v>48</v>
      </c>
      <c r="P537" t="s">
        <v>48</v>
      </c>
      <c r="Q537" t="s">
        <v>48</v>
      </c>
      <c r="R537" t="s">
        <v>48</v>
      </c>
      <c r="S537" t="s">
        <v>48</v>
      </c>
      <c r="T537" t="s">
        <v>322</v>
      </c>
      <c r="U537" t="s">
        <v>322</v>
      </c>
      <c r="V537" t="s">
        <v>322</v>
      </c>
      <c r="W537" t="s">
        <v>322</v>
      </c>
      <c r="X537" t="s">
        <v>322</v>
      </c>
      <c r="Y537" t="s">
        <v>322</v>
      </c>
      <c r="Z537" t="s">
        <v>322</v>
      </c>
      <c r="AH537" t="s">
        <v>322</v>
      </c>
      <c r="AI537" s="26"/>
      <c r="AJ537" s="26" t="s">
        <v>322</v>
      </c>
      <c r="AK537" s="26" t="s">
        <v>322</v>
      </c>
      <c r="AL537" s="26" t="s">
        <v>322</v>
      </c>
      <c r="AM537" s="26" t="str" cm="1">
        <f t="array" ref="AM537">IF(AH537="Yes",T537&amp;" (Suspended as of: "&amp;TEXT(AI537,"m/dd/yyyy")&amp;")",T537)</f>
        <v xml:space="preserve"> </v>
      </c>
      <c r="AN537" t="str" cm="1">
        <f t="array" ref="AN53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37" t="str" cm="1">
        <f t="array" ref="AO53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3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37" t="e">
        <f>VLOOKUP(data[[#This Row],[Lead Name]],get_cat!$A$170:$B$172,2,0)</f>
        <v>#N/A</v>
      </c>
      <c r="AR53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38" spans="1:44" x14ac:dyDescent="0.35">
      <c r="A538" t="s">
        <v>133</v>
      </c>
      <c r="B538" t="s">
        <v>322</v>
      </c>
      <c r="C538" t="s">
        <v>322</v>
      </c>
      <c r="D538" t="s">
        <v>322</v>
      </c>
      <c r="E538" t="s">
        <v>48</v>
      </c>
      <c r="F538" t="s">
        <v>48</v>
      </c>
      <c r="G538" t="s">
        <v>48</v>
      </c>
      <c r="H538" t="s">
        <v>48</v>
      </c>
      <c r="I538" t="s">
        <v>48</v>
      </c>
      <c r="J538" t="s">
        <v>48</v>
      </c>
      <c r="K538" t="s">
        <v>48</v>
      </c>
      <c r="L538" t="s">
        <v>48</v>
      </c>
      <c r="M538" t="s">
        <v>48</v>
      </c>
      <c r="N538" t="s">
        <v>48</v>
      </c>
      <c r="O538" t="s">
        <v>48</v>
      </c>
      <c r="P538" t="s">
        <v>48</v>
      </c>
      <c r="Q538" t="s">
        <v>48</v>
      </c>
      <c r="R538" t="s">
        <v>48</v>
      </c>
      <c r="S538" t="s">
        <v>48</v>
      </c>
      <c r="T538" t="s">
        <v>322</v>
      </c>
      <c r="U538" t="s">
        <v>322</v>
      </c>
      <c r="V538" t="s">
        <v>322</v>
      </c>
      <c r="W538" t="s">
        <v>322</v>
      </c>
      <c r="X538" t="s">
        <v>322</v>
      </c>
      <c r="Y538" t="s">
        <v>322</v>
      </c>
      <c r="Z538" t="s">
        <v>322</v>
      </c>
      <c r="AH538" t="s">
        <v>322</v>
      </c>
      <c r="AI538" s="26"/>
      <c r="AJ538" s="26" t="s">
        <v>322</v>
      </c>
      <c r="AK538" s="26" t="s">
        <v>322</v>
      </c>
      <c r="AL538" s="26" t="s">
        <v>322</v>
      </c>
      <c r="AM538" s="26" t="str" cm="1">
        <f t="array" ref="AM538">IF(AH538="Yes",T538&amp;" (Suspended as of: "&amp;TEXT(AI538,"m/dd/yyyy")&amp;")",T538)</f>
        <v xml:space="preserve"> </v>
      </c>
      <c r="AN538" t="str" cm="1">
        <f t="array" ref="AN53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38" t="str" cm="1">
        <f t="array" ref="AO53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3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38" t="e">
        <f>VLOOKUP(data[[#This Row],[Lead Name]],get_cat!$A$170:$B$172,2,0)</f>
        <v>#N/A</v>
      </c>
      <c r="AR53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39" spans="1:44" x14ac:dyDescent="0.35">
      <c r="A539" t="s">
        <v>133</v>
      </c>
      <c r="B539" t="s">
        <v>322</v>
      </c>
      <c r="C539" t="s">
        <v>322</v>
      </c>
      <c r="D539" t="s">
        <v>322</v>
      </c>
      <c r="E539" t="s">
        <v>48</v>
      </c>
      <c r="F539" t="s">
        <v>48</v>
      </c>
      <c r="G539" t="s">
        <v>48</v>
      </c>
      <c r="H539" t="s">
        <v>48</v>
      </c>
      <c r="I539" t="s">
        <v>48</v>
      </c>
      <c r="J539" t="s">
        <v>48</v>
      </c>
      <c r="K539" t="s">
        <v>48</v>
      </c>
      <c r="L539" t="s">
        <v>48</v>
      </c>
      <c r="M539" t="s">
        <v>48</v>
      </c>
      <c r="N539" t="s">
        <v>48</v>
      </c>
      <c r="O539" t="s">
        <v>48</v>
      </c>
      <c r="P539" t="s">
        <v>48</v>
      </c>
      <c r="Q539" t="s">
        <v>48</v>
      </c>
      <c r="R539" t="s">
        <v>48</v>
      </c>
      <c r="S539" t="s">
        <v>48</v>
      </c>
      <c r="T539" t="s">
        <v>322</v>
      </c>
      <c r="U539" t="s">
        <v>322</v>
      </c>
      <c r="V539" t="s">
        <v>322</v>
      </c>
      <c r="W539" t="s">
        <v>322</v>
      </c>
      <c r="X539" t="s">
        <v>322</v>
      </c>
      <c r="Y539" t="s">
        <v>322</v>
      </c>
      <c r="Z539" t="s">
        <v>322</v>
      </c>
      <c r="AH539" t="s">
        <v>322</v>
      </c>
      <c r="AI539" s="26"/>
      <c r="AJ539" s="26" t="s">
        <v>322</v>
      </c>
      <c r="AK539" s="26" t="s">
        <v>322</v>
      </c>
      <c r="AL539" s="26" t="s">
        <v>322</v>
      </c>
      <c r="AM539" s="26" t="str" cm="1">
        <f t="array" ref="AM539">IF(AH539="Yes",T539&amp;" (Suspended as of: "&amp;TEXT(AI539,"m/dd/yyyy")&amp;")",T539)</f>
        <v xml:space="preserve"> </v>
      </c>
      <c r="AN539" t="str" cm="1">
        <f t="array" ref="AN53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39" t="str" cm="1">
        <f t="array" ref="AO53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3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39" t="e">
        <f>VLOOKUP(data[[#This Row],[Lead Name]],get_cat!$A$170:$B$172,2,0)</f>
        <v>#N/A</v>
      </c>
      <c r="AR53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40" spans="1:44" x14ac:dyDescent="0.35">
      <c r="A540" t="s">
        <v>133</v>
      </c>
      <c r="B540" t="s">
        <v>322</v>
      </c>
      <c r="C540" t="s">
        <v>322</v>
      </c>
      <c r="D540" t="s">
        <v>322</v>
      </c>
      <c r="E540" t="s">
        <v>48</v>
      </c>
      <c r="F540" t="s">
        <v>48</v>
      </c>
      <c r="G540" t="s">
        <v>48</v>
      </c>
      <c r="H540" t="s">
        <v>48</v>
      </c>
      <c r="I540" t="s">
        <v>48</v>
      </c>
      <c r="J540" t="s">
        <v>48</v>
      </c>
      <c r="K540" t="s">
        <v>48</v>
      </c>
      <c r="L540" t="s">
        <v>48</v>
      </c>
      <c r="M540" t="s">
        <v>48</v>
      </c>
      <c r="N540" t="s">
        <v>48</v>
      </c>
      <c r="O540" t="s">
        <v>48</v>
      </c>
      <c r="P540" t="s">
        <v>48</v>
      </c>
      <c r="Q540" t="s">
        <v>48</v>
      </c>
      <c r="R540" t="s">
        <v>48</v>
      </c>
      <c r="S540" t="s">
        <v>48</v>
      </c>
      <c r="T540" t="s">
        <v>322</v>
      </c>
      <c r="U540" t="s">
        <v>322</v>
      </c>
      <c r="V540" t="s">
        <v>322</v>
      </c>
      <c r="W540" t="s">
        <v>322</v>
      </c>
      <c r="X540" t="s">
        <v>322</v>
      </c>
      <c r="Y540" t="s">
        <v>322</v>
      </c>
      <c r="Z540" t="s">
        <v>322</v>
      </c>
      <c r="AH540" t="s">
        <v>322</v>
      </c>
      <c r="AI540" s="26"/>
      <c r="AJ540" s="26" t="s">
        <v>322</v>
      </c>
      <c r="AK540" s="26" t="s">
        <v>322</v>
      </c>
      <c r="AL540" s="26" t="s">
        <v>322</v>
      </c>
      <c r="AM540" s="26" t="str" cm="1">
        <f t="array" ref="AM540">IF(AH540="Yes",T540&amp;" (Suspended as of: "&amp;TEXT(AI540,"m/dd/yyyy")&amp;")",T540)</f>
        <v xml:space="preserve"> </v>
      </c>
      <c r="AN540" t="str" cm="1">
        <f t="array" ref="AN54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40" t="str" cm="1">
        <f t="array" ref="AO54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4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40" t="e">
        <f>VLOOKUP(data[[#This Row],[Lead Name]],get_cat!$A$170:$B$172,2,0)</f>
        <v>#N/A</v>
      </c>
      <c r="AR54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41" spans="1:44" x14ac:dyDescent="0.35">
      <c r="A541" t="s">
        <v>133</v>
      </c>
      <c r="B541" t="s">
        <v>322</v>
      </c>
      <c r="C541" t="s">
        <v>322</v>
      </c>
      <c r="D541" t="s">
        <v>322</v>
      </c>
      <c r="E541" t="s">
        <v>48</v>
      </c>
      <c r="F541" t="s">
        <v>48</v>
      </c>
      <c r="G541" t="s">
        <v>48</v>
      </c>
      <c r="H541" t="s">
        <v>48</v>
      </c>
      <c r="I541" t="s">
        <v>48</v>
      </c>
      <c r="J541" t="s">
        <v>48</v>
      </c>
      <c r="K541" t="s">
        <v>48</v>
      </c>
      <c r="L541" t="s">
        <v>48</v>
      </c>
      <c r="M541" t="s">
        <v>48</v>
      </c>
      <c r="N541" t="s">
        <v>48</v>
      </c>
      <c r="O541" t="s">
        <v>48</v>
      </c>
      <c r="P541" t="s">
        <v>48</v>
      </c>
      <c r="Q541" t="s">
        <v>48</v>
      </c>
      <c r="R541" t="s">
        <v>48</v>
      </c>
      <c r="S541" t="s">
        <v>48</v>
      </c>
      <c r="T541" t="s">
        <v>322</v>
      </c>
      <c r="U541" t="s">
        <v>322</v>
      </c>
      <c r="V541" t="s">
        <v>322</v>
      </c>
      <c r="W541" t="s">
        <v>322</v>
      </c>
      <c r="X541" t="s">
        <v>322</v>
      </c>
      <c r="Y541" t="s">
        <v>322</v>
      </c>
      <c r="Z541" t="s">
        <v>322</v>
      </c>
      <c r="AH541" t="s">
        <v>322</v>
      </c>
      <c r="AI541" s="26"/>
      <c r="AJ541" s="26" t="s">
        <v>322</v>
      </c>
      <c r="AK541" s="26" t="s">
        <v>322</v>
      </c>
      <c r="AL541" s="26" t="s">
        <v>322</v>
      </c>
      <c r="AM541" s="26" t="str" cm="1">
        <f t="array" ref="AM541">IF(AH541="Yes",T541&amp;" (Suspended as of: "&amp;TEXT(AI541,"m/dd/yyyy")&amp;")",T541)</f>
        <v xml:space="preserve"> </v>
      </c>
      <c r="AN541" t="str" cm="1">
        <f t="array" ref="AN54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41" t="str" cm="1">
        <f t="array" ref="AO54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4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41" t="e">
        <f>VLOOKUP(data[[#This Row],[Lead Name]],get_cat!$A$170:$B$172,2,0)</f>
        <v>#N/A</v>
      </c>
      <c r="AR54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42" spans="1:44" x14ac:dyDescent="0.35">
      <c r="A542" t="s">
        <v>133</v>
      </c>
      <c r="B542" t="s">
        <v>322</v>
      </c>
      <c r="C542" t="s">
        <v>322</v>
      </c>
      <c r="D542" t="s">
        <v>322</v>
      </c>
      <c r="E542" t="s">
        <v>48</v>
      </c>
      <c r="F542" t="s">
        <v>48</v>
      </c>
      <c r="G542" t="s">
        <v>48</v>
      </c>
      <c r="H542" t="s">
        <v>48</v>
      </c>
      <c r="I542" t="s">
        <v>48</v>
      </c>
      <c r="J542" t="s">
        <v>48</v>
      </c>
      <c r="K542" t="s">
        <v>48</v>
      </c>
      <c r="L542" t="s">
        <v>48</v>
      </c>
      <c r="M542" t="s">
        <v>48</v>
      </c>
      <c r="N542" t="s">
        <v>48</v>
      </c>
      <c r="O542" t="s">
        <v>48</v>
      </c>
      <c r="P542" t="s">
        <v>48</v>
      </c>
      <c r="Q542" t="s">
        <v>48</v>
      </c>
      <c r="R542" t="s">
        <v>48</v>
      </c>
      <c r="S542" t="s">
        <v>48</v>
      </c>
      <c r="T542" t="s">
        <v>322</v>
      </c>
      <c r="U542" t="s">
        <v>322</v>
      </c>
      <c r="V542" t="s">
        <v>322</v>
      </c>
      <c r="W542" t="s">
        <v>322</v>
      </c>
      <c r="X542" t="s">
        <v>322</v>
      </c>
      <c r="Y542" t="s">
        <v>322</v>
      </c>
      <c r="Z542" t="s">
        <v>322</v>
      </c>
      <c r="AH542" t="s">
        <v>322</v>
      </c>
      <c r="AI542" s="26"/>
      <c r="AJ542" s="26" t="s">
        <v>322</v>
      </c>
      <c r="AK542" s="26" t="s">
        <v>322</v>
      </c>
      <c r="AL542" s="26" t="s">
        <v>322</v>
      </c>
      <c r="AM542" s="26" t="str" cm="1">
        <f t="array" ref="AM542">IF(AH542="Yes",T542&amp;" (Suspended as of: "&amp;TEXT(AI542,"m/dd/yyyy")&amp;")",T542)</f>
        <v xml:space="preserve"> </v>
      </c>
      <c r="AN542" t="str" cm="1">
        <f t="array" ref="AN54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42" t="str" cm="1">
        <f t="array" ref="AO54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4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42" t="e">
        <f>VLOOKUP(data[[#This Row],[Lead Name]],get_cat!$A$170:$B$172,2,0)</f>
        <v>#N/A</v>
      </c>
      <c r="AR54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43" spans="1:44" x14ac:dyDescent="0.35">
      <c r="A543" t="s">
        <v>133</v>
      </c>
      <c r="B543" t="s">
        <v>322</v>
      </c>
      <c r="C543" t="s">
        <v>322</v>
      </c>
      <c r="D543" t="s">
        <v>322</v>
      </c>
      <c r="E543" t="s">
        <v>48</v>
      </c>
      <c r="F543" t="s">
        <v>48</v>
      </c>
      <c r="G543" t="s">
        <v>48</v>
      </c>
      <c r="H543" t="s">
        <v>48</v>
      </c>
      <c r="I543" t="s">
        <v>48</v>
      </c>
      <c r="J543" t="s">
        <v>48</v>
      </c>
      <c r="K543" t="s">
        <v>48</v>
      </c>
      <c r="L543" t="s">
        <v>48</v>
      </c>
      <c r="M543" t="s">
        <v>48</v>
      </c>
      <c r="N543" t="s">
        <v>48</v>
      </c>
      <c r="O543" t="s">
        <v>48</v>
      </c>
      <c r="P543" t="s">
        <v>48</v>
      </c>
      <c r="Q543" t="s">
        <v>48</v>
      </c>
      <c r="R543" t="s">
        <v>48</v>
      </c>
      <c r="S543" t="s">
        <v>48</v>
      </c>
      <c r="T543" t="s">
        <v>322</v>
      </c>
      <c r="U543" t="s">
        <v>322</v>
      </c>
      <c r="V543" t="s">
        <v>322</v>
      </c>
      <c r="W543" t="s">
        <v>322</v>
      </c>
      <c r="X543" t="s">
        <v>322</v>
      </c>
      <c r="Y543" t="s">
        <v>322</v>
      </c>
      <c r="Z543" t="s">
        <v>322</v>
      </c>
      <c r="AH543" t="s">
        <v>322</v>
      </c>
      <c r="AI543" s="26"/>
      <c r="AJ543" s="26" t="s">
        <v>322</v>
      </c>
      <c r="AK543" s="26" t="s">
        <v>322</v>
      </c>
      <c r="AL543" s="26" t="s">
        <v>322</v>
      </c>
      <c r="AM543" s="26" t="str" cm="1">
        <f t="array" ref="AM543">IF(AH543="Yes",T543&amp;" (Suspended as of: "&amp;TEXT(AI543,"m/dd/yyyy")&amp;")",T543)</f>
        <v xml:space="preserve"> </v>
      </c>
      <c r="AN543" t="str" cm="1">
        <f t="array" ref="AN54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43" t="str" cm="1">
        <f t="array" ref="AO54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4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43" t="e">
        <f>VLOOKUP(data[[#This Row],[Lead Name]],get_cat!$A$170:$B$172,2,0)</f>
        <v>#N/A</v>
      </c>
      <c r="AR54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44" spans="1:44" x14ac:dyDescent="0.35">
      <c r="A544" t="s">
        <v>133</v>
      </c>
      <c r="B544" t="s">
        <v>322</v>
      </c>
      <c r="C544" t="s">
        <v>322</v>
      </c>
      <c r="D544" t="s">
        <v>322</v>
      </c>
      <c r="E544" t="s">
        <v>48</v>
      </c>
      <c r="F544" t="s">
        <v>48</v>
      </c>
      <c r="G544" t="s">
        <v>48</v>
      </c>
      <c r="H544" t="s">
        <v>48</v>
      </c>
      <c r="I544" t="s">
        <v>48</v>
      </c>
      <c r="J544" t="s">
        <v>48</v>
      </c>
      <c r="K544" t="s">
        <v>48</v>
      </c>
      <c r="L544" t="s">
        <v>48</v>
      </c>
      <c r="M544" t="s">
        <v>48</v>
      </c>
      <c r="N544" t="s">
        <v>48</v>
      </c>
      <c r="O544" t="s">
        <v>48</v>
      </c>
      <c r="P544" t="s">
        <v>48</v>
      </c>
      <c r="Q544" t="s">
        <v>48</v>
      </c>
      <c r="R544" t="s">
        <v>48</v>
      </c>
      <c r="S544" t="s">
        <v>48</v>
      </c>
      <c r="T544" t="s">
        <v>322</v>
      </c>
      <c r="U544" t="s">
        <v>322</v>
      </c>
      <c r="V544" t="s">
        <v>322</v>
      </c>
      <c r="W544" t="s">
        <v>322</v>
      </c>
      <c r="X544" t="s">
        <v>322</v>
      </c>
      <c r="Y544" t="s">
        <v>322</v>
      </c>
      <c r="Z544" t="s">
        <v>322</v>
      </c>
      <c r="AH544" t="s">
        <v>322</v>
      </c>
      <c r="AI544" s="26"/>
      <c r="AJ544" s="26" t="s">
        <v>322</v>
      </c>
      <c r="AK544" s="26" t="s">
        <v>322</v>
      </c>
      <c r="AL544" s="26" t="s">
        <v>322</v>
      </c>
      <c r="AM544" s="26" t="str" cm="1">
        <f t="array" ref="AM544">IF(AH544="Yes",T544&amp;" (Suspended as of: "&amp;TEXT(AI544,"m/dd/yyyy")&amp;")",T544)</f>
        <v xml:space="preserve"> </v>
      </c>
      <c r="AN544" t="str" cm="1">
        <f t="array" ref="AN54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44" t="str" cm="1">
        <f t="array" ref="AO54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4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44" t="e">
        <f>VLOOKUP(data[[#This Row],[Lead Name]],get_cat!$A$170:$B$172,2,0)</f>
        <v>#N/A</v>
      </c>
      <c r="AR54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45" spans="1:44" x14ac:dyDescent="0.35">
      <c r="A545" t="s">
        <v>133</v>
      </c>
      <c r="B545" t="s">
        <v>322</v>
      </c>
      <c r="C545" t="s">
        <v>322</v>
      </c>
      <c r="D545" t="s">
        <v>322</v>
      </c>
      <c r="E545" t="s">
        <v>48</v>
      </c>
      <c r="F545" t="s">
        <v>48</v>
      </c>
      <c r="G545" t="s">
        <v>48</v>
      </c>
      <c r="H545" t="s">
        <v>48</v>
      </c>
      <c r="I545" t="s">
        <v>48</v>
      </c>
      <c r="J545" t="s">
        <v>48</v>
      </c>
      <c r="K545" t="s">
        <v>48</v>
      </c>
      <c r="L545" t="s">
        <v>48</v>
      </c>
      <c r="M545" t="s">
        <v>48</v>
      </c>
      <c r="N545" t="s">
        <v>48</v>
      </c>
      <c r="O545" t="s">
        <v>48</v>
      </c>
      <c r="P545" t="s">
        <v>48</v>
      </c>
      <c r="Q545" t="s">
        <v>48</v>
      </c>
      <c r="R545" t="s">
        <v>48</v>
      </c>
      <c r="S545" t="s">
        <v>48</v>
      </c>
      <c r="T545" t="s">
        <v>322</v>
      </c>
      <c r="U545" t="s">
        <v>322</v>
      </c>
      <c r="V545" t="s">
        <v>322</v>
      </c>
      <c r="W545" t="s">
        <v>322</v>
      </c>
      <c r="X545" t="s">
        <v>322</v>
      </c>
      <c r="Y545" t="s">
        <v>322</v>
      </c>
      <c r="Z545" t="s">
        <v>322</v>
      </c>
      <c r="AH545" t="s">
        <v>322</v>
      </c>
      <c r="AI545" s="26"/>
      <c r="AJ545" s="26" t="s">
        <v>322</v>
      </c>
      <c r="AK545" s="26" t="s">
        <v>322</v>
      </c>
      <c r="AL545" s="26" t="s">
        <v>322</v>
      </c>
      <c r="AM545" s="26" t="str" cm="1">
        <f t="array" ref="AM545">IF(AH545="Yes",T545&amp;" (Suspended as of: "&amp;TEXT(AI545,"m/dd/yyyy")&amp;")",T545)</f>
        <v xml:space="preserve"> </v>
      </c>
      <c r="AN545" t="str" cm="1">
        <f t="array" ref="AN54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45" t="str" cm="1">
        <f t="array" ref="AO54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4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45" t="e">
        <f>VLOOKUP(data[[#This Row],[Lead Name]],get_cat!$A$170:$B$172,2,0)</f>
        <v>#N/A</v>
      </c>
      <c r="AR54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46" spans="1:44" x14ac:dyDescent="0.35">
      <c r="A546" t="s">
        <v>133</v>
      </c>
      <c r="B546" t="s">
        <v>322</v>
      </c>
      <c r="C546" t="s">
        <v>322</v>
      </c>
      <c r="D546" t="s">
        <v>322</v>
      </c>
      <c r="E546" t="s">
        <v>48</v>
      </c>
      <c r="F546" t="s">
        <v>48</v>
      </c>
      <c r="G546" t="s">
        <v>48</v>
      </c>
      <c r="H546" t="s">
        <v>48</v>
      </c>
      <c r="I546" t="s">
        <v>48</v>
      </c>
      <c r="J546" t="s">
        <v>48</v>
      </c>
      <c r="K546" t="s">
        <v>48</v>
      </c>
      <c r="L546" t="s">
        <v>48</v>
      </c>
      <c r="M546" t="s">
        <v>48</v>
      </c>
      <c r="N546" t="s">
        <v>48</v>
      </c>
      <c r="O546" t="s">
        <v>48</v>
      </c>
      <c r="P546" t="s">
        <v>48</v>
      </c>
      <c r="Q546" t="s">
        <v>48</v>
      </c>
      <c r="R546" t="s">
        <v>48</v>
      </c>
      <c r="S546" t="s">
        <v>48</v>
      </c>
      <c r="T546" t="s">
        <v>322</v>
      </c>
      <c r="U546" t="s">
        <v>322</v>
      </c>
      <c r="V546" t="s">
        <v>322</v>
      </c>
      <c r="W546" t="s">
        <v>322</v>
      </c>
      <c r="X546" t="s">
        <v>322</v>
      </c>
      <c r="Y546" t="s">
        <v>322</v>
      </c>
      <c r="Z546" t="s">
        <v>322</v>
      </c>
      <c r="AH546" t="s">
        <v>322</v>
      </c>
      <c r="AI546" s="26"/>
      <c r="AJ546" s="26" t="s">
        <v>322</v>
      </c>
      <c r="AK546" s="26" t="s">
        <v>322</v>
      </c>
      <c r="AL546" s="26" t="s">
        <v>322</v>
      </c>
      <c r="AM546" s="26" t="str" cm="1">
        <f t="array" ref="AM546">IF(AH546="Yes",T546&amp;" (Suspended as of: "&amp;TEXT(AI546,"m/dd/yyyy")&amp;")",T546)</f>
        <v xml:space="preserve"> </v>
      </c>
      <c r="AN546" t="str" cm="1">
        <f t="array" ref="AN54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46" t="str" cm="1">
        <f t="array" ref="AO54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4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46" t="e">
        <f>VLOOKUP(data[[#This Row],[Lead Name]],get_cat!$A$170:$B$172,2,0)</f>
        <v>#N/A</v>
      </c>
      <c r="AR54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47" spans="1:44" x14ac:dyDescent="0.35">
      <c r="A547" t="s">
        <v>133</v>
      </c>
      <c r="B547" t="s">
        <v>322</v>
      </c>
      <c r="C547" t="s">
        <v>322</v>
      </c>
      <c r="D547" t="s">
        <v>322</v>
      </c>
      <c r="E547" t="s">
        <v>48</v>
      </c>
      <c r="F547" t="s">
        <v>48</v>
      </c>
      <c r="G547" t="s">
        <v>48</v>
      </c>
      <c r="H547" t="s">
        <v>48</v>
      </c>
      <c r="I547" t="s">
        <v>48</v>
      </c>
      <c r="J547" t="s">
        <v>48</v>
      </c>
      <c r="K547" t="s">
        <v>48</v>
      </c>
      <c r="L547" t="s">
        <v>48</v>
      </c>
      <c r="M547" t="s">
        <v>48</v>
      </c>
      <c r="N547" t="s">
        <v>48</v>
      </c>
      <c r="O547" t="s">
        <v>48</v>
      </c>
      <c r="P547" t="s">
        <v>48</v>
      </c>
      <c r="Q547" t="s">
        <v>48</v>
      </c>
      <c r="R547" t="s">
        <v>48</v>
      </c>
      <c r="S547" t="s">
        <v>48</v>
      </c>
      <c r="T547" t="s">
        <v>322</v>
      </c>
      <c r="U547" t="s">
        <v>322</v>
      </c>
      <c r="V547" t="s">
        <v>322</v>
      </c>
      <c r="W547" t="s">
        <v>322</v>
      </c>
      <c r="X547" t="s">
        <v>322</v>
      </c>
      <c r="Y547" t="s">
        <v>322</v>
      </c>
      <c r="Z547" t="s">
        <v>322</v>
      </c>
      <c r="AH547" t="s">
        <v>322</v>
      </c>
      <c r="AI547" s="26"/>
      <c r="AJ547" s="26" t="s">
        <v>322</v>
      </c>
      <c r="AK547" s="26" t="s">
        <v>322</v>
      </c>
      <c r="AL547" s="26" t="s">
        <v>322</v>
      </c>
      <c r="AM547" s="26" t="str" cm="1">
        <f t="array" ref="AM547">IF(AH547="Yes",T547&amp;" (Suspended as of: "&amp;TEXT(AI547,"m/dd/yyyy")&amp;")",T547)</f>
        <v xml:space="preserve"> </v>
      </c>
      <c r="AN547" t="str" cm="1">
        <f t="array" ref="AN54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47" t="str" cm="1">
        <f t="array" ref="AO54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4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47" t="e">
        <f>VLOOKUP(data[[#This Row],[Lead Name]],get_cat!$A$170:$B$172,2,0)</f>
        <v>#N/A</v>
      </c>
      <c r="AR54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48" spans="1:44" x14ac:dyDescent="0.35">
      <c r="A548" t="s">
        <v>133</v>
      </c>
      <c r="B548" t="s">
        <v>322</v>
      </c>
      <c r="C548" t="s">
        <v>322</v>
      </c>
      <c r="D548" t="s">
        <v>322</v>
      </c>
      <c r="E548" t="s">
        <v>48</v>
      </c>
      <c r="F548" t="s">
        <v>48</v>
      </c>
      <c r="G548" t="s">
        <v>48</v>
      </c>
      <c r="H548" t="s">
        <v>48</v>
      </c>
      <c r="I548" t="s">
        <v>48</v>
      </c>
      <c r="J548" t="s">
        <v>48</v>
      </c>
      <c r="K548" t="s">
        <v>48</v>
      </c>
      <c r="L548" t="s">
        <v>48</v>
      </c>
      <c r="M548" t="s">
        <v>48</v>
      </c>
      <c r="N548" t="s">
        <v>48</v>
      </c>
      <c r="O548" t="s">
        <v>48</v>
      </c>
      <c r="P548" t="s">
        <v>48</v>
      </c>
      <c r="Q548" t="s">
        <v>48</v>
      </c>
      <c r="R548" t="s">
        <v>48</v>
      </c>
      <c r="S548" t="s">
        <v>48</v>
      </c>
      <c r="T548" t="s">
        <v>322</v>
      </c>
      <c r="U548" t="s">
        <v>322</v>
      </c>
      <c r="V548" t="s">
        <v>322</v>
      </c>
      <c r="W548" t="s">
        <v>322</v>
      </c>
      <c r="X548" t="s">
        <v>322</v>
      </c>
      <c r="Y548" t="s">
        <v>322</v>
      </c>
      <c r="Z548" t="s">
        <v>322</v>
      </c>
      <c r="AH548" t="s">
        <v>322</v>
      </c>
      <c r="AI548" s="26"/>
      <c r="AJ548" s="26" t="s">
        <v>322</v>
      </c>
      <c r="AK548" s="26" t="s">
        <v>322</v>
      </c>
      <c r="AL548" s="26" t="s">
        <v>322</v>
      </c>
      <c r="AM548" s="26" t="str" cm="1">
        <f t="array" ref="AM548">IF(AH548="Yes",T548&amp;" (Suspended as of: "&amp;TEXT(AI548,"m/dd/yyyy")&amp;")",T548)</f>
        <v xml:space="preserve"> </v>
      </c>
      <c r="AN548" t="str" cm="1">
        <f t="array" ref="AN54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48" t="str" cm="1">
        <f t="array" ref="AO54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4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48" t="e">
        <f>VLOOKUP(data[[#This Row],[Lead Name]],get_cat!$A$170:$B$172,2,0)</f>
        <v>#N/A</v>
      </c>
      <c r="AR54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49" spans="1:44" x14ac:dyDescent="0.35">
      <c r="A549" t="s">
        <v>133</v>
      </c>
      <c r="B549" t="s">
        <v>322</v>
      </c>
      <c r="C549" t="s">
        <v>322</v>
      </c>
      <c r="D549" t="s">
        <v>322</v>
      </c>
      <c r="E549" t="s">
        <v>48</v>
      </c>
      <c r="F549" t="s">
        <v>48</v>
      </c>
      <c r="G549" t="s">
        <v>48</v>
      </c>
      <c r="H549" t="s">
        <v>48</v>
      </c>
      <c r="I549" t="s">
        <v>48</v>
      </c>
      <c r="J549" t="s">
        <v>48</v>
      </c>
      <c r="K549" t="s">
        <v>48</v>
      </c>
      <c r="L549" t="s">
        <v>48</v>
      </c>
      <c r="M549" t="s">
        <v>48</v>
      </c>
      <c r="N549" t="s">
        <v>48</v>
      </c>
      <c r="O549" t="s">
        <v>48</v>
      </c>
      <c r="P549" t="s">
        <v>48</v>
      </c>
      <c r="Q549" t="s">
        <v>48</v>
      </c>
      <c r="R549" t="s">
        <v>48</v>
      </c>
      <c r="S549" t="s">
        <v>48</v>
      </c>
      <c r="T549" t="s">
        <v>322</v>
      </c>
      <c r="U549" t="s">
        <v>322</v>
      </c>
      <c r="V549" t="s">
        <v>322</v>
      </c>
      <c r="W549" t="s">
        <v>322</v>
      </c>
      <c r="X549" t="s">
        <v>322</v>
      </c>
      <c r="Y549" t="s">
        <v>322</v>
      </c>
      <c r="Z549" t="s">
        <v>322</v>
      </c>
      <c r="AH549" t="s">
        <v>322</v>
      </c>
      <c r="AI549" s="26"/>
      <c r="AJ549" s="26" t="s">
        <v>322</v>
      </c>
      <c r="AK549" s="26" t="s">
        <v>322</v>
      </c>
      <c r="AL549" s="26" t="s">
        <v>322</v>
      </c>
      <c r="AM549" s="26" t="str" cm="1">
        <f t="array" ref="AM549">IF(AH549="Yes",T549&amp;" (Suspended as of: "&amp;TEXT(AI549,"m/dd/yyyy")&amp;")",T549)</f>
        <v xml:space="preserve"> </v>
      </c>
      <c r="AN549" t="str" cm="1">
        <f t="array" ref="AN54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49" t="str" cm="1">
        <f t="array" ref="AO54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4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49" t="e">
        <f>VLOOKUP(data[[#This Row],[Lead Name]],get_cat!$A$170:$B$172,2,0)</f>
        <v>#N/A</v>
      </c>
      <c r="AR54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50" spans="1:44" x14ac:dyDescent="0.35">
      <c r="A550" t="s">
        <v>133</v>
      </c>
      <c r="B550" t="s">
        <v>322</v>
      </c>
      <c r="C550" t="s">
        <v>322</v>
      </c>
      <c r="D550" t="s">
        <v>322</v>
      </c>
      <c r="E550" t="s">
        <v>48</v>
      </c>
      <c r="F550" t="s">
        <v>48</v>
      </c>
      <c r="G550" t="s">
        <v>48</v>
      </c>
      <c r="H550" t="s">
        <v>48</v>
      </c>
      <c r="I550" t="s">
        <v>48</v>
      </c>
      <c r="J550" t="s">
        <v>48</v>
      </c>
      <c r="K550" t="s">
        <v>48</v>
      </c>
      <c r="L550" t="s">
        <v>48</v>
      </c>
      <c r="M550" t="s">
        <v>48</v>
      </c>
      <c r="N550" t="s">
        <v>48</v>
      </c>
      <c r="O550" t="s">
        <v>48</v>
      </c>
      <c r="P550" t="s">
        <v>48</v>
      </c>
      <c r="Q550" t="s">
        <v>48</v>
      </c>
      <c r="R550" t="s">
        <v>48</v>
      </c>
      <c r="S550" t="s">
        <v>48</v>
      </c>
      <c r="T550" t="s">
        <v>322</v>
      </c>
      <c r="U550" t="s">
        <v>322</v>
      </c>
      <c r="V550" t="s">
        <v>322</v>
      </c>
      <c r="W550" t="s">
        <v>322</v>
      </c>
      <c r="X550" t="s">
        <v>322</v>
      </c>
      <c r="Y550" t="s">
        <v>322</v>
      </c>
      <c r="Z550" t="s">
        <v>322</v>
      </c>
      <c r="AH550" t="s">
        <v>322</v>
      </c>
      <c r="AI550" s="26"/>
      <c r="AJ550" s="26" t="s">
        <v>322</v>
      </c>
      <c r="AK550" s="26" t="s">
        <v>322</v>
      </c>
      <c r="AL550" s="26" t="s">
        <v>322</v>
      </c>
      <c r="AM550" s="26" t="str" cm="1">
        <f t="array" ref="AM550">IF(AH550="Yes",T550&amp;" (Suspended as of: "&amp;TEXT(AI550,"m/dd/yyyy")&amp;")",T550)</f>
        <v xml:space="preserve"> </v>
      </c>
      <c r="AN550" t="str" cm="1">
        <f t="array" ref="AN55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50" t="str" cm="1">
        <f t="array" ref="AO55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5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50" t="e">
        <f>VLOOKUP(data[[#This Row],[Lead Name]],get_cat!$A$170:$B$172,2,0)</f>
        <v>#N/A</v>
      </c>
      <c r="AR55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51" spans="1:44" x14ac:dyDescent="0.35">
      <c r="A551" t="s">
        <v>133</v>
      </c>
      <c r="B551" t="s">
        <v>322</v>
      </c>
      <c r="C551" t="s">
        <v>322</v>
      </c>
      <c r="D551" t="s">
        <v>322</v>
      </c>
      <c r="E551" t="s">
        <v>48</v>
      </c>
      <c r="F551" t="s">
        <v>48</v>
      </c>
      <c r="G551" t="s">
        <v>48</v>
      </c>
      <c r="H551" t="s">
        <v>48</v>
      </c>
      <c r="I551" t="s">
        <v>48</v>
      </c>
      <c r="J551" t="s">
        <v>48</v>
      </c>
      <c r="K551" t="s">
        <v>48</v>
      </c>
      <c r="L551" t="s">
        <v>48</v>
      </c>
      <c r="M551" t="s">
        <v>48</v>
      </c>
      <c r="N551" t="s">
        <v>48</v>
      </c>
      <c r="O551" t="s">
        <v>48</v>
      </c>
      <c r="P551" t="s">
        <v>48</v>
      </c>
      <c r="Q551" t="s">
        <v>48</v>
      </c>
      <c r="R551" t="s">
        <v>48</v>
      </c>
      <c r="S551" t="s">
        <v>48</v>
      </c>
      <c r="T551" t="s">
        <v>322</v>
      </c>
      <c r="U551" t="s">
        <v>322</v>
      </c>
      <c r="V551" t="s">
        <v>322</v>
      </c>
      <c r="W551" t="s">
        <v>322</v>
      </c>
      <c r="X551" t="s">
        <v>322</v>
      </c>
      <c r="Y551" t="s">
        <v>322</v>
      </c>
      <c r="Z551" t="s">
        <v>322</v>
      </c>
      <c r="AH551" t="s">
        <v>322</v>
      </c>
      <c r="AI551" s="26"/>
      <c r="AJ551" s="26" t="s">
        <v>322</v>
      </c>
      <c r="AK551" s="26" t="s">
        <v>322</v>
      </c>
      <c r="AL551" s="26" t="s">
        <v>322</v>
      </c>
      <c r="AM551" s="26" t="str" cm="1">
        <f t="array" ref="AM551">IF(AH551="Yes",T551&amp;" (Suspended as of: "&amp;TEXT(AI551,"m/dd/yyyy")&amp;")",T551)</f>
        <v xml:space="preserve"> </v>
      </c>
      <c r="AN551" t="str" cm="1">
        <f t="array" ref="AN55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51" t="str" cm="1">
        <f t="array" ref="AO55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5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51" t="e">
        <f>VLOOKUP(data[[#This Row],[Lead Name]],get_cat!$A$170:$B$172,2,0)</f>
        <v>#N/A</v>
      </c>
      <c r="AR55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52" spans="1:44" x14ac:dyDescent="0.35">
      <c r="A552" t="s">
        <v>133</v>
      </c>
      <c r="B552" t="s">
        <v>322</v>
      </c>
      <c r="C552" t="s">
        <v>322</v>
      </c>
      <c r="D552" t="s">
        <v>322</v>
      </c>
      <c r="E552" t="s">
        <v>48</v>
      </c>
      <c r="F552" t="s">
        <v>48</v>
      </c>
      <c r="G552" t="s">
        <v>48</v>
      </c>
      <c r="H552" t="s">
        <v>48</v>
      </c>
      <c r="I552" t="s">
        <v>48</v>
      </c>
      <c r="J552" t="s">
        <v>48</v>
      </c>
      <c r="K552" t="s">
        <v>48</v>
      </c>
      <c r="L552" t="s">
        <v>48</v>
      </c>
      <c r="M552" t="s">
        <v>48</v>
      </c>
      <c r="N552" t="s">
        <v>48</v>
      </c>
      <c r="O552" t="s">
        <v>48</v>
      </c>
      <c r="P552" t="s">
        <v>48</v>
      </c>
      <c r="Q552" t="s">
        <v>48</v>
      </c>
      <c r="R552" t="s">
        <v>48</v>
      </c>
      <c r="S552" t="s">
        <v>48</v>
      </c>
      <c r="T552" t="s">
        <v>322</v>
      </c>
      <c r="U552" t="s">
        <v>322</v>
      </c>
      <c r="V552" t="s">
        <v>322</v>
      </c>
      <c r="W552" t="s">
        <v>322</v>
      </c>
      <c r="X552" t="s">
        <v>322</v>
      </c>
      <c r="Y552" t="s">
        <v>322</v>
      </c>
      <c r="Z552" t="s">
        <v>322</v>
      </c>
      <c r="AH552" t="s">
        <v>322</v>
      </c>
      <c r="AI552" s="26"/>
      <c r="AJ552" s="26" t="s">
        <v>322</v>
      </c>
      <c r="AK552" s="26" t="s">
        <v>322</v>
      </c>
      <c r="AL552" s="26" t="s">
        <v>322</v>
      </c>
      <c r="AM552" s="26" t="str" cm="1">
        <f t="array" ref="AM552">IF(AH552="Yes",T552&amp;" (Suspended as of: "&amp;TEXT(AI552,"m/dd/yyyy")&amp;")",T552)</f>
        <v xml:space="preserve"> </v>
      </c>
      <c r="AN552" t="str" cm="1">
        <f t="array" ref="AN55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52" t="str" cm="1">
        <f t="array" ref="AO55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5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52" t="e">
        <f>VLOOKUP(data[[#This Row],[Lead Name]],get_cat!$A$170:$B$172,2,0)</f>
        <v>#N/A</v>
      </c>
      <c r="AR55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53" spans="1:44" x14ac:dyDescent="0.35">
      <c r="A553" t="s">
        <v>133</v>
      </c>
      <c r="B553" t="s">
        <v>322</v>
      </c>
      <c r="C553" t="s">
        <v>322</v>
      </c>
      <c r="D553" t="s">
        <v>322</v>
      </c>
      <c r="E553" t="s">
        <v>48</v>
      </c>
      <c r="F553" t="s">
        <v>48</v>
      </c>
      <c r="G553" t="s">
        <v>48</v>
      </c>
      <c r="H553" t="s">
        <v>48</v>
      </c>
      <c r="I553" t="s">
        <v>48</v>
      </c>
      <c r="J553" t="s">
        <v>48</v>
      </c>
      <c r="K553" t="s">
        <v>48</v>
      </c>
      <c r="L553" t="s">
        <v>48</v>
      </c>
      <c r="M553" t="s">
        <v>48</v>
      </c>
      <c r="N553" t="s">
        <v>48</v>
      </c>
      <c r="O553" t="s">
        <v>48</v>
      </c>
      <c r="P553" t="s">
        <v>48</v>
      </c>
      <c r="Q553" t="s">
        <v>48</v>
      </c>
      <c r="R553" t="s">
        <v>48</v>
      </c>
      <c r="S553" t="s">
        <v>48</v>
      </c>
      <c r="T553" t="s">
        <v>322</v>
      </c>
      <c r="U553" t="s">
        <v>322</v>
      </c>
      <c r="V553" t="s">
        <v>322</v>
      </c>
      <c r="W553" t="s">
        <v>322</v>
      </c>
      <c r="X553" t="s">
        <v>322</v>
      </c>
      <c r="Y553" t="s">
        <v>322</v>
      </c>
      <c r="Z553" t="s">
        <v>322</v>
      </c>
      <c r="AH553" t="s">
        <v>322</v>
      </c>
      <c r="AI553" s="26"/>
      <c r="AJ553" s="26" t="s">
        <v>322</v>
      </c>
      <c r="AK553" s="26" t="s">
        <v>322</v>
      </c>
      <c r="AL553" s="26" t="s">
        <v>322</v>
      </c>
      <c r="AM553" s="26" t="str" cm="1">
        <f t="array" ref="AM553">IF(AH553="Yes",T553&amp;" (Suspended as of: "&amp;TEXT(AI553,"m/dd/yyyy")&amp;")",T553)</f>
        <v xml:space="preserve"> </v>
      </c>
      <c r="AN553" t="str" cm="1">
        <f t="array" ref="AN55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53" t="str" cm="1">
        <f t="array" ref="AO55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5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53" t="e">
        <f>VLOOKUP(data[[#This Row],[Lead Name]],get_cat!$A$170:$B$172,2,0)</f>
        <v>#N/A</v>
      </c>
      <c r="AR55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54" spans="1:44" x14ac:dyDescent="0.35">
      <c r="A554" t="s">
        <v>133</v>
      </c>
      <c r="B554" t="s">
        <v>322</v>
      </c>
      <c r="C554" t="s">
        <v>322</v>
      </c>
      <c r="D554" t="s">
        <v>322</v>
      </c>
      <c r="E554" t="s">
        <v>48</v>
      </c>
      <c r="F554" t="s">
        <v>48</v>
      </c>
      <c r="G554" t="s">
        <v>48</v>
      </c>
      <c r="H554" t="s">
        <v>48</v>
      </c>
      <c r="I554" t="s">
        <v>48</v>
      </c>
      <c r="J554" t="s">
        <v>48</v>
      </c>
      <c r="K554" t="s">
        <v>48</v>
      </c>
      <c r="L554" t="s">
        <v>48</v>
      </c>
      <c r="M554" t="s">
        <v>48</v>
      </c>
      <c r="N554" t="s">
        <v>48</v>
      </c>
      <c r="O554" t="s">
        <v>48</v>
      </c>
      <c r="P554" t="s">
        <v>48</v>
      </c>
      <c r="Q554" t="s">
        <v>48</v>
      </c>
      <c r="R554" t="s">
        <v>48</v>
      </c>
      <c r="S554" t="s">
        <v>48</v>
      </c>
      <c r="T554" t="s">
        <v>322</v>
      </c>
      <c r="U554" t="s">
        <v>322</v>
      </c>
      <c r="V554" t="s">
        <v>322</v>
      </c>
      <c r="W554" t="s">
        <v>322</v>
      </c>
      <c r="X554" t="s">
        <v>322</v>
      </c>
      <c r="Y554" t="s">
        <v>322</v>
      </c>
      <c r="Z554" t="s">
        <v>322</v>
      </c>
      <c r="AH554" t="s">
        <v>322</v>
      </c>
      <c r="AI554" s="26"/>
      <c r="AJ554" s="26" t="s">
        <v>322</v>
      </c>
      <c r="AK554" s="26" t="s">
        <v>322</v>
      </c>
      <c r="AL554" s="26" t="s">
        <v>322</v>
      </c>
      <c r="AM554" s="26" t="str" cm="1">
        <f t="array" ref="AM554">IF(AH554="Yes",T554&amp;" (Suspended as of: "&amp;TEXT(AI554,"m/dd/yyyy")&amp;")",T554)</f>
        <v xml:space="preserve"> </v>
      </c>
      <c r="AN554" t="str" cm="1">
        <f t="array" ref="AN55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54" t="str" cm="1">
        <f t="array" ref="AO55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5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54" t="e">
        <f>VLOOKUP(data[[#This Row],[Lead Name]],get_cat!$A$170:$B$172,2,0)</f>
        <v>#N/A</v>
      </c>
      <c r="AR55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55" spans="1:44" x14ac:dyDescent="0.35">
      <c r="A555" t="s">
        <v>133</v>
      </c>
      <c r="B555" t="s">
        <v>322</v>
      </c>
      <c r="C555" t="s">
        <v>322</v>
      </c>
      <c r="D555" t="s">
        <v>322</v>
      </c>
      <c r="E555" t="s">
        <v>48</v>
      </c>
      <c r="F555" t="s">
        <v>48</v>
      </c>
      <c r="G555" t="s">
        <v>48</v>
      </c>
      <c r="H555" t="s">
        <v>48</v>
      </c>
      <c r="I555" t="s">
        <v>48</v>
      </c>
      <c r="J555" t="s">
        <v>48</v>
      </c>
      <c r="K555" t="s">
        <v>48</v>
      </c>
      <c r="L555" t="s">
        <v>48</v>
      </c>
      <c r="M555" t="s">
        <v>48</v>
      </c>
      <c r="N555" t="s">
        <v>48</v>
      </c>
      <c r="O555" t="s">
        <v>48</v>
      </c>
      <c r="P555" t="s">
        <v>48</v>
      </c>
      <c r="Q555" t="s">
        <v>48</v>
      </c>
      <c r="R555" t="s">
        <v>48</v>
      </c>
      <c r="S555" t="s">
        <v>48</v>
      </c>
      <c r="T555" t="s">
        <v>322</v>
      </c>
      <c r="U555" t="s">
        <v>322</v>
      </c>
      <c r="V555" t="s">
        <v>322</v>
      </c>
      <c r="W555" t="s">
        <v>322</v>
      </c>
      <c r="X555" t="s">
        <v>322</v>
      </c>
      <c r="Y555" t="s">
        <v>322</v>
      </c>
      <c r="Z555" t="s">
        <v>322</v>
      </c>
      <c r="AH555" t="s">
        <v>322</v>
      </c>
      <c r="AI555" s="26"/>
      <c r="AJ555" s="26" t="s">
        <v>322</v>
      </c>
      <c r="AK555" s="26" t="s">
        <v>322</v>
      </c>
      <c r="AL555" s="26" t="s">
        <v>322</v>
      </c>
      <c r="AM555" s="26" t="str" cm="1">
        <f t="array" ref="AM555">IF(AH555="Yes",T555&amp;" (Suspended as of: "&amp;TEXT(AI555,"m/dd/yyyy")&amp;")",T555)</f>
        <v xml:space="preserve"> </v>
      </c>
      <c r="AN555" t="str" cm="1">
        <f t="array" ref="AN55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55" t="str" cm="1">
        <f t="array" ref="AO55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5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55" t="e">
        <f>VLOOKUP(data[[#This Row],[Lead Name]],get_cat!$A$170:$B$172,2,0)</f>
        <v>#N/A</v>
      </c>
      <c r="AR55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56" spans="1:44" x14ac:dyDescent="0.35">
      <c r="A556" t="s">
        <v>133</v>
      </c>
      <c r="B556" t="s">
        <v>322</v>
      </c>
      <c r="C556" t="s">
        <v>322</v>
      </c>
      <c r="D556" t="s">
        <v>322</v>
      </c>
      <c r="E556" t="s">
        <v>48</v>
      </c>
      <c r="F556" t="s">
        <v>48</v>
      </c>
      <c r="G556" t="s">
        <v>48</v>
      </c>
      <c r="H556" t="s">
        <v>48</v>
      </c>
      <c r="I556" t="s">
        <v>48</v>
      </c>
      <c r="J556" t="s">
        <v>48</v>
      </c>
      <c r="K556" t="s">
        <v>48</v>
      </c>
      <c r="L556" t="s">
        <v>48</v>
      </c>
      <c r="M556" t="s">
        <v>48</v>
      </c>
      <c r="N556" t="s">
        <v>48</v>
      </c>
      <c r="O556" t="s">
        <v>48</v>
      </c>
      <c r="P556" t="s">
        <v>48</v>
      </c>
      <c r="Q556" t="s">
        <v>48</v>
      </c>
      <c r="R556" t="s">
        <v>48</v>
      </c>
      <c r="S556" t="s">
        <v>48</v>
      </c>
      <c r="T556" t="s">
        <v>322</v>
      </c>
      <c r="U556" t="s">
        <v>322</v>
      </c>
      <c r="V556" t="s">
        <v>322</v>
      </c>
      <c r="W556" t="s">
        <v>322</v>
      </c>
      <c r="X556" t="s">
        <v>322</v>
      </c>
      <c r="Y556" t="s">
        <v>322</v>
      </c>
      <c r="Z556" t="s">
        <v>322</v>
      </c>
      <c r="AH556" t="s">
        <v>322</v>
      </c>
      <c r="AI556" s="26"/>
      <c r="AJ556" s="26" t="s">
        <v>322</v>
      </c>
      <c r="AK556" s="26" t="s">
        <v>322</v>
      </c>
      <c r="AL556" s="26" t="s">
        <v>322</v>
      </c>
      <c r="AM556" s="26" t="str" cm="1">
        <f t="array" ref="AM556">IF(AH556="Yes",T556&amp;" (Suspended as of: "&amp;TEXT(AI556,"m/dd/yyyy")&amp;")",T556)</f>
        <v xml:space="preserve"> </v>
      </c>
      <c r="AN556" t="str" cm="1">
        <f t="array" ref="AN55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56" t="str" cm="1">
        <f t="array" ref="AO55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5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56" t="e">
        <f>VLOOKUP(data[[#This Row],[Lead Name]],get_cat!$A$170:$B$172,2,0)</f>
        <v>#N/A</v>
      </c>
      <c r="AR55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57" spans="1:44" x14ac:dyDescent="0.35">
      <c r="A557" t="s">
        <v>133</v>
      </c>
      <c r="B557" t="s">
        <v>322</v>
      </c>
      <c r="C557" t="s">
        <v>322</v>
      </c>
      <c r="D557" t="s">
        <v>322</v>
      </c>
      <c r="E557" t="s">
        <v>48</v>
      </c>
      <c r="F557" t="s">
        <v>48</v>
      </c>
      <c r="G557" t="s">
        <v>48</v>
      </c>
      <c r="H557" t="s">
        <v>48</v>
      </c>
      <c r="I557" t="s">
        <v>48</v>
      </c>
      <c r="J557" t="s">
        <v>48</v>
      </c>
      <c r="K557" t="s">
        <v>48</v>
      </c>
      <c r="L557" t="s">
        <v>48</v>
      </c>
      <c r="M557" t="s">
        <v>48</v>
      </c>
      <c r="N557" t="s">
        <v>48</v>
      </c>
      <c r="O557" t="s">
        <v>48</v>
      </c>
      <c r="P557" t="s">
        <v>48</v>
      </c>
      <c r="Q557" t="s">
        <v>48</v>
      </c>
      <c r="R557" t="s">
        <v>48</v>
      </c>
      <c r="S557" t="s">
        <v>48</v>
      </c>
      <c r="T557" t="s">
        <v>322</v>
      </c>
      <c r="U557" t="s">
        <v>322</v>
      </c>
      <c r="V557" t="s">
        <v>322</v>
      </c>
      <c r="W557" t="s">
        <v>322</v>
      </c>
      <c r="X557" t="s">
        <v>322</v>
      </c>
      <c r="Y557" t="s">
        <v>322</v>
      </c>
      <c r="Z557" t="s">
        <v>322</v>
      </c>
      <c r="AH557" t="s">
        <v>322</v>
      </c>
      <c r="AI557" s="26"/>
      <c r="AJ557" s="26" t="s">
        <v>322</v>
      </c>
      <c r="AK557" s="26" t="s">
        <v>322</v>
      </c>
      <c r="AL557" s="26" t="s">
        <v>322</v>
      </c>
      <c r="AM557" s="26" t="str" cm="1">
        <f t="array" ref="AM557">IF(AH557="Yes",T557&amp;" (Suspended as of: "&amp;TEXT(AI557,"m/dd/yyyy")&amp;")",T557)</f>
        <v xml:space="preserve"> </v>
      </c>
      <c r="AN557" t="str" cm="1">
        <f t="array" ref="AN55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57" t="str" cm="1">
        <f t="array" ref="AO55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5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57" t="e">
        <f>VLOOKUP(data[[#This Row],[Lead Name]],get_cat!$A$170:$B$172,2,0)</f>
        <v>#N/A</v>
      </c>
      <c r="AR55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58" spans="1:44" x14ac:dyDescent="0.35">
      <c r="A558" t="s">
        <v>133</v>
      </c>
      <c r="B558" t="s">
        <v>322</v>
      </c>
      <c r="C558" t="s">
        <v>322</v>
      </c>
      <c r="D558" t="s">
        <v>322</v>
      </c>
      <c r="E558" t="s">
        <v>48</v>
      </c>
      <c r="F558" t="s">
        <v>48</v>
      </c>
      <c r="G558" t="s">
        <v>48</v>
      </c>
      <c r="H558" t="s">
        <v>48</v>
      </c>
      <c r="I558" t="s">
        <v>48</v>
      </c>
      <c r="J558" t="s">
        <v>48</v>
      </c>
      <c r="K558" t="s">
        <v>48</v>
      </c>
      <c r="L558" t="s">
        <v>48</v>
      </c>
      <c r="M558" t="s">
        <v>48</v>
      </c>
      <c r="N558" t="s">
        <v>48</v>
      </c>
      <c r="O558" t="s">
        <v>48</v>
      </c>
      <c r="P558" t="s">
        <v>48</v>
      </c>
      <c r="Q558" t="s">
        <v>48</v>
      </c>
      <c r="R558" t="s">
        <v>48</v>
      </c>
      <c r="S558" t="s">
        <v>48</v>
      </c>
      <c r="T558" t="s">
        <v>322</v>
      </c>
      <c r="U558" t="s">
        <v>322</v>
      </c>
      <c r="V558" t="s">
        <v>322</v>
      </c>
      <c r="W558" t="s">
        <v>322</v>
      </c>
      <c r="X558" t="s">
        <v>322</v>
      </c>
      <c r="Y558" t="s">
        <v>322</v>
      </c>
      <c r="Z558" t="s">
        <v>322</v>
      </c>
      <c r="AH558" t="s">
        <v>322</v>
      </c>
      <c r="AI558" s="26"/>
      <c r="AJ558" s="26" t="s">
        <v>322</v>
      </c>
      <c r="AK558" s="26" t="s">
        <v>322</v>
      </c>
      <c r="AL558" s="26" t="s">
        <v>322</v>
      </c>
      <c r="AM558" s="26" t="str" cm="1">
        <f t="array" ref="AM558">IF(AH558="Yes",T558&amp;" (Suspended as of: "&amp;TEXT(AI558,"m/dd/yyyy")&amp;")",T558)</f>
        <v xml:space="preserve"> </v>
      </c>
      <c r="AN558" t="str" cm="1">
        <f t="array" ref="AN55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58" t="str" cm="1">
        <f t="array" ref="AO55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5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58" t="e">
        <f>VLOOKUP(data[[#This Row],[Lead Name]],get_cat!$A$170:$B$172,2,0)</f>
        <v>#N/A</v>
      </c>
      <c r="AR55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59" spans="1:44" x14ac:dyDescent="0.35">
      <c r="A559" t="s">
        <v>133</v>
      </c>
      <c r="B559" t="s">
        <v>322</v>
      </c>
      <c r="C559" t="s">
        <v>322</v>
      </c>
      <c r="D559" t="s">
        <v>322</v>
      </c>
      <c r="E559" t="s">
        <v>48</v>
      </c>
      <c r="F559" t="s">
        <v>48</v>
      </c>
      <c r="G559" t="s">
        <v>48</v>
      </c>
      <c r="H559" t="s">
        <v>48</v>
      </c>
      <c r="I559" t="s">
        <v>48</v>
      </c>
      <c r="J559" t="s">
        <v>48</v>
      </c>
      <c r="K559" t="s">
        <v>48</v>
      </c>
      <c r="L559" t="s">
        <v>48</v>
      </c>
      <c r="M559" t="s">
        <v>48</v>
      </c>
      <c r="N559" t="s">
        <v>48</v>
      </c>
      <c r="O559" t="s">
        <v>48</v>
      </c>
      <c r="P559" t="s">
        <v>48</v>
      </c>
      <c r="Q559" t="s">
        <v>48</v>
      </c>
      <c r="R559" t="s">
        <v>48</v>
      </c>
      <c r="S559" t="s">
        <v>48</v>
      </c>
      <c r="T559" t="s">
        <v>322</v>
      </c>
      <c r="U559" t="s">
        <v>322</v>
      </c>
      <c r="V559" t="s">
        <v>322</v>
      </c>
      <c r="W559" t="s">
        <v>322</v>
      </c>
      <c r="X559" t="s">
        <v>322</v>
      </c>
      <c r="Y559" t="s">
        <v>322</v>
      </c>
      <c r="Z559" t="s">
        <v>322</v>
      </c>
      <c r="AH559" t="s">
        <v>322</v>
      </c>
      <c r="AI559" s="26"/>
      <c r="AJ559" s="26" t="s">
        <v>322</v>
      </c>
      <c r="AK559" s="26" t="s">
        <v>322</v>
      </c>
      <c r="AL559" s="26" t="s">
        <v>322</v>
      </c>
      <c r="AM559" s="26" t="str" cm="1">
        <f t="array" ref="AM559">IF(AH559="Yes",T559&amp;" (Suspended as of: "&amp;TEXT(AI559,"m/dd/yyyy")&amp;")",T559)</f>
        <v xml:space="preserve"> </v>
      </c>
      <c r="AN559" t="str" cm="1">
        <f t="array" ref="AN55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59" t="str" cm="1">
        <f t="array" ref="AO55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5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59" t="e">
        <f>VLOOKUP(data[[#This Row],[Lead Name]],get_cat!$A$170:$B$172,2,0)</f>
        <v>#N/A</v>
      </c>
      <c r="AR55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60" spans="1:44" x14ac:dyDescent="0.35">
      <c r="A560" t="s">
        <v>133</v>
      </c>
      <c r="B560" t="s">
        <v>322</v>
      </c>
      <c r="C560" t="s">
        <v>322</v>
      </c>
      <c r="D560" t="s">
        <v>322</v>
      </c>
      <c r="E560" t="s">
        <v>48</v>
      </c>
      <c r="F560" t="s">
        <v>48</v>
      </c>
      <c r="G560" t="s">
        <v>48</v>
      </c>
      <c r="H560" t="s">
        <v>48</v>
      </c>
      <c r="I560" t="s">
        <v>48</v>
      </c>
      <c r="J560" t="s">
        <v>48</v>
      </c>
      <c r="K560" t="s">
        <v>48</v>
      </c>
      <c r="L560" t="s">
        <v>48</v>
      </c>
      <c r="M560" t="s">
        <v>48</v>
      </c>
      <c r="N560" t="s">
        <v>48</v>
      </c>
      <c r="O560" t="s">
        <v>48</v>
      </c>
      <c r="P560" t="s">
        <v>48</v>
      </c>
      <c r="Q560" t="s">
        <v>48</v>
      </c>
      <c r="R560" t="s">
        <v>48</v>
      </c>
      <c r="S560" t="s">
        <v>48</v>
      </c>
      <c r="T560" t="s">
        <v>322</v>
      </c>
      <c r="U560" t="s">
        <v>322</v>
      </c>
      <c r="V560" t="s">
        <v>322</v>
      </c>
      <c r="W560" t="s">
        <v>322</v>
      </c>
      <c r="X560" t="s">
        <v>322</v>
      </c>
      <c r="Y560" t="s">
        <v>322</v>
      </c>
      <c r="Z560" t="s">
        <v>322</v>
      </c>
      <c r="AH560" t="s">
        <v>322</v>
      </c>
      <c r="AI560" s="26"/>
      <c r="AJ560" s="26" t="s">
        <v>322</v>
      </c>
      <c r="AK560" s="26" t="s">
        <v>322</v>
      </c>
      <c r="AL560" s="26" t="s">
        <v>322</v>
      </c>
      <c r="AM560" s="26" t="str" cm="1">
        <f t="array" ref="AM560">IF(AH560="Yes",T560&amp;" (Suspended as of: "&amp;TEXT(AI560,"m/dd/yyyy")&amp;")",T560)</f>
        <v xml:space="preserve"> </v>
      </c>
      <c r="AN560" t="str" cm="1">
        <f t="array" ref="AN56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60" t="str" cm="1">
        <f t="array" ref="AO56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6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60" t="e">
        <f>VLOOKUP(data[[#This Row],[Lead Name]],get_cat!$A$170:$B$172,2,0)</f>
        <v>#N/A</v>
      </c>
      <c r="AR56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61" spans="1:44" x14ac:dyDescent="0.35">
      <c r="A561" t="s">
        <v>133</v>
      </c>
      <c r="B561" t="s">
        <v>322</v>
      </c>
      <c r="C561" t="s">
        <v>322</v>
      </c>
      <c r="D561" t="s">
        <v>322</v>
      </c>
      <c r="E561" t="s">
        <v>48</v>
      </c>
      <c r="F561" t="s">
        <v>48</v>
      </c>
      <c r="G561" t="s">
        <v>48</v>
      </c>
      <c r="H561" t="s">
        <v>48</v>
      </c>
      <c r="I561" t="s">
        <v>48</v>
      </c>
      <c r="J561" t="s">
        <v>48</v>
      </c>
      <c r="K561" t="s">
        <v>48</v>
      </c>
      <c r="L561" t="s">
        <v>48</v>
      </c>
      <c r="M561" t="s">
        <v>48</v>
      </c>
      <c r="N561" t="s">
        <v>48</v>
      </c>
      <c r="O561" t="s">
        <v>48</v>
      </c>
      <c r="P561" t="s">
        <v>48</v>
      </c>
      <c r="Q561" t="s">
        <v>48</v>
      </c>
      <c r="R561" t="s">
        <v>48</v>
      </c>
      <c r="S561" t="s">
        <v>48</v>
      </c>
      <c r="T561" t="s">
        <v>322</v>
      </c>
      <c r="U561" t="s">
        <v>322</v>
      </c>
      <c r="V561" t="s">
        <v>322</v>
      </c>
      <c r="W561" t="s">
        <v>322</v>
      </c>
      <c r="X561" t="s">
        <v>322</v>
      </c>
      <c r="Y561" t="s">
        <v>322</v>
      </c>
      <c r="Z561" t="s">
        <v>322</v>
      </c>
      <c r="AH561" t="s">
        <v>322</v>
      </c>
      <c r="AI561" s="26"/>
      <c r="AJ561" s="26" t="s">
        <v>322</v>
      </c>
      <c r="AK561" s="26" t="s">
        <v>322</v>
      </c>
      <c r="AL561" s="26" t="s">
        <v>322</v>
      </c>
      <c r="AM561" s="26" t="str" cm="1">
        <f t="array" ref="AM561">IF(AH561="Yes",T561&amp;" (Suspended as of: "&amp;TEXT(AI561,"m/dd/yyyy")&amp;")",T561)</f>
        <v xml:space="preserve"> </v>
      </c>
      <c r="AN561" t="str" cm="1">
        <f t="array" ref="AN56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61" t="str" cm="1">
        <f t="array" ref="AO56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6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61" t="e">
        <f>VLOOKUP(data[[#This Row],[Lead Name]],get_cat!$A$170:$B$172,2,0)</f>
        <v>#N/A</v>
      </c>
      <c r="AR56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62" spans="1:44" x14ac:dyDescent="0.35">
      <c r="A562" t="s">
        <v>133</v>
      </c>
      <c r="B562" t="s">
        <v>322</v>
      </c>
      <c r="C562" t="s">
        <v>322</v>
      </c>
      <c r="D562" t="s">
        <v>322</v>
      </c>
      <c r="E562" t="s">
        <v>48</v>
      </c>
      <c r="F562" t="s">
        <v>48</v>
      </c>
      <c r="G562" t="s">
        <v>48</v>
      </c>
      <c r="H562" t="s">
        <v>48</v>
      </c>
      <c r="I562" t="s">
        <v>48</v>
      </c>
      <c r="J562" t="s">
        <v>48</v>
      </c>
      <c r="K562" t="s">
        <v>48</v>
      </c>
      <c r="L562" t="s">
        <v>48</v>
      </c>
      <c r="M562" t="s">
        <v>48</v>
      </c>
      <c r="N562" t="s">
        <v>48</v>
      </c>
      <c r="O562" t="s">
        <v>48</v>
      </c>
      <c r="P562" t="s">
        <v>48</v>
      </c>
      <c r="Q562" t="s">
        <v>48</v>
      </c>
      <c r="R562" t="s">
        <v>48</v>
      </c>
      <c r="S562" t="s">
        <v>48</v>
      </c>
      <c r="T562" t="s">
        <v>322</v>
      </c>
      <c r="U562" t="s">
        <v>322</v>
      </c>
      <c r="V562" t="s">
        <v>322</v>
      </c>
      <c r="W562" t="s">
        <v>322</v>
      </c>
      <c r="X562" t="s">
        <v>322</v>
      </c>
      <c r="Y562" t="s">
        <v>322</v>
      </c>
      <c r="Z562" t="s">
        <v>322</v>
      </c>
      <c r="AH562" t="s">
        <v>322</v>
      </c>
      <c r="AI562" s="26"/>
      <c r="AJ562" s="26" t="s">
        <v>322</v>
      </c>
      <c r="AK562" s="26" t="s">
        <v>322</v>
      </c>
      <c r="AL562" s="26" t="s">
        <v>322</v>
      </c>
      <c r="AM562" s="26" t="str" cm="1">
        <f t="array" ref="AM562">IF(AH562="Yes",T562&amp;" (Suspended as of: "&amp;TEXT(AI562,"m/dd/yyyy")&amp;")",T562)</f>
        <v xml:space="preserve"> </v>
      </c>
      <c r="AN562" t="str" cm="1">
        <f t="array" ref="AN56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562" t="str" cm="1">
        <f t="array" ref="AO56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56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562" t="e">
        <f>VLOOKUP(data[[#This Row],[Lead Name]],get_cat!$A$170:$B$172,2,0)</f>
        <v>#N/A</v>
      </c>
      <c r="AR56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563" spans="1:44" x14ac:dyDescent="0.35">
      <c r="A563" t="s">
        <v>1796</v>
      </c>
      <c r="B563" t="s">
        <v>1797</v>
      </c>
      <c r="C563" t="s">
        <v>1798</v>
      </c>
      <c r="D563" t="s">
        <v>1799</v>
      </c>
      <c r="E563" t="s">
        <v>48</v>
      </c>
      <c r="F563" t="s">
        <v>48</v>
      </c>
      <c r="G563" t="s">
        <v>48</v>
      </c>
      <c r="H563" t="s">
        <v>61</v>
      </c>
      <c r="I563" t="s">
        <v>48</v>
      </c>
      <c r="J563" t="s">
        <v>61</v>
      </c>
      <c r="K563" t="s">
        <v>48</v>
      </c>
      <c r="L563" t="s">
        <v>48</v>
      </c>
      <c r="M563" t="s">
        <v>48</v>
      </c>
      <c r="N563" t="s">
        <v>61</v>
      </c>
      <c r="O563" t="s">
        <v>48</v>
      </c>
      <c r="P563" t="s">
        <v>61</v>
      </c>
      <c r="Q563" t="s">
        <v>61</v>
      </c>
      <c r="R563" t="s">
        <v>61</v>
      </c>
      <c r="S563" t="s">
        <v>61</v>
      </c>
      <c r="T563" t="s">
        <v>1800</v>
      </c>
      <c r="U563" t="s">
        <v>1801</v>
      </c>
      <c r="V563" t="s">
        <v>1802</v>
      </c>
      <c r="W563" t="s">
        <v>1803</v>
      </c>
      <c r="X563" t="s">
        <v>1804</v>
      </c>
      <c r="Y563" t="s">
        <v>1805</v>
      </c>
      <c r="Z563" t="s">
        <v>1796</v>
      </c>
      <c r="AA563">
        <v>0.01</v>
      </c>
      <c r="AB563">
        <v>7.4999999999999997E-3</v>
      </c>
      <c r="AC563">
        <v>5.0000000000000001E-3</v>
      </c>
      <c r="AD563">
        <v>2.5000000000000001E-3</v>
      </c>
      <c r="AE563">
        <v>0.5</v>
      </c>
      <c r="AF563">
        <v>112.5</v>
      </c>
      <c r="AG563">
        <v>0.15</v>
      </c>
      <c r="AH563" t="s">
        <v>68</v>
      </c>
      <c r="AI563" s="26">
        <v>0</v>
      </c>
      <c r="AJ563" s="26" t="s">
        <v>1802</v>
      </c>
      <c r="AK563" s="26" t="s">
        <v>1806</v>
      </c>
      <c r="AL563" s="26" t="s">
        <v>1805</v>
      </c>
      <c r="AM563" s="26" t="str" cm="1">
        <f t="array" ref="AM563">IF(AH563="Yes",T563&amp;" (Suspended as of: "&amp;TEXT(AI563,"m/dd/yyyy")&amp;")",T563)</f>
        <v>Antonellis Construction, Inc.</v>
      </c>
      <c r="AN563" t="str" cm="1">
        <f t="array" ref="AN56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0.75%
PPD 20 Days: 0.50%
PPD 30 Days: 0.25%</v>
      </c>
      <c r="AO563" t="str" cm="1">
        <f t="array" ref="AO56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$112.50
% Markup Materials: 15.00%</v>
      </c>
      <c r="AP56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Loreto Antonellis
Primary Addres: 15 Lothrop Street, Newton, MA 02460
Phone Number: 617-212-9001
Fax Number: 617-527-1615</v>
      </c>
      <c r="AQ563" t="str">
        <f>VLOOKUP(data[[#This Row],[Lead Name]],get_cat!$A$170:$B$172,2,0)</f>
        <v>Miranda Beaudet 
Address: One Ashburton Place Room 1608 Boston, MA 02108 
Phone: 617-359-7292 | Email: Miranda.Beaudet@mass.gov</v>
      </c>
      <c r="AR56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Loreto Antonellis
Emergency Contact Phone/After Hours: 617-642-5849
Emergency Contact Email: antopaves@hotmail.com</v>
      </c>
    </row>
    <row r="564" spans="1:44" x14ac:dyDescent="0.35">
      <c r="A564" t="s">
        <v>1807</v>
      </c>
      <c r="B564" t="s">
        <v>1797</v>
      </c>
      <c r="C564" t="s">
        <v>1798</v>
      </c>
      <c r="D564" t="s">
        <v>1808</v>
      </c>
      <c r="E564" t="s">
        <v>48</v>
      </c>
      <c r="F564" t="s">
        <v>48</v>
      </c>
      <c r="G564" t="s">
        <v>48</v>
      </c>
      <c r="H564" t="s">
        <v>61</v>
      </c>
      <c r="I564" t="s">
        <v>48</v>
      </c>
      <c r="J564" t="s">
        <v>61</v>
      </c>
      <c r="K564" t="s">
        <v>48</v>
      </c>
      <c r="L564" t="s">
        <v>48</v>
      </c>
      <c r="M564" t="s">
        <v>48</v>
      </c>
      <c r="N564" t="s">
        <v>61</v>
      </c>
      <c r="O564" t="s">
        <v>48</v>
      </c>
      <c r="P564" t="s">
        <v>61</v>
      </c>
      <c r="Q564" t="s">
        <v>61</v>
      </c>
      <c r="R564" t="s">
        <v>61</v>
      </c>
      <c r="S564" t="s">
        <v>61</v>
      </c>
      <c r="T564" t="s">
        <v>1800</v>
      </c>
      <c r="U564" t="s">
        <v>1801</v>
      </c>
      <c r="V564" t="s">
        <v>1802</v>
      </c>
      <c r="W564" t="s">
        <v>1803</v>
      </c>
      <c r="X564" t="s">
        <v>1804</v>
      </c>
      <c r="Y564" t="s">
        <v>1805</v>
      </c>
      <c r="Z564" t="s">
        <v>1807</v>
      </c>
      <c r="AA564">
        <v>0.01</v>
      </c>
      <c r="AB564">
        <v>7.4999999999999997E-3</v>
      </c>
      <c r="AC564">
        <v>5.0000000000000001E-3</v>
      </c>
      <c r="AD564">
        <v>2.5000000000000001E-3</v>
      </c>
      <c r="AE564">
        <v>0.5</v>
      </c>
      <c r="AF564">
        <v>112.5</v>
      </c>
      <c r="AG564">
        <v>0.15</v>
      </c>
      <c r="AH564" t="s">
        <v>68</v>
      </c>
      <c r="AI564" s="26">
        <v>0</v>
      </c>
      <c r="AJ564" s="26" t="s">
        <v>1802</v>
      </c>
      <c r="AK564" s="26" t="s">
        <v>1806</v>
      </c>
      <c r="AL564" s="26" t="s">
        <v>1805</v>
      </c>
      <c r="AM564" s="26" t="str" cm="1">
        <f t="array" ref="AM564">IF(AH564="Yes",T564&amp;" (Suspended as of: "&amp;TEXT(AI564,"m/dd/yyyy")&amp;")",T564)</f>
        <v>Antonellis Construction, Inc.</v>
      </c>
      <c r="AN564" t="str" cm="1">
        <f t="array" ref="AN56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0.75%
PPD 20 Days: 0.50%
PPD 30 Days: 0.25%</v>
      </c>
      <c r="AO564" t="str" cm="1">
        <f t="array" ref="AO56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$112.50
% Markup Materials: 15.00%</v>
      </c>
      <c r="AP56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Loreto Antonellis
Primary Addres: 15 Lothrop Street, Newton, MA 02460
Phone Number: 617-212-9001
Fax Number: 617-527-1615</v>
      </c>
      <c r="AQ564" t="str">
        <f>VLOOKUP(data[[#This Row],[Lead Name]],get_cat!$A$170:$B$172,2,0)</f>
        <v>Miranda Beaudet 
Address: One Ashburton Place Room 1608 Boston, MA 02108 
Phone: 617-359-7292 | Email: Miranda.Beaudet@mass.gov</v>
      </c>
      <c r="AR56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Loreto Antonellis
Emergency Contact Phone/After Hours: 617-642-5849
Emergency Contact Email: antopaves@hotmail.com</v>
      </c>
    </row>
    <row r="565" spans="1:44" x14ac:dyDescent="0.35">
      <c r="A565" t="s">
        <v>1809</v>
      </c>
      <c r="B565" t="s">
        <v>1797</v>
      </c>
      <c r="C565" t="s">
        <v>1798</v>
      </c>
      <c r="D565" t="s">
        <v>1810</v>
      </c>
      <c r="E565" t="s">
        <v>48</v>
      </c>
      <c r="F565" t="s">
        <v>48</v>
      </c>
      <c r="G565" t="s">
        <v>48</v>
      </c>
      <c r="H565" t="s">
        <v>61</v>
      </c>
      <c r="I565" t="s">
        <v>48</v>
      </c>
      <c r="J565" t="s">
        <v>61</v>
      </c>
      <c r="K565" t="s">
        <v>48</v>
      </c>
      <c r="L565" t="s">
        <v>48</v>
      </c>
      <c r="M565" t="s">
        <v>48</v>
      </c>
      <c r="N565" t="s">
        <v>61</v>
      </c>
      <c r="O565" t="s">
        <v>48</v>
      </c>
      <c r="P565" t="s">
        <v>61</v>
      </c>
      <c r="Q565" t="s">
        <v>61</v>
      </c>
      <c r="R565" t="s">
        <v>61</v>
      </c>
      <c r="S565" t="s">
        <v>61</v>
      </c>
      <c r="T565" t="s">
        <v>1800</v>
      </c>
      <c r="U565" t="s">
        <v>1801</v>
      </c>
      <c r="V565" t="s">
        <v>1802</v>
      </c>
      <c r="W565" t="s">
        <v>1803</v>
      </c>
      <c r="X565" t="s">
        <v>1804</v>
      </c>
      <c r="Y565" t="s">
        <v>1805</v>
      </c>
      <c r="Z565" t="s">
        <v>1809</v>
      </c>
      <c r="AA565">
        <v>0.01</v>
      </c>
      <c r="AB565">
        <v>7.4999999999999997E-3</v>
      </c>
      <c r="AC565">
        <v>5.0000000000000001E-3</v>
      </c>
      <c r="AD565">
        <v>2.5000000000000001E-3</v>
      </c>
      <c r="AE565">
        <v>0.5</v>
      </c>
      <c r="AF565">
        <v>112.5</v>
      </c>
      <c r="AG565">
        <v>0.15</v>
      </c>
      <c r="AH565" t="s">
        <v>68</v>
      </c>
      <c r="AI565" s="26">
        <v>0</v>
      </c>
      <c r="AJ565" s="26" t="s">
        <v>1802</v>
      </c>
      <c r="AK565" s="26" t="s">
        <v>1806</v>
      </c>
      <c r="AL565" s="26" t="s">
        <v>1805</v>
      </c>
      <c r="AM565" s="26" t="str" cm="1">
        <f t="array" ref="AM565">IF(AH565="Yes",T565&amp;" (Suspended as of: "&amp;TEXT(AI565,"m/dd/yyyy")&amp;")",T565)</f>
        <v>Antonellis Construction, Inc.</v>
      </c>
      <c r="AN565" t="str" cm="1">
        <f t="array" ref="AN56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0.75%
PPD 20 Days: 0.50%
PPD 30 Days: 0.25%</v>
      </c>
      <c r="AO565" t="str" cm="1">
        <f t="array" ref="AO56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$112.50
% Markup Materials: 15.00%</v>
      </c>
      <c r="AP56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Loreto Antonellis
Primary Addres: 15 Lothrop Street, Newton, MA 02460
Phone Number: 617-212-9001
Fax Number: 617-527-1615</v>
      </c>
      <c r="AQ565" t="str">
        <f>VLOOKUP(data[[#This Row],[Lead Name]],get_cat!$A$170:$B$172,2,0)</f>
        <v>Miranda Beaudet 
Address: One Ashburton Place Room 1608 Boston, MA 02108 
Phone: 617-359-7292 | Email: Miranda.Beaudet@mass.gov</v>
      </c>
      <c r="AR56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Loreto Antonellis
Emergency Contact Phone/After Hours: 617-642-5849
Emergency Contact Email: antopaves@hotmail.com</v>
      </c>
    </row>
    <row r="566" spans="1:44" x14ac:dyDescent="0.35">
      <c r="A566" t="s">
        <v>1811</v>
      </c>
      <c r="B566" t="s">
        <v>1797</v>
      </c>
      <c r="C566" t="s">
        <v>1798</v>
      </c>
      <c r="D566" t="s">
        <v>1810</v>
      </c>
      <c r="E566" t="s">
        <v>48</v>
      </c>
      <c r="F566" t="s">
        <v>48</v>
      </c>
      <c r="G566" t="s">
        <v>61</v>
      </c>
      <c r="H566" t="s">
        <v>48</v>
      </c>
      <c r="I566" t="s">
        <v>48</v>
      </c>
      <c r="J566" t="s">
        <v>48</v>
      </c>
      <c r="K566" t="s">
        <v>61</v>
      </c>
      <c r="L566" t="s">
        <v>61</v>
      </c>
      <c r="M566" t="s">
        <v>61</v>
      </c>
      <c r="N566" t="s">
        <v>48</v>
      </c>
      <c r="O566" t="s">
        <v>48</v>
      </c>
      <c r="P566" t="s">
        <v>48</v>
      </c>
      <c r="Q566" t="s">
        <v>48</v>
      </c>
      <c r="R566" t="s">
        <v>48</v>
      </c>
      <c r="S566" t="s">
        <v>61</v>
      </c>
      <c r="T566" t="s">
        <v>1812</v>
      </c>
      <c r="U566" t="s">
        <v>1813</v>
      </c>
      <c r="V566" t="s">
        <v>1814</v>
      </c>
      <c r="W566" t="s">
        <v>1815</v>
      </c>
      <c r="X566" t="s">
        <v>1816</v>
      </c>
      <c r="Y566" t="s">
        <v>1817</v>
      </c>
      <c r="Z566" t="s">
        <v>1811</v>
      </c>
      <c r="AA566">
        <v>0</v>
      </c>
      <c r="AB566">
        <v>0.01</v>
      </c>
      <c r="AC566">
        <v>0</v>
      </c>
      <c r="AD566">
        <v>0</v>
      </c>
      <c r="AE566">
        <v>0.5</v>
      </c>
      <c r="AF566">
        <v>150</v>
      </c>
      <c r="AG566">
        <v>0.4</v>
      </c>
      <c r="AH566" t="s">
        <v>68</v>
      </c>
      <c r="AI566" s="26">
        <v>0</v>
      </c>
      <c r="AJ566" s="26" t="s">
        <v>58</v>
      </c>
      <c r="AK566" s="26" t="s">
        <v>58</v>
      </c>
      <c r="AL566" s="26" t="s">
        <v>58</v>
      </c>
      <c r="AM566" s="26" t="str" cm="1">
        <f t="array" ref="AM566">IF(AH566="Yes",T566&amp;" (Suspended as of: "&amp;TEXT(AI566,"m/dd/yyyy")&amp;")",T566)</f>
        <v>Baker Mason Contractors, Inc.</v>
      </c>
      <c r="AN566" t="str" cm="1">
        <f t="array" ref="AN56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1.00%
PPD 20 Days: 0.00%
PPD 30 Days: 0.00%</v>
      </c>
      <c r="AO566" t="str" cm="1">
        <f t="array" ref="AO56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$150.00
% Markup Materials: 40.00%</v>
      </c>
      <c r="AP56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Thomas M. Baker
Primary Addres: 251 Hillside Road, Southwick, MA 01077
Phone Number: 413-427-0579
Fax Number: 413-569-3172</v>
      </c>
      <c r="AQ566" t="str">
        <f>VLOOKUP(data[[#This Row],[Lead Name]],get_cat!$A$170:$B$172,2,0)</f>
        <v>Miranda Beaudet 
Address: One Ashburton Place Room 1608 Boston, MA 02108 
Phone: 617-359-7292 | Email: Miranda.Beaudet@mass.gov</v>
      </c>
      <c r="AR56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N/A
Emergency Contact Phone/After Hours: N/A
Emergency Contact Email: N/A</v>
      </c>
    </row>
    <row r="567" spans="1:44" x14ac:dyDescent="0.35">
      <c r="A567" t="s">
        <v>1818</v>
      </c>
      <c r="B567" t="s">
        <v>1797</v>
      </c>
      <c r="C567" t="s">
        <v>1798</v>
      </c>
      <c r="D567" t="s">
        <v>1810</v>
      </c>
      <c r="E567" t="s">
        <v>48</v>
      </c>
      <c r="F567" t="s">
        <v>48</v>
      </c>
      <c r="G567" t="s">
        <v>48</v>
      </c>
      <c r="H567" t="s">
        <v>48</v>
      </c>
      <c r="I567" t="s">
        <v>48</v>
      </c>
      <c r="J567" t="s">
        <v>48</v>
      </c>
      <c r="K567" t="s">
        <v>48</v>
      </c>
      <c r="L567" t="s">
        <v>48</v>
      </c>
      <c r="M567" t="s">
        <v>48</v>
      </c>
      <c r="N567" t="s">
        <v>48</v>
      </c>
      <c r="O567" t="s">
        <v>48</v>
      </c>
      <c r="P567" t="s">
        <v>48</v>
      </c>
      <c r="Q567" t="s">
        <v>48</v>
      </c>
      <c r="R567" t="s">
        <v>48</v>
      </c>
      <c r="S567" t="s">
        <v>48</v>
      </c>
      <c r="T567" t="s">
        <v>1819</v>
      </c>
      <c r="U567" t="s">
        <v>1820</v>
      </c>
      <c r="V567" t="s">
        <v>1821</v>
      </c>
      <c r="W567" t="s">
        <v>1822</v>
      </c>
      <c r="X567" t="s">
        <v>1823</v>
      </c>
      <c r="Y567" t="s">
        <v>1824</v>
      </c>
      <c r="Z567" t="s">
        <v>1818</v>
      </c>
      <c r="AA567">
        <v>0.03</v>
      </c>
      <c r="AB567">
        <v>0.02</v>
      </c>
      <c r="AC567">
        <v>0.01</v>
      </c>
      <c r="AD567">
        <v>0</v>
      </c>
      <c r="AE567">
        <v>0.65</v>
      </c>
      <c r="AG567">
        <v>1E-3</v>
      </c>
      <c r="AH567" t="s">
        <v>55</v>
      </c>
      <c r="AI567" s="26">
        <v>0</v>
      </c>
      <c r="AJ567" s="26" t="s">
        <v>1825</v>
      </c>
      <c r="AK567" s="26" t="s">
        <v>1826</v>
      </c>
      <c r="AL567" s="26" t="s">
        <v>1827</v>
      </c>
      <c r="AM567" s="26" t="str" cm="1">
        <f t="array" ref="AM567">IF(AH567="Yes",T567&amp;" (Suspended as of: "&amp;TEXT(AI567,"m/dd/yyyy")&amp;")",T567)</f>
        <v>Boston Chimney &amp; Tower Co., LLC (Suspended as of: 1/00/1900)</v>
      </c>
      <c r="AN567" t="str" cm="1">
        <f t="array" ref="AN56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567" t="str" cm="1">
        <f t="array" ref="AO56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65.00%
% or $ amount Markup Non Business/Emergency Hours: $0.00
% Markup Materials: 0.10%</v>
      </c>
      <c r="AP56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Jake Hansen
Primary Addres: PO Box 272, Peabody, MA 01960
Phone Number: 978-531-6006
Fax Number: 978-532-2420</v>
      </c>
      <c r="AQ567" t="str">
        <f>VLOOKUP(data[[#This Row],[Lead Name]],get_cat!$A$170:$B$172,2,0)</f>
        <v>Miranda Beaudet 
Address: One Ashburton Place Room 1608 Boston, MA 02108 
Phone: 617-359-7292 | Email: Miranda.Beaudet@mass.gov</v>
      </c>
      <c r="AR56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Jake Hansen 
Emergency Contact Phone/After Hours: 978-531-6006; 978-390-7940
Emergency Contact Email: Joh@bosotnchimney.com</v>
      </c>
    </row>
    <row r="568" spans="1:44" x14ac:dyDescent="0.35">
      <c r="A568" t="s">
        <v>1828</v>
      </c>
      <c r="B568" t="s">
        <v>1797</v>
      </c>
      <c r="C568" t="s">
        <v>1798</v>
      </c>
      <c r="D568" t="s">
        <v>1829</v>
      </c>
      <c r="E568" t="s">
        <v>48</v>
      </c>
      <c r="F568" t="s">
        <v>48</v>
      </c>
      <c r="G568" t="s">
        <v>48</v>
      </c>
      <c r="H568" t="s">
        <v>48</v>
      </c>
      <c r="I568" t="s">
        <v>48</v>
      </c>
      <c r="J568" t="s">
        <v>48</v>
      </c>
      <c r="K568" t="s">
        <v>48</v>
      </c>
      <c r="L568" t="s">
        <v>48</v>
      </c>
      <c r="M568" t="s">
        <v>48</v>
      </c>
      <c r="N568" t="s">
        <v>61</v>
      </c>
      <c r="O568" t="s">
        <v>48</v>
      </c>
      <c r="P568" t="s">
        <v>61</v>
      </c>
      <c r="Q568" t="s">
        <v>48</v>
      </c>
      <c r="R568" t="s">
        <v>61</v>
      </c>
      <c r="S568" t="s">
        <v>48</v>
      </c>
      <c r="T568" t="s">
        <v>342</v>
      </c>
      <c r="U568" t="s">
        <v>343</v>
      </c>
      <c r="V568" t="s">
        <v>344</v>
      </c>
      <c r="W568" t="s">
        <v>345</v>
      </c>
      <c r="X568" t="s">
        <v>133</v>
      </c>
      <c r="Y568" t="s">
        <v>347</v>
      </c>
      <c r="Z568" t="s">
        <v>1828</v>
      </c>
      <c r="AA568">
        <v>0.02</v>
      </c>
      <c r="AB568">
        <v>0.01</v>
      </c>
      <c r="AC568">
        <v>0</v>
      </c>
      <c r="AD568">
        <v>0</v>
      </c>
      <c r="AE568">
        <v>0.65</v>
      </c>
      <c r="AG568">
        <v>0.4</v>
      </c>
      <c r="AH568" t="s">
        <v>68</v>
      </c>
      <c r="AI568" s="26">
        <v>0</v>
      </c>
      <c r="AJ568" s="26" t="s">
        <v>348</v>
      </c>
      <c r="AK568" s="26" t="s">
        <v>349</v>
      </c>
      <c r="AL568" s="26" t="s">
        <v>347</v>
      </c>
      <c r="AM568" s="26" t="str" cm="1">
        <f t="array" ref="AM568">IF(AH568="Yes",T568&amp;" (Suspended as of: "&amp;TEXT(AI568,"m/dd/yyyy")&amp;")",T568)</f>
        <v>C Pizzano &amp; Son Inc</v>
      </c>
      <c r="AN568" t="str" cm="1">
        <f t="array" ref="AN56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0.00%
PPD 30 Days: 0.00%</v>
      </c>
      <c r="AO568" t="str" cm="1">
        <f t="array" ref="AO56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65.00%
% or $ amount Markup Non Business/Emergency Hours: $0.00
% Markup Materials: 40.00%</v>
      </c>
      <c r="AP56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Salvatore Pizzano
Primary Addres: 286 Columbus Avenue, Boston, MA 02116
Phone Number: 617-799-2960
Fax Number: 0</v>
      </c>
      <c r="AQ568" t="str">
        <f>VLOOKUP(data[[#This Row],[Lead Name]],get_cat!$A$170:$B$172,2,0)</f>
        <v>Miranda Beaudet 
Address: One Ashburton Place Room 1608 Boston, MA 02108 
Phone: 617-359-7292 | Email: Miranda.Beaudet@mass.gov</v>
      </c>
      <c r="AR56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Charles Pizzano
Emergency Contact Phone/After Hours: 617-799-2492
Emergency Contact Email: SalvatorePizzano@gmail.com</v>
      </c>
    </row>
    <row r="569" spans="1:44" x14ac:dyDescent="0.35">
      <c r="A569" t="s">
        <v>1830</v>
      </c>
      <c r="B569" t="s">
        <v>1797</v>
      </c>
      <c r="C569" t="s">
        <v>1798</v>
      </c>
      <c r="D569" t="s">
        <v>1799</v>
      </c>
      <c r="E569" t="s">
        <v>48</v>
      </c>
      <c r="F569" t="s">
        <v>61</v>
      </c>
      <c r="G569" t="s">
        <v>48</v>
      </c>
      <c r="H569" t="s">
        <v>61</v>
      </c>
      <c r="I569" t="s">
        <v>48</v>
      </c>
      <c r="J569" t="s">
        <v>48</v>
      </c>
      <c r="K569" t="s">
        <v>48</v>
      </c>
      <c r="L569" t="s">
        <v>48</v>
      </c>
      <c r="M569" t="s">
        <v>48</v>
      </c>
      <c r="N569" t="s">
        <v>48</v>
      </c>
      <c r="O569" t="s">
        <v>48</v>
      </c>
      <c r="P569" t="s">
        <v>61</v>
      </c>
      <c r="Q569" t="s">
        <v>61</v>
      </c>
      <c r="R569" t="s">
        <v>61</v>
      </c>
      <c r="S569" t="s">
        <v>48</v>
      </c>
      <c r="T569" t="s">
        <v>1831</v>
      </c>
      <c r="U569" t="s">
        <v>1832</v>
      </c>
      <c r="V569" t="s">
        <v>1833</v>
      </c>
      <c r="W569" t="s">
        <v>1834</v>
      </c>
      <c r="X569" t="s">
        <v>1835</v>
      </c>
      <c r="Y569" t="s">
        <v>1836</v>
      </c>
      <c r="Z569" t="s">
        <v>1830</v>
      </c>
      <c r="AA569">
        <v>0.03</v>
      </c>
      <c r="AB569">
        <v>0.02</v>
      </c>
      <c r="AC569">
        <v>0.01</v>
      </c>
      <c r="AD569">
        <v>0</v>
      </c>
      <c r="AE569">
        <v>0.65</v>
      </c>
      <c r="AF569">
        <v>750</v>
      </c>
      <c r="AG569">
        <v>0.25</v>
      </c>
      <c r="AH569" t="s">
        <v>68</v>
      </c>
      <c r="AI569" s="26">
        <v>0</v>
      </c>
      <c r="AJ569" s="26" t="s">
        <v>1837</v>
      </c>
      <c r="AK569" s="26" t="s">
        <v>1838</v>
      </c>
      <c r="AL569" s="26" t="s">
        <v>1836</v>
      </c>
      <c r="AM569" s="26" t="str" cm="1">
        <f t="array" ref="AM569">IF(AH569="Yes",T569&amp;" (Suspended as of: "&amp;TEXT(AI569,"m/dd/yyyy")&amp;")",T569)</f>
        <v>Century Paving &amp; Construction Corp.</v>
      </c>
      <c r="AN569" t="str" cm="1">
        <f t="array" ref="AN56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569" t="str" cm="1">
        <f t="array" ref="AO56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65.00%
% or $ amount Markup Non Business/Emergency Hours: $750.00
% Markup Materials: 25.00%</v>
      </c>
      <c r="AP56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Daniel Silva
Primary Addres: 167 Hyacinth Street, Fall River, MA 02720
Phone Number: 508-674-2000
Fax Number: 508-674-5982</v>
      </c>
      <c r="AQ569" t="str">
        <f>VLOOKUP(data[[#This Row],[Lead Name]],get_cat!$A$170:$B$172,2,0)</f>
        <v>Miranda Beaudet 
Address: One Ashburton Place Room 1608 Boston, MA 02108 
Phone: 617-359-7292 | Email: Miranda.Beaudet@mass.gov</v>
      </c>
      <c r="AR56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Marina Silva
Emergency Contact Phone/After Hours: 508-674-2000; 508-567-5826
Emergency Contact Email: centurypave96@comcast.net</v>
      </c>
    </row>
    <row r="570" spans="1:44" x14ac:dyDescent="0.35">
      <c r="A570" t="s">
        <v>1839</v>
      </c>
      <c r="B570" t="s">
        <v>1797</v>
      </c>
      <c r="C570" t="s">
        <v>1798</v>
      </c>
      <c r="D570" t="s">
        <v>1808</v>
      </c>
      <c r="E570" t="s">
        <v>48</v>
      </c>
      <c r="F570" t="s">
        <v>61</v>
      </c>
      <c r="G570" t="s">
        <v>48</v>
      </c>
      <c r="H570" t="s">
        <v>61</v>
      </c>
      <c r="I570" t="s">
        <v>48</v>
      </c>
      <c r="J570" t="s">
        <v>48</v>
      </c>
      <c r="K570" t="s">
        <v>48</v>
      </c>
      <c r="L570" t="s">
        <v>48</v>
      </c>
      <c r="M570" t="s">
        <v>48</v>
      </c>
      <c r="N570" t="s">
        <v>48</v>
      </c>
      <c r="O570" t="s">
        <v>48</v>
      </c>
      <c r="P570" t="s">
        <v>61</v>
      </c>
      <c r="Q570" t="s">
        <v>61</v>
      </c>
      <c r="R570" t="s">
        <v>61</v>
      </c>
      <c r="S570" t="s">
        <v>48</v>
      </c>
      <c r="T570" t="s">
        <v>1831</v>
      </c>
      <c r="U570" t="s">
        <v>1832</v>
      </c>
      <c r="V570" t="s">
        <v>1833</v>
      </c>
      <c r="W570" t="s">
        <v>1834</v>
      </c>
      <c r="X570" t="s">
        <v>1835</v>
      </c>
      <c r="Y570" t="s">
        <v>1836</v>
      </c>
      <c r="Z570" t="s">
        <v>1839</v>
      </c>
      <c r="AA570">
        <v>0.03</v>
      </c>
      <c r="AB570">
        <v>0.02</v>
      </c>
      <c r="AC570">
        <v>0.01</v>
      </c>
      <c r="AD570">
        <v>0</v>
      </c>
      <c r="AE570">
        <v>0.65</v>
      </c>
      <c r="AF570">
        <v>750</v>
      </c>
      <c r="AG570">
        <v>0.25</v>
      </c>
      <c r="AH570" t="s">
        <v>68</v>
      </c>
      <c r="AI570" s="26">
        <v>0</v>
      </c>
      <c r="AJ570" s="26" t="s">
        <v>1837</v>
      </c>
      <c r="AK570" s="26" t="s">
        <v>1838</v>
      </c>
      <c r="AL570" s="26" t="s">
        <v>1836</v>
      </c>
      <c r="AM570" s="26" t="str" cm="1">
        <f t="array" ref="AM570">IF(AH570="Yes",T570&amp;" (Suspended as of: "&amp;TEXT(AI570,"m/dd/yyyy")&amp;")",T570)</f>
        <v>Century Paving &amp; Construction Corp.</v>
      </c>
      <c r="AN570" t="str" cm="1">
        <f t="array" ref="AN57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570" t="str" cm="1">
        <f t="array" ref="AO57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65.00%
% or $ amount Markup Non Business/Emergency Hours: $750.00
% Markup Materials: 25.00%</v>
      </c>
      <c r="AP57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Daniel Silva
Primary Addres: 167 Hyacinth Street, Fall River, MA 02720
Phone Number: 508-674-2000
Fax Number: 508-674-5982</v>
      </c>
      <c r="AQ570" t="str">
        <f>VLOOKUP(data[[#This Row],[Lead Name]],get_cat!$A$170:$B$172,2,0)</f>
        <v>Miranda Beaudet 
Address: One Ashburton Place Room 1608 Boston, MA 02108 
Phone: 617-359-7292 | Email: Miranda.Beaudet@mass.gov</v>
      </c>
      <c r="AR57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Marina Silva
Emergency Contact Phone/After Hours: 508-674-2000; 508-567-5826
Emergency Contact Email: centurypave96@comcast.net</v>
      </c>
    </row>
    <row r="571" spans="1:44" x14ac:dyDescent="0.35">
      <c r="A571" t="s">
        <v>1840</v>
      </c>
      <c r="B571" t="s">
        <v>1797</v>
      </c>
      <c r="C571" t="s">
        <v>1798</v>
      </c>
      <c r="D571" t="s">
        <v>1810</v>
      </c>
      <c r="E571" t="s">
        <v>48</v>
      </c>
      <c r="F571" t="s">
        <v>61</v>
      </c>
      <c r="G571" t="s">
        <v>48</v>
      </c>
      <c r="H571" t="s">
        <v>61</v>
      </c>
      <c r="I571" t="s">
        <v>48</v>
      </c>
      <c r="J571" t="s">
        <v>48</v>
      </c>
      <c r="K571" t="s">
        <v>48</v>
      </c>
      <c r="L571" t="s">
        <v>48</v>
      </c>
      <c r="M571" t="s">
        <v>48</v>
      </c>
      <c r="N571" t="s">
        <v>48</v>
      </c>
      <c r="O571" t="s">
        <v>48</v>
      </c>
      <c r="P571" t="s">
        <v>61</v>
      </c>
      <c r="Q571" t="s">
        <v>61</v>
      </c>
      <c r="R571" t="s">
        <v>61</v>
      </c>
      <c r="S571" t="s">
        <v>48</v>
      </c>
      <c r="T571" t="s">
        <v>1831</v>
      </c>
      <c r="U571" t="s">
        <v>1832</v>
      </c>
      <c r="V571" t="s">
        <v>1833</v>
      </c>
      <c r="W571" t="s">
        <v>1834</v>
      </c>
      <c r="X571" t="s">
        <v>1835</v>
      </c>
      <c r="Y571" t="s">
        <v>1836</v>
      </c>
      <c r="Z571" t="s">
        <v>1840</v>
      </c>
      <c r="AA571">
        <v>0.03</v>
      </c>
      <c r="AB571">
        <v>0.02</v>
      </c>
      <c r="AC571">
        <v>0.01</v>
      </c>
      <c r="AD571">
        <v>0</v>
      </c>
      <c r="AE571">
        <v>0.65</v>
      </c>
      <c r="AF571">
        <v>750</v>
      </c>
      <c r="AG571">
        <v>0.25</v>
      </c>
      <c r="AH571" t="s">
        <v>68</v>
      </c>
      <c r="AI571" s="26">
        <v>0</v>
      </c>
      <c r="AJ571" s="26" t="s">
        <v>1837</v>
      </c>
      <c r="AK571" s="26" t="s">
        <v>1838</v>
      </c>
      <c r="AL571" s="26" t="s">
        <v>1836</v>
      </c>
      <c r="AM571" s="26" t="str" cm="1">
        <f t="array" ref="AM571">IF(AH571="Yes",T571&amp;" (Suspended as of: "&amp;TEXT(AI571,"m/dd/yyyy")&amp;")",T571)</f>
        <v>Century Paving &amp; Construction Corp.</v>
      </c>
      <c r="AN571" t="str" cm="1">
        <f t="array" ref="AN57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571" t="str" cm="1">
        <f t="array" ref="AO57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65.00%
% or $ amount Markup Non Business/Emergency Hours: $750.00
% Markup Materials: 25.00%</v>
      </c>
      <c r="AP57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Daniel Silva
Primary Addres: 167 Hyacinth Street, Fall River, MA 02720
Phone Number: 508-674-2000
Fax Number: 508-674-5982</v>
      </c>
      <c r="AQ571" t="str">
        <f>VLOOKUP(data[[#This Row],[Lead Name]],get_cat!$A$170:$B$172,2,0)</f>
        <v>Miranda Beaudet 
Address: One Ashburton Place Room 1608 Boston, MA 02108 
Phone: 617-359-7292 | Email: Miranda.Beaudet@mass.gov</v>
      </c>
      <c r="AR57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Marina Silva
Emergency Contact Phone/After Hours: 508-674-2000; 508-567-5826
Emergency Contact Email: centurypave96@comcast.net</v>
      </c>
    </row>
    <row r="572" spans="1:44" x14ac:dyDescent="0.35">
      <c r="A572" t="s">
        <v>1841</v>
      </c>
      <c r="B572" t="s">
        <v>1797</v>
      </c>
      <c r="C572" t="s">
        <v>1798</v>
      </c>
      <c r="D572" t="s">
        <v>1799</v>
      </c>
      <c r="E572" t="s">
        <v>61</v>
      </c>
      <c r="F572" t="s">
        <v>61</v>
      </c>
      <c r="G572" t="s">
        <v>61</v>
      </c>
      <c r="H572" t="s">
        <v>61</v>
      </c>
      <c r="I572" t="s">
        <v>61</v>
      </c>
      <c r="J572" t="s">
        <v>61</v>
      </c>
      <c r="K572" t="s">
        <v>61</v>
      </c>
      <c r="L572" t="s">
        <v>61</v>
      </c>
      <c r="M572" t="s">
        <v>61</v>
      </c>
      <c r="N572" t="s">
        <v>61</v>
      </c>
      <c r="O572" t="s">
        <v>61</v>
      </c>
      <c r="P572" t="s">
        <v>61</v>
      </c>
      <c r="Q572" t="s">
        <v>61</v>
      </c>
      <c r="R572" t="s">
        <v>61</v>
      </c>
      <c r="S572" t="s">
        <v>61</v>
      </c>
      <c r="T572" t="s">
        <v>1842</v>
      </c>
      <c r="U572" t="s">
        <v>1843</v>
      </c>
      <c r="V572" t="s">
        <v>1844</v>
      </c>
      <c r="W572" t="s">
        <v>1845</v>
      </c>
      <c r="X572" t="s">
        <v>58</v>
      </c>
      <c r="Y572" t="s">
        <v>1846</v>
      </c>
      <c r="Z572" t="s">
        <v>1841</v>
      </c>
      <c r="AA572">
        <v>0.01</v>
      </c>
      <c r="AB572">
        <v>5.0000000000000001E-3</v>
      </c>
      <c r="AC572">
        <v>0</v>
      </c>
      <c r="AD572">
        <v>0</v>
      </c>
      <c r="AE572">
        <v>0.4</v>
      </c>
      <c r="AF572">
        <v>0.6</v>
      </c>
      <c r="AG572">
        <v>0.3</v>
      </c>
      <c r="AH572" t="s">
        <v>68</v>
      </c>
      <c r="AI572" s="26">
        <v>0</v>
      </c>
      <c r="AJ572" s="26" t="s">
        <v>1844</v>
      </c>
      <c r="AK572" s="26" t="s">
        <v>1847</v>
      </c>
      <c r="AL572" s="26" t="s">
        <v>1848</v>
      </c>
      <c r="AM572" s="26" t="str" cm="1">
        <f t="array" ref="AM572">IF(AH572="Yes",T572&amp;" (Suspended as of: "&amp;TEXT(AI572,"m/dd/yyyy")&amp;")",T572)</f>
        <v>City Sealcoating</v>
      </c>
      <c r="AN572" t="str" cm="1">
        <f t="array" ref="AN57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0.50%
PPD 20 Days: 0.00%
PPD 30 Days: 0.00%</v>
      </c>
      <c r="AO572" t="str" cm="1">
        <f t="array" ref="AO57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40.00%
% or $ amount Markup Non Business/Emergency Hours: $0.60
% Markup Materials: 30.00%</v>
      </c>
      <c r="AP57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Keith Chaney
Primary Addres: 800 Turnpike Street, Suite 300, North Andover, MA 01845
Phone Number: 800-383-8309
Fax Number: N/A</v>
      </c>
      <c r="AQ572" t="str">
        <f>VLOOKUP(data[[#This Row],[Lead Name]],get_cat!$A$170:$B$172,2,0)</f>
        <v>Miranda Beaudet 
Address: One Ashburton Place Room 1608 Boston, MA 02108 
Phone: 617-359-7292 | Email: Miranda.Beaudet@mass.gov</v>
      </c>
      <c r="AR57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Keith Chaney
Emergency Contact Phone/After Hours: 617-359-3675
Emergency Contact Email: keith@citysealcoating.com</v>
      </c>
    </row>
    <row r="573" spans="1:44" x14ac:dyDescent="0.35">
      <c r="A573" t="s">
        <v>1849</v>
      </c>
      <c r="B573" t="s">
        <v>1797</v>
      </c>
      <c r="C573" t="s">
        <v>1798</v>
      </c>
      <c r="D573" t="s">
        <v>1850</v>
      </c>
      <c r="E573" t="s">
        <v>48</v>
      </c>
      <c r="F573" t="s">
        <v>48</v>
      </c>
      <c r="G573" t="s">
        <v>48</v>
      </c>
      <c r="H573" t="s">
        <v>48</v>
      </c>
      <c r="I573" t="s">
        <v>48</v>
      </c>
      <c r="J573" t="s">
        <v>48</v>
      </c>
      <c r="K573" t="s">
        <v>48</v>
      </c>
      <c r="L573" t="s">
        <v>48</v>
      </c>
      <c r="M573" t="s">
        <v>48</v>
      </c>
      <c r="N573" t="s">
        <v>48</v>
      </c>
      <c r="O573" t="s">
        <v>48</v>
      </c>
      <c r="P573" t="s">
        <v>48</v>
      </c>
      <c r="Q573" t="s">
        <v>48</v>
      </c>
      <c r="R573" t="s">
        <v>48</v>
      </c>
      <c r="S573" t="s">
        <v>48</v>
      </c>
      <c r="T573" t="s">
        <v>1851</v>
      </c>
      <c r="U573" t="s">
        <v>1852</v>
      </c>
      <c r="V573" t="s">
        <v>1853</v>
      </c>
      <c r="W573" t="s">
        <v>1854</v>
      </c>
      <c r="X573" t="s">
        <v>1855</v>
      </c>
      <c r="Y573" t="s">
        <v>1856</v>
      </c>
      <c r="Z573" t="s">
        <v>1849</v>
      </c>
      <c r="AA573">
        <v>0.02</v>
      </c>
      <c r="AB573">
        <v>0</v>
      </c>
      <c r="AC573">
        <v>0</v>
      </c>
      <c r="AD573">
        <v>0</v>
      </c>
      <c r="AE573">
        <v>0.3</v>
      </c>
      <c r="AG573">
        <v>0.2</v>
      </c>
      <c r="AH573" t="s">
        <v>68</v>
      </c>
      <c r="AI573" s="26">
        <v>0</v>
      </c>
      <c r="AJ573" s="26" t="s">
        <v>1857</v>
      </c>
      <c r="AK573" s="26" t="s">
        <v>1858</v>
      </c>
      <c r="AL573" s="26" t="s">
        <v>1859</v>
      </c>
      <c r="AM573" s="26" t="str" cm="1">
        <f t="array" ref="AM573">IF(AH573="Yes",T573&amp;" (Suspended as of: "&amp;TEXT(AI573,"m/dd/yyyy")&amp;")",T573)</f>
        <v>Clean Venture, Inc.</v>
      </c>
      <c r="AN573" t="str" cm="1">
        <f t="array" ref="AN57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573" t="str" cm="1">
        <f t="array" ref="AO57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30.00%
% or $ amount Markup Non Business/Emergency Hours: $0.00
% Markup Materials: 20.00%</v>
      </c>
      <c r="AP57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Taryn Bigelow
Primary Addres: 1500 Rahway Avenue, Woodbridge Township, NJ 0700
Phone Number: 908-355-5800
Fax Number: 508-875-5271</v>
      </c>
      <c r="AQ573" t="str">
        <f>VLOOKUP(data[[#This Row],[Lead Name]],get_cat!$A$170:$B$172,2,0)</f>
        <v>Miranda Beaudet 
Address: One Ashburton Place Room 1608 Boston, MA 02108 
Phone: 617-359-7292 | Email: Miranda.Beaudet@mass.gov</v>
      </c>
      <c r="AR57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Craig Bezarro
Emergency Contact Phone/After Hours: 508-872-5000; 508-962-7838
Emergency Contact Email: cbezarro@acvenviro.com</v>
      </c>
    </row>
    <row r="574" spans="1:44" x14ac:dyDescent="0.35">
      <c r="A574" t="s">
        <v>1860</v>
      </c>
      <c r="B574" t="s">
        <v>1797</v>
      </c>
      <c r="C574" t="s">
        <v>1798</v>
      </c>
      <c r="D574" t="s">
        <v>1850</v>
      </c>
      <c r="E574" t="s">
        <v>48</v>
      </c>
      <c r="F574" t="s">
        <v>48</v>
      </c>
      <c r="G574" t="s">
        <v>48</v>
      </c>
      <c r="H574" t="s">
        <v>61</v>
      </c>
      <c r="I574" t="s">
        <v>48</v>
      </c>
      <c r="J574" t="s">
        <v>48</v>
      </c>
      <c r="K574" t="s">
        <v>48</v>
      </c>
      <c r="L574" t="s">
        <v>48</v>
      </c>
      <c r="M574" t="s">
        <v>48</v>
      </c>
      <c r="N574" t="s">
        <v>48</v>
      </c>
      <c r="O574" t="s">
        <v>48</v>
      </c>
      <c r="P574" t="s">
        <v>61</v>
      </c>
      <c r="Q574" t="s">
        <v>61</v>
      </c>
      <c r="R574" t="s">
        <v>48</v>
      </c>
      <c r="S574" t="s">
        <v>48</v>
      </c>
      <c r="T574" t="s">
        <v>1861</v>
      </c>
      <c r="U574" t="s">
        <v>1862</v>
      </c>
      <c r="V574" t="s">
        <v>1863</v>
      </c>
      <c r="W574" t="s">
        <v>1864</v>
      </c>
      <c r="X574" t="s">
        <v>1864</v>
      </c>
      <c r="Y574" t="s">
        <v>1865</v>
      </c>
      <c r="Z574" t="s">
        <v>1860</v>
      </c>
      <c r="AA574">
        <v>0.02</v>
      </c>
      <c r="AB574">
        <v>1.4999999999999999E-2</v>
      </c>
      <c r="AC574">
        <v>0.01</v>
      </c>
      <c r="AD574">
        <v>0</v>
      </c>
      <c r="AE574">
        <v>0.25</v>
      </c>
      <c r="AG574">
        <v>0.25</v>
      </c>
      <c r="AH574" t="s">
        <v>68</v>
      </c>
      <c r="AI574" s="26">
        <v>0</v>
      </c>
      <c r="AJ574" s="26" t="s">
        <v>1863</v>
      </c>
      <c r="AK574" s="26" t="s">
        <v>1866</v>
      </c>
      <c r="AL574" s="26" t="s">
        <v>1865</v>
      </c>
      <c r="AM574" s="26" t="str" cm="1">
        <f t="array" ref="AM574">IF(AH574="Yes",T574&amp;" (Suspended as of: "&amp;TEXT(AI574,"m/dd/yyyy")&amp;")",T574)</f>
        <v>Consider It Dunn, Inc.</v>
      </c>
      <c r="AN574" t="str" cm="1">
        <f t="array" ref="AN57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0.00%</v>
      </c>
      <c r="AO574" t="str" cm="1">
        <f t="array" ref="AO57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25.00%
% or $ amount Markup Non Business/Emergency Hours: $0.00
% Markup Materials: 25.00%</v>
      </c>
      <c r="AP57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William Dunn
Primary Addres: 100 Angelica Avenue, Mattapoisett, MA 02739
Phone Number: 508-223-4017
Fax Number: 508-223-4017</v>
      </c>
      <c r="AQ574" t="str">
        <f>VLOOKUP(data[[#This Row],[Lead Name]],get_cat!$A$170:$B$172,2,0)</f>
        <v>Miranda Beaudet 
Address: One Ashburton Place Room 1608 Boston, MA 02108 
Phone: 617-359-7292 | Email: Miranda.Beaudet@mass.gov</v>
      </c>
      <c r="AR57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William Dunn
Emergency Contact Phone/After Hours: 508-294-7961
Emergency Contact Email: consideritdunn@comcast.net</v>
      </c>
    </row>
    <row r="575" spans="1:44" x14ac:dyDescent="0.35">
      <c r="A575" t="s">
        <v>1867</v>
      </c>
      <c r="B575" t="s">
        <v>1797</v>
      </c>
      <c r="C575" t="s">
        <v>1798</v>
      </c>
      <c r="D575" t="s">
        <v>1799</v>
      </c>
      <c r="E575" t="s">
        <v>48</v>
      </c>
      <c r="F575" t="s">
        <v>48</v>
      </c>
      <c r="G575" t="s">
        <v>48</v>
      </c>
      <c r="H575" t="s">
        <v>61</v>
      </c>
      <c r="I575" t="s">
        <v>48</v>
      </c>
      <c r="J575" t="s">
        <v>48</v>
      </c>
      <c r="K575" t="s">
        <v>48</v>
      </c>
      <c r="L575" t="s">
        <v>48</v>
      </c>
      <c r="M575" t="s">
        <v>48</v>
      </c>
      <c r="N575" t="s">
        <v>48</v>
      </c>
      <c r="O575" t="s">
        <v>48</v>
      </c>
      <c r="P575" t="s">
        <v>61</v>
      </c>
      <c r="Q575" t="s">
        <v>61</v>
      </c>
      <c r="R575" t="s">
        <v>48</v>
      </c>
      <c r="S575" t="s">
        <v>48</v>
      </c>
      <c r="T575" t="s">
        <v>1861</v>
      </c>
      <c r="U575" t="s">
        <v>1862</v>
      </c>
      <c r="V575" t="s">
        <v>1863</v>
      </c>
      <c r="W575" t="s">
        <v>1864</v>
      </c>
      <c r="X575" t="s">
        <v>1864</v>
      </c>
      <c r="Y575" t="s">
        <v>1865</v>
      </c>
      <c r="Z575" t="s">
        <v>1867</v>
      </c>
      <c r="AA575">
        <v>0.02</v>
      </c>
      <c r="AB575">
        <v>1.4999999999999999E-2</v>
      </c>
      <c r="AC575">
        <v>0.01</v>
      </c>
      <c r="AD575">
        <v>0</v>
      </c>
      <c r="AE575">
        <v>0.25</v>
      </c>
      <c r="AG575">
        <v>0.25</v>
      </c>
      <c r="AH575" t="s">
        <v>68</v>
      </c>
      <c r="AI575" s="26">
        <v>0</v>
      </c>
      <c r="AJ575" s="26" t="s">
        <v>1863</v>
      </c>
      <c r="AK575" s="26" t="s">
        <v>1866</v>
      </c>
      <c r="AL575" s="26" t="s">
        <v>1865</v>
      </c>
      <c r="AM575" s="26" t="str" cm="1">
        <f t="array" ref="AM575">IF(AH575="Yes",T575&amp;" (Suspended as of: "&amp;TEXT(AI575,"m/dd/yyyy")&amp;")",T575)</f>
        <v>Consider It Dunn, Inc.</v>
      </c>
      <c r="AN575" t="str" cm="1">
        <f t="array" ref="AN57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0.00%</v>
      </c>
      <c r="AO575" t="str" cm="1">
        <f t="array" ref="AO57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25.00%
% or $ amount Markup Non Business/Emergency Hours: $0.00
% Markup Materials: 25.00%</v>
      </c>
      <c r="AP57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William Dunn
Primary Addres: 100 Angelica Avenue, Mattapoisett, MA 02739
Phone Number: 508-223-4017
Fax Number: 508-223-4017</v>
      </c>
      <c r="AQ575" t="str">
        <f>VLOOKUP(data[[#This Row],[Lead Name]],get_cat!$A$170:$B$172,2,0)</f>
        <v>Miranda Beaudet 
Address: One Ashburton Place Room 1608 Boston, MA 02108 
Phone: 617-359-7292 | Email: Miranda.Beaudet@mass.gov</v>
      </c>
      <c r="AR57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William Dunn
Emergency Contact Phone/After Hours: 508-294-7961
Emergency Contact Email: consideritdunn@comcast.net</v>
      </c>
    </row>
    <row r="576" spans="1:44" x14ac:dyDescent="0.35">
      <c r="A576" t="s">
        <v>1868</v>
      </c>
      <c r="B576" t="s">
        <v>1797</v>
      </c>
      <c r="C576" t="s">
        <v>1798</v>
      </c>
      <c r="D576" t="s">
        <v>1808</v>
      </c>
      <c r="E576" t="s">
        <v>48</v>
      </c>
      <c r="F576" t="s">
        <v>48</v>
      </c>
      <c r="G576" t="s">
        <v>48</v>
      </c>
      <c r="H576" t="s">
        <v>61</v>
      </c>
      <c r="I576" t="s">
        <v>48</v>
      </c>
      <c r="J576" t="s">
        <v>48</v>
      </c>
      <c r="K576" t="s">
        <v>48</v>
      </c>
      <c r="L576" t="s">
        <v>48</v>
      </c>
      <c r="M576" t="s">
        <v>48</v>
      </c>
      <c r="N576" t="s">
        <v>48</v>
      </c>
      <c r="O576" t="s">
        <v>48</v>
      </c>
      <c r="P576" t="s">
        <v>48</v>
      </c>
      <c r="Q576" t="s">
        <v>61</v>
      </c>
      <c r="R576" t="s">
        <v>48</v>
      </c>
      <c r="S576" t="s">
        <v>48</v>
      </c>
      <c r="T576" t="s">
        <v>1861</v>
      </c>
      <c r="U576" t="s">
        <v>1862</v>
      </c>
      <c r="V576" t="s">
        <v>1863</v>
      </c>
      <c r="W576" t="s">
        <v>1864</v>
      </c>
      <c r="X576" t="s">
        <v>1864</v>
      </c>
      <c r="Y576" t="s">
        <v>1865</v>
      </c>
      <c r="Z576" t="s">
        <v>1868</v>
      </c>
      <c r="AA576">
        <v>0.02</v>
      </c>
      <c r="AB576">
        <v>1.4999999999999999E-2</v>
      </c>
      <c r="AC576">
        <v>0.01</v>
      </c>
      <c r="AD576">
        <v>0</v>
      </c>
      <c r="AE576">
        <v>0.25</v>
      </c>
      <c r="AG576">
        <v>0.25</v>
      </c>
      <c r="AH576" t="s">
        <v>68</v>
      </c>
      <c r="AI576" s="26">
        <v>0</v>
      </c>
      <c r="AJ576" s="26" t="s">
        <v>1863</v>
      </c>
      <c r="AK576" s="26" t="s">
        <v>1866</v>
      </c>
      <c r="AL576" s="26" t="s">
        <v>1865</v>
      </c>
      <c r="AM576" s="26" t="str" cm="1">
        <f t="array" ref="AM576">IF(AH576="Yes",T576&amp;" (Suspended as of: "&amp;TEXT(AI576,"m/dd/yyyy")&amp;")",T576)</f>
        <v>Consider It Dunn, Inc.</v>
      </c>
      <c r="AN576" t="str" cm="1">
        <f t="array" ref="AN57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0.00%</v>
      </c>
      <c r="AO576" t="str" cm="1">
        <f t="array" ref="AO57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25.00%
% or $ amount Markup Non Business/Emergency Hours: $0.00
% Markup Materials: 25.00%</v>
      </c>
      <c r="AP57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William Dunn
Primary Addres: 100 Angelica Avenue, Mattapoisett, MA 02739
Phone Number: 508-223-4017
Fax Number: 508-223-4017</v>
      </c>
      <c r="AQ576" t="str">
        <f>VLOOKUP(data[[#This Row],[Lead Name]],get_cat!$A$170:$B$172,2,0)</f>
        <v>Miranda Beaudet 
Address: One Ashburton Place Room 1608 Boston, MA 02108 
Phone: 617-359-7292 | Email: Miranda.Beaudet@mass.gov</v>
      </c>
      <c r="AR57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William Dunn
Emergency Contact Phone/After Hours: 508-294-7961
Emergency Contact Email: consideritdunn@comcast.net</v>
      </c>
    </row>
    <row r="577" spans="1:44" x14ac:dyDescent="0.35">
      <c r="A577" t="s">
        <v>1869</v>
      </c>
      <c r="B577" t="s">
        <v>1797</v>
      </c>
      <c r="C577" t="s">
        <v>1798</v>
      </c>
      <c r="D577" t="s">
        <v>1810</v>
      </c>
      <c r="E577" t="s">
        <v>48</v>
      </c>
      <c r="F577" t="s">
        <v>48</v>
      </c>
      <c r="G577" t="s">
        <v>48</v>
      </c>
      <c r="H577" t="s">
        <v>61</v>
      </c>
      <c r="I577" t="s">
        <v>48</v>
      </c>
      <c r="J577" t="s">
        <v>48</v>
      </c>
      <c r="K577" t="s">
        <v>48</v>
      </c>
      <c r="L577" t="s">
        <v>48</v>
      </c>
      <c r="M577" t="s">
        <v>48</v>
      </c>
      <c r="N577" t="s">
        <v>48</v>
      </c>
      <c r="O577" t="s">
        <v>48</v>
      </c>
      <c r="P577" t="s">
        <v>48</v>
      </c>
      <c r="Q577" t="s">
        <v>61</v>
      </c>
      <c r="R577" t="s">
        <v>48</v>
      </c>
      <c r="S577" t="s">
        <v>48</v>
      </c>
      <c r="T577" t="s">
        <v>1861</v>
      </c>
      <c r="U577" t="s">
        <v>1862</v>
      </c>
      <c r="V577" t="s">
        <v>1863</v>
      </c>
      <c r="W577" t="s">
        <v>1864</v>
      </c>
      <c r="X577" t="s">
        <v>1864</v>
      </c>
      <c r="Y577" t="s">
        <v>1865</v>
      </c>
      <c r="Z577" t="s">
        <v>1869</v>
      </c>
      <c r="AA577">
        <v>0.02</v>
      </c>
      <c r="AB577">
        <v>1.4999999999999999E-2</v>
      </c>
      <c r="AC577">
        <v>0.01</v>
      </c>
      <c r="AD577">
        <v>0</v>
      </c>
      <c r="AE577">
        <v>0.25</v>
      </c>
      <c r="AG577">
        <v>0.25</v>
      </c>
      <c r="AH577" t="s">
        <v>68</v>
      </c>
      <c r="AI577" s="26">
        <v>0</v>
      </c>
      <c r="AJ577" s="26" t="s">
        <v>1863</v>
      </c>
      <c r="AK577" s="26" t="s">
        <v>1866</v>
      </c>
      <c r="AL577" s="26" t="s">
        <v>1865</v>
      </c>
      <c r="AM577" s="26" t="str" cm="1">
        <f t="array" ref="AM577">IF(AH577="Yes",T577&amp;" (Suspended as of: "&amp;TEXT(AI577,"m/dd/yyyy")&amp;")",T577)</f>
        <v>Consider It Dunn, Inc.</v>
      </c>
      <c r="AN577" t="str" cm="1">
        <f t="array" ref="AN57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0.00%</v>
      </c>
      <c r="AO577" t="str" cm="1">
        <f t="array" ref="AO57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25.00%
% or $ amount Markup Non Business/Emergency Hours: $0.00
% Markup Materials: 25.00%</v>
      </c>
      <c r="AP57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William Dunn
Primary Addres: 100 Angelica Avenue, Mattapoisett, MA 02739
Phone Number: 508-223-4017
Fax Number: 508-223-4017</v>
      </c>
      <c r="AQ577" t="str">
        <f>VLOOKUP(data[[#This Row],[Lead Name]],get_cat!$A$170:$B$172,2,0)</f>
        <v>Miranda Beaudet 
Address: One Ashburton Place Room 1608 Boston, MA 02108 
Phone: 617-359-7292 | Email: Miranda.Beaudet@mass.gov</v>
      </c>
      <c r="AR57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William Dunn
Emergency Contact Phone/After Hours: 508-294-7961
Emergency Contact Email: consideritdunn@comcast.net</v>
      </c>
    </row>
    <row r="578" spans="1:44" x14ac:dyDescent="0.35">
      <c r="A578" t="s">
        <v>1870</v>
      </c>
      <c r="B578" t="s">
        <v>1797</v>
      </c>
      <c r="C578" t="s">
        <v>1798</v>
      </c>
      <c r="D578" t="s">
        <v>1799</v>
      </c>
      <c r="E578" t="s">
        <v>61</v>
      </c>
      <c r="F578" t="s">
        <v>61</v>
      </c>
      <c r="G578" t="s">
        <v>61</v>
      </c>
      <c r="H578" t="s">
        <v>61</v>
      </c>
      <c r="I578" t="s">
        <v>61</v>
      </c>
      <c r="J578" t="s">
        <v>61</v>
      </c>
      <c r="K578" t="s">
        <v>61</v>
      </c>
      <c r="L578" t="s">
        <v>61</v>
      </c>
      <c r="M578" t="s">
        <v>61</v>
      </c>
      <c r="N578" t="s">
        <v>61</v>
      </c>
      <c r="O578" t="s">
        <v>61</v>
      </c>
      <c r="P578" t="s">
        <v>61</v>
      </c>
      <c r="Q578" t="s">
        <v>61</v>
      </c>
      <c r="R578" t="s">
        <v>61</v>
      </c>
      <c r="S578" t="s">
        <v>61</v>
      </c>
      <c r="T578" t="s">
        <v>1871</v>
      </c>
      <c r="U578" t="s">
        <v>1872</v>
      </c>
      <c r="V578" t="s">
        <v>1873</v>
      </c>
      <c r="W578" t="s">
        <v>1874</v>
      </c>
      <c r="X578" t="s">
        <v>1875</v>
      </c>
      <c r="Y578" t="s">
        <v>1876</v>
      </c>
      <c r="Z578" t="s">
        <v>1870</v>
      </c>
      <c r="AA578">
        <v>0.01</v>
      </c>
      <c r="AB578">
        <v>5.0000000000000001E-3</v>
      </c>
      <c r="AC578">
        <v>0</v>
      </c>
      <c r="AD578">
        <v>0</v>
      </c>
      <c r="AE578">
        <v>0.67</v>
      </c>
      <c r="AF578">
        <v>2.67</v>
      </c>
      <c r="AG578">
        <v>0.2</v>
      </c>
      <c r="AH578" t="s">
        <v>68</v>
      </c>
      <c r="AI578" s="26">
        <v>0</v>
      </c>
      <c r="AJ578" s="26" t="s">
        <v>1877</v>
      </c>
      <c r="AK578" s="26" t="s">
        <v>1878</v>
      </c>
      <c r="AL578" s="26" t="s">
        <v>1876</v>
      </c>
      <c r="AM578" s="26" t="str" cm="1">
        <f t="array" ref="AM578">IF(AH578="Yes",T578&amp;" (Suspended as of: "&amp;TEXT(AI578,"m/dd/yyyy")&amp;")",T578)</f>
        <v>Dankris Builders Corp.</v>
      </c>
      <c r="AN578" t="str" cm="1">
        <f t="array" ref="AN57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0.50%
PPD 20 Days: 0.00%
PPD 30 Days: 0.00%</v>
      </c>
      <c r="AO578" t="str" cm="1">
        <f t="array" ref="AO57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67.00%
% or $ amount Markup Non Business/Emergency Hours: $2.67
% Markup Materials: 20.00%</v>
      </c>
      <c r="AP57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Luke Baril
Primary Addres: 6 High Street, Unit 1, Plainville, MA 02762
Phone Number: 508-695-4066
Fax Number: 508-695-5866</v>
      </c>
      <c r="AQ578" t="str">
        <f>VLOOKUP(data[[#This Row],[Lead Name]],get_cat!$A$170:$B$172,2,0)</f>
        <v>Miranda Beaudet 
Address: One Ashburton Place Room 1608 Boston, MA 02108 
Phone: 617-359-7292 | Email: Miranda.Beaudet@mass.gov</v>
      </c>
      <c r="AR57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Luke Baril 
Emergency Contact Phone/After Hours: 508-695-4066; 774-254-2557
Emergency Contact Email: lbaril@dankris.com</v>
      </c>
    </row>
    <row r="579" spans="1:44" x14ac:dyDescent="0.35">
      <c r="A579" t="s">
        <v>1879</v>
      </c>
      <c r="B579" t="s">
        <v>1797</v>
      </c>
      <c r="C579" t="s">
        <v>1798</v>
      </c>
      <c r="D579" t="s">
        <v>1829</v>
      </c>
      <c r="E579" t="s">
        <v>61</v>
      </c>
      <c r="F579" t="s">
        <v>61</v>
      </c>
      <c r="G579" t="s">
        <v>61</v>
      </c>
      <c r="H579" t="s">
        <v>61</v>
      </c>
      <c r="I579" t="s">
        <v>61</v>
      </c>
      <c r="J579" t="s">
        <v>61</v>
      </c>
      <c r="K579" t="s">
        <v>61</v>
      </c>
      <c r="L579" t="s">
        <v>61</v>
      </c>
      <c r="M579" t="s">
        <v>61</v>
      </c>
      <c r="N579" t="s">
        <v>61</v>
      </c>
      <c r="O579" t="s">
        <v>61</v>
      </c>
      <c r="P579" t="s">
        <v>61</v>
      </c>
      <c r="Q579" t="s">
        <v>61</v>
      </c>
      <c r="R579" t="s">
        <v>61</v>
      </c>
      <c r="S579" t="s">
        <v>61</v>
      </c>
      <c r="T579" t="s">
        <v>1871</v>
      </c>
      <c r="U579" t="s">
        <v>1872</v>
      </c>
      <c r="V579" t="s">
        <v>1873</v>
      </c>
      <c r="W579" t="s">
        <v>1874</v>
      </c>
      <c r="X579" t="s">
        <v>1875</v>
      </c>
      <c r="Y579" t="s">
        <v>1876</v>
      </c>
      <c r="Z579" t="s">
        <v>1879</v>
      </c>
      <c r="AA579">
        <v>0.01</v>
      </c>
      <c r="AB579">
        <v>5.0000000000000001E-3</v>
      </c>
      <c r="AC579">
        <v>0</v>
      </c>
      <c r="AD579">
        <v>0</v>
      </c>
      <c r="AE579">
        <v>0.67</v>
      </c>
      <c r="AF579">
        <v>2.67</v>
      </c>
      <c r="AG579">
        <v>0.2</v>
      </c>
      <c r="AH579" t="s">
        <v>68</v>
      </c>
      <c r="AI579" s="26">
        <v>0</v>
      </c>
      <c r="AJ579" s="26" t="s">
        <v>1877</v>
      </c>
      <c r="AK579" s="26" t="s">
        <v>1878</v>
      </c>
      <c r="AL579" s="26" t="s">
        <v>1876</v>
      </c>
      <c r="AM579" s="26" t="str" cm="1">
        <f t="array" ref="AM579">IF(AH579="Yes",T579&amp;" (Suspended as of: "&amp;TEXT(AI579,"m/dd/yyyy")&amp;")",T579)</f>
        <v>Dankris Builders Corp.</v>
      </c>
      <c r="AN579" t="str" cm="1">
        <f t="array" ref="AN57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0.50%
PPD 20 Days: 0.00%
PPD 30 Days: 0.00%</v>
      </c>
      <c r="AO579" t="str" cm="1">
        <f t="array" ref="AO57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67.00%
% or $ amount Markup Non Business/Emergency Hours: $2.67
% Markup Materials: 20.00%</v>
      </c>
      <c r="AP57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Luke Baril
Primary Addres: 6 High Street, Unit 1, Plainville, MA 02762
Phone Number: 508-695-4066
Fax Number: 508-695-5866</v>
      </c>
      <c r="AQ579" t="str">
        <f>VLOOKUP(data[[#This Row],[Lead Name]],get_cat!$A$170:$B$172,2,0)</f>
        <v>Miranda Beaudet 
Address: One Ashburton Place Room 1608 Boston, MA 02108 
Phone: 617-359-7292 | Email: Miranda.Beaudet@mass.gov</v>
      </c>
      <c r="AR57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Luke Baril 
Emergency Contact Phone/After Hours: 508-695-4066; 774-254-2557
Emergency Contact Email: lbaril@dankris.com</v>
      </c>
    </row>
    <row r="580" spans="1:44" x14ac:dyDescent="0.35">
      <c r="A580" t="s">
        <v>1880</v>
      </c>
      <c r="B580" t="s">
        <v>1797</v>
      </c>
      <c r="C580" t="s">
        <v>1798</v>
      </c>
      <c r="D580" t="s">
        <v>1808</v>
      </c>
      <c r="E580" t="s">
        <v>61</v>
      </c>
      <c r="F580" t="s">
        <v>61</v>
      </c>
      <c r="G580" t="s">
        <v>61</v>
      </c>
      <c r="H580" t="s">
        <v>61</v>
      </c>
      <c r="I580" t="s">
        <v>61</v>
      </c>
      <c r="J580" t="s">
        <v>61</v>
      </c>
      <c r="K580" t="s">
        <v>61</v>
      </c>
      <c r="L580" t="s">
        <v>61</v>
      </c>
      <c r="M580" t="s">
        <v>61</v>
      </c>
      <c r="N580" t="s">
        <v>61</v>
      </c>
      <c r="O580" t="s">
        <v>61</v>
      </c>
      <c r="P580" t="s">
        <v>61</v>
      </c>
      <c r="Q580" t="s">
        <v>61</v>
      </c>
      <c r="R580" t="s">
        <v>61</v>
      </c>
      <c r="S580" t="s">
        <v>61</v>
      </c>
      <c r="T580" t="s">
        <v>1871</v>
      </c>
      <c r="U580" t="s">
        <v>1872</v>
      </c>
      <c r="V580" t="s">
        <v>1873</v>
      </c>
      <c r="W580" t="s">
        <v>1874</v>
      </c>
      <c r="X580" t="s">
        <v>1875</v>
      </c>
      <c r="Y580" t="s">
        <v>1876</v>
      </c>
      <c r="Z580" t="s">
        <v>1880</v>
      </c>
      <c r="AA580">
        <v>0.01</v>
      </c>
      <c r="AB580">
        <v>5.0000000000000001E-3</v>
      </c>
      <c r="AC580">
        <v>0</v>
      </c>
      <c r="AD580">
        <v>0</v>
      </c>
      <c r="AE580">
        <v>0.67</v>
      </c>
      <c r="AF580">
        <v>2.67</v>
      </c>
      <c r="AG580">
        <v>0.2</v>
      </c>
      <c r="AH580" t="s">
        <v>68</v>
      </c>
      <c r="AI580" s="26">
        <v>0</v>
      </c>
      <c r="AJ580" s="26" t="s">
        <v>1877</v>
      </c>
      <c r="AK580" s="26" t="s">
        <v>1878</v>
      </c>
      <c r="AL580" s="26" t="s">
        <v>1876</v>
      </c>
      <c r="AM580" s="26" t="str" cm="1">
        <f t="array" ref="AM580">IF(AH580="Yes",T580&amp;" (Suspended as of: "&amp;TEXT(AI580,"m/dd/yyyy")&amp;")",T580)</f>
        <v>Dankris Builders Corp.</v>
      </c>
      <c r="AN580" t="str" cm="1">
        <f t="array" ref="AN58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0.50%
PPD 20 Days: 0.00%
PPD 30 Days: 0.00%</v>
      </c>
      <c r="AO580" t="str" cm="1">
        <f t="array" ref="AO58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67.00%
% or $ amount Markup Non Business/Emergency Hours: $2.67
% Markup Materials: 20.00%</v>
      </c>
      <c r="AP58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Luke Baril
Primary Addres: 6 High Street, Unit 1, Plainville, MA 02762
Phone Number: 508-695-4066
Fax Number: 508-695-5866</v>
      </c>
      <c r="AQ580" t="str">
        <f>VLOOKUP(data[[#This Row],[Lead Name]],get_cat!$A$170:$B$172,2,0)</f>
        <v>Miranda Beaudet 
Address: One Ashburton Place Room 1608 Boston, MA 02108 
Phone: 617-359-7292 | Email: Miranda.Beaudet@mass.gov</v>
      </c>
      <c r="AR58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Luke Baril 
Emergency Contact Phone/After Hours: 508-695-4066; 774-254-2557
Emergency Contact Email: lbaril@dankris.com</v>
      </c>
    </row>
    <row r="581" spans="1:44" x14ac:dyDescent="0.35">
      <c r="A581" t="s">
        <v>1881</v>
      </c>
      <c r="B581" t="s">
        <v>1797</v>
      </c>
      <c r="C581" t="s">
        <v>1798</v>
      </c>
      <c r="D581" t="s">
        <v>1810</v>
      </c>
      <c r="E581" t="s">
        <v>61</v>
      </c>
      <c r="F581" t="s">
        <v>61</v>
      </c>
      <c r="G581" t="s">
        <v>61</v>
      </c>
      <c r="H581" t="s">
        <v>61</v>
      </c>
      <c r="I581" t="s">
        <v>61</v>
      </c>
      <c r="J581" t="s">
        <v>61</v>
      </c>
      <c r="K581" t="s">
        <v>61</v>
      </c>
      <c r="L581" t="s">
        <v>61</v>
      </c>
      <c r="M581" t="s">
        <v>61</v>
      </c>
      <c r="N581" t="s">
        <v>61</v>
      </c>
      <c r="O581" t="s">
        <v>61</v>
      </c>
      <c r="P581" t="s">
        <v>61</v>
      </c>
      <c r="Q581" t="s">
        <v>61</v>
      </c>
      <c r="R581" t="s">
        <v>61</v>
      </c>
      <c r="S581" t="s">
        <v>61</v>
      </c>
      <c r="T581" t="s">
        <v>1871</v>
      </c>
      <c r="U581" t="s">
        <v>1872</v>
      </c>
      <c r="V581" t="s">
        <v>1873</v>
      </c>
      <c r="W581" t="s">
        <v>1874</v>
      </c>
      <c r="X581" t="s">
        <v>1875</v>
      </c>
      <c r="Y581" t="s">
        <v>1876</v>
      </c>
      <c r="Z581" t="s">
        <v>1881</v>
      </c>
      <c r="AA581">
        <v>0.01</v>
      </c>
      <c r="AB581">
        <v>5.0000000000000001E-3</v>
      </c>
      <c r="AC581">
        <v>0</v>
      </c>
      <c r="AD581">
        <v>0</v>
      </c>
      <c r="AE581">
        <v>0.67</v>
      </c>
      <c r="AF581">
        <v>2.67</v>
      </c>
      <c r="AG581">
        <v>0.2</v>
      </c>
      <c r="AH581" t="s">
        <v>68</v>
      </c>
      <c r="AI581" s="26">
        <v>0</v>
      </c>
      <c r="AJ581" s="26" t="s">
        <v>1877</v>
      </c>
      <c r="AK581" s="26" t="s">
        <v>1878</v>
      </c>
      <c r="AL581" s="26" t="s">
        <v>1876</v>
      </c>
      <c r="AM581" s="26" t="str" cm="1">
        <f t="array" ref="AM581">IF(AH581="Yes",T581&amp;" (Suspended as of: "&amp;TEXT(AI581,"m/dd/yyyy")&amp;")",T581)</f>
        <v>Dankris Builders Corp.</v>
      </c>
      <c r="AN581" t="str" cm="1">
        <f t="array" ref="AN58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0.50%
PPD 20 Days: 0.00%
PPD 30 Days: 0.00%</v>
      </c>
      <c r="AO581" t="str" cm="1">
        <f t="array" ref="AO58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67.00%
% or $ amount Markup Non Business/Emergency Hours: $2.67
% Markup Materials: 20.00%</v>
      </c>
      <c r="AP58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Luke Baril
Primary Addres: 6 High Street, Unit 1, Plainville, MA 02762
Phone Number: 508-695-4066
Fax Number: 508-695-5866</v>
      </c>
      <c r="AQ581" t="str">
        <f>VLOOKUP(data[[#This Row],[Lead Name]],get_cat!$A$170:$B$172,2,0)</f>
        <v>Miranda Beaudet 
Address: One Ashburton Place Room 1608 Boston, MA 02108 
Phone: 617-359-7292 | Email: Miranda.Beaudet@mass.gov</v>
      </c>
      <c r="AR58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Luke Baril 
Emergency Contact Phone/After Hours: 508-695-4066; 774-254-2557
Emergency Contact Email: lbaril@dankris.com</v>
      </c>
    </row>
    <row r="582" spans="1:44" x14ac:dyDescent="0.35">
      <c r="A582" t="s">
        <v>1882</v>
      </c>
      <c r="B582" t="s">
        <v>1797</v>
      </c>
      <c r="C582" t="s">
        <v>1798</v>
      </c>
      <c r="D582" t="s">
        <v>1850</v>
      </c>
      <c r="E582" t="s">
        <v>61</v>
      </c>
      <c r="F582" t="s">
        <v>61</v>
      </c>
      <c r="G582" t="s">
        <v>61</v>
      </c>
      <c r="H582" t="s">
        <v>61</v>
      </c>
      <c r="I582" t="s">
        <v>61</v>
      </c>
      <c r="J582" t="s">
        <v>61</v>
      </c>
      <c r="K582" t="s">
        <v>61</v>
      </c>
      <c r="L582" t="s">
        <v>61</v>
      </c>
      <c r="M582" t="s">
        <v>61</v>
      </c>
      <c r="N582" t="s">
        <v>61</v>
      </c>
      <c r="O582" t="s">
        <v>61</v>
      </c>
      <c r="P582" t="s">
        <v>61</v>
      </c>
      <c r="Q582" t="s">
        <v>61</v>
      </c>
      <c r="R582" t="s">
        <v>61</v>
      </c>
      <c r="S582" t="s">
        <v>61</v>
      </c>
      <c r="T582" t="s">
        <v>1871</v>
      </c>
      <c r="U582" t="s">
        <v>1872</v>
      </c>
      <c r="V582" t="s">
        <v>1873</v>
      </c>
      <c r="W582" t="s">
        <v>1874</v>
      </c>
      <c r="X582" t="s">
        <v>1875</v>
      </c>
      <c r="Y582" t="s">
        <v>1876</v>
      </c>
      <c r="Z582" t="s">
        <v>1882</v>
      </c>
      <c r="AA582">
        <v>0.01</v>
      </c>
      <c r="AB582">
        <v>5.0000000000000001E-3</v>
      </c>
      <c r="AC582">
        <v>0</v>
      </c>
      <c r="AD582">
        <v>0</v>
      </c>
      <c r="AE582">
        <v>0.67</v>
      </c>
      <c r="AF582">
        <v>2.67</v>
      </c>
      <c r="AG582">
        <v>0.2</v>
      </c>
      <c r="AH582" t="s">
        <v>68</v>
      </c>
      <c r="AI582" s="26">
        <v>0</v>
      </c>
      <c r="AJ582" s="26" t="s">
        <v>1877</v>
      </c>
      <c r="AK582" s="26" t="s">
        <v>1878</v>
      </c>
      <c r="AL582" s="26" t="s">
        <v>1876</v>
      </c>
      <c r="AM582" s="26" t="str" cm="1">
        <f t="array" ref="AM582">IF(AH582="Yes",T582&amp;" (Suspended as of: "&amp;TEXT(AI582,"m/dd/yyyy")&amp;")",T582)</f>
        <v>Dankris Builders Corp.</v>
      </c>
      <c r="AN582" t="str" cm="1">
        <f t="array" ref="AN58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0.50%
PPD 20 Days: 0.00%
PPD 30 Days: 0.00%</v>
      </c>
      <c r="AO582" t="str" cm="1">
        <f t="array" ref="AO58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67.00%
% or $ amount Markup Non Business/Emergency Hours: $2.67
% Markup Materials: 20.00%</v>
      </c>
      <c r="AP58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Luke Baril
Primary Addres: 6 High Street, Unit 1, Plainville, MA 02762
Phone Number: 508-695-4066
Fax Number: 508-695-5866</v>
      </c>
      <c r="AQ582" t="str">
        <f>VLOOKUP(data[[#This Row],[Lead Name]],get_cat!$A$170:$B$172,2,0)</f>
        <v>Miranda Beaudet 
Address: One Ashburton Place Room 1608 Boston, MA 02108 
Phone: 617-359-7292 | Email: Miranda.Beaudet@mass.gov</v>
      </c>
      <c r="AR58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Luke Baril 
Emergency Contact Phone/After Hours: 508-695-4066; 774-254-2557
Emergency Contact Email: lbaril@dankris.com</v>
      </c>
    </row>
    <row r="583" spans="1:44" x14ac:dyDescent="0.35">
      <c r="A583" t="s">
        <v>1883</v>
      </c>
      <c r="B583" t="s">
        <v>1797</v>
      </c>
      <c r="C583" t="s">
        <v>1798</v>
      </c>
      <c r="D583" t="s">
        <v>1829</v>
      </c>
      <c r="E583" t="s">
        <v>48</v>
      </c>
      <c r="F583" t="s">
        <v>48</v>
      </c>
      <c r="G583" t="s">
        <v>61</v>
      </c>
      <c r="H583" t="s">
        <v>48</v>
      </c>
      <c r="I583" t="s">
        <v>48</v>
      </c>
      <c r="J583" t="s">
        <v>48</v>
      </c>
      <c r="K583" t="s">
        <v>61</v>
      </c>
      <c r="L583" t="s">
        <v>61</v>
      </c>
      <c r="M583" t="s">
        <v>61</v>
      </c>
      <c r="N583" t="s">
        <v>48</v>
      </c>
      <c r="O583" t="s">
        <v>48</v>
      </c>
      <c r="P583" t="s">
        <v>48</v>
      </c>
      <c r="Q583" t="s">
        <v>48</v>
      </c>
      <c r="R583" t="s">
        <v>48</v>
      </c>
      <c r="S583" t="s">
        <v>61</v>
      </c>
      <c r="T583" t="s">
        <v>693</v>
      </c>
      <c r="U583" t="s">
        <v>694</v>
      </c>
      <c r="V583" t="s">
        <v>1884</v>
      </c>
      <c r="W583" t="s">
        <v>696</v>
      </c>
      <c r="X583" t="s">
        <v>697</v>
      </c>
      <c r="Y583" t="s">
        <v>1885</v>
      </c>
      <c r="Z583" t="s">
        <v>1883</v>
      </c>
      <c r="AA583">
        <v>0.02</v>
      </c>
      <c r="AB583">
        <v>0.02</v>
      </c>
      <c r="AC583">
        <v>1.4999999999999999E-2</v>
      </c>
      <c r="AD583">
        <v>0.01</v>
      </c>
      <c r="AE583">
        <v>0.6</v>
      </c>
      <c r="AF583">
        <v>144</v>
      </c>
      <c r="AG583">
        <v>0.1</v>
      </c>
      <c r="AH583" t="s">
        <v>68</v>
      </c>
      <c r="AI583" s="26">
        <v>0</v>
      </c>
      <c r="AJ583" s="26" t="s">
        <v>701</v>
      </c>
      <c r="AK583" s="26" t="s">
        <v>699</v>
      </c>
      <c r="AL583" s="26" t="s">
        <v>703</v>
      </c>
      <c r="AM583" s="26" t="str" cm="1">
        <f t="array" ref="AM583">IF(AH583="Yes",T583&amp;" (Suspended as of: "&amp;TEXT(AI583,"m/dd/yyyy")&amp;")",T583)</f>
        <v>Garland Construction Corporation</v>
      </c>
      <c r="AN583" t="str" cm="1">
        <f t="array" ref="AN58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2.00%
PPD 20 Days: 1.50%
PPD 30 Days: 1.00%</v>
      </c>
      <c r="AO583" t="str" cm="1">
        <f t="array" ref="AO58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60.00%
% or $ amount Markup Non Business/Emergency Hours: $144.00
% Markup Materials: 10.00%</v>
      </c>
      <c r="AP58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Jilliane Orwat
Primary Addres: 40 Old James Street, Chicopee, MA 01020
Phone Number: 413-533-7699
Fax Number: 413-532-6046</v>
      </c>
      <c r="AQ583" t="str">
        <f>VLOOKUP(data[[#This Row],[Lead Name]],get_cat!$A$170:$B$172,2,0)</f>
        <v>Miranda Beaudet 
Address: One Ashburton Place Room 1608 Boston, MA 02108 
Phone: 617-359-7292 | Email: Miranda.Beaudet@mass.gov</v>
      </c>
      <c r="AR58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Michael Avis
Emergency Contact Phone/After Hours: 413-533-7699; 413-885-5227
Emergency Contact Email: mavis@garlandconstructioncorp.com</v>
      </c>
    </row>
    <row r="584" spans="1:44" x14ac:dyDescent="0.35">
      <c r="A584" t="s">
        <v>1886</v>
      </c>
      <c r="B584" t="s">
        <v>1797</v>
      </c>
      <c r="C584" t="s">
        <v>1798</v>
      </c>
      <c r="D584" t="s">
        <v>1810</v>
      </c>
      <c r="E584" t="s">
        <v>48</v>
      </c>
      <c r="F584" t="s">
        <v>48</v>
      </c>
      <c r="G584" t="s">
        <v>61</v>
      </c>
      <c r="H584" t="s">
        <v>48</v>
      </c>
      <c r="I584" t="s">
        <v>48</v>
      </c>
      <c r="J584" t="s">
        <v>48</v>
      </c>
      <c r="K584" t="s">
        <v>61</v>
      </c>
      <c r="L584" t="s">
        <v>61</v>
      </c>
      <c r="M584" t="s">
        <v>61</v>
      </c>
      <c r="N584" t="s">
        <v>48</v>
      </c>
      <c r="O584" t="s">
        <v>48</v>
      </c>
      <c r="P584" t="s">
        <v>48</v>
      </c>
      <c r="Q584" t="s">
        <v>48</v>
      </c>
      <c r="R584" t="s">
        <v>48</v>
      </c>
      <c r="S584" t="s">
        <v>61</v>
      </c>
      <c r="T584" t="s">
        <v>693</v>
      </c>
      <c r="U584" t="s">
        <v>694</v>
      </c>
      <c r="V584" t="s">
        <v>1884</v>
      </c>
      <c r="W584" t="s">
        <v>696</v>
      </c>
      <c r="X584" t="s">
        <v>697</v>
      </c>
      <c r="Y584" t="s">
        <v>1885</v>
      </c>
      <c r="Z584" t="s">
        <v>1886</v>
      </c>
      <c r="AA584">
        <v>0.02</v>
      </c>
      <c r="AB584">
        <v>0.02</v>
      </c>
      <c r="AC584">
        <v>1.4999999999999999E-2</v>
      </c>
      <c r="AD584">
        <v>0.01</v>
      </c>
      <c r="AE584">
        <v>0.6</v>
      </c>
      <c r="AF584">
        <v>144</v>
      </c>
      <c r="AG584">
        <v>0.1</v>
      </c>
      <c r="AH584" t="s">
        <v>68</v>
      </c>
      <c r="AI584" s="26">
        <v>0</v>
      </c>
      <c r="AJ584" s="26" t="s">
        <v>701</v>
      </c>
      <c r="AK584" s="26" t="s">
        <v>699</v>
      </c>
      <c r="AL584" s="26" t="s">
        <v>703</v>
      </c>
      <c r="AM584" s="26" t="str" cm="1">
        <f t="array" ref="AM584">IF(AH584="Yes",T584&amp;" (Suspended as of: "&amp;TEXT(AI584,"m/dd/yyyy")&amp;")",T584)</f>
        <v>Garland Construction Corporation</v>
      </c>
      <c r="AN584" t="str" cm="1">
        <f t="array" ref="AN58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2.00%
PPD 20 Days: 1.50%
PPD 30 Days: 1.00%</v>
      </c>
      <c r="AO584" t="str" cm="1">
        <f t="array" ref="AO58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60.00%
% or $ amount Markup Non Business/Emergency Hours: $144.00
% Markup Materials: 10.00%</v>
      </c>
      <c r="AP58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Jilliane Orwat
Primary Addres: 40 Old James Street, Chicopee, MA 01020
Phone Number: 413-533-7699
Fax Number: 413-532-6046</v>
      </c>
      <c r="AQ584" t="str">
        <f>VLOOKUP(data[[#This Row],[Lead Name]],get_cat!$A$170:$B$172,2,0)</f>
        <v>Miranda Beaudet 
Address: One Ashburton Place Room 1608 Boston, MA 02108 
Phone: 617-359-7292 | Email: Miranda.Beaudet@mass.gov</v>
      </c>
      <c r="AR58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Michael Avis
Emergency Contact Phone/After Hours: 413-533-7699; 413-885-5227
Emergency Contact Email: mavis@garlandconstructioncorp.com</v>
      </c>
    </row>
    <row r="585" spans="1:44" x14ac:dyDescent="0.35">
      <c r="A585" t="s">
        <v>1887</v>
      </c>
      <c r="B585" t="s">
        <v>1797</v>
      </c>
      <c r="C585" t="s">
        <v>1798</v>
      </c>
      <c r="D585" t="s">
        <v>1808</v>
      </c>
      <c r="E585" t="s">
        <v>61</v>
      </c>
      <c r="F585" t="s">
        <v>61</v>
      </c>
      <c r="G585" t="s">
        <v>61</v>
      </c>
      <c r="H585" t="s">
        <v>61</v>
      </c>
      <c r="I585" t="s">
        <v>61</v>
      </c>
      <c r="J585" t="s">
        <v>61</v>
      </c>
      <c r="K585" t="s">
        <v>61</v>
      </c>
      <c r="L585" t="s">
        <v>61</v>
      </c>
      <c r="M585" t="s">
        <v>61</v>
      </c>
      <c r="N585" t="s">
        <v>61</v>
      </c>
      <c r="O585" t="s">
        <v>61</v>
      </c>
      <c r="P585" t="s">
        <v>61</v>
      </c>
      <c r="Q585" t="s">
        <v>61</v>
      </c>
      <c r="R585" t="s">
        <v>61</v>
      </c>
      <c r="S585" t="s">
        <v>61</v>
      </c>
      <c r="T585" t="s">
        <v>1888</v>
      </c>
      <c r="U585" t="s">
        <v>1889</v>
      </c>
      <c r="V585" t="s">
        <v>1890</v>
      </c>
      <c r="W585" t="s">
        <v>1891</v>
      </c>
      <c r="X585" t="s">
        <v>58</v>
      </c>
      <c r="Y585" t="s">
        <v>1892</v>
      </c>
      <c r="Z585" t="s">
        <v>1887</v>
      </c>
      <c r="AA585">
        <v>0.02</v>
      </c>
      <c r="AB585">
        <v>0.01</v>
      </c>
      <c r="AC585">
        <v>5.0000000000000001E-3</v>
      </c>
      <c r="AD585">
        <v>0</v>
      </c>
      <c r="AE585">
        <v>1.5</v>
      </c>
      <c r="AF585">
        <v>153</v>
      </c>
      <c r="AG585">
        <v>0.1</v>
      </c>
      <c r="AH585" t="s">
        <v>68</v>
      </c>
      <c r="AI585" s="26">
        <v>0</v>
      </c>
      <c r="AJ585" s="26" t="s">
        <v>1893</v>
      </c>
      <c r="AK585" s="26" t="s">
        <v>1894</v>
      </c>
      <c r="AL585" s="26" t="s">
        <v>1895</v>
      </c>
      <c r="AM585" s="26" t="str" cm="1">
        <f t="array" ref="AM585">IF(AH585="Yes",T585&amp;" (Suspended as of: "&amp;TEXT(AI585,"m/dd/yyyy")&amp;")",T585)</f>
        <v>K S Carroll Excavating</v>
      </c>
      <c r="AN585" t="str" cm="1">
        <f t="array" ref="AN58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0.50%
PPD 30 Days: 0.00%</v>
      </c>
      <c r="AO585" t="str" cm="1">
        <f t="array" ref="AO58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150.00%
% or $ amount Markup Non Business/Emergency Hours: $153.00
% Markup Materials: 10.00%</v>
      </c>
      <c r="AP58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Keith Carroll
Primary Addres: 193 Foster Street, Littleton, MA 01460
Phone Number: 978-852-5817
Fax Number: N/A</v>
      </c>
      <c r="AQ585" t="str">
        <f>VLOOKUP(data[[#This Row],[Lead Name]],get_cat!$A$170:$B$172,2,0)</f>
        <v>Miranda Beaudet 
Address: One Ashburton Place Room 1608 Boston, MA 02108 
Phone: 617-359-7292 | Email: Miranda.Beaudet@mass.gov</v>
      </c>
      <c r="AR58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Lisa Carroll
Emergency Contact Phone/After Hours: 978-486-0837; 978-580-6968
Emergency Contact Email: wilmacarroll@verizon.net</v>
      </c>
    </row>
    <row r="586" spans="1:44" x14ac:dyDescent="0.35">
      <c r="A586" t="s">
        <v>1896</v>
      </c>
      <c r="B586" t="s">
        <v>1797</v>
      </c>
      <c r="C586" t="s">
        <v>1798</v>
      </c>
      <c r="D586" t="s">
        <v>1829</v>
      </c>
      <c r="E586" t="s">
        <v>48</v>
      </c>
      <c r="F586" t="s">
        <v>48</v>
      </c>
      <c r="G586" t="s">
        <v>48</v>
      </c>
      <c r="H586" t="s">
        <v>48</v>
      </c>
      <c r="I586" t="s">
        <v>48</v>
      </c>
      <c r="J586" t="s">
        <v>48</v>
      </c>
      <c r="K586" t="s">
        <v>48</v>
      </c>
      <c r="L586" t="s">
        <v>48</v>
      </c>
      <c r="M586" t="s">
        <v>48</v>
      </c>
      <c r="N586" t="s">
        <v>48</v>
      </c>
      <c r="O586" t="s">
        <v>48</v>
      </c>
      <c r="P586" t="s">
        <v>48</v>
      </c>
      <c r="Q586" t="s">
        <v>48</v>
      </c>
      <c r="R586" t="s">
        <v>48</v>
      </c>
      <c r="S586" t="s">
        <v>48</v>
      </c>
      <c r="T586" t="s">
        <v>975</v>
      </c>
      <c r="U586" t="s">
        <v>976</v>
      </c>
      <c r="V586" t="s">
        <v>977</v>
      </c>
      <c r="W586" t="s">
        <v>1897</v>
      </c>
      <c r="X586" t="s">
        <v>979</v>
      </c>
      <c r="Y586" t="s">
        <v>1898</v>
      </c>
      <c r="Z586" t="s">
        <v>1896</v>
      </c>
      <c r="AA586">
        <v>0</v>
      </c>
      <c r="AB586">
        <v>0</v>
      </c>
      <c r="AC586">
        <v>0</v>
      </c>
      <c r="AD586">
        <v>0.01</v>
      </c>
      <c r="AE586">
        <v>0.75</v>
      </c>
      <c r="AF586">
        <v>170</v>
      </c>
      <c r="AG586">
        <v>0.1</v>
      </c>
      <c r="AH586" t="s">
        <v>566</v>
      </c>
      <c r="AI586" s="26">
        <v>0</v>
      </c>
      <c r="AJ586" s="26" t="s">
        <v>981</v>
      </c>
      <c r="AK586" s="26" t="s">
        <v>982</v>
      </c>
      <c r="AL586" s="26" t="s">
        <v>980</v>
      </c>
      <c r="AM586" s="26" t="str" cm="1">
        <f t="array" ref="AM586">IF(AH586="Yes",T586&amp;" (Suspended as of: "&amp;TEXT(AI586,"m/dd/yyyy")&amp;")",T586)</f>
        <v>Kurtz, Inc. (Suspended as of: 1/00/1900)</v>
      </c>
      <c r="AN586" t="str" cm="1">
        <f t="array" ref="AN58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1.00%</v>
      </c>
      <c r="AO586" t="str" cm="1">
        <f t="array" ref="AO58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75.00%
% or $ amount Markup Non Business/Emergency Hours: $170.00
% Markup Materials: 10.00%</v>
      </c>
      <c r="AP58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Lori Kurtz
Primary Addres: 810 Southampton Road, Westfield, MA 01085
Phone Number: 413-568-0636
Fax Number: 413-568-5430</v>
      </c>
      <c r="AQ586" t="str">
        <f>VLOOKUP(data[[#This Row],[Lead Name]],get_cat!$A$170:$B$172,2,0)</f>
        <v>Miranda Beaudet 
Address: One Ashburton Place Room 1608 Boston, MA 02108 
Phone: 617-359-7292 | Email: Miranda.Beaudet@mass.gov</v>
      </c>
      <c r="AR58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Gene Kurtz
Emergency Contact Phone/After Hours: 413-568-0636 x105; 413-896-0602
Emergency Contact Email: estimating@kurtzinc.com</v>
      </c>
    </row>
    <row r="587" spans="1:44" x14ac:dyDescent="0.35">
      <c r="A587" t="s">
        <v>1899</v>
      </c>
      <c r="B587" t="s">
        <v>1797</v>
      </c>
      <c r="C587" t="s">
        <v>1798</v>
      </c>
      <c r="D587" t="s">
        <v>1810</v>
      </c>
      <c r="E587" t="s">
        <v>48</v>
      </c>
      <c r="F587" t="s">
        <v>48</v>
      </c>
      <c r="G587" t="s">
        <v>48</v>
      </c>
      <c r="H587" t="s">
        <v>48</v>
      </c>
      <c r="I587" t="s">
        <v>48</v>
      </c>
      <c r="J587" t="s">
        <v>48</v>
      </c>
      <c r="K587" t="s">
        <v>48</v>
      </c>
      <c r="L587" t="s">
        <v>48</v>
      </c>
      <c r="M587" t="s">
        <v>48</v>
      </c>
      <c r="N587" t="s">
        <v>48</v>
      </c>
      <c r="O587" t="s">
        <v>48</v>
      </c>
      <c r="P587" t="s">
        <v>48</v>
      </c>
      <c r="Q587" t="s">
        <v>48</v>
      </c>
      <c r="R587" t="s">
        <v>48</v>
      </c>
      <c r="S587" t="s">
        <v>48</v>
      </c>
      <c r="T587" t="s">
        <v>975</v>
      </c>
      <c r="U587" t="s">
        <v>976</v>
      </c>
      <c r="V587" t="s">
        <v>977</v>
      </c>
      <c r="W587" t="s">
        <v>1897</v>
      </c>
      <c r="X587" t="s">
        <v>979</v>
      </c>
      <c r="Y587" t="s">
        <v>1898</v>
      </c>
      <c r="Z587" t="s">
        <v>1899</v>
      </c>
      <c r="AA587">
        <v>0</v>
      </c>
      <c r="AB587">
        <v>0</v>
      </c>
      <c r="AC587">
        <v>0</v>
      </c>
      <c r="AD587">
        <v>0.01</v>
      </c>
      <c r="AE587">
        <v>0.75</v>
      </c>
      <c r="AF587">
        <v>170</v>
      </c>
      <c r="AG587">
        <v>0.1</v>
      </c>
      <c r="AH587" t="s">
        <v>566</v>
      </c>
      <c r="AI587" s="26">
        <v>44826</v>
      </c>
      <c r="AJ587" s="26" t="s">
        <v>981</v>
      </c>
      <c r="AK587" s="26" t="s">
        <v>982</v>
      </c>
      <c r="AL587" s="26" t="s">
        <v>980</v>
      </c>
      <c r="AM587" s="26" t="str" cm="1">
        <f t="array" ref="AM587">IF(AH587="Yes",T587&amp;" (Suspended as of: "&amp;TEXT(AI587,"m/dd/yyyy")&amp;")",T587)</f>
        <v>Kurtz, Inc. (Suspended as of: 9/22/2022)</v>
      </c>
      <c r="AN587" t="str" cm="1">
        <f t="array" ref="AN58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1.00%</v>
      </c>
      <c r="AO587" t="str" cm="1">
        <f t="array" ref="AO58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75.00%
% or $ amount Markup Non Business/Emergency Hours: $170.00
% Markup Materials: 10.00%</v>
      </c>
      <c r="AP58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Lori Kurtz
Primary Addres: 810 Southampton Road, Westfield, MA 01085
Phone Number: 413-568-0636
Fax Number: 413-568-5430</v>
      </c>
      <c r="AQ587" t="str">
        <f>VLOOKUP(data[[#This Row],[Lead Name]],get_cat!$A$170:$B$172,2,0)</f>
        <v>Miranda Beaudet 
Address: One Ashburton Place Room 1608 Boston, MA 02108 
Phone: 617-359-7292 | Email: Miranda.Beaudet@mass.gov</v>
      </c>
      <c r="AR58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Gene Kurtz
Emergency Contact Phone/After Hours: 413-568-0636 x105; 413-896-0602
Emergency Contact Email: estimating@kurtzinc.com</v>
      </c>
    </row>
    <row r="588" spans="1:44" x14ac:dyDescent="0.35">
      <c r="A588" t="s">
        <v>1900</v>
      </c>
      <c r="B588" t="s">
        <v>1797</v>
      </c>
      <c r="C588" t="s">
        <v>1798</v>
      </c>
      <c r="D588" t="s">
        <v>1850</v>
      </c>
      <c r="E588" t="s">
        <v>48</v>
      </c>
      <c r="F588" t="s">
        <v>48</v>
      </c>
      <c r="G588" t="s">
        <v>48</v>
      </c>
      <c r="H588" t="s">
        <v>48</v>
      </c>
      <c r="I588" t="s">
        <v>48</v>
      </c>
      <c r="J588" t="s">
        <v>48</v>
      </c>
      <c r="K588" t="s">
        <v>48</v>
      </c>
      <c r="L588" t="s">
        <v>48</v>
      </c>
      <c r="M588" t="s">
        <v>48</v>
      </c>
      <c r="N588" t="s">
        <v>48</v>
      </c>
      <c r="O588" t="s">
        <v>48</v>
      </c>
      <c r="P588" t="s">
        <v>48</v>
      </c>
      <c r="Q588" t="s">
        <v>48</v>
      </c>
      <c r="R588" t="s">
        <v>48</v>
      </c>
      <c r="S588" t="s">
        <v>48</v>
      </c>
      <c r="T588" t="s">
        <v>1901</v>
      </c>
      <c r="U588" t="s">
        <v>1902</v>
      </c>
      <c r="V588" t="s">
        <v>1903</v>
      </c>
      <c r="W588" t="s">
        <v>1904</v>
      </c>
      <c r="X588" t="s">
        <v>1905</v>
      </c>
      <c r="Y588" t="s">
        <v>1906</v>
      </c>
      <c r="Z588" t="s">
        <v>1900</v>
      </c>
      <c r="AA588">
        <v>0.01</v>
      </c>
      <c r="AB588">
        <v>0.01</v>
      </c>
      <c r="AC588">
        <v>0</v>
      </c>
      <c r="AD588">
        <v>0</v>
      </c>
      <c r="AE588">
        <v>0.89</v>
      </c>
      <c r="AF588">
        <v>300</v>
      </c>
      <c r="AG588">
        <v>0.5</v>
      </c>
      <c r="AH588" t="s">
        <v>566</v>
      </c>
      <c r="AI588" s="26">
        <v>44826</v>
      </c>
      <c r="AJ588" s="26" t="s">
        <v>1907</v>
      </c>
      <c r="AK588" s="26" t="s">
        <v>1904</v>
      </c>
      <c r="AL588" s="26" t="s">
        <v>1906</v>
      </c>
      <c r="AM588" s="26" t="str" cm="1">
        <f t="array" ref="AM588">IF(AH588="Yes",T588&amp;" (Suspended as of: "&amp;TEXT(AI588,"m/dd/yyyy")&amp;")",T588)</f>
        <v>L.R. Favreau Septic Service (Suspended as of: 9/22/2022)</v>
      </c>
      <c r="AN588" t="str" cm="1">
        <f t="array" ref="AN58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0.00%
PPD 30 Days: 0.00%</v>
      </c>
      <c r="AO588" t="str" cm="1">
        <f t="array" ref="AO58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89.00%
% or $ amount Markup Non Business/Emergency Hours: $300.00
% Markup Materials: 50.00%</v>
      </c>
      <c r="AP58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Holly Shaw
Primary Addres: 91 Chance Hill Road, Sterling, MA 01564
Phone Number: 978-365-4300
Fax Number: 978-365-4302</v>
      </c>
      <c r="AQ588" t="str">
        <f>VLOOKUP(data[[#This Row],[Lead Name]],get_cat!$A$170:$B$172,2,0)</f>
        <v>Miranda Beaudet 
Address: One Ashburton Place Room 1608 Boston, MA 02108 
Phone: 617-359-7292 | Email: Miranda.Beaudet@mass.gov</v>
      </c>
      <c r="AR58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Lawrence Favreau
Emergency Contact Phone/After Hours: 978-365-4300
Emergency Contact Email: office@favreauseptic.com</v>
      </c>
    </row>
    <row r="589" spans="1:44" x14ac:dyDescent="0.35">
      <c r="A589" t="s">
        <v>1908</v>
      </c>
      <c r="B589" t="s">
        <v>1797</v>
      </c>
      <c r="C589" t="s">
        <v>1798</v>
      </c>
      <c r="D589" t="s">
        <v>1810</v>
      </c>
      <c r="E589" t="s">
        <v>48</v>
      </c>
      <c r="F589" t="s">
        <v>48</v>
      </c>
      <c r="G589" t="s">
        <v>48</v>
      </c>
      <c r="H589" t="s">
        <v>48</v>
      </c>
      <c r="I589" t="s">
        <v>48</v>
      </c>
      <c r="J589" t="s">
        <v>48</v>
      </c>
      <c r="K589" t="s">
        <v>48</v>
      </c>
      <c r="L589" t="s">
        <v>48</v>
      </c>
      <c r="M589" t="s">
        <v>48</v>
      </c>
      <c r="N589" t="s">
        <v>48</v>
      </c>
      <c r="O589" t="s">
        <v>48</v>
      </c>
      <c r="P589" t="s">
        <v>48</v>
      </c>
      <c r="Q589" t="s">
        <v>48</v>
      </c>
      <c r="R589" t="s">
        <v>48</v>
      </c>
      <c r="S589" t="s">
        <v>48</v>
      </c>
      <c r="T589" t="s">
        <v>1909</v>
      </c>
      <c r="U589" t="s">
        <v>1910</v>
      </c>
      <c r="V589" t="s">
        <v>1911</v>
      </c>
      <c r="W589" t="s">
        <v>1912</v>
      </c>
      <c r="X589" t="s">
        <v>1913</v>
      </c>
      <c r="Y589" t="s">
        <v>1914</v>
      </c>
      <c r="Z589" t="s">
        <v>1908</v>
      </c>
      <c r="AA589">
        <v>0.05</v>
      </c>
      <c r="AB589">
        <v>0.05</v>
      </c>
      <c r="AC589">
        <v>0.05</v>
      </c>
      <c r="AD589">
        <v>0.05</v>
      </c>
      <c r="AE589">
        <v>0.65</v>
      </c>
      <c r="AF589">
        <v>61.12</v>
      </c>
      <c r="AG589">
        <v>0.5</v>
      </c>
      <c r="AH589" t="s">
        <v>566</v>
      </c>
      <c r="AI589" s="26"/>
      <c r="AJ589" s="26" t="s">
        <v>1911</v>
      </c>
      <c r="AK589" s="26" t="s">
        <v>1912</v>
      </c>
      <c r="AL589" s="26" t="s">
        <v>1914</v>
      </c>
      <c r="AM589" s="26" t="str" cm="1">
        <f t="array" ref="AM589">IF(AH589="Yes",T589&amp;" (Suspended as of: "&amp;TEXT(AI589,"m/dd/yyyy")&amp;")",T589)</f>
        <v>Maseman Inc dba Leominster Monument Co (Suspended as of: 1/00/1900)</v>
      </c>
      <c r="AN589" t="str" cm="1">
        <f t="array" ref="AN58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5.00%
PPD 20 Days: 5.00%
PPD 30 Days: 5.00%</v>
      </c>
      <c r="AO589" t="str" cm="1">
        <f t="array" ref="AO58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65.00%
% or $ amount Markup Non Business/Emergency Hours: $61.12
% Markup Materials: 50.00%</v>
      </c>
      <c r="AP58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Kelly Pearson
Primary Addres: 339 Electric Avenue, Lunenburg, MA 01462
Phone Number: 978-490-4590
Fax Number: 978-424-4310</v>
      </c>
      <c r="AQ589" t="str">
        <f>VLOOKUP(data[[#This Row],[Lead Name]],get_cat!$A$170:$B$172,2,0)</f>
        <v>Miranda Beaudet 
Address: One Ashburton Place Room 1608 Boston, MA 02108 
Phone: 617-359-7292 | Email: Miranda.Beaudet@mass.gov</v>
      </c>
      <c r="AR58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Kelly Pearson
Emergency Contact Phone/After Hours: 978-490-4590
Emergency Contact Email: leominstermonuments@yahoo.com</v>
      </c>
    </row>
    <row r="590" spans="1:44" x14ac:dyDescent="0.35">
      <c r="A590" t="s">
        <v>1915</v>
      </c>
      <c r="B590" t="s">
        <v>1797</v>
      </c>
      <c r="C590" t="s">
        <v>1798</v>
      </c>
      <c r="D590" t="s">
        <v>1810</v>
      </c>
      <c r="E590" t="s">
        <v>48</v>
      </c>
      <c r="F590" t="s">
        <v>48</v>
      </c>
      <c r="G590" t="s">
        <v>48</v>
      </c>
      <c r="H590" t="s">
        <v>48</v>
      </c>
      <c r="I590" t="s">
        <v>48</v>
      </c>
      <c r="J590" t="s">
        <v>48</v>
      </c>
      <c r="K590" t="s">
        <v>48</v>
      </c>
      <c r="L590" t="s">
        <v>48</v>
      </c>
      <c r="M590" t="s">
        <v>48</v>
      </c>
      <c r="N590" t="s">
        <v>48</v>
      </c>
      <c r="O590" t="s">
        <v>48</v>
      </c>
      <c r="P590" t="s">
        <v>48</v>
      </c>
      <c r="Q590" t="s">
        <v>48</v>
      </c>
      <c r="R590" t="s">
        <v>48</v>
      </c>
      <c r="S590" t="s">
        <v>48</v>
      </c>
      <c r="T590" t="s">
        <v>1916</v>
      </c>
      <c r="U590" t="s">
        <v>1917</v>
      </c>
      <c r="V590" t="s">
        <v>1918</v>
      </c>
      <c r="W590" t="s">
        <v>1919</v>
      </c>
      <c r="X590" t="s">
        <v>58</v>
      </c>
      <c r="Y590" t="s">
        <v>1920</v>
      </c>
      <c r="Z590" t="s">
        <v>1915</v>
      </c>
      <c r="AA590">
        <v>0.01</v>
      </c>
      <c r="AB590">
        <v>0</v>
      </c>
      <c r="AC590">
        <v>0</v>
      </c>
      <c r="AD590">
        <v>0</v>
      </c>
      <c r="AE590">
        <v>3</v>
      </c>
      <c r="AG590">
        <v>0.1</v>
      </c>
      <c r="AH590" t="s">
        <v>566</v>
      </c>
      <c r="AI590" s="26"/>
      <c r="AJ590" s="26" t="s">
        <v>58</v>
      </c>
      <c r="AK590" s="26" t="s">
        <v>58</v>
      </c>
      <c r="AL590" s="26" t="s">
        <v>58</v>
      </c>
      <c r="AM590" s="26" t="str" cm="1">
        <f t="array" ref="AM590">IF(AH590="Yes",T590&amp;" (Suspended as of: "&amp;TEXT(AI590,"m/dd/yyyy")&amp;")",T590)</f>
        <v>Michael R Johnson dba M. Stonework (Suspended as of: 1/00/1900)</v>
      </c>
      <c r="AN590" t="str" cm="1">
        <f t="array" ref="AN59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590" t="str" cm="1">
        <f t="array" ref="AO59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300.00%
% or $ amount Markup Non Business/Emergency Hours: $0.00
% Markup Materials: 10.00%</v>
      </c>
      <c r="AP59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Michael R Johnson
Primary Addres: 110 Ledgestone Road, Douglas, MA 01516-2811
Phone Number: 508-479-1332
Fax Number: N/A</v>
      </c>
      <c r="AQ590" t="str">
        <f>VLOOKUP(data[[#This Row],[Lead Name]],get_cat!$A$170:$B$172,2,0)</f>
        <v>Miranda Beaudet 
Address: One Ashburton Place Room 1608 Boston, MA 02108 
Phone: 617-359-7292 | Email: Miranda.Beaudet@mass.gov</v>
      </c>
      <c r="AR59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N/A
Emergency Contact Phone/After Hours: N/A
Emergency Contact Email: N/A</v>
      </c>
    </row>
    <row r="591" spans="1:44" x14ac:dyDescent="0.35">
      <c r="A591" t="s">
        <v>1921</v>
      </c>
      <c r="B591" t="s">
        <v>1797</v>
      </c>
      <c r="C591" t="s">
        <v>1798</v>
      </c>
      <c r="D591" t="s">
        <v>1850</v>
      </c>
      <c r="E591" t="s">
        <v>48</v>
      </c>
      <c r="F591" t="s">
        <v>48</v>
      </c>
      <c r="G591" t="s">
        <v>48</v>
      </c>
      <c r="H591" t="s">
        <v>48</v>
      </c>
      <c r="I591" t="s">
        <v>48</v>
      </c>
      <c r="J591" t="s">
        <v>48</v>
      </c>
      <c r="K591" t="s">
        <v>48</v>
      </c>
      <c r="L591" t="s">
        <v>48</v>
      </c>
      <c r="M591" t="s">
        <v>48</v>
      </c>
      <c r="N591" t="s">
        <v>48</v>
      </c>
      <c r="O591" t="s">
        <v>48</v>
      </c>
      <c r="P591" t="s">
        <v>48</v>
      </c>
      <c r="Q591" t="s">
        <v>48</v>
      </c>
      <c r="R591" t="s">
        <v>48</v>
      </c>
      <c r="S591" t="s">
        <v>48</v>
      </c>
      <c r="T591" t="s">
        <v>1922</v>
      </c>
      <c r="U591" t="s">
        <v>1923</v>
      </c>
      <c r="V591" t="s">
        <v>1924</v>
      </c>
      <c r="W591" t="s">
        <v>1925</v>
      </c>
      <c r="X591" t="s">
        <v>1926</v>
      </c>
      <c r="Y591" t="s">
        <v>1927</v>
      </c>
      <c r="Z591" t="s">
        <v>1921</v>
      </c>
      <c r="AA591">
        <v>0.05</v>
      </c>
      <c r="AB591">
        <v>0.04</v>
      </c>
      <c r="AC591">
        <v>0.03</v>
      </c>
      <c r="AD591">
        <v>0.02</v>
      </c>
      <c r="AE591">
        <v>0.1</v>
      </c>
      <c r="AF591">
        <v>180</v>
      </c>
      <c r="AG591">
        <v>0.15</v>
      </c>
      <c r="AH591" t="s">
        <v>566</v>
      </c>
      <c r="AI591" s="26"/>
      <c r="AJ591" s="26" t="s">
        <v>1928</v>
      </c>
      <c r="AK591" s="26" t="s">
        <v>1925</v>
      </c>
      <c r="AL591" s="26" t="s">
        <v>1927</v>
      </c>
      <c r="AM591" s="26" t="str" cm="1">
        <f t="array" ref="AM591">IF(AH591="Yes",T591&amp;" (Suspended as of: "&amp;TEXT(AI591,"m/dd/yyyy")&amp;")",T591)</f>
        <v>Mid State Sewerage, Inc. (Suspended as of: 1/00/1900)</v>
      </c>
      <c r="AN591" t="str" cm="1">
        <f t="array" ref="AN59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591" t="str" cm="1">
        <f t="array" ref="AO59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10.00%
% or $ amount Markup Non Business/Emergency Hours: $180.00
% Markup Materials: 15.00%</v>
      </c>
      <c r="AP59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Peter Stratford, President
Primary Addres: 237 Riverlin Street, Millbury, MA  01527
Phone Number: 508-865-6989
Fax Number: 508-865-6668</v>
      </c>
      <c r="AQ591" t="str">
        <f>VLOOKUP(data[[#This Row],[Lead Name]],get_cat!$A$170:$B$172,2,0)</f>
        <v>Miranda Beaudet 
Address: One Ashburton Place Room 1608 Boston, MA 02108 
Phone: 617-359-7292 | Email: Miranda.Beaudet@mass.gov</v>
      </c>
      <c r="AR59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Paula Meserve-Nocchi
Emergency Contact Phone/After Hours: 508-865-6989
Emergency Contact Email: midstatesewerage@verizon.net</v>
      </c>
    </row>
    <row r="592" spans="1:44" x14ac:dyDescent="0.35">
      <c r="A592" t="s">
        <v>1929</v>
      </c>
      <c r="B592" t="s">
        <v>1797</v>
      </c>
      <c r="C592" t="s">
        <v>1798</v>
      </c>
      <c r="D592" t="s">
        <v>1829</v>
      </c>
      <c r="E592" t="s">
        <v>48</v>
      </c>
      <c r="F592" t="s">
        <v>48</v>
      </c>
      <c r="G592" t="s">
        <v>48</v>
      </c>
      <c r="H592" t="s">
        <v>48</v>
      </c>
      <c r="I592" t="s">
        <v>48</v>
      </c>
      <c r="J592" t="s">
        <v>48</v>
      </c>
      <c r="K592" t="s">
        <v>48</v>
      </c>
      <c r="L592" t="s">
        <v>48</v>
      </c>
      <c r="M592" t="s">
        <v>48</v>
      </c>
      <c r="N592" t="s">
        <v>48</v>
      </c>
      <c r="O592" t="s">
        <v>48</v>
      </c>
      <c r="P592" t="s">
        <v>48</v>
      </c>
      <c r="Q592" t="s">
        <v>48</v>
      </c>
      <c r="R592" t="s">
        <v>48</v>
      </c>
      <c r="S592" t="s">
        <v>48</v>
      </c>
      <c r="T592" t="s">
        <v>1930</v>
      </c>
      <c r="U592" t="s">
        <v>1931</v>
      </c>
      <c r="V592" t="s">
        <v>1050</v>
      </c>
      <c r="W592" t="s">
        <v>1051</v>
      </c>
      <c r="X592" t="s">
        <v>58</v>
      </c>
      <c r="Y592" t="s">
        <v>1052</v>
      </c>
      <c r="Z592" t="s">
        <v>1929</v>
      </c>
      <c r="AA592">
        <v>0.02</v>
      </c>
      <c r="AB592">
        <v>0.01</v>
      </c>
      <c r="AC592">
        <v>0</v>
      </c>
      <c r="AD592">
        <v>0</v>
      </c>
      <c r="AE592">
        <v>0.2</v>
      </c>
      <c r="AF592">
        <v>140</v>
      </c>
      <c r="AG592">
        <v>7.0000000000000007E-2</v>
      </c>
      <c r="AH592" t="s">
        <v>566</v>
      </c>
      <c r="AI592" s="26"/>
      <c r="AJ592" s="26" t="s">
        <v>1932</v>
      </c>
      <c r="AK592" s="26" t="s">
        <v>1051</v>
      </c>
      <c r="AL592" s="26" t="s">
        <v>1052</v>
      </c>
      <c r="AM592" s="26" t="str" cm="1">
        <f t="array" ref="AM592">IF(AH592="Yes",T592&amp;" (Suspended as of: "&amp;TEXT(AI592,"m/dd/yyyy")&amp;")",T592)</f>
        <v>Murphy Specialty, Inc. (Suspended as of: 1/00/1900)</v>
      </c>
      <c r="AN592" t="str" cm="1">
        <f t="array" ref="AN59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0.00%
PPD 30 Days: 0.00%</v>
      </c>
      <c r="AO592" t="str" cm="1">
        <f t="array" ref="AO59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20.00%
% or $ amount Markup Non Business/Emergency Hours: $140.00
% Markup Materials: 7.00%</v>
      </c>
      <c r="AP59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Paul Hardiman
Primary Addres: 158 Arlington Street, Boston, MA 02136
Phone Number: 617-361-3242
Fax Number: N/A</v>
      </c>
      <c r="AQ592" t="str">
        <f>VLOOKUP(data[[#This Row],[Lead Name]],get_cat!$A$170:$B$172,2,0)</f>
        <v>Miranda Beaudet 
Address: One Ashburton Place Room 1608 Boston, MA 02108 
Phone: 617-359-7292 | Email: Miranda.Beaudet@mass.gov</v>
      </c>
      <c r="AR59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Paul Hardiman  
Emergency Contact Phone/After Hours: 617-361-3242
Emergency Contact Email: info@murphyspecialty.com</v>
      </c>
    </row>
    <row r="593" spans="1:44" x14ac:dyDescent="0.35">
      <c r="A593" t="s">
        <v>1933</v>
      </c>
      <c r="B593" t="s">
        <v>1797</v>
      </c>
      <c r="C593" t="s">
        <v>1798</v>
      </c>
      <c r="D593" t="s">
        <v>1829</v>
      </c>
      <c r="E593" t="s">
        <v>48</v>
      </c>
      <c r="F593" t="s">
        <v>61</v>
      </c>
      <c r="G593" t="s">
        <v>48</v>
      </c>
      <c r="H593" t="s">
        <v>61</v>
      </c>
      <c r="I593" t="s">
        <v>48</v>
      </c>
      <c r="J593" t="s">
        <v>61</v>
      </c>
      <c r="K593" t="s">
        <v>48</v>
      </c>
      <c r="L593" t="s">
        <v>48</v>
      </c>
      <c r="M593" t="s">
        <v>48</v>
      </c>
      <c r="N593" t="s">
        <v>61</v>
      </c>
      <c r="O593" t="s">
        <v>48</v>
      </c>
      <c r="P593" t="s">
        <v>61</v>
      </c>
      <c r="Q593" t="s">
        <v>61</v>
      </c>
      <c r="R593" t="s">
        <v>61</v>
      </c>
      <c r="S593" t="s">
        <v>61</v>
      </c>
      <c r="T593" t="s">
        <v>1064</v>
      </c>
      <c r="U593" t="s">
        <v>1065</v>
      </c>
      <c r="V593" t="s">
        <v>1934</v>
      </c>
      <c r="W593" t="s">
        <v>1067</v>
      </c>
      <c r="X593" t="s">
        <v>1068</v>
      </c>
      <c r="Y593" t="s">
        <v>1069</v>
      </c>
      <c r="Z593" t="s">
        <v>1933</v>
      </c>
      <c r="AA593">
        <v>0.01</v>
      </c>
      <c r="AB593">
        <v>5.0000000000000001E-3</v>
      </c>
      <c r="AC593">
        <v>2.5000000000000001E-3</v>
      </c>
      <c r="AD593">
        <v>0</v>
      </c>
      <c r="AE593">
        <v>1.48</v>
      </c>
      <c r="AG593">
        <v>1.1000000000000001</v>
      </c>
      <c r="AH593" t="s">
        <v>68</v>
      </c>
      <c r="AI593" s="26">
        <v>0</v>
      </c>
      <c r="AJ593" s="26" t="s">
        <v>1934</v>
      </c>
      <c r="AK593" s="26" t="s">
        <v>1071</v>
      </c>
      <c r="AL593" s="26" t="s">
        <v>1072</v>
      </c>
      <c r="AM593" s="26" t="str" cm="1">
        <f t="array" ref="AM593">IF(AH593="Yes",T593&amp;" (Suspended as of: "&amp;TEXT(AI593,"m/dd/yyyy")&amp;")",T593)</f>
        <v>NEL Corporation</v>
      </c>
      <c r="AN593" t="str" cm="1">
        <f t="array" ref="AN59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0.50%
PPD 20 Days: 0.25%
PPD 30 Days: 0.00%</v>
      </c>
      <c r="AO593" t="str" cm="1">
        <f t="array" ref="AO59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148.00%
% or $ amount Markup Non Business/Emergency Hours: $0.00
% Markup Materials: 110.00%</v>
      </c>
      <c r="AP59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Sandra Pickering
Primary Addres: 3 Ajootian Way, Building B, Middleton, MA 01949
Phone Number: 978-777-2085
Fax Number: 978-777-2719</v>
      </c>
      <c r="AQ593" t="str">
        <f>VLOOKUP(data[[#This Row],[Lead Name]],get_cat!$A$170:$B$172,2,0)</f>
        <v>Miranda Beaudet 
Address: One Ashburton Place Room 1608 Boston, MA 02108 
Phone: 617-359-7292 | Email: Miranda.Beaudet@mass.gov</v>
      </c>
      <c r="AR59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Sandra Pickering
Emergency Contact Phone/After Hours: 978-777-2085; 978-265-6378
Emergency Contact Email: greg@nelcorporation.com</v>
      </c>
    </row>
    <row r="594" spans="1:44" x14ac:dyDescent="0.35">
      <c r="A594" t="s">
        <v>1935</v>
      </c>
      <c r="B594" t="s">
        <v>1797</v>
      </c>
      <c r="C594" t="s">
        <v>1798</v>
      </c>
      <c r="D594" t="s">
        <v>1808</v>
      </c>
      <c r="E594" t="s">
        <v>48</v>
      </c>
      <c r="F594" t="s">
        <v>61</v>
      </c>
      <c r="G594" t="s">
        <v>48</v>
      </c>
      <c r="H594" t="s">
        <v>61</v>
      </c>
      <c r="I594" t="s">
        <v>48</v>
      </c>
      <c r="J594" t="s">
        <v>61</v>
      </c>
      <c r="K594" t="s">
        <v>48</v>
      </c>
      <c r="L594" t="s">
        <v>48</v>
      </c>
      <c r="M594" t="s">
        <v>48</v>
      </c>
      <c r="N594" t="s">
        <v>61</v>
      </c>
      <c r="O594" t="s">
        <v>48</v>
      </c>
      <c r="P594" t="s">
        <v>61</v>
      </c>
      <c r="Q594" t="s">
        <v>61</v>
      </c>
      <c r="R594" t="s">
        <v>61</v>
      </c>
      <c r="S594" t="s">
        <v>61</v>
      </c>
      <c r="T594" t="s">
        <v>1064</v>
      </c>
      <c r="U594" t="s">
        <v>1065</v>
      </c>
      <c r="V594" t="s">
        <v>1934</v>
      </c>
      <c r="W594" t="s">
        <v>1067</v>
      </c>
      <c r="X594" t="s">
        <v>1068</v>
      </c>
      <c r="Y594" t="s">
        <v>1069</v>
      </c>
      <c r="Z594" t="s">
        <v>1935</v>
      </c>
      <c r="AA594">
        <v>0.01</v>
      </c>
      <c r="AB594">
        <v>5.0000000000000001E-3</v>
      </c>
      <c r="AC594">
        <v>2.5000000000000001E-3</v>
      </c>
      <c r="AD594">
        <v>0</v>
      </c>
      <c r="AE594">
        <v>1.48</v>
      </c>
      <c r="AG594">
        <v>1.1000000000000001</v>
      </c>
      <c r="AH594" t="s">
        <v>68</v>
      </c>
      <c r="AI594" s="26">
        <v>0</v>
      </c>
      <c r="AJ594" s="26" t="s">
        <v>1934</v>
      </c>
      <c r="AK594" s="26" t="s">
        <v>1071</v>
      </c>
      <c r="AL594" s="26" t="s">
        <v>1072</v>
      </c>
      <c r="AM594" s="26" t="str" cm="1">
        <f t="array" ref="AM594">IF(AH594="Yes",T594&amp;" (Suspended as of: "&amp;TEXT(AI594,"m/dd/yyyy")&amp;")",T594)</f>
        <v>NEL Corporation</v>
      </c>
      <c r="AN594" t="str" cm="1">
        <f t="array" ref="AN59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0.50%
PPD 20 Days: 0.25%
PPD 30 Days: 0.00%</v>
      </c>
      <c r="AO594" t="str" cm="1">
        <f t="array" ref="AO59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148.00%
% or $ amount Markup Non Business/Emergency Hours: $0.00
% Markup Materials: 110.00%</v>
      </c>
      <c r="AP59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Sandra Pickering
Primary Addres: 3 Ajootian Way, Building B, Middleton, MA 01949
Phone Number: 978-777-2085
Fax Number: 978-777-2719</v>
      </c>
      <c r="AQ594" t="str">
        <f>VLOOKUP(data[[#This Row],[Lead Name]],get_cat!$A$170:$B$172,2,0)</f>
        <v>Miranda Beaudet 
Address: One Ashburton Place Room 1608 Boston, MA 02108 
Phone: 617-359-7292 | Email: Miranda.Beaudet@mass.gov</v>
      </c>
      <c r="AR59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Sandra Pickering
Emergency Contact Phone/After Hours: 978-777-2085; 978-265-6378
Emergency Contact Email: greg@nelcorporation.com</v>
      </c>
    </row>
    <row r="595" spans="1:44" x14ac:dyDescent="0.35">
      <c r="A595" t="s">
        <v>1936</v>
      </c>
      <c r="B595" t="s">
        <v>1797</v>
      </c>
      <c r="C595" t="s">
        <v>1798</v>
      </c>
      <c r="D595" t="s">
        <v>1799</v>
      </c>
      <c r="E595" t="s">
        <v>48</v>
      </c>
      <c r="F595" t="s">
        <v>48</v>
      </c>
      <c r="G595" t="s">
        <v>61</v>
      </c>
      <c r="H595" t="s">
        <v>48</v>
      </c>
      <c r="I595" t="s">
        <v>48</v>
      </c>
      <c r="J595" t="s">
        <v>48</v>
      </c>
      <c r="K595" t="s">
        <v>61</v>
      </c>
      <c r="L595" t="s">
        <v>61</v>
      </c>
      <c r="M595" t="s">
        <v>61</v>
      </c>
      <c r="N595" t="s">
        <v>48</v>
      </c>
      <c r="O595" t="s">
        <v>48</v>
      </c>
      <c r="P595" t="s">
        <v>48</v>
      </c>
      <c r="Q595" t="s">
        <v>48</v>
      </c>
      <c r="R595" t="s">
        <v>48</v>
      </c>
      <c r="S595" t="s">
        <v>61</v>
      </c>
      <c r="T595" t="s">
        <v>1937</v>
      </c>
      <c r="U595" t="s">
        <v>1938</v>
      </c>
      <c r="V595" t="s">
        <v>1939</v>
      </c>
      <c r="W595" t="s">
        <v>1940</v>
      </c>
      <c r="X595" t="s">
        <v>1941</v>
      </c>
      <c r="Y595" t="s">
        <v>1942</v>
      </c>
      <c r="Z595" t="s">
        <v>1936</v>
      </c>
      <c r="AA595">
        <v>2.5000000000000001E-3</v>
      </c>
      <c r="AB595">
        <v>2E-3</v>
      </c>
      <c r="AC595">
        <v>1.5E-3</v>
      </c>
      <c r="AD595">
        <v>0</v>
      </c>
      <c r="AE595">
        <v>0.2</v>
      </c>
      <c r="AF595">
        <v>0.2</v>
      </c>
      <c r="AG595">
        <v>0.2</v>
      </c>
      <c r="AH595" t="s">
        <v>68</v>
      </c>
      <c r="AI595" s="26">
        <v>0</v>
      </c>
      <c r="AJ595" s="26" t="s">
        <v>1943</v>
      </c>
      <c r="AK595" s="26" t="s">
        <v>1940</v>
      </c>
      <c r="AL595" s="26" t="s">
        <v>58</v>
      </c>
      <c r="AM595" s="26" t="str" cm="1">
        <f t="array" ref="AM595">IF(AH595="Yes",T595&amp;" (Suspended as of: "&amp;TEXT(AI595,"m/dd/yyyy")&amp;")",T595)</f>
        <v>Palmer Paving Corporation</v>
      </c>
      <c r="AN595" t="str" cm="1">
        <f t="array" ref="AN59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0.25%
PPD 15 Days: 0.20%
PPD 20 Days: 0.15%
PPD 30 Days: 0.00%</v>
      </c>
      <c r="AO595" t="str" cm="1">
        <f t="array" ref="AO59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20.00%
% or $ amount Markup Non Business/Emergency Hours: $0.20
% Markup Materials: 20.00%</v>
      </c>
      <c r="AP59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Mary Lessard
Primary Addres: 25 Blanchard Street, Palmer, MA 01069
Phone Number: 413-283-8354
Fax Number: 413-289-1939</v>
      </c>
      <c r="AQ595" t="str">
        <f>VLOOKUP(data[[#This Row],[Lead Name]],get_cat!$A$170:$B$172,2,0)</f>
        <v>Miranda Beaudet 
Address: One Ashburton Place Room 1608 Boston, MA 02108 
Phone: 617-359-7292 | Email: Miranda.Beaudet@mass.gov</v>
      </c>
      <c r="AR59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James Toomey
Emergency Contact Phone/After Hours: 413-283-8354
Emergency Contact Email: N/A</v>
      </c>
    </row>
    <row r="596" spans="1:44" x14ac:dyDescent="0.35">
      <c r="A596" t="s">
        <v>1944</v>
      </c>
      <c r="B596" t="s">
        <v>1797</v>
      </c>
      <c r="C596" t="s">
        <v>1798</v>
      </c>
      <c r="D596" t="s">
        <v>1799</v>
      </c>
      <c r="E596" t="s">
        <v>48</v>
      </c>
      <c r="F596" t="s">
        <v>61</v>
      </c>
      <c r="G596" t="s">
        <v>48</v>
      </c>
      <c r="H596" t="s">
        <v>61</v>
      </c>
      <c r="I596" t="s">
        <v>48</v>
      </c>
      <c r="J596" t="s">
        <v>48</v>
      </c>
      <c r="K596" t="s">
        <v>48</v>
      </c>
      <c r="L596" t="s">
        <v>48</v>
      </c>
      <c r="M596" t="s">
        <v>48</v>
      </c>
      <c r="N596" t="s">
        <v>61</v>
      </c>
      <c r="O596" t="s">
        <v>48</v>
      </c>
      <c r="P596" t="s">
        <v>61</v>
      </c>
      <c r="Q596" t="s">
        <v>61</v>
      </c>
      <c r="R596" t="s">
        <v>61</v>
      </c>
      <c r="S596" t="s">
        <v>61</v>
      </c>
      <c r="T596" t="s">
        <v>1945</v>
      </c>
      <c r="U596" t="s">
        <v>1946</v>
      </c>
      <c r="V596" t="s">
        <v>1947</v>
      </c>
      <c r="W596" t="s">
        <v>1948</v>
      </c>
      <c r="X596" t="s">
        <v>58</v>
      </c>
      <c r="Y596" t="s">
        <v>1949</v>
      </c>
      <c r="Z596" t="s">
        <v>1944</v>
      </c>
      <c r="AA596">
        <v>1.4999999999999999E-2</v>
      </c>
      <c r="AB596">
        <v>0.01</v>
      </c>
      <c r="AC596">
        <v>5.0000000000000001E-3</v>
      </c>
      <c r="AD596">
        <v>0</v>
      </c>
      <c r="AE596">
        <v>0.55000000000000004</v>
      </c>
      <c r="AF596">
        <v>120</v>
      </c>
      <c r="AG596">
        <v>0.2</v>
      </c>
      <c r="AH596" t="s">
        <v>68</v>
      </c>
      <c r="AI596" s="26">
        <v>0</v>
      </c>
      <c r="AJ596" s="26" t="s">
        <v>1950</v>
      </c>
      <c r="AK596" s="26" t="s">
        <v>1951</v>
      </c>
      <c r="AL596" s="26" t="s">
        <v>1952</v>
      </c>
      <c r="AM596" s="26" t="str" cm="1">
        <f t="array" ref="AM596">IF(AH596="Yes",T596&amp;" (Suspended as of: "&amp;TEXT(AI596,"m/dd/yyyy")&amp;")",T596)</f>
        <v>PAQCON</v>
      </c>
      <c r="AN596" t="str" cm="1">
        <f t="array" ref="AN59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1.50%
PPD 15 Days: 1.00%
PPD 20 Days: 0.50%
PPD 30 Days: 0.00%</v>
      </c>
      <c r="AO596" t="str" cm="1">
        <f t="array" ref="AO59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55.00%
% or $ amount Markup Non Business/Emergency Hours: $120.00
% Markup Materials: 20.00%</v>
      </c>
      <c r="AP59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John Paquette
Primary Addres: 351 Old Plymouth Road, Sagamore Beach, MA 02562
Phone Number: 774-313-7297
Fax Number: N/A</v>
      </c>
      <c r="AQ596" t="str">
        <f>VLOOKUP(data[[#This Row],[Lead Name]],get_cat!$A$170:$B$172,2,0)</f>
        <v>Miranda Beaudet 
Address: One Ashburton Place Room 1608 Boston, MA 02108 
Phone: 617-359-7292 | Email: Miranda.Beaudet@mass.gov</v>
      </c>
      <c r="AR59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John Paquette 
Emergency Contact Phone/After Hours: 508-789-8826
Emergency Contact Email: paqinc@yahoo.com</v>
      </c>
    </row>
    <row r="597" spans="1:44" x14ac:dyDescent="0.35">
      <c r="A597" t="s">
        <v>1953</v>
      </c>
      <c r="B597" t="s">
        <v>1797</v>
      </c>
      <c r="C597" t="s">
        <v>1798</v>
      </c>
      <c r="D597" t="s">
        <v>1829</v>
      </c>
      <c r="E597" t="s">
        <v>48</v>
      </c>
      <c r="F597" t="s">
        <v>61</v>
      </c>
      <c r="G597" t="s">
        <v>48</v>
      </c>
      <c r="H597" t="s">
        <v>61</v>
      </c>
      <c r="I597" t="s">
        <v>48</v>
      </c>
      <c r="J597" t="s">
        <v>48</v>
      </c>
      <c r="K597" t="s">
        <v>48</v>
      </c>
      <c r="L597" t="s">
        <v>48</v>
      </c>
      <c r="M597" t="s">
        <v>48</v>
      </c>
      <c r="N597" t="s">
        <v>61</v>
      </c>
      <c r="O597" t="s">
        <v>48</v>
      </c>
      <c r="P597" t="s">
        <v>61</v>
      </c>
      <c r="Q597" t="s">
        <v>61</v>
      </c>
      <c r="R597" t="s">
        <v>61</v>
      </c>
      <c r="S597" t="s">
        <v>61</v>
      </c>
      <c r="T597" t="s">
        <v>1945</v>
      </c>
      <c r="U597" t="s">
        <v>1946</v>
      </c>
      <c r="V597" t="s">
        <v>1947</v>
      </c>
      <c r="W597" t="s">
        <v>1948</v>
      </c>
      <c r="X597" t="s">
        <v>58</v>
      </c>
      <c r="Y597" t="s">
        <v>1949</v>
      </c>
      <c r="Z597" t="s">
        <v>1953</v>
      </c>
      <c r="AA597">
        <v>1.4999999999999999E-2</v>
      </c>
      <c r="AB597">
        <v>0.01</v>
      </c>
      <c r="AC597">
        <v>5.0000000000000001E-3</v>
      </c>
      <c r="AD597">
        <v>0</v>
      </c>
      <c r="AE597">
        <v>0.55000000000000004</v>
      </c>
      <c r="AF597">
        <v>120</v>
      </c>
      <c r="AG597">
        <v>0.2</v>
      </c>
      <c r="AH597" t="s">
        <v>68</v>
      </c>
      <c r="AI597" s="26">
        <v>0</v>
      </c>
      <c r="AJ597" s="26" t="s">
        <v>1950</v>
      </c>
      <c r="AK597" s="26" t="s">
        <v>1951</v>
      </c>
      <c r="AL597" s="26" t="s">
        <v>1952</v>
      </c>
      <c r="AM597" s="26" t="str" cm="1">
        <f t="array" ref="AM597">IF(AH597="Yes",T597&amp;" (Suspended as of: "&amp;TEXT(AI597,"m/dd/yyyy")&amp;")",T597)</f>
        <v>PAQCON</v>
      </c>
      <c r="AN597" t="str" cm="1">
        <f t="array" ref="AN59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1.50%
PPD 15 Days: 1.00%
PPD 20 Days: 0.50%
PPD 30 Days: 0.00%</v>
      </c>
      <c r="AO597" t="str" cm="1">
        <f t="array" ref="AO59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55.00%
% or $ amount Markup Non Business/Emergency Hours: $120.00
% Markup Materials: 20.00%</v>
      </c>
      <c r="AP59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John Paquette
Primary Addres: 351 Old Plymouth Road, Sagamore Beach, MA 02562
Phone Number: 774-313-7297
Fax Number: N/A</v>
      </c>
      <c r="AQ597" t="str">
        <f>VLOOKUP(data[[#This Row],[Lead Name]],get_cat!$A$170:$B$172,2,0)</f>
        <v>Miranda Beaudet 
Address: One Ashburton Place Room 1608 Boston, MA 02108 
Phone: 617-359-7292 | Email: Miranda.Beaudet@mass.gov</v>
      </c>
      <c r="AR59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John Paquette 
Emergency Contact Phone/After Hours: 508-789-8826
Emergency Contact Email: paqinc@yahoo.com</v>
      </c>
    </row>
    <row r="598" spans="1:44" x14ac:dyDescent="0.35">
      <c r="A598" t="s">
        <v>1954</v>
      </c>
      <c r="B598" t="s">
        <v>1797</v>
      </c>
      <c r="C598" t="s">
        <v>1798</v>
      </c>
      <c r="D598" t="s">
        <v>1808</v>
      </c>
      <c r="E598" t="s">
        <v>48</v>
      </c>
      <c r="F598" t="s">
        <v>61</v>
      </c>
      <c r="G598" t="s">
        <v>48</v>
      </c>
      <c r="H598" t="s">
        <v>61</v>
      </c>
      <c r="I598" t="s">
        <v>48</v>
      </c>
      <c r="J598" t="s">
        <v>48</v>
      </c>
      <c r="K598" t="s">
        <v>48</v>
      </c>
      <c r="L598" t="s">
        <v>48</v>
      </c>
      <c r="M598" t="s">
        <v>48</v>
      </c>
      <c r="N598" t="s">
        <v>61</v>
      </c>
      <c r="O598" t="s">
        <v>48</v>
      </c>
      <c r="P598" t="s">
        <v>61</v>
      </c>
      <c r="Q598" t="s">
        <v>61</v>
      </c>
      <c r="R598" t="s">
        <v>61</v>
      </c>
      <c r="S598" t="s">
        <v>61</v>
      </c>
      <c r="T598" t="s">
        <v>1945</v>
      </c>
      <c r="U598" t="s">
        <v>1946</v>
      </c>
      <c r="V598" t="s">
        <v>1947</v>
      </c>
      <c r="W598" t="s">
        <v>1948</v>
      </c>
      <c r="X598" t="s">
        <v>58</v>
      </c>
      <c r="Y598" t="s">
        <v>1949</v>
      </c>
      <c r="Z598" t="s">
        <v>1954</v>
      </c>
      <c r="AA598">
        <v>1.4999999999999999E-2</v>
      </c>
      <c r="AB598">
        <v>0.01</v>
      </c>
      <c r="AC598">
        <v>5.0000000000000001E-3</v>
      </c>
      <c r="AD598">
        <v>0</v>
      </c>
      <c r="AE598">
        <v>0.55000000000000004</v>
      </c>
      <c r="AF598">
        <v>120</v>
      </c>
      <c r="AG598">
        <v>0.2</v>
      </c>
      <c r="AH598" t="s">
        <v>68</v>
      </c>
      <c r="AI598" s="26">
        <v>0</v>
      </c>
      <c r="AJ598" s="26" t="s">
        <v>1950</v>
      </c>
      <c r="AK598" s="26" t="s">
        <v>1951</v>
      </c>
      <c r="AL598" s="26" t="s">
        <v>1952</v>
      </c>
      <c r="AM598" s="26" t="str" cm="1">
        <f t="array" ref="AM598">IF(AH598="Yes",T598&amp;" (Suspended as of: "&amp;TEXT(AI598,"m/dd/yyyy")&amp;")",T598)</f>
        <v>PAQCON</v>
      </c>
      <c r="AN598" t="str" cm="1">
        <f t="array" ref="AN59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1.50%
PPD 15 Days: 1.00%
PPD 20 Days: 0.50%
PPD 30 Days: 0.00%</v>
      </c>
      <c r="AO598" t="str" cm="1">
        <f t="array" ref="AO59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55.00%
% or $ amount Markup Non Business/Emergency Hours: $120.00
% Markup Materials: 20.00%</v>
      </c>
      <c r="AP59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John Paquette
Primary Addres: 351 Old Plymouth Road, Sagamore Beach, MA 02562
Phone Number: 774-313-7297
Fax Number: N/A</v>
      </c>
      <c r="AQ598" t="str">
        <f>VLOOKUP(data[[#This Row],[Lead Name]],get_cat!$A$170:$B$172,2,0)</f>
        <v>Miranda Beaudet 
Address: One Ashburton Place Room 1608 Boston, MA 02108 
Phone: 617-359-7292 | Email: Miranda.Beaudet@mass.gov</v>
      </c>
      <c r="AR59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John Paquette 
Emergency Contact Phone/After Hours: 508-789-8826
Emergency Contact Email: paqinc@yahoo.com</v>
      </c>
    </row>
    <row r="599" spans="1:44" x14ac:dyDescent="0.35">
      <c r="A599" t="s">
        <v>1955</v>
      </c>
      <c r="B599" t="s">
        <v>1797</v>
      </c>
      <c r="C599" t="s">
        <v>1798</v>
      </c>
      <c r="D599" t="s">
        <v>1850</v>
      </c>
      <c r="E599" t="s">
        <v>48</v>
      </c>
      <c r="F599" t="s">
        <v>61</v>
      </c>
      <c r="G599" t="s">
        <v>48</v>
      </c>
      <c r="H599" t="s">
        <v>61</v>
      </c>
      <c r="I599" t="s">
        <v>48</v>
      </c>
      <c r="J599" t="s">
        <v>48</v>
      </c>
      <c r="K599" t="s">
        <v>48</v>
      </c>
      <c r="L599" t="s">
        <v>48</v>
      </c>
      <c r="M599" t="s">
        <v>48</v>
      </c>
      <c r="N599" t="s">
        <v>61</v>
      </c>
      <c r="O599" t="s">
        <v>48</v>
      </c>
      <c r="P599" t="s">
        <v>61</v>
      </c>
      <c r="Q599" t="s">
        <v>61</v>
      </c>
      <c r="R599" t="s">
        <v>61</v>
      </c>
      <c r="S599" t="s">
        <v>61</v>
      </c>
      <c r="T599" t="s">
        <v>1945</v>
      </c>
      <c r="U599" t="s">
        <v>1946</v>
      </c>
      <c r="V599" t="s">
        <v>1947</v>
      </c>
      <c r="W599" t="s">
        <v>1948</v>
      </c>
      <c r="X599" t="s">
        <v>58</v>
      </c>
      <c r="Y599" t="s">
        <v>1949</v>
      </c>
      <c r="Z599" t="s">
        <v>1955</v>
      </c>
      <c r="AA599">
        <v>1.4999999999999999E-2</v>
      </c>
      <c r="AB599">
        <v>0.01</v>
      </c>
      <c r="AC599">
        <v>5.0000000000000001E-3</v>
      </c>
      <c r="AD599">
        <v>0</v>
      </c>
      <c r="AE599">
        <v>0.55000000000000004</v>
      </c>
      <c r="AF599">
        <v>120</v>
      </c>
      <c r="AG599">
        <v>0.2</v>
      </c>
      <c r="AH599" t="s">
        <v>68</v>
      </c>
      <c r="AI599" s="26">
        <v>0</v>
      </c>
      <c r="AJ599" s="26" t="s">
        <v>1950</v>
      </c>
      <c r="AK599" s="26" t="s">
        <v>1951</v>
      </c>
      <c r="AL599" s="26" t="s">
        <v>1952</v>
      </c>
      <c r="AM599" s="26" t="str" cm="1">
        <f t="array" ref="AM599">IF(AH599="Yes",T599&amp;" (Suspended as of: "&amp;TEXT(AI599,"m/dd/yyyy")&amp;")",T599)</f>
        <v>PAQCON</v>
      </c>
      <c r="AN599" t="str" cm="1">
        <f t="array" ref="AN59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1.50%
PPD 15 Days: 1.00%
PPD 20 Days: 0.50%
PPD 30 Days: 0.00%</v>
      </c>
      <c r="AO599" t="str" cm="1">
        <f t="array" ref="AO59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55.00%
% or $ amount Markup Non Business/Emergency Hours: $120.00
% Markup Materials: 20.00%</v>
      </c>
      <c r="AP59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John Paquette
Primary Addres: 351 Old Plymouth Road, Sagamore Beach, MA 02562
Phone Number: 774-313-7297
Fax Number: N/A</v>
      </c>
      <c r="AQ599" t="str">
        <f>VLOOKUP(data[[#This Row],[Lead Name]],get_cat!$A$170:$B$172,2,0)</f>
        <v>Miranda Beaudet 
Address: One Ashburton Place Room 1608 Boston, MA 02108 
Phone: 617-359-7292 | Email: Miranda.Beaudet@mass.gov</v>
      </c>
      <c r="AR59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John Paquette 
Emergency Contact Phone/After Hours: 508-789-8826
Emergency Contact Email: paqinc@yahoo.com</v>
      </c>
    </row>
    <row r="600" spans="1:44" x14ac:dyDescent="0.35">
      <c r="A600" t="s">
        <v>1956</v>
      </c>
      <c r="B600" t="s">
        <v>1797</v>
      </c>
      <c r="C600" t="s">
        <v>1798</v>
      </c>
      <c r="D600" t="s">
        <v>1850</v>
      </c>
      <c r="E600" t="s">
        <v>48</v>
      </c>
      <c r="F600" t="s">
        <v>48</v>
      </c>
      <c r="G600" t="s">
        <v>48</v>
      </c>
      <c r="H600" t="s">
        <v>48</v>
      </c>
      <c r="I600" t="s">
        <v>48</v>
      </c>
      <c r="J600" t="s">
        <v>48</v>
      </c>
      <c r="K600" t="s">
        <v>48</v>
      </c>
      <c r="L600" t="s">
        <v>48</v>
      </c>
      <c r="M600" t="s">
        <v>48</v>
      </c>
      <c r="N600" t="s">
        <v>48</v>
      </c>
      <c r="O600" t="s">
        <v>48</v>
      </c>
      <c r="P600" t="s">
        <v>48</v>
      </c>
      <c r="Q600" t="s">
        <v>48</v>
      </c>
      <c r="R600" t="s">
        <v>48</v>
      </c>
      <c r="S600" t="s">
        <v>48</v>
      </c>
      <c r="T600" t="s">
        <v>1170</v>
      </c>
      <c r="U600" t="s">
        <v>1171</v>
      </c>
      <c r="V600" t="s">
        <v>1957</v>
      </c>
      <c r="W600" t="s">
        <v>1958</v>
      </c>
      <c r="X600" t="s">
        <v>1174</v>
      </c>
      <c r="Y600" t="s">
        <v>1177</v>
      </c>
      <c r="Z600" t="s">
        <v>1956</v>
      </c>
      <c r="AA600">
        <v>0.03</v>
      </c>
      <c r="AB600">
        <v>0.02</v>
      </c>
      <c r="AC600">
        <v>0</v>
      </c>
      <c r="AD600">
        <v>0</v>
      </c>
      <c r="AG600">
        <v>0.1</v>
      </c>
      <c r="AH600" t="s">
        <v>68</v>
      </c>
      <c r="AI600" s="26">
        <v>0</v>
      </c>
      <c r="AJ600" s="26" t="s">
        <v>1957</v>
      </c>
      <c r="AK600" s="26" t="s">
        <v>1958</v>
      </c>
      <c r="AL600" s="26" t="s">
        <v>1177</v>
      </c>
      <c r="AM600" s="26" t="str" cm="1">
        <f t="array" ref="AM600">IF(AH600="Yes",T600&amp;" (Suspended as of: "&amp;TEXT(AI600,"m/dd/yyyy")&amp;")",T600)</f>
        <v>Podgurski Corporation</v>
      </c>
      <c r="AN600" t="str" cm="1">
        <f t="array" ref="AN60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0.00%
PPD 30 Days: 0.00%</v>
      </c>
      <c r="AO600" t="str" cm="1">
        <f t="array" ref="AO60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10.00%</v>
      </c>
      <c r="AP60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Megan Costa
Primary Addres: 8 Springdale Avenue, Canton, MA 02021
Phone Number: 781-828-0821
Fax Number: 781-828-0438</v>
      </c>
      <c r="AQ600" t="str">
        <f>VLOOKUP(data[[#This Row],[Lead Name]],get_cat!$A$170:$B$172,2,0)</f>
        <v>Miranda Beaudet 
Address: One Ashburton Place Room 1608 Boston, MA 02108 
Phone: 617-359-7292 | Email: Miranda.Beaudet@mass.gov</v>
      </c>
      <c r="AR60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Megan Costa
Emergency Contact Phone/After Hours: 781-828-0821
Emergency Contact Email: office@podgurskicorp.com</v>
      </c>
    </row>
    <row r="601" spans="1:44" x14ac:dyDescent="0.35">
      <c r="A601" t="s">
        <v>1959</v>
      </c>
      <c r="B601" t="s">
        <v>1797</v>
      </c>
      <c r="C601" t="s">
        <v>1798</v>
      </c>
      <c r="D601" t="s">
        <v>1850</v>
      </c>
      <c r="E601" t="s">
        <v>61</v>
      </c>
      <c r="F601" t="s">
        <v>61</v>
      </c>
      <c r="G601" t="s">
        <v>61</v>
      </c>
      <c r="H601" t="s">
        <v>61</v>
      </c>
      <c r="I601" t="s">
        <v>61</v>
      </c>
      <c r="J601" t="s">
        <v>61</v>
      </c>
      <c r="K601" t="s">
        <v>61</v>
      </c>
      <c r="L601" t="s">
        <v>61</v>
      </c>
      <c r="M601" t="s">
        <v>61</v>
      </c>
      <c r="N601" t="s">
        <v>61</v>
      </c>
      <c r="O601" t="s">
        <v>61</v>
      </c>
      <c r="P601" t="s">
        <v>61</v>
      </c>
      <c r="Q601" t="s">
        <v>61</v>
      </c>
      <c r="R601" t="s">
        <v>61</v>
      </c>
      <c r="S601" t="s">
        <v>61</v>
      </c>
      <c r="T601" t="s">
        <v>1960</v>
      </c>
      <c r="U601" t="s">
        <v>1224</v>
      </c>
      <c r="V601" t="s">
        <v>1961</v>
      </c>
      <c r="W601" t="s">
        <v>1962</v>
      </c>
      <c r="X601" t="s">
        <v>1227</v>
      </c>
      <c r="Y601" t="s">
        <v>1963</v>
      </c>
      <c r="Z601" t="s">
        <v>1959</v>
      </c>
      <c r="AA601">
        <v>0.03</v>
      </c>
      <c r="AB601">
        <v>0</v>
      </c>
      <c r="AC601">
        <v>0</v>
      </c>
      <c r="AD601">
        <v>2.5000000000000001E-2</v>
      </c>
      <c r="AE601">
        <v>0.4</v>
      </c>
      <c r="AF601">
        <v>225</v>
      </c>
      <c r="AG601">
        <v>0.15</v>
      </c>
      <c r="AH601" t="s">
        <v>68</v>
      </c>
      <c r="AI601" s="26">
        <v>0</v>
      </c>
      <c r="AJ601" s="26" t="s">
        <v>1964</v>
      </c>
      <c r="AK601" s="26" t="s">
        <v>1226</v>
      </c>
      <c r="AL601" s="26" t="s">
        <v>1965</v>
      </c>
      <c r="AM601" s="26" t="str" cm="1">
        <f t="array" ref="AM601">IF(AH601="Yes",T601&amp;" (Suspended as of: "&amp;TEXT(AI601,"m/dd/yyyy")&amp;")",T601)</f>
        <v>Rapid Flow Inc</v>
      </c>
      <c r="AN601" t="str" cm="1">
        <f t="array" ref="AN60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0.00%
PPD 20 Days: 0.00%
PPD 30 Days: 2.50%</v>
      </c>
      <c r="AO601" t="str" cm="1">
        <f t="array" ref="AO60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40.00%
% or $ amount Markup Non Business/Emergency Hours: $225.00
% Markup Materials: 15.00%</v>
      </c>
      <c r="AP60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Mary Ann Zizzo
Primary Addres: 85 Crescent Avenue, Chelsea, MA 02150
Phone Number: 781-289-7106
Fax Number: 781-289-5661</v>
      </c>
      <c r="AQ601" t="str">
        <f>VLOOKUP(data[[#This Row],[Lead Name]],get_cat!$A$170:$B$172,2,0)</f>
        <v>Miranda Beaudet 
Address: One Ashburton Place Room 1608 Boston, MA 02108 
Phone: 617-359-7292 | Email: Miranda.Beaudet@mass.gov</v>
      </c>
      <c r="AR60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Anthony Silvestri 
Emergency Contact Phone/After Hours: 617-799-4444
Emergency Contact Email: tonyrapidflow@gmail.com
</v>
      </c>
    </row>
    <row r="602" spans="1:44" x14ac:dyDescent="0.35">
      <c r="A602" t="s">
        <v>1966</v>
      </c>
      <c r="B602" t="s">
        <v>1797</v>
      </c>
      <c r="C602" t="s">
        <v>1798</v>
      </c>
      <c r="D602" t="s">
        <v>1799</v>
      </c>
      <c r="E602" t="s">
        <v>48</v>
      </c>
      <c r="F602" t="s">
        <v>61</v>
      </c>
      <c r="G602" t="s">
        <v>61</v>
      </c>
      <c r="H602" t="s">
        <v>61</v>
      </c>
      <c r="I602" t="s">
        <v>48</v>
      </c>
      <c r="J602" t="s">
        <v>61</v>
      </c>
      <c r="K602" t="s">
        <v>61</v>
      </c>
      <c r="L602" t="s">
        <v>61</v>
      </c>
      <c r="M602" t="s">
        <v>61</v>
      </c>
      <c r="N602" t="s">
        <v>61</v>
      </c>
      <c r="O602" t="s">
        <v>48</v>
      </c>
      <c r="P602" t="s">
        <v>61</v>
      </c>
      <c r="Q602" t="s">
        <v>61</v>
      </c>
      <c r="R602" t="s">
        <v>61</v>
      </c>
      <c r="S602" t="s">
        <v>61</v>
      </c>
      <c r="T602" t="s">
        <v>1967</v>
      </c>
      <c r="U602" t="s">
        <v>1968</v>
      </c>
      <c r="V602" t="s">
        <v>1969</v>
      </c>
      <c r="W602" t="s">
        <v>1970</v>
      </c>
      <c r="X602" t="s">
        <v>58</v>
      </c>
      <c r="Y602" t="s">
        <v>1971</v>
      </c>
      <c r="Z602" t="s">
        <v>1966</v>
      </c>
      <c r="AA602">
        <v>0.02</v>
      </c>
      <c r="AB602">
        <v>0.02</v>
      </c>
      <c r="AC602">
        <v>0.02</v>
      </c>
      <c r="AD602">
        <v>0.02</v>
      </c>
      <c r="AE602">
        <v>1.5</v>
      </c>
      <c r="AF602">
        <v>2</v>
      </c>
      <c r="AG602">
        <v>0.3</v>
      </c>
      <c r="AH602" t="s">
        <v>68</v>
      </c>
      <c r="AI602" s="26">
        <v>0</v>
      </c>
      <c r="AJ602" s="26" t="s">
        <v>1969</v>
      </c>
      <c r="AK602" s="26" t="s">
        <v>1970</v>
      </c>
      <c r="AL602" s="26" t="s">
        <v>1971</v>
      </c>
      <c r="AM602" s="26" t="str" cm="1">
        <f t="array" ref="AM602">IF(AH602="Yes",T602&amp;" (Suspended as of: "&amp;TEXT(AI602,"m/dd/yyyy")&amp;")",T602)</f>
        <v>Robert M Ryan dba RM Ryan</v>
      </c>
      <c r="AN602" t="str" cm="1">
        <f t="array" ref="AN60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2.00%
PPD 20 Days: 2.00%
PPD 30 Days: 2.00%</v>
      </c>
      <c r="AO602" t="str" cm="1">
        <f t="array" ref="AO60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150.00%
% or $ amount Markup Non Business/Emergency Hours: $2.00
% Markup Materials: 30.00%</v>
      </c>
      <c r="AP60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Robert Ryan
Primary Addres: 148 Lindsey Street, Attleboro, MA 02703
Phone Number: 508-455-8787
Fax Number: N/A</v>
      </c>
      <c r="AQ602" t="str">
        <f>VLOOKUP(data[[#This Row],[Lead Name]],get_cat!$A$170:$B$172,2,0)</f>
        <v>Miranda Beaudet 
Address: One Ashburton Place Room 1608 Boston, MA 02108 
Phone: 617-359-7292 | Email: Miranda.Beaudet@mass.gov</v>
      </c>
      <c r="AR60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Robert Ryan
Emergency Contact Phone/After Hours: 508-455-8787
Emergency Contact Email: rmryan@rmryanearthworks.com </v>
      </c>
    </row>
    <row r="603" spans="1:44" x14ac:dyDescent="0.35">
      <c r="A603" t="s">
        <v>1972</v>
      </c>
      <c r="B603" t="s">
        <v>1797</v>
      </c>
      <c r="C603" t="s">
        <v>1798</v>
      </c>
      <c r="D603" t="s">
        <v>1808</v>
      </c>
      <c r="E603" t="s">
        <v>48</v>
      </c>
      <c r="F603" t="s">
        <v>61</v>
      </c>
      <c r="G603" t="s">
        <v>61</v>
      </c>
      <c r="H603" t="s">
        <v>61</v>
      </c>
      <c r="I603" t="s">
        <v>48</v>
      </c>
      <c r="J603" t="s">
        <v>61</v>
      </c>
      <c r="K603" t="s">
        <v>61</v>
      </c>
      <c r="L603" t="s">
        <v>61</v>
      </c>
      <c r="M603" t="s">
        <v>61</v>
      </c>
      <c r="N603" t="s">
        <v>61</v>
      </c>
      <c r="O603" t="s">
        <v>48</v>
      </c>
      <c r="P603" t="s">
        <v>61</v>
      </c>
      <c r="Q603" t="s">
        <v>61</v>
      </c>
      <c r="R603" t="s">
        <v>61</v>
      </c>
      <c r="S603" t="s">
        <v>61</v>
      </c>
      <c r="T603" t="s">
        <v>1967</v>
      </c>
      <c r="U603" t="s">
        <v>1968</v>
      </c>
      <c r="V603" t="s">
        <v>1969</v>
      </c>
      <c r="W603" t="s">
        <v>1970</v>
      </c>
      <c r="X603" t="s">
        <v>58</v>
      </c>
      <c r="Y603" t="s">
        <v>1971</v>
      </c>
      <c r="Z603" t="s">
        <v>1972</v>
      </c>
      <c r="AA603">
        <v>0.02</v>
      </c>
      <c r="AB603">
        <v>0.02</v>
      </c>
      <c r="AC603">
        <v>0.02</v>
      </c>
      <c r="AD603">
        <v>0.02</v>
      </c>
      <c r="AE603">
        <v>1.5</v>
      </c>
      <c r="AF603">
        <v>2</v>
      </c>
      <c r="AG603">
        <v>0.1</v>
      </c>
      <c r="AH603" t="s">
        <v>68</v>
      </c>
      <c r="AI603" s="26">
        <v>0</v>
      </c>
      <c r="AJ603" s="26" t="s">
        <v>1969</v>
      </c>
      <c r="AK603" s="26" t="s">
        <v>1970</v>
      </c>
      <c r="AL603" s="26" t="s">
        <v>1973</v>
      </c>
      <c r="AM603" s="26" t="str" cm="1">
        <f t="array" ref="AM603">IF(AH603="Yes",T603&amp;" (Suspended as of: "&amp;TEXT(AI603,"m/dd/yyyy")&amp;")",T603)</f>
        <v>Robert M Ryan dba RM Ryan</v>
      </c>
      <c r="AN603" t="str" cm="1">
        <f t="array" ref="AN60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2.00%
PPD 20 Days: 2.00%
PPD 30 Days: 2.00%</v>
      </c>
      <c r="AO603" t="str" cm="1">
        <f t="array" ref="AO60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150.00%
% or $ amount Markup Non Business/Emergency Hours: $2.00
% Markup Materials: 10.00%</v>
      </c>
      <c r="AP60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Robert Ryan
Primary Addres: 148 Lindsey Street, Attleboro, MA 02703
Phone Number: 508-455-8787
Fax Number: N/A</v>
      </c>
      <c r="AQ603" t="str">
        <f>VLOOKUP(data[[#This Row],[Lead Name]],get_cat!$A$170:$B$172,2,0)</f>
        <v>Miranda Beaudet 
Address: One Ashburton Place Room 1608 Boston, MA 02108 
Phone: 617-359-7292 | Email: Miranda.Beaudet@mass.gov</v>
      </c>
      <c r="AR60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Robert Ryan
Emergency Contact Phone/After Hours: 508-455-8787
Emergency Contact Email: rnryan@rnryanearthworks.com </v>
      </c>
    </row>
    <row r="604" spans="1:44" x14ac:dyDescent="0.35">
      <c r="A604" t="s">
        <v>1974</v>
      </c>
      <c r="B604" t="s">
        <v>1797</v>
      </c>
      <c r="C604" t="s">
        <v>1798</v>
      </c>
      <c r="D604" t="s">
        <v>1799</v>
      </c>
      <c r="E604" t="s">
        <v>48</v>
      </c>
      <c r="F604" t="s">
        <v>61</v>
      </c>
      <c r="G604" t="s">
        <v>48</v>
      </c>
      <c r="H604" t="s">
        <v>61</v>
      </c>
      <c r="I604" t="s">
        <v>61</v>
      </c>
      <c r="J604" t="s">
        <v>48</v>
      </c>
      <c r="K604" t="s">
        <v>48</v>
      </c>
      <c r="L604" t="s">
        <v>48</v>
      </c>
      <c r="M604" t="s">
        <v>48</v>
      </c>
      <c r="N604" t="s">
        <v>48</v>
      </c>
      <c r="O604" t="s">
        <v>61</v>
      </c>
      <c r="P604" t="s">
        <v>48</v>
      </c>
      <c r="Q604" t="s">
        <v>61</v>
      </c>
      <c r="R604" t="s">
        <v>48</v>
      </c>
      <c r="S604" t="s">
        <v>48</v>
      </c>
      <c r="T604" t="s">
        <v>1975</v>
      </c>
      <c r="U604" t="s">
        <v>1976</v>
      </c>
      <c r="V604" t="s">
        <v>1977</v>
      </c>
      <c r="W604" t="s">
        <v>1978</v>
      </c>
      <c r="X604" t="s">
        <v>1979</v>
      </c>
      <c r="Y604" t="s">
        <v>1980</v>
      </c>
      <c r="Z604" t="s">
        <v>1974</v>
      </c>
      <c r="AA604">
        <v>0.02</v>
      </c>
      <c r="AB604">
        <v>0.01</v>
      </c>
      <c r="AC604">
        <v>0.01</v>
      </c>
      <c r="AD604">
        <v>0.01</v>
      </c>
      <c r="AE604">
        <v>0.25</v>
      </c>
      <c r="AF604">
        <v>300</v>
      </c>
      <c r="AG604">
        <v>0.15</v>
      </c>
      <c r="AH604" t="s">
        <v>68</v>
      </c>
      <c r="AI604" s="26">
        <v>0</v>
      </c>
      <c r="AJ604" s="26" t="s">
        <v>1981</v>
      </c>
      <c r="AK604" s="26" t="s">
        <v>1982</v>
      </c>
      <c r="AL604" s="26" t="s">
        <v>1980</v>
      </c>
      <c r="AM604" s="26" t="str" cm="1">
        <f t="array" ref="AM604">IF(AH604="Yes",T604&amp;" (Suspended as of: "&amp;TEXT(AI604,"m/dd/yyyy")&amp;")",T604)</f>
        <v>Robert B. Our Co., Inc.</v>
      </c>
      <c r="AN604" t="str" cm="1">
        <f t="array" ref="AN60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1.00%
PPD 30 Days: 1.00%</v>
      </c>
      <c r="AO604" t="str" cm="1">
        <f t="array" ref="AO60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25.00%
% or $ amount Markup Non Business/Emergency Hours: $300.00
% Markup Materials: 15.00%</v>
      </c>
      <c r="AP60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Abigail Rose
Primary Addres: 24 Great Western Road, Harwich, MA 02645
Phone Number: 508-432-0530
Fax Number: 508-432-4385</v>
      </c>
      <c r="AQ604" t="str">
        <f>VLOOKUP(data[[#This Row],[Lead Name]],get_cat!$A$170:$B$172,2,0)</f>
        <v>Miranda Beaudet 
Address: One Ashburton Place Room 1608 Boston, MA 02108 
Phone: 617-359-7292 | Email: Miranda.Beaudet@mass.gov</v>
      </c>
      <c r="AR60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Robert B. Our
Emergency Contact Phone/After Hours: 508-432-0530; 508-509-4051
Emergency Contact Email: ajour@robertbour.com</v>
      </c>
    </row>
    <row r="605" spans="1:44" x14ac:dyDescent="0.35">
      <c r="A605" t="s">
        <v>1983</v>
      </c>
      <c r="B605" t="s">
        <v>1797</v>
      </c>
      <c r="C605" t="s">
        <v>1798</v>
      </c>
      <c r="D605" t="s">
        <v>1808</v>
      </c>
      <c r="E605" t="s">
        <v>48</v>
      </c>
      <c r="F605" t="s">
        <v>61</v>
      </c>
      <c r="G605" t="s">
        <v>48</v>
      </c>
      <c r="H605" t="s">
        <v>61</v>
      </c>
      <c r="I605" t="s">
        <v>61</v>
      </c>
      <c r="J605" t="s">
        <v>48</v>
      </c>
      <c r="K605" t="s">
        <v>48</v>
      </c>
      <c r="L605" t="s">
        <v>48</v>
      </c>
      <c r="M605" t="s">
        <v>48</v>
      </c>
      <c r="N605" t="s">
        <v>48</v>
      </c>
      <c r="O605" t="s">
        <v>61</v>
      </c>
      <c r="P605" t="s">
        <v>48</v>
      </c>
      <c r="Q605" t="s">
        <v>61</v>
      </c>
      <c r="R605" t="s">
        <v>48</v>
      </c>
      <c r="S605" t="s">
        <v>48</v>
      </c>
      <c r="T605" t="s">
        <v>1975</v>
      </c>
      <c r="U605" t="s">
        <v>1976</v>
      </c>
      <c r="V605" t="s">
        <v>1977</v>
      </c>
      <c r="W605" t="s">
        <v>1978</v>
      </c>
      <c r="X605" t="s">
        <v>1979</v>
      </c>
      <c r="Y605" t="s">
        <v>1980</v>
      </c>
      <c r="Z605" t="s">
        <v>1983</v>
      </c>
      <c r="AA605">
        <v>0.02</v>
      </c>
      <c r="AB605">
        <v>0.01</v>
      </c>
      <c r="AC605">
        <v>0.01</v>
      </c>
      <c r="AD605">
        <v>0.01</v>
      </c>
      <c r="AE605">
        <v>0.25</v>
      </c>
      <c r="AF605">
        <v>300</v>
      </c>
      <c r="AG605">
        <v>0.15</v>
      </c>
      <c r="AH605" t="s">
        <v>68</v>
      </c>
      <c r="AI605" s="26">
        <v>0</v>
      </c>
      <c r="AJ605" s="26" t="s">
        <v>1981</v>
      </c>
      <c r="AK605" s="26" t="s">
        <v>1982</v>
      </c>
      <c r="AL605" s="26" t="s">
        <v>1980</v>
      </c>
      <c r="AM605" s="26" t="str" cm="1">
        <f t="array" ref="AM605">IF(AH605="Yes",T605&amp;" (Suspended as of: "&amp;TEXT(AI605,"m/dd/yyyy")&amp;")",T605)</f>
        <v>Robert B. Our Co., Inc.</v>
      </c>
      <c r="AN605" t="str" cm="1">
        <f t="array" ref="AN60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1.00%
PPD 30 Days: 1.00%</v>
      </c>
      <c r="AO605" t="str" cm="1">
        <f t="array" ref="AO60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25.00%
% or $ amount Markup Non Business/Emergency Hours: $300.00
% Markup Materials: 15.00%</v>
      </c>
      <c r="AP60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Abigail Rose
Primary Addres: 24 Great Western Road, Harwich, MA 02645
Phone Number: 508-432-0530
Fax Number: 508-432-4385</v>
      </c>
      <c r="AQ605" t="str">
        <f>VLOOKUP(data[[#This Row],[Lead Name]],get_cat!$A$170:$B$172,2,0)</f>
        <v>Miranda Beaudet 
Address: One Ashburton Place Room 1608 Boston, MA 02108 
Phone: 617-359-7292 | Email: Miranda.Beaudet@mass.gov</v>
      </c>
      <c r="AR60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Robert B. Our
Emergency Contact Phone/After Hours: 508-432-0530; 508-509-4051
Emergency Contact Email: ajour@robertbour.com</v>
      </c>
    </row>
    <row r="606" spans="1:44" x14ac:dyDescent="0.35">
      <c r="A606" t="s">
        <v>1984</v>
      </c>
      <c r="B606" t="s">
        <v>1797</v>
      </c>
      <c r="C606" t="s">
        <v>1798</v>
      </c>
      <c r="D606" t="s">
        <v>1850</v>
      </c>
      <c r="E606" t="s">
        <v>48</v>
      </c>
      <c r="F606" t="s">
        <v>61</v>
      </c>
      <c r="G606" t="s">
        <v>48</v>
      </c>
      <c r="H606" t="s">
        <v>61</v>
      </c>
      <c r="I606" t="s">
        <v>61</v>
      </c>
      <c r="J606" t="s">
        <v>48</v>
      </c>
      <c r="K606" t="s">
        <v>48</v>
      </c>
      <c r="L606" t="s">
        <v>48</v>
      </c>
      <c r="M606" t="s">
        <v>48</v>
      </c>
      <c r="N606" t="s">
        <v>48</v>
      </c>
      <c r="O606" t="s">
        <v>61</v>
      </c>
      <c r="P606" t="s">
        <v>48</v>
      </c>
      <c r="Q606" t="s">
        <v>61</v>
      </c>
      <c r="R606" t="s">
        <v>48</v>
      </c>
      <c r="S606" t="s">
        <v>48</v>
      </c>
      <c r="T606" t="s">
        <v>1975</v>
      </c>
      <c r="U606" t="s">
        <v>1976</v>
      </c>
      <c r="V606" t="s">
        <v>1977</v>
      </c>
      <c r="W606" t="s">
        <v>1978</v>
      </c>
      <c r="X606" t="s">
        <v>1979</v>
      </c>
      <c r="Y606" t="s">
        <v>1980</v>
      </c>
      <c r="Z606" t="s">
        <v>1984</v>
      </c>
      <c r="AA606">
        <v>0.02</v>
      </c>
      <c r="AB606">
        <v>0.01</v>
      </c>
      <c r="AC606">
        <v>0.01</v>
      </c>
      <c r="AD606">
        <v>0.01</v>
      </c>
      <c r="AE606">
        <v>0.25</v>
      </c>
      <c r="AG606">
        <v>0.15</v>
      </c>
      <c r="AH606" t="s">
        <v>68</v>
      </c>
      <c r="AI606" s="26">
        <v>0</v>
      </c>
      <c r="AJ606" s="26" t="s">
        <v>1981</v>
      </c>
      <c r="AK606" s="26" t="s">
        <v>1982</v>
      </c>
      <c r="AL606" s="26" t="s">
        <v>1980</v>
      </c>
      <c r="AM606" s="26" t="str" cm="1">
        <f t="array" ref="AM606">IF(AH606="Yes",T606&amp;" (Suspended as of: "&amp;TEXT(AI606,"m/dd/yyyy")&amp;")",T606)</f>
        <v>Robert B. Our Co., Inc.</v>
      </c>
      <c r="AN606" t="str" cm="1">
        <f t="array" ref="AN60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1.00%
PPD 30 Days: 1.00%</v>
      </c>
      <c r="AO606" t="str" cm="1">
        <f t="array" ref="AO60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25.00%
% or $ amount Markup Non Business/Emergency Hours: $0.00
% Markup Materials: 15.00%</v>
      </c>
      <c r="AP60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Abigail Rose
Primary Addres: 24 Great Western Road, Harwich, MA 02645
Phone Number: 508-432-0530
Fax Number: 508-432-4385</v>
      </c>
      <c r="AQ606" t="str">
        <f>VLOOKUP(data[[#This Row],[Lead Name]],get_cat!$A$170:$B$172,2,0)</f>
        <v>Miranda Beaudet 
Address: One Ashburton Place Room 1608 Boston, MA 02108 
Phone: 617-359-7292 | Email: Miranda.Beaudet@mass.gov</v>
      </c>
      <c r="AR60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Robert B. Our
Emergency Contact Phone/After Hours: 508-432-0530; 508-509-4051
Emergency Contact Email: ajour@robertbour.com</v>
      </c>
    </row>
    <row r="607" spans="1:44" x14ac:dyDescent="0.35">
      <c r="A607" t="s">
        <v>1985</v>
      </c>
      <c r="B607" t="s">
        <v>1797</v>
      </c>
      <c r="C607" t="s">
        <v>1798</v>
      </c>
      <c r="D607" t="s">
        <v>1808</v>
      </c>
      <c r="E607" t="s">
        <v>61</v>
      </c>
      <c r="F607" t="s">
        <v>61</v>
      </c>
      <c r="G607" t="s">
        <v>61</v>
      </c>
      <c r="H607" t="s">
        <v>61</v>
      </c>
      <c r="I607" t="s">
        <v>61</v>
      </c>
      <c r="J607" t="s">
        <v>61</v>
      </c>
      <c r="K607" t="s">
        <v>61</v>
      </c>
      <c r="L607" t="s">
        <v>61</v>
      </c>
      <c r="M607" t="s">
        <v>61</v>
      </c>
      <c r="N607" t="s">
        <v>61</v>
      </c>
      <c r="O607" t="s">
        <v>61</v>
      </c>
      <c r="P607" t="s">
        <v>61</v>
      </c>
      <c r="Q607" t="s">
        <v>61</v>
      </c>
      <c r="R607" t="s">
        <v>61</v>
      </c>
      <c r="S607" t="s">
        <v>61</v>
      </c>
      <c r="T607" t="s">
        <v>1986</v>
      </c>
      <c r="U607" t="s">
        <v>1406</v>
      </c>
      <c r="V607" t="s">
        <v>1407</v>
      </c>
      <c r="W607" t="s">
        <v>1412</v>
      </c>
      <c r="X607" t="s">
        <v>1409</v>
      </c>
      <c r="Y607" t="s">
        <v>1410</v>
      </c>
      <c r="Z607" t="s">
        <v>1985</v>
      </c>
      <c r="AA607">
        <v>0.02</v>
      </c>
      <c r="AB607">
        <v>0.01</v>
      </c>
      <c r="AC607">
        <v>0</v>
      </c>
      <c r="AD607">
        <v>0</v>
      </c>
      <c r="AE607">
        <v>0</v>
      </c>
      <c r="AF607">
        <v>0</v>
      </c>
      <c r="AG607">
        <v>0</v>
      </c>
      <c r="AH607" t="s">
        <v>68</v>
      </c>
      <c r="AI607" s="26">
        <v>0</v>
      </c>
      <c r="AJ607" s="26" t="s">
        <v>1411</v>
      </c>
      <c r="AK607" s="26" t="s">
        <v>1412</v>
      </c>
      <c r="AL607" s="26" t="s">
        <v>1987</v>
      </c>
      <c r="AM607" s="26" t="str" cm="1">
        <f t="array" ref="AM607">IF(AH607="Yes",T607&amp;" (Suspended as of: "&amp;TEXT(AI607,"m/dd/yyyy")&amp;")",T607)</f>
        <v>Stockbridge Construction Co.</v>
      </c>
      <c r="AN607" t="str" cm="1">
        <f t="array" ref="AN60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0.00%
PPD 30 Days: 0.00%</v>
      </c>
      <c r="AO607" t="str" cm="1">
        <f t="array" ref="AO60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0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Charles Kupfer
Primary Addres: 68 South Oxford Road, Millbury, MA 01527
Phone Number: 508-865-3042
Fax Number: 508-581-7868</v>
      </c>
      <c r="AQ607" t="str">
        <f>VLOOKUP(data[[#This Row],[Lead Name]],get_cat!$A$170:$B$172,2,0)</f>
        <v>Miranda Beaudet 
Address: One Ashburton Place Room 1608 Boston, MA 02108 
Phone: 617-359-7292 | Email: Miranda.Beaudet@mass.gov</v>
      </c>
      <c r="AR60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Susan Kupfer
Emergency Contact Phone/After Hours: 508-865-3042
Emergency Contact Email: chachakupfer@yahoo.com </v>
      </c>
    </row>
    <row r="608" spans="1:44" x14ac:dyDescent="0.35">
      <c r="A608" t="s">
        <v>1988</v>
      </c>
      <c r="B608" t="s">
        <v>1797</v>
      </c>
      <c r="C608" t="s">
        <v>1798</v>
      </c>
      <c r="D608" t="s">
        <v>1850</v>
      </c>
      <c r="E608" t="s">
        <v>61</v>
      </c>
      <c r="F608" t="s">
        <v>61</v>
      </c>
      <c r="G608" t="s">
        <v>61</v>
      </c>
      <c r="H608" t="s">
        <v>61</v>
      </c>
      <c r="I608" t="s">
        <v>61</v>
      </c>
      <c r="J608" t="s">
        <v>61</v>
      </c>
      <c r="K608" t="s">
        <v>61</v>
      </c>
      <c r="L608" t="s">
        <v>61</v>
      </c>
      <c r="M608" t="s">
        <v>61</v>
      </c>
      <c r="N608" t="s">
        <v>61</v>
      </c>
      <c r="O608" t="s">
        <v>61</v>
      </c>
      <c r="P608" t="s">
        <v>61</v>
      </c>
      <c r="Q608" t="s">
        <v>61</v>
      </c>
      <c r="R608" t="s">
        <v>61</v>
      </c>
      <c r="S608" t="s">
        <v>61</v>
      </c>
      <c r="T608" t="s">
        <v>1986</v>
      </c>
      <c r="U608" t="s">
        <v>1406</v>
      </c>
      <c r="V608" t="s">
        <v>1407</v>
      </c>
      <c r="W608" t="s">
        <v>1412</v>
      </c>
      <c r="X608" t="s">
        <v>1409</v>
      </c>
      <c r="Y608" t="s">
        <v>1410</v>
      </c>
      <c r="Z608" t="s">
        <v>1988</v>
      </c>
      <c r="AA608">
        <v>0.02</v>
      </c>
      <c r="AB608">
        <v>0.01</v>
      </c>
      <c r="AC608">
        <v>0</v>
      </c>
      <c r="AD608">
        <v>0</v>
      </c>
      <c r="AE608">
        <v>0</v>
      </c>
      <c r="AF608">
        <v>0</v>
      </c>
      <c r="AG608">
        <v>0</v>
      </c>
      <c r="AH608" t="s">
        <v>68</v>
      </c>
      <c r="AI608" s="26">
        <v>0</v>
      </c>
      <c r="AJ608" s="26" t="s">
        <v>1411</v>
      </c>
      <c r="AK608" s="26" t="s">
        <v>1412</v>
      </c>
      <c r="AL608" s="26" t="s">
        <v>1987</v>
      </c>
      <c r="AM608" s="26" t="str" cm="1">
        <f t="array" ref="AM608">IF(AH608="Yes",T608&amp;" (Suspended as of: "&amp;TEXT(AI608,"m/dd/yyyy")&amp;")",T608)</f>
        <v>Stockbridge Construction Co.</v>
      </c>
      <c r="AN608" t="str" cm="1">
        <f t="array" ref="AN60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0.00%
PPD 30 Days: 0.00%</v>
      </c>
      <c r="AO608" t="str" cm="1">
        <f t="array" ref="AO60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0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Charles Kupfer
Primary Addres: 68 South Oxford Road, Millbury, MA 01527
Phone Number: 508-865-3042
Fax Number: 508-581-7868</v>
      </c>
      <c r="AQ608" t="str">
        <f>VLOOKUP(data[[#This Row],[Lead Name]],get_cat!$A$170:$B$172,2,0)</f>
        <v>Miranda Beaudet 
Address: One Ashburton Place Room 1608 Boston, MA 02108 
Phone: 617-359-7292 | Email: Miranda.Beaudet@mass.gov</v>
      </c>
      <c r="AR60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Susan Kupfer
Emergency Contact Phone/After Hours: 508-865-3042
Emergency Contact Email: chachakupfer@yahoo.com </v>
      </c>
    </row>
    <row r="609" spans="1:44" x14ac:dyDescent="0.35">
      <c r="A609" t="s">
        <v>1989</v>
      </c>
      <c r="B609" t="s">
        <v>1797</v>
      </c>
      <c r="C609" t="s">
        <v>1798</v>
      </c>
      <c r="D609" t="s">
        <v>1799</v>
      </c>
      <c r="E609" t="s">
        <v>48</v>
      </c>
      <c r="F609" t="s">
        <v>61</v>
      </c>
      <c r="G609" t="s">
        <v>48</v>
      </c>
      <c r="H609" t="s">
        <v>61</v>
      </c>
      <c r="I609" t="s">
        <v>48</v>
      </c>
      <c r="J609" t="s">
        <v>61</v>
      </c>
      <c r="K609" t="s">
        <v>48</v>
      </c>
      <c r="L609" t="s">
        <v>61</v>
      </c>
      <c r="M609" t="s">
        <v>48</v>
      </c>
      <c r="N609" t="s">
        <v>61</v>
      </c>
      <c r="O609" t="s">
        <v>48</v>
      </c>
      <c r="P609" t="s">
        <v>61</v>
      </c>
      <c r="Q609" t="s">
        <v>61</v>
      </c>
      <c r="R609" t="s">
        <v>61</v>
      </c>
      <c r="S609" t="s">
        <v>61</v>
      </c>
      <c r="T609" t="s">
        <v>1420</v>
      </c>
      <c r="U609" t="s">
        <v>1421</v>
      </c>
      <c r="V609" t="s">
        <v>1422</v>
      </c>
      <c r="W609" t="s">
        <v>1438</v>
      </c>
      <c r="X609" t="s">
        <v>1424</v>
      </c>
      <c r="Y609" t="s">
        <v>1425</v>
      </c>
      <c r="Z609" t="s">
        <v>1989</v>
      </c>
      <c r="AA609">
        <v>0.01</v>
      </c>
      <c r="AB609">
        <v>0</v>
      </c>
      <c r="AC609">
        <v>0</v>
      </c>
      <c r="AD609">
        <v>0</v>
      </c>
      <c r="AE609">
        <v>0.84</v>
      </c>
      <c r="AF609">
        <v>175.5</v>
      </c>
      <c r="AG609">
        <v>0.2</v>
      </c>
      <c r="AH609" t="s">
        <v>68</v>
      </c>
      <c r="AI609" s="26">
        <v>0</v>
      </c>
      <c r="AJ609" s="26" t="s">
        <v>1426</v>
      </c>
      <c r="AK609" s="26" t="s">
        <v>1423</v>
      </c>
      <c r="AL609" s="26" t="s">
        <v>1428</v>
      </c>
      <c r="AM609" s="26" t="str" cm="1">
        <f t="array" ref="AM609">IF(AH609="Yes",T609&amp;" (Suspended as of: "&amp;TEXT(AI609,"m/dd/yyyy")&amp;")",T609)</f>
        <v>Suburban Glass &amp; Mirror Co., Inc</v>
      </c>
      <c r="AN609" t="str" cm="1">
        <f t="array" ref="AN60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609" t="str" cm="1">
        <f t="array" ref="AO60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84.00%
% or $ amount Markup Non Business/Emergency Hours: $175.50
% Markup Materials: 20.00%</v>
      </c>
      <c r="AP60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Danny Landry
Primary Addres: 60 Powdermill Road, Acton, MA 01720
Phone Number: 978-897-6908
Fax Number: 978-897-5912</v>
      </c>
      <c r="AQ609" t="str">
        <f>VLOOKUP(data[[#This Row],[Lead Name]],get_cat!$A$170:$B$172,2,0)</f>
        <v>Miranda Beaudet 
Address: One Ashburton Place Room 1608 Boston, MA 02108 
Phone: 617-359-7292 | Email: Miranda.Beaudet@mass.gov</v>
      </c>
      <c r="AR60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Joseph Prendergast
Emergency Contact Phone/After Hours: 617-799-7608
Emergency Contact Email: jjprendy@aol.com</v>
      </c>
    </row>
    <row r="610" spans="1:44" x14ac:dyDescent="0.35">
      <c r="A610" t="s">
        <v>1990</v>
      </c>
      <c r="B610" t="s">
        <v>1797</v>
      </c>
      <c r="C610" t="s">
        <v>1798</v>
      </c>
      <c r="D610" t="s">
        <v>1829</v>
      </c>
      <c r="E610" t="s">
        <v>48</v>
      </c>
      <c r="F610" t="s">
        <v>61</v>
      </c>
      <c r="G610" t="s">
        <v>48</v>
      </c>
      <c r="H610" t="s">
        <v>61</v>
      </c>
      <c r="I610" t="s">
        <v>48</v>
      </c>
      <c r="J610" t="s">
        <v>61</v>
      </c>
      <c r="K610" t="s">
        <v>48</v>
      </c>
      <c r="L610" t="s">
        <v>61</v>
      </c>
      <c r="M610" t="s">
        <v>48</v>
      </c>
      <c r="N610" t="s">
        <v>61</v>
      </c>
      <c r="O610" t="s">
        <v>48</v>
      </c>
      <c r="P610" t="s">
        <v>61</v>
      </c>
      <c r="Q610" t="s">
        <v>61</v>
      </c>
      <c r="R610" t="s">
        <v>61</v>
      </c>
      <c r="S610" t="s">
        <v>61</v>
      </c>
      <c r="T610" t="s">
        <v>1420</v>
      </c>
      <c r="U610" t="s">
        <v>1421</v>
      </c>
      <c r="V610" t="s">
        <v>1422</v>
      </c>
      <c r="W610" t="s">
        <v>1438</v>
      </c>
      <c r="X610" t="s">
        <v>1424</v>
      </c>
      <c r="Y610" t="s">
        <v>1425</v>
      </c>
      <c r="Z610" t="s">
        <v>1990</v>
      </c>
      <c r="AA610">
        <v>0.01</v>
      </c>
      <c r="AB610">
        <v>0</v>
      </c>
      <c r="AC610">
        <v>0</v>
      </c>
      <c r="AD610">
        <v>0</v>
      </c>
      <c r="AE610">
        <v>0.97</v>
      </c>
      <c r="AF610">
        <v>199.5</v>
      </c>
      <c r="AG610">
        <v>0.2</v>
      </c>
      <c r="AH610" t="s">
        <v>68</v>
      </c>
      <c r="AI610" s="26">
        <v>0</v>
      </c>
      <c r="AJ610" s="26" t="s">
        <v>1426</v>
      </c>
      <c r="AK610" s="26" t="s">
        <v>1423</v>
      </c>
      <c r="AL610" s="26" t="s">
        <v>1428</v>
      </c>
      <c r="AM610" s="26" t="str" cm="1">
        <f t="array" ref="AM610">IF(AH610="Yes",T610&amp;" (Suspended as of: "&amp;TEXT(AI610,"m/dd/yyyy")&amp;")",T610)</f>
        <v>Suburban Glass &amp; Mirror Co., Inc</v>
      </c>
      <c r="AN610" t="str" cm="1">
        <f t="array" ref="AN61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610" t="str" cm="1">
        <f t="array" ref="AO61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97.00%
% or $ amount Markup Non Business/Emergency Hours: $199.50
% Markup Materials: 20.00%</v>
      </c>
      <c r="AP61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Danny Landry
Primary Addres: 60 Powdermill Road, Acton, MA 01720
Phone Number: 978-897-6908
Fax Number: 978-897-5912</v>
      </c>
      <c r="AQ610" t="str">
        <f>VLOOKUP(data[[#This Row],[Lead Name]],get_cat!$A$170:$B$172,2,0)</f>
        <v>Miranda Beaudet 
Address: One Ashburton Place Room 1608 Boston, MA 02108 
Phone: 617-359-7292 | Email: Miranda.Beaudet@mass.gov</v>
      </c>
      <c r="AR61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Joseph Prendergast
Emergency Contact Phone/After Hours: 617-799-7608
Emergency Contact Email: jjprendy@aol.com</v>
      </c>
    </row>
    <row r="611" spans="1:44" x14ac:dyDescent="0.35">
      <c r="A611" t="s">
        <v>1991</v>
      </c>
      <c r="B611" t="s">
        <v>1797</v>
      </c>
      <c r="C611" t="s">
        <v>1798</v>
      </c>
      <c r="D611" t="s">
        <v>1810</v>
      </c>
      <c r="E611" t="s">
        <v>48</v>
      </c>
      <c r="F611" t="s">
        <v>61</v>
      </c>
      <c r="G611" t="s">
        <v>48</v>
      </c>
      <c r="H611" t="s">
        <v>61</v>
      </c>
      <c r="I611" t="s">
        <v>48</v>
      </c>
      <c r="J611" t="s">
        <v>61</v>
      </c>
      <c r="K611" t="s">
        <v>48</v>
      </c>
      <c r="L611" t="s">
        <v>61</v>
      </c>
      <c r="M611" t="s">
        <v>48</v>
      </c>
      <c r="N611" t="s">
        <v>61</v>
      </c>
      <c r="O611" t="s">
        <v>48</v>
      </c>
      <c r="P611" t="s">
        <v>61</v>
      </c>
      <c r="Q611" t="s">
        <v>61</v>
      </c>
      <c r="R611" t="s">
        <v>61</v>
      </c>
      <c r="S611" t="s">
        <v>61</v>
      </c>
      <c r="T611" t="s">
        <v>1420</v>
      </c>
      <c r="U611" t="s">
        <v>1421</v>
      </c>
      <c r="V611" t="s">
        <v>1422</v>
      </c>
      <c r="W611" t="s">
        <v>1438</v>
      </c>
      <c r="X611" t="s">
        <v>1424</v>
      </c>
      <c r="Y611" t="s">
        <v>1425</v>
      </c>
      <c r="Z611" t="s">
        <v>1991</v>
      </c>
      <c r="AA611">
        <v>0.01</v>
      </c>
      <c r="AB611">
        <v>0</v>
      </c>
      <c r="AC611">
        <v>0</v>
      </c>
      <c r="AD611">
        <v>0</v>
      </c>
      <c r="AE611">
        <v>1.92</v>
      </c>
      <c r="AF611">
        <v>238.5</v>
      </c>
      <c r="AG611">
        <v>0.2</v>
      </c>
      <c r="AH611" t="s">
        <v>68</v>
      </c>
      <c r="AI611" s="26">
        <v>0</v>
      </c>
      <c r="AJ611" s="26" t="s">
        <v>1426</v>
      </c>
      <c r="AK611" s="26" t="s">
        <v>1423</v>
      </c>
      <c r="AL611" s="26" t="s">
        <v>1428</v>
      </c>
      <c r="AM611" s="26" t="str" cm="1">
        <f t="array" ref="AM611">IF(AH611="Yes",T611&amp;" (Suspended as of: "&amp;TEXT(AI611,"m/dd/yyyy")&amp;")",T611)</f>
        <v>Suburban Glass &amp; Mirror Co., Inc</v>
      </c>
      <c r="AN611" t="str" cm="1">
        <f t="array" ref="AN61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611" t="str" cm="1">
        <f t="array" ref="AO61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192.00%
% or $ amount Markup Non Business/Emergency Hours: $238.50
% Markup Materials: 20.00%</v>
      </c>
      <c r="AP61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Danny Landry
Primary Addres: 60 Powdermill Road, Acton, MA 01720
Phone Number: 978-897-6908
Fax Number: 978-897-5912</v>
      </c>
      <c r="AQ611" t="str">
        <f>VLOOKUP(data[[#This Row],[Lead Name]],get_cat!$A$170:$B$172,2,0)</f>
        <v>Miranda Beaudet 
Address: One Ashburton Place Room 1608 Boston, MA 02108 
Phone: 617-359-7292 | Email: Miranda.Beaudet@mass.gov</v>
      </c>
      <c r="AR61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Joseph Prendergast
Emergency Contact Phone/After Hours: 617-799-7608
Emergency Contact Email: jjprendy@aol.com</v>
      </c>
    </row>
    <row r="612" spans="1:44" x14ac:dyDescent="0.35">
      <c r="A612" t="s">
        <v>1992</v>
      </c>
      <c r="B612" t="s">
        <v>1797</v>
      </c>
      <c r="C612" t="s">
        <v>1798</v>
      </c>
      <c r="D612" t="s">
        <v>1829</v>
      </c>
      <c r="E612" t="s">
        <v>61</v>
      </c>
      <c r="F612" t="s">
        <v>61</v>
      </c>
      <c r="G612" t="s">
        <v>61</v>
      </c>
      <c r="H612" t="s">
        <v>61</v>
      </c>
      <c r="I612" t="s">
        <v>61</v>
      </c>
      <c r="J612" t="s">
        <v>61</v>
      </c>
      <c r="K612" t="s">
        <v>61</v>
      </c>
      <c r="L612" t="s">
        <v>61</v>
      </c>
      <c r="M612" t="s">
        <v>61</v>
      </c>
      <c r="N612" t="s">
        <v>61</v>
      </c>
      <c r="O612" t="s">
        <v>61</v>
      </c>
      <c r="P612" t="s">
        <v>61</v>
      </c>
      <c r="Q612" t="s">
        <v>61</v>
      </c>
      <c r="R612" t="s">
        <v>61</v>
      </c>
      <c r="S612" t="s">
        <v>61</v>
      </c>
      <c r="T612" t="s">
        <v>1993</v>
      </c>
      <c r="U612" t="s">
        <v>1557</v>
      </c>
      <c r="V612" t="s">
        <v>1558</v>
      </c>
      <c r="W612" t="s">
        <v>1560</v>
      </c>
      <c r="X612" t="s">
        <v>1560</v>
      </c>
      <c r="Y612" t="s">
        <v>1561</v>
      </c>
      <c r="Z612" t="s">
        <v>1992</v>
      </c>
      <c r="AA612">
        <v>0.01</v>
      </c>
      <c r="AB612">
        <v>0</v>
      </c>
      <c r="AC612">
        <v>0</v>
      </c>
      <c r="AD612">
        <v>0</v>
      </c>
      <c r="AE612">
        <v>0.3</v>
      </c>
      <c r="AF612">
        <v>195</v>
      </c>
      <c r="AG612">
        <v>0.15</v>
      </c>
      <c r="AH612" t="s">
        <v>68</v>
      </c>
      <c r="AI612" s="26">
        <v>0</v>
      </c>
      <c r="AJ612" s="26" t="s">
        <v>1558</v>
      </c>
      <c r="AK612" s="26" t="s">
        <v>1559</v>
      </c>
      <c r="AL612" s="26" t="s">
        <v>1561</v>
      </c>
      <c r="AM612" s="26" t="str" cm="1">
        <f t="array" ref="AM612">IF(AH612="Yes",T612&amp;" (Suspended as of: "&amp;TEXT(AI612,"m/dd/yyyy")&amp;")",T612)</f>
        <v>W.A.C. Contracting</v>
      </c>
      <c r="AN612" t="str" cm="1">
        <f t="array" ref="AN61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612" t="str" cm="1">
        <f t="array" ref="AO61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30.00%
% or $ amount Markup Non Business/Emergency Hours: $195.00
% Markup Materials: 15.00%</v>
      </c>
      <c r="AP61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William A Contino
Primary Addres: 23 Graystone Road, Stoneham, MA 02180
Phone Number: 781-279-3955
Fax Number: 781-279-3955</v>
      </c>
      <c r="AQ612" t="str">
        <f>VLOOKUP(data[[#This Row],[Lead Name]],get_cat!$A$170:$B$172,2,0)</f>
        <v>Miranda Beaudet 
Address: One Ashburton Place Room 1608 Boston, MA 02108 
Phone: 617-359-7292 | Email: Miranda.Beaudet@mass.gov</v>
      </c>
      <c r="AR61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William A Contino
Emergency Contact Phone/After Hours: 781-706-5681
Emergency Contact Email: waccontracting@aol.com</v>
      </c>
    </row>
    <row r="613" spans="1:44" x14ac:dyDescent="0.35">
      <c r="A613" t="s">
        <v>1994</v>
      </c>
      <c r="B613" t="s">
        <v>1797</v>
      </c>
      <c r="C613" t="s">
        <v>1798</v>
      </c>
      <c r="D613" t="s">
        <v>1808</v>
      </c>
      <c r="E613" t="s">
        <v>61</v>
      </c>
      <c r="F613" t="s">
        <v>61</v>
      </c>
      <c r="G613" t="s">
        <v>61</v>
      </c>
      <c r="H613" t="s">
        <v>61</v>
      </c>
      <c r="I613" t="s">
        <v>61</v>
      </c>
      <c r="J613" t="s">
        <v>61</v>
      </c>
      <c r="K613" t="s">
        <v>61</v>
      </c>
      <c r="L613" t="s">
        <v>61</v>
      </c>
      <c r="M613" t="s">
        <v>61</v>
      </c>
      <c r="N613" t="s">
        <v>61</v>
      </c>
      <c r="O613" t="s">
        <v>61</v>
      </c>
      <c r="P613" t="s">
        <v>61</v>
      </c>
      <c r="Q613" t="s">
        <v>61</v>
      </c>
      <c r="R613" t="s">
        <v>61</v>
      </c>
      <c r="S613" t="s">
        <v>61</v>
      </c>
      <c r="T613" t="s">
        <v>1993</v>
      </c>
      <c r="U613" t="s">
        <v>1557</v>
      </c>
      <c r="V613" t="s">
        <v>1558</v>
      </c>
      <c r="W613" t="s">
        <v>1560</v>
      </c>
      <c r="X613" t="s">
        <v>1560</v>
      </c>
      <c r="Y613" t="s">
        <v>1561</v>
      </c>
      <c r="Z613" t="s">
        <v>1994</v>
      </c>
      <c r="AA613">
        <v>0.01</v>
      </c>
      <c r="AB613">
        <v>0</v>
      </c>
      <c r="AC613">
        <v>0</v>
      </c>
      <c r="AD613">
        <v>0</v>
      </c>
      <c r="AE613">
        <v>0.3</v>
      </c>
      <c r="AF613">
        <v>195</v>
      </c>
      <c r="AG613">
        <v>0.15</v>
      </c>
      <c r="AH613" t="s">
        <v>68</v>
      </c>
      <c r="AI613" s="26">
        <v>0</v>
      </c>
      <c r="AJ613" s="26" t="s">
        <v>1558</v>
      </c>
      <c r="AK613" s="26" t="s">
        <v>1559</v>
      </c>
      <c r="AL613" s="26" t="s">
        <v>1561</v>
      </c>
      <c r="AM613" s="26" t="str" cm="1">
        <f t="array" ref="AM613">IF(AH613="Yes",T613&amp;" (Suspended as of: "&amp;TEXT(AI613,"m/dd/yyyy")&amp;")",T613)</f>
        <v>W.A.C. Contracting</v>
      </c>
      <c r="AN613" t="str" cm="1">
        <f t="array" ref="AN61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613" t="str" cm="1">
        <f t="array" ref="AO61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30.00%
% or $ amount Markup Non Business/Emergency Hours: $195.00
% Markup Materials: 15.00%</v>
      </c>
      <c r="AP61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William A Contino
Primary Addres: 23 Graystone Road, Stoneham, MA 02180
Phone Number: 781-279-3955
Fax Number: 781-279-3955</v>
      </c>
      <c r="AQ613" t="str">
        <f>VLOOKUP(data[[#This Row],[Lead Name]],get_cat!$A$170:$B$172,2,0)</f>
        <v>Miranda Beaudet 
Address: One Ashburton Place Room 1608 Boston, MA 02108 
Phone: 617-359-7292 | Email: Miranda.Beaudet@mass.gov</v>
      </c>
      <c r="AR61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William A Contino
Emergency Contact Phone/After Hours: 781-706-5681
Emergency Contact Email: waccontracting@aol.com</v>
      </c>
    </row>
    <row r="614" spans="1:44" x14ac:dyDescent="0.35">
      <c r="A614" t="s">
        <v>1995</v>
      </c>
      <c r="B614" t="s">
        <v>1797</v>
      </c>
      <c r="C614" t="s">
        <v>1798</v>
      </c>
      <c r="D614" t="s">
        <v>1810</v>
      </c>
      <c r="E614" t="s">
        <v>61</v>
      </c>
      <c r="F614" t="s">
        <v>61</v>
      </c>
      <c r="G614" t="s">
        <v>61</v>
      </c>
      <c r="H614" t="s">
        <v>61</v>
      </c>
      <c r="I614" t="s">
        <v>61</v>
      </c>
      <c r="J614" t="s">
        <v>61</v>
      </c>
      <c r="K614" t="s">
        <v>61</v>
      </c>
      <c r="L614" t="s">
        <v>61</v>
      </c>
      <c r="M614" t="s">
        <v>61</v>
      </c>
      <c r="N614" t="s">
        <v>61</v>
      </c>
      <c r="O614" t="s">
        <v>61</v>
      </c>
      <c r="P614" t="s">
        <v>61</v>
      </c>
      <c r="Q614" t="s">
        <v>61</v>
      </c>
      <c r="R614" t="s">
        <v>61</v>
      </c>
      <c r="S614" t="s">
        <v>61</v>
      </c>
      <c r="T614" t="s">
        <v>1993</v>
      </c>
      <c r="U614" t="s">
        <v>1557</v>
      </c>
      <c r="V614" t="s">
        <v>1558</v>
      </c>
      <c r="W614" t="s">
        <v>1560</v>
      </c>
      <c r="X614" t="s">
        <v>1560</v>
      </c>
      <c r="Y614" t="s">
        <v>1561</v>
      </c>
      <c r="Z614" t="s">
        <v>1995</v>
      </c>
      <c r="AA614">
        <v>0.01</v>
      </c>
      <c r="AB614">
        <v>0</v>
      </c>
      <c r="AC614">
        <v>0</v>
      </c>
      <c r="AD614">
        <v>0</v>
      </c>
      <c r="AE614">
        <v>0.3</v>
      </c>
      <c r="AF614">
        <v>195</v>
      </c>
      <c r="AG614">
        <v>0.15</v>
      </c>
      <c r="AH614" t="s">
        <v>68</v>
      </c>
      <c r="AI614" s="26">
        <v>0</v>
      </c>
      <c r="AJ614" s="26" t="s">
        <v>1558</v>
      </c>
      <c r="AK614" s="26" t="s">
        <v>1559</v>
      </c>
      <c r="AL614" s="26" t="s">
        <v>1561</v>
      </c>
      <c r="AM614" s="26" t="str" cm="1">
        <f t="array" ref="AM614">IF(AH614="Yes",T614&amp;" (Suspended as of: "&amp;TEXT(AI614,"m/dd/yyyy")&amp;")",T614)</f>
        <v>W.A.C. Contracting</v>
      </c>
      <c r="AN614" t="str" cm="1">
        <f t="array" ref="AN61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614" t="str" cm="1">
        <f t="array" ref="AO61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30.00%
% or $ amount Markup Non Business/Emergency Hours: $195.00
% Markup Materials: 15.00%</v>
      </c>
      <c r="AP61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William A Contino
Primary Addres: 23 Graystone Road, Stoneham, MA 02180
Phone Number: 781-279-3955
Fax Number: 781-279-3955</v>
      </c>
      <c r="AQ614" t="str">
        <f>VLOOKUP(data[[#This Row],[Lead Name]],get_cat!$A$170:$B$172,2,0)</f>
        <v>Miranda Beaudet 
Address: One Ashburton Place Room 1608 Boston, MA 02108 
Phone: 617-359-7292 | Email: Miranda.Beaudet@mass.gov</v>
      </c>
      <c r="AR61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William A Contino
Emergency Contact Phone/After Hours: 781-706-5681
Emergency Contact Email: waccontracting@aol.com</v>
      </c>
    </row>
    <row r="615" spans="1:44" x14ac:dyDescent="0.35">
      <c r="A615" t="s">
        <v>1996</v>
      </c>
      <c r="B615" t="s">
        <v>1797</v>
      </c>
      <c r="C615" t="s">
        <v>1798</v>
      </c>
      <c r="D615" t="s">
        <v>1850</v>
      </c>
      <c r="E615" t="s">
        <v>48</v>
      </c>
      <c r="F615" t="s">
        <v>61</v>
      </c>
      <c r="G615" t="s">
        <v>48</v>
      </c>
      <c r="H615" t="s">
        <v>61</v>
      </c>
      <c r="I615" t="s">
        <v>48</v>
      </c>
      <c r="J615" t="s">
        <v>48</v>
      </c>
      <c r="K615" t="s">
        <v>48</v>
      </c>
      <c r="L615" t="s">
        <v>61</v>
      </c>
      <c r="M615" t="s">
        <v>48</v>
      </c>
      <c r="N615" t="s">
        <v>61</v>
      </c>
      <c r="O615" t="s">
        <v>48</v>
      </c>
      <c r="P615" t="s">
        <v>61</v>
      </c>
      <c r="Q615" t="s">
        <v>61</v>
      </c>
      <c r="R615" t="s">
        <v>61</v>
      </c>
      <c r="S615" t="s">
        <v>61</v>
      </c>
      <c r="T615" t="s">
        <v>1997</v>
      </c>
      <c r="U615" t="s">
        <v>1998</v>
      </c>
      <c r="V615" t="s">
        <v>1999</v>
      </c>
      <c r="W615" t="s">
        <v>2000</v>
      </c>
      <c r="X615" t="s">
        <v>58</v>
      </c>
      <c r="Y615" t="s">
        <v>2001</v>
      </c>
      <c r="Z615" t="s">
        <v>1996</v>
      </c>
      <c r="AA615">
        <v>0.01</v>
      </c>
      <c r="AB615">
        <v>0.01</v>
      </c>
      <c r="AC615">
        <v>0.01</v>
      </c>
      <c r="AD615">
        <v>0.01</v>
      </c>
      <c r="AH615" t="s">
        <v>68</v>
      </c>
      <c r="AI615" s="26">
        <v>0</v>
      </c>
      <c r="AJ615" s="26" t="s">
        <v>1999</v>
      </c>
      <c r="AK615" s="26" t="s">
        <v>2000</v>
      </c>
      <c r="AL615" s="26" t="s">
        <v>2002</v>
      </c>
      <c r="AM615" s="26" t="str" cm="1">
        <f t="array" ref="AM615">IF(AH615="Yes",T615&amp;" (Suspended as of: "&amp;TEXT(AI615,"m/dd/yyyy")&amp;")",T615)</f>
        <v>Wind River Environmental, LLC</v>
      </c>
      <c r="AN615" t="str" cm="1">
        <f t="array" ref="AN61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1.00%
PPD 30 Days: 1.00%</v>
      </c>
      <c r="AO615" t="str" cm="1">
        <f t="array" ref="AO61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1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Brian Scharle
Primary Addres: 46 Lizotte Drive, Suite 100, Marlborough, MA 01752
Phone Number: 978-875-1758
Fax Number: N/A</v>
      </c>
      <c r="AQ615" t="str">
        <f>VLOOKUP(data[[#This Row],[Lead Name]],get_cat!$A$170:$B$172,2,0)</f>
        <v>Miranda Beaudet 
Address: One Ashburton Place Room 1608 Boston, MA 02108 
Phone: 617-359-7292 | Email: Miranda.Beaudet@mass.gov</v>
      </c>
      <c r="AR61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Brian Scharle
Emergency Contact Phone/After Hours: 978-875-1758
Emergency Contact Email: bscarle@wrenvironmental.com</v>
      </c>
    </row>
    <row r="616" spans="1:44" x14ac:dyDescent="0.35">
      <c r="A616" t="s">
        <v>2003</v>
      </c>
      <c r="B616" t="s">
        <v>1797</v>
      </c>
      <c r="C616" t="s">
        <v>1798</v>
      </c>
      <c r="D616" t="s">
        <v>1799</v>
      </c>
      <c r="E616" t="s">
        <v>61</v>
      </c>
      <c r="F616" t="s">
        <v>61</v>
      </c>
      <c r="G616" t="s">
        <v>61</v>
      </c>
      <c r="H616" t="s">
        <v>61</v>
      </c>
      <c r="I616" t="s">
        <v>61</v>
      </c>
      <c r="J616" t="s">
        <v>61</v>
      </c>
      <c r="K616" t="s">
        <v>61</v>
      </c>
      <c r="L616" t="s">
        <v>61</v>
      </c>
      <c r="M616" t="s">
        <v>61</v>
      </c>
      <c r="N616" t="s">
        <v>61</v>
      </c>
      <c r="O616" t="s">
        <v>61</v>
      </c>
      <c r="P616" t="s">
        <v>61</v>
      </c>
      <c r="Q616" t="s">
        <v>61</v>
      </c>
      <c r="R616" t="s">
        <v>61</v>
      </c>
      <c r="S616" t="s">
        <v>61</v>
      </c>
      <c r="T616" t="s">
        <v>2004</v>
      </c>
      <c r="U616" t="s">
        <v>2005</v>
      </c>
      <c r="V616" t="s">
        <v>2006</v>
      </c>
      <c r="W616" t="s">
        <v>2007</v>
      </c>
      <c r="X616" t="s">
        <v>2008</v>
      </c>
      <c r="Y616" t="s">
        <v>2009</v>
      </c>
      <c r="Z616" t="s">
        <v>2003</v>
      </c>
      <c r="AA616">
        <v>0.03</v>
      </c>
      <c r="AB616">
        <v>0.02</v>
      </c>
      <c r="AC616">
        <v>0.01</v>
      </c>
      <c r="AD616">
        <v>0</v>
      </c>
      <c r="AE616">
        <v>0.67</v>
      </c>
      <c r="AF616">
        <v>0.6</v>
      </c>
      <c r="AG616">
        <v>0.67</v>
      </c>
      <c r="AH616" t="s">
        <v>2010</v>
      </c>
      <c r="AI616" s="26">
        <v>0</v>
      </c>
      <c r="AJ616" s="26" t="s">
        <v>2006</v>
      </c>
      <c r="AK616" s="26" t="s">
        <v>2008</v>
      </c>
      <c r="AL616" s="26" t="s">
        <v>2011</v>
      </c>
      <c r="AM616" s="26" t="str" cm="1">
        <f t="array" ref="AM616">IF(AH616="Yes",T616&amp;" (Suspended as of: "&amp;TEXT(AI616,"m/dd/yyyy")&amp;")",T616)</f>
        <v>Sealcoating Inc. dba indus</v>
      </c>
      <c r="AN616" t="str" cm="1">
        <f t="array" ref="AN61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616" t="str" cm="1">
        <f t="array" ref="AO61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67.00%
% or $ amount Markup Non Business/Emergency Hours: $0.60
% Markup Materials: 67.00%</v>
      </c>
      <c r="AP61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Art Baker
Primary Addres: 825 Granite Street, Braintree, MA 02184
Phone Number: 781-428-3400
Fax Number: 781-428-3430</v>
      </c>
      <c r="AQ616" t="str">
        <f>VLOOKUP(data[[#This Row],[Lead Name]],get_cat!$A$170:$B$172,2,0)</f>
        <v>Miranda Beaudet 
Address: One Ashburton Place Room 1608 Boston, MA 02108 
Phone: 617-359-7292 | Email: Miranda.Beaudet@mass.gov</v>
      </c>
      <c r="AR61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Art Baker
Emergency Contact Phone/After Hours: 781-428-3430
Emergency Contact Email: art.baker@indusinc.com</v>
      </c>
    </row>
    <row r="617" spans="1:44" x14ac:dyDescent="0.35">
      <c r="A617" t="s">
        <v>2012</v>
      </c>
      <c r="B617" t="s">
        <v>1797</v>
      </c>
      <c r="C617" t="s">
        <v>1798</v>
      </c>
      <c r="D617" t="s">
        <v>1829</v>
      </c>
      <c r="E617" t="s">
        <v>61</v>
      </c>
      <c r="F617" t="s">
        <v>61</v>
      </c>
      <c r="G617" t="s">
        <v>61</v>
      </c>
      <c r="H617" t="s">
        <v>61</v>
      </c>
      <c r="I617" t="s">
        <v>61</v>
      </c>
      <c r="J617" t="s">
        <v>61</v>
      </c>
      <c r="K617" t="s">
        <v>61</v>
      </c>
      <c r="L617" t="s">
        <v>61</v>
      </c>
      <c r="M617" t="s">
        <v>61</v>
      </c>
      <c r="N617" t="s">
        <v>61</v>
      </c>
      <c r="O617" t="s">
        <v>61</v>
      </c>
      <c r="P617" t="s">
        <v>61</v>
      </c>
      <c r="Q617" t="s">
        <v>61</v>
      </c>
      <c r="R617" t="s">
        <v>61</v>
      </c>
      <c r="S617" t="s">
        <v>61</v>
      </c>
      <c r="T617" t="s">
        <v>2013</v>
      </c>
      <c r="U617" t="s">
        <v>2014</v>
      </c>
      <c r="V617" t="s">
        <v>2015</v>
      </c>
      <c r="W617" t="s">
        <v>2016</v>
      </c>
      <c r="X617" t="s">
        <v>133</v>
      </c>
      <c r="Y617" t="s">
        <v>2017</v>
      </c>
      <c r="Z617" t="s">
        <v>2012</v>
      </c>
      <c r="AA617">
        <v>5.0000000000000001E-3</v>
      </c>
      <c r="AB617">
        <v>0</v>
      </c>
      <c r="AC617">
        <v>0</v>
      </c>
      <c r="AD617">
        <v>0</v>
      </c>
      <c r="AE617">
        <v>2</v>
      </c>
      <c r="AF617">
        <v>2</v>
      </c>
      <c r="AG617">
        <v>2</v>
      </c>
      <c r="AH617" t="s">
        <v>68</v>
      </c>
      <c r="AI617" s="26">
        <v>0</v>
      </c>
      <c r="AJ617" s="26" t="s">
        <v>2015</v>
      </c>
      <c r="AK617" s="26" t="s">
        <v>2016</v>
      </c>
      <c r="AL617" s="26" t="s">
        <v>2018</v>
      </c>
      <c r="AM617" s="26" t="str" cm="1">
        <f t="array" ref="AM617">IF(AH617="Yes",T617&amp;" (Suspended as of: "&amp;TEXT(AI617,"m/dd/yyyy")&amp;")",T617)</f>
        <v>J DeMarco Inc.</v>
      </c>
      <c r="AN617" t="str" cm="1">
        <f t="array" ref="AN61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0.50%
PPD 15 Days: 0.00%
PPD 20 Days: 0.00%
PPD 30 Days: 0.00%</v>
      </c>
      <c r="AO617" t="str" cm="1">
        <f t="array" ref="AO61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200.00%
% or $ amount Markup Non Business/Emergency Hours: $2.00
% Markup Materials: 200.00%</v>
      </c>
      <c r="AP61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John DeMarco
Primary Addres: 174 Washington Street, Abington, MA 02351
Phone Number: 781-389-2151
Fax Number: 0</v>
      </c>
      <c r="AQ617" t="str">
        <f>VLOOKUP(data[[#This Row],[Lead Name]],get_cat!$A$170:$B$172,2,0)</f>
        <v>Miranda Beaudet 
Address: One Ashburton Place Room 1608 Boston, MA 02108 
Phone: 617-359-7292 | Email: Miranda.Beaudet@mass.gov</v>
      </c>
      <c r="AR61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John DeMarco
Emergency Contact Phone/After Hours: 781-389-2151
Emergency Contact Email: jdemarcoinc21@gmail.com </v>
      </c>
    </row>
    <row r="618" spans="1:44" x14ac:dyDescent="0.35">
      <c r="A618" t="s">
        <v>2019</v>
      </c>
      <c r="B618" t="s">
        <v>1797</v>
      </c>
      <c r="C618" t="s">
        <v>1798</v>
      </c>
      <c r="D618" t="s">
        <v>1808</v>
      </c>
      <c r="E618" t="s">
        <v>61</v>
      </c>
      <c r="F618" t="s">
        <v>61</v>
      </c>
      <c r="G618" t="s">
        <v>61</v>
      </c>
      <c r="H618" t="s">
        <v>61</v>
      </c>
      <c r="I618" t="s">
        <v>61</v>
      </c>
      <c r="J618" t="s">
        <v>61</v>
      </c>
      <c r="K618" t="s">
        <v>61</v>
      </c>
      <c r="L618" t="s">
        <v>61</v>
      </c>
      <c r="M618" t="s">
        <v>61</v>
      </c>
      <c r="N618" t="s">
        <v>61</v>
      </c>
      <c r="O618" t="s">
        <v>61</v>
      </c>
      <c r="P618" t="s">
        <v>61</v>
      </c>
      <c r="Q618" t="s">
        <v>61</v>
      </c>
      <c r="R618" t="s">
        <v>61</v>
      </c>
      <c r="S618" t="s">
        <v>61</v>
      </c>
      <c r="T618" t="s">
        <v>2013</v>
      </c>
      <c r="U618" t="s">
        <v>2014</v>
      </c>
      <c r="V618" t="s">
        <v>2015</v>
      </c>
      <c r="W618" t="s">
        <v>2016</v>
      </c>
      <c r="X618" t="s">
        <v>133</v>
      </c>
      <c r="Y618" t="s">
        <v>2017</v>
      </c>
      <c r="Z618" t="s">
        <v>2019</v>
      </c>
      <c r="AA618">
        <v>5.0000000000000001E-3</v>
      </c>
      <c r="AB618">
        <v>0</v>
      </c>
      <c r="AC618">
        <v>0</v>
      </c>
      <c r="AD618">
        <v>0</v>
      </c>
      <c r="AE618">
        <v>2</v>
      </c>
      <c r="AF618">
        <v>2</v>
      </c>
      <c r="AG618">
        <v>2</v>
      </c>
      <c r="AH618" t="s">
        <v>68</v>
      </c>
      <c r="AI618" s="26">
        <v>0</v>
      </c>
      <c r="AJ618" s="26" t="s">
        <v>2015</v>
      </c>
      <c r="AK618" s="26" t="s">
        <v>2016</v>
      </c>
      <c r="AL618" s="26" t="s">
        <v>2018</v>
      </c>
      <c r="AM618" s="26" t="str" cm="1">
        <f t="array" ref="AM618">IF(AH618="Yes",T618&amp;" (Suspended as of: "&amp;TEXT(AI618,"m/dd/yyyy")&amp;")",T618)</f>
        <v>J DeMarco Inc.</v>
      </c>
      <c r="AN618" t="str" cm="1">
        <f t="array" ref="AN61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0.50%
PPD 15 Days: 0.00%
PPD 20 Days: 0.00%
PPD 30 Days: 0.00%</v>
      </c>
      <c r="AO618" t="str" cm="1">
        <f t="array" ref="AO61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200.00%
% or $ amount Markup Non Business/Emergency Hours: $2.00
% Markup Materials: 200.00%</v>
      </c>
      <c r="AP61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John DeMarco
Primary Addres: 174 Washington Street, Abington, MA 02351
Phone Number: 781-389-2151
Fax Number: 0</v>
      </c>
      <c r="AQ618" t="str">
        <f>VLOOKUP(data[[#This Row],[Lead Name]],get_cat!$A$170:$B$172,2,0)</f>
        <v>Miranda Beaudet 
Address: One Ashburton Place Room 1608 Boston, MA 02108 
Phone: 617-359-7292 | Email: Miranda.Beaudet@mass.gov</v>
      </c>
      <c r="AR61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John DeMarco
Emergency Contact Phone/After Hours: 781-389-2151
Emergency Contact Email: jdemarcoinc21@gmail.com </v>
      </c>
    </row>
    <row r="619" spans="1:44" x14ac:dyDescent="0.35">
      <c r="A619" t="s">
        <v>2020</v>
      </c>
      <c r="B619" t="s">
        <v>1797</v>
      </c>
      <c r="C619" t="s">
        <v>1798</v>
      </c>
      <c r="D619" t="s">
        <v>1810</v>
      </c>
      <c r="E619" t="s">
        <v>61</v>
      </c>
      <c r="F619" t="s">
        <v>61</v>
      </c>
      <c r="G619" t="s">
        <v>61</v>
      </c>
      <c r="H619" t="s">
        <v>61</v>
      </c>
      <c r="I619" t="s">
        <v>61</v>
      </c>
      <c r="J619" t="s">
        <v>61</v>
      </c>
      <c r="K619" t="s">
        <v>61</v>
      </c>
      <c r="L619" t="s">
        <v>61</v>
      </c>
      <c r="M619" t="s">
        <v>61</v>
      </c>
      <c r="N619" t="s">
        <v>61</v>
      </c>
      <c r="O619" t="s">
        <v>61</v>
      </c>
      <c r="P619" t="s">
        <v>61</v>
      </c>
      <c r="Q619" t="s">
        <v>61</v>
      </c>
      <c r="R619" t="s">
        <v>61</v>
      </c>
      <c r="S619" t="s">
        <v>61</v>
      </c>
      <c r="T619" t="s">
        <v>2013</v>
      </c>
      <c r="U619" t="s">
        <v>2014</v>
      </c>
      <c r="V619" t="s">
        <v>2015</v>
      </c>
      <c r="W619" t="s">
        <v>2016</v>
      </c>
      <c r="X619" t="s">
        <v>133</v>
      </c>
      <c r="Y619" t="s">
        <v>2017</v>
      </c>
      <c r="Z619" t="s">
        <v>2020</v>
      </c>
      <c r="AA619">
        <v>5.0000000000000001E-3</v>
      </c>
      <c r="AB619">
        <v>0</v>
      </c>
      <c r="AC619">
        <v>0</v>
      </c>
      <c r="AD619">
        <v>0</v>
      </c>
      <c r="AE619">
        <v>2</v>
      </c>
      <c r="AF619">
        <v>2</v>
      </c>
      <c r="AG619">
        <v>2</v>
      </c>
      <c r="AH619" t="s">
        <v>68</v>
      </c>
      <c r="AI619" s="26">
        <v>0</v>
      </c>
      <c r="AJ619" s="26" t="s">
        <v>2015</v>
      </c>
      <c r="AK619" s="26" t="s">
        <v>2016</v>
      </c>
      <c r="AL619" s="26" t="s">
        <v>2018</v>
      </c>
      <c r="AM619" s="26" t="str" cm="1">
        <f t="array" ref="AM619">IF(AH619="Yes",T619&amp;" (Suspended as of: "&amp;TEXT(AI619,"m/dd/yyyy")&amp;")",T619)</f>
        <v>J DeMarco Inc.</v>
      </c>
      <c r="AN619" t="str" cm="1">
        <f t="array" ref="AN61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0.50%
PPD 15 Days: 0.00%
PPD 20 Days: 0.00%
PPD 30 Days: 0.00%</v>
      </c>
      <c r="AO619" t="str" cm="1">
        <f t="array" ref="AO61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200.00%
% or $ amount Markup Non Business/Emergency Hours: $2.00
% Markup Materials: 200.00%</v>
      </c>
      <c r="AP61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John DeMarco
Primary Addres: 174 Washington Street, Abington, MA 02351
Phone Number: 781-389-2151
Fax Number: 0</v>
      </c>
      <c r="AQ619" t="str">
        <f>VLOOKUP(data[[#This Row],[Lead Name]],get_cat!$A$170:$B$172,2,0)</f>
        <v>Miranda Beaudet 
Address: One Ashburton Place Room 1608 Boston, MA 02108 
Phone: 617-359-7292 | Email: Miranda.Beaudet@mass.gov</v>
      </c>
      <c r="AR61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John DeMarco
Emergency Contact Phone/After Hours: 781-389-2151
Emergency Contact Email: jdemarcoinc21@gmail.com </v>
      </c>
    </row>
    <row r="620" spans="1:44" x14ac:dyDescent="0.35">
      <c r="A620" t="s">
        <v>2021</v>
      </c>
      <c r="B620" t="s">
        <v>1797</v>
      </c>
      <c r="C620" t="s">
        <v>1798</v>
      </c>
      <c r="D620" t="s">
        <v>1850</v>
      </c>
      <c r="E620" t="s">
        <v>61</v>
      </c>
      <c r="F620" t="s">
        <v>61</v>
      </c>
      <c r="G620" t="s">
        <v>61</v>
      </c>
      <c r="H620" t="s">
        <v>61</v>
      </c>
      <c r="I620" t="s">
        <v>61</v>
      </c>
      <c r="J620" t="s">
        <v>61</v>
      </c>
      <c r="K620" t="s">
        <v>61</v>
      </c>
      <c r="L620" t="s">
        <v>61</v>
      </c>
      <c r="M620" t="s">
        <v>61</v>
      </c>
      <c r="N620" t="s">
        <v>61</v>
      </c>
      <c r="O620" t="s">
        <v>61</v>
      </c>
      <c r="P620" t="s">
        <v>61</v>
      </c>
      <c r="Q620" t="s">
        <v>61</v>
      </c>
      <c r="R620" t="s">
        <v>61</v>
      </c>
      <c r="S620" t="s">
        <v>61</v>
      </c>
      <c r="T620" t="s">
        <v>2013</v>
      </c>
      <c r="U620" t="s">
        <v>2014</v>
      </c>
      <c r="V620" t="s">
        <v>2015</v>
      </c>
      <c r="W620" t="s">
        <v>2016</v>
      </c>
      <c r="X620" t="s">
        <v>133</v>
      </c>
      <c r="Y620" t="s">
        <v>2017</v>
      </c>
      <c r="Z620" t="s">
        <v>2021</v>
      </c>
      <c r="AA620">
        <v>5.0000000000000001E-3</v>
      </c>
      <c r="AB620">
        <v>0</v>
      </c>
      <c r="AC620">
        <v>0</v>
      </c>
      <c r="AD620">
        <v>0</v>
      </c>
      <c r="AE620">
        <v>2</v>
      </c>
      <c r="AF620">
        <v>2</v>
      </c>
      <c r="AG620">
        <v>2</v>
      </c>
      <c r="AH620" t="s">
        <v>68</v>
      </c>
      <c r="AI620" s="26">
        <v>0</v>
      </c>
      <c r="AJ620" s="26" t="s">
        <v>2015</v>
      </c>
      <c r="AK620" s="26" t="s">
        <v>2016</v>
      </c>
      <c r="AL620" s="26" t="s">
        <v>2018</v>
      </c>
      <c r="AM620" s="26" t="str" cm="1">
        <f t="array" ref="AM620">IF(AH620="Yes",T620&amp;" (Suspended as of: "&amp;TEXT(AI620,"m/dd/yyyy")&amp;")",T620)</f>
        <v>J DeMarco Inc.</v>
      </c>
      <c r="AN620" t="str" cm="1">
        <f t="array" ref="AN62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0.50%
PPD 15 Days: 0.00%
PPD 20 Days: 0.00%
PPD 30 Days: 0.00%</v>
      </c>
      <c r="AO620" t="str" cm="1">
        <f t="array" ref="AO62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200.00%
% or $ amount Markup Non Business/Emergency Hours: $2.00
% Markup Materials: 200.00%</v>
      </c>
      <c r="AP62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John DeMarco
Primary Addres: 174 Washington Street, Abington, MA 02351
Phone Number: 781-389-2151
Fax Number: 0</v>
      </c>
      <c r="AQ620" t="str">
        <f>VLOOKUP(data[[#This Row],[Lead Name]],get_cat!$A$170:$B$172,2,0)</f>
        <v>Miranda Beaudet 
Address: One Ashburton Place Room 1608 Boston, MA 02108 
Phone: 617-359-7292 | Email: Miranda.Beaudet@mass.gov</v>
      </c>
      <c r="AR62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John DeMarco
Emergency Contact Phone/After Hours: 781-389-2151
Emergency Contact Email: jdemarcoinc21@gmail.com </v>
      </c>
    </row>
    <row r="621" spans="1:44" x14ac:dyDescent="0.35">
      <c r="A621" t="s">
        <v>2022</v>
      </c>
      <c r="B621" t="s">
        <v>1797</v>
      </c>
      <c r="C621" t="s">
        <v>1798</v>
      </c>
      <c r="D621" t="s">
        <v>1829</v>
      </c>
      <c r="E621" t="s">
        <v>61</v>
      </c>
      <c r="F621" t="s">
        <v>61</v>
      </c>
      <c r="G621" t="s">
        <v>61</v>
      </c>
      <c r="H621" t="s">
        <v>61</v>
      </c>
      <c r="I621" t="s">
        <v>61</v>
      </c>
      <c r="J621" t="s">
        <v>61</v>
      </c>
      <c r="K621" t="s">
        <v>61</v>
      </c>
      <c r="L621" t="s">
        <v>61</v>
      </c>
      <c r="M621" t="s">
        <v>61</v>
      </c>
      <c r="N621" t="s">
        <v>61</v>
      </c>
      <c r="O621" t="s">
        <v>61</v>
      </c>
      <c r="P621" t="s">
        <v>61</v>
      </c>
      <c r="Q621" t="s">
        <v>61</v>
      </c>
      <c r="R621" t="s">
        <v>61</v>
      </c>
      <c r="S621" t="s">
        <v>61</v>
      </c>
      <c r="T621" t="s">
        <v>2023</v>
      </c>
      <c r="U621" t="s">
        <v>2024</v>
      </c>
      <c r="V621" t="s">
        <v>2025</v>
      </c>
      <c r="W621" t="s">
        <v>2026</v>
      </c>
      <c r="X621" t="s">
        <v>133</v>
      </c>
      <c r="Y621" t="s">
        <v>2027</v>
      </c>
      <c r="Z621" t="s">
        <v>2022</v>
      </c>
      <c r="AA621">
        <v>0.04</v>
      </c>
      <c r="AB621">
        <v>0.03</v>
      </c>
      <c r="AC621">
        <v>0.02</v>
      </c>
      <c r="AD621">
        <v>0.01</v>
      </c>
      <c r="AE621">
        <v>0.65</v>
      </c>
      <c r="AG621">
        <v>0.2</v>
      </c>
      <c r="AH621" t="s">
        <v>68</v>
      </c>
      <c r="AI621" s="26">
        <v>0</v>
      </c>
      <c r="AJ621" s="26" t="s">
        <v>2025</v>
      </c>
      <c r="AK621" s="26" t="s">
        <v>2026</v>
      </c>
      <c r="AL621" s="26" t="s">
        <v>2028</v>
      </c>
      <c r="AM621" s="26" t="str" cm="1">
        <f t="array" ref="AM621">IF(AH621="Yes",T621&amp;" (Suspended as of: "&amp;TEXT(AI621,"m/dd/yyyy")&amp;")",T621)</f>
        <v>Builders Systems Inc</v>
      </c>
      <c r="AN621" t="str" cm="1">
        <f t="array" ref="AN62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4.00%
PPD 15 Days: 3.00%
PPD 20 Days: 2.00%
PPD 30 Days: 1.00%</v>
      </c>
      <c r="AO621" t="str" cm="1">
        <f t="array" ref="AO62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65.00%
% or $ amount Markup Non Business/Emergency Hours: $0.00
% Markup Materials: 20.00%</v>
      </c>
      <c r="AP62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Matthew Hains
Primary Addres: 135 Southbridge Street, Auburn, MA 01501
Phone Number: 508-798-8797
Fax Number: 0</v>
      </c>
      <c r="AQ621" t="str">
        <f>VLOOKUP(data[[#This Row],[Lead Name]],get_cat!$A$170:$B$172,2,0)</f>
        <v>Miranda Beaudet 
Address: One Ashburton Place Room 1608 Boston, MA 02108 
Phone: 617-359-7292 | Email: Miranda.Beaudet@mass.gov</v>
      </c>
      <c r="AR62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Matthew Hains
Emergency Contact Phone/After Hours: 508-798-8797
Emergency Contact Email: mhains@builderssysytemsinc.com </v>
      </c>
    </row>
    <row r="622" spans="1:44" x14ac:dyDescent="0.35">
      <c r="A622" t="s">
        <v>2029</v>
      </c>
      <c r="B622" t="s">
        <v>1797</v>
      </c>
      <c r="C622" t="s">
        <v>1798</v>
      </c>
      <c r="D622" t="s">
        <v>1810</v>
      </c>
      <c r="E622" t="s">
        <v>48</v>
      </c>
      <c r="F622" t="s">
        <v>48</v>
      </c>
      <c r="G622" t="s">
        <v>61</v>
      </c>
      <c r="H622" t="s">
        <v>48</v>
      </c>
      <c r="I622" t="s">
        <v>48</v>
      </c>
      <c r="J622" t="s">
        <v>48</v>
      </c>
      <c r="K622" t="s">
        <v>61</v>
      </c>
      <c r="L622" t="s">
        <v>61</v>
      </c>
      <c r="M622" t="s">
        <v>61</v>
      </c>
      <c r="N622" t="s">
        <v>48</v>
      </c>
      <c r="O622" t="s">
        <v>48</v>
      </c>
      <c r="P622" t="s">
        <v>48</v>
      </c>
      <c r="Q622" t="s">
        <v>48</v>
      </c>
      <c r="R622" t="s">
        <v>48</v>
      </c>
      <c r="S622" t="s">
        <v>61</v>
      </c>
      <c r="T622" t="s">
        <v>2030</v>
      </c>
      <c r="U622" t="s">
        <v>2031</v>
      </c>
      <c r="V622" t="s">
        <v>2032</v>
      </c>
      <c r="W622" t="s">
        <v>2033</v>
      </c>
      <c r="X622" t="s">
        <v>133</v>
      </c>
      <c r="Y622" t="s">
        <v>2034</v>
      </c>
      <c r="Z622" t="s">
        <v>2029</v>
      </c>
      <c r="AA622">
        <v>0</v>
      </c>
      <c r="AB622">
        <v>0</v>
      </c>
      <c r="AC622">
        <v>0</v>
      </c>
      <c r="AD622">
        <v>0</v>
      </c>
      <c r="AE622">
        <v>0.45</v>
      </c>
      <c r="AF622">
        <v>0.9</v>
      </c>
      <c r="AG622">
        <v>0.1</v>
      </c>
      <c r="AH622" t="s">
        <v>68</v>
      </c>
      <c r="AI622" s="26">
        <v>0</v>
      </c>
      <c r="AJ622" s="26" t="s">
        <v>2032</v>
      </c>
      <c r="AK622" s="26" t="s">
        <v>2033</v>
      </c>
      <c r="AL622" s="26" t="s">
        <v>2035</v>
      </c>
      <c r="AM622" s="26" t="str" cm="1">
        <f t="array" ref="AM622">IF(AH622="Yes",T622&amp;" (Suspended as of: "&amp;TEXT(AI622,"m/dd/yyyy")&amp;")",T622)</f>
        <v>Kenney Masonry LLC</v>
      </c>
      <c r="AN622" t="str" cm="1">
        <f t="array" ref="AN62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22" t="str" cm="1">
        <f t="array" ref="AO62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45.00%
% or $ amount Markup Non Business/Emergency Hours: $0.90
% Markup Materials: 10.00%</v>
      </c>
      <c r="AP62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Josh Kenney
Primary Addres: 10 South Main Stret, Ste 4, Belchertown, MA 01007
Phone Number: 413-256-0400
Fax Number: 0</v>
      </c>
      <c r="AQ622" t="str">
        <f>VLOOKUP(data[[#This Row],[Lead Name]],get_cat!$A$170:$B$172,2,0)</f>
        <v>Miranda Beaudet 
Address: One Ashburton Place Room 1608 Boston, MA 02108 
Phone: 617-359-7292 | Email: Miranda.Beaudet@mass.gov</v>
      </c>
      <c r="AR62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Josh Kenney
Emergency Contact Phone/After Hours: 413-256-0400
Emergency Contact Email: josh@kenneymasonry.com</v>
      </c>
    </row>
    <row r="623" spans="1:44" x14ac:dyDescent="0.35">
      <c r="A623" t="s">
        <v>2036</v>
      </c>
      <c r="B623" t="s">
        <v>1797</v>
      </c>
      <c r="C623" t="s">
        <v>1798</v>
      </c>
      <c r="D623" t="s">
        <v>1829</v>
      </c>
      <c r="E623" t="s">
        <v>48</v>
      </c>
      <c r="F623" t="s">
        <v>48</v>
      </c>
      <c r="G623" t="s">
        <v>48</v>
      </c>
      <c r="H623" t="s">
        <v>61</v>
      </c>
      <c r="I623" t="s">
        <v>48</v>
      </c>
      <c r="J623" t="s">
        <v>61</v>
      </c>
      <c r="K623" t="s">
        <v>48</v>
      </c>
      <c r="L623" t="s">
        <v>61</v>
      </c>
      <c r="M623" t="s">
        <v>48</v>
      </c>
      <c r="N623" t="s">
        <v>61</v>
      </c>
      <c r="O623" t="s">
        <v>48</v>
      </c>
      <c r="P623" t="s">
        <v>61</v>
      </c>
      <c r="Q623" t="s">
        <v>61</v>
      </c>
      <c r="R623" t="s">
        <v>61</v>
      </c>
      <c r="S623" t="s">
        <v>61</v>
      </c>
      <c r="T623" t="s">
        <v>2037</v>
      </c>
      <c r="U623" t="s">
        <v>2038</v>
      </c>
      <c r="V623" t="s">
        <v>2039</v>
      </c>
      <c r="W623" t="s">
        <v>2040</v>
      </c>
      <c r="X623" t="s">
        <v>133</v>
      </c>
      <c r="Y623" t="s">
        <v>2041</v>
      </c>
      <c r="Z623" t="s">
        <v>2036</v>
      </c>
      <c r="AA623">
        <v>0.02</v>
      </c>
      <c r="AB623">
        <v>1.4999999999999999E-2</v>
      </c>
      <c r="AC623">
        <v>0.01</v>
      </c>
      <c r="AD623">
        <v>0</v>
      </c>
      <c r="AE623">
        <v>0.96</v>
      </c>
      <c r="AF623">
        <v>2.5</v>
      </c>
      <c r="AG623">
        <v>0.3</v>
      </c>
      <c r="AH623" t="s">
        <v>68</v>
      </c>
      <c r="AI623" s="26">
        <v>0</v>
      </c>
      <c r="AJ623" s="26" t="s">
        <v>2039</v>
      </c>
      <c r="AK623" s="26" t="s">
        <v>2040</v>
      </c>
      <c r="AL623" s="26" t="s">
        <v>2042</v>
      </c>
      <c r="AM623" s="26" t="str" cm="1">
        <f t="array" ref="AM623">IF(AH623="Yes",T623&amp;" (Suspended as of: "&amp;TEXT(AI623,"m/dd/yyyy")&amp;")",T623)</f>
        <v>Royalty Construction Services LLC</v>
      </c>
      <c r="AN623" t="str" cm="1">
        <f t="array" ref="AN62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0.00%</v>
      </c>
      <c r="AO623" t="str" cm="1">
        <f t="array" ref="AO62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96.00%
% or $ amount Markup Non Business/Emergency Hours: $2.50
% Markup Materials: 30.00%</v>
      </c>
      <c r="AP62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Christopher West
Primary Addres: 96 Maywood Street, Roxbury, MA 02119
Phone Number: 617-652-0865
Fax Number: 0</v>
      </c>
      <c r="AQ623" t="str">
        <f>VLOOKUP(data[[#This Row],[Lead Name]],get_cat!$A$170:$B$172,2,0)</f>
        <v>Miranda Beaudet 
Address: One Ashburton Place Room 1608 Boston, MA 02108 
Phone: 617-359-7292 | Email: Miranda.Beaudet@mass.gov</v>
      </c>
      <c r="AR62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Christopher West
Emergency Contact Phone/After Hours: 617-652-0865
Emergency Contact Email: royaltyconstructionservices@gmail.com </v>
      </c>
    </row>
    <row r="624" spans="1:44" x14ac:dyDescent="0.35">
      <c r="A624" t="s">
        <v>2043</v>
      </c>
      <c r="B624" t="s">
        <v>1797</v>
      </c>
      <c r="C624" t="s">
        <v>1798</v>
      </c>
      <c r="D624" t="s">
        <v>1799</v>
      </c>
      <c r="E624" t="s">
        <v>48</v>
      </c>
      <c r="F624" t="s">
        <v>61</v>
      </c>
      <c r="G624" t="s">
        <v>48</v>
      </c>
      <c r="H624" t="s">
        <v>61</v>
      </c>
      <c r="I624" t="s">
        <v>61</v>
      </c>
      <c r="J624" t="s">
        <v>61</v>
      </c>
      <c r="K624" t="s">
        <v>48</v>
      </c>
      <c r="L624" t="s">
        <v>48</v>
      </c>
      <c r="M624" t="s">
        <v>48</v>
      </c>
      <c r="N624" t="s">
        <v>61</v>
      </c>
      <c r="O624" t="s">
        <v>61</v>
      </c>
      <c r="P624" t="s">
        <v>61</v>
      </c>
      <c r="Q624" t="s">
        <v>61</v>
      </c>
      <c r="R624" t="s">
        <v>61</v>
      </c>
      <c r="S624" t="s">
        <v>61</v>
      </c>
      <c r="T624" t="s">
        <v>2044</v>
      </c>
      <c r="U624" t="s">
        <v>2045</v>
      </c>
      <c r="V624" t="s">
        <v>2046</v>
      </c>
      <c r="W624" t="s">
        <v>2047</v>
      </c>
      <c r="X624" t="s">
        <v>133</v>
      </c>
      <c r="Y624" t="s">
        <v>2048</v>
      </c>
      <c r="Z624" t="s">
        <v>2043</v>
      </c>
      <c r="AA624">
        <v>0.05</v>
      </c>
      <c r="AB624">
        <v>0.04</v>
      </c>
      <c r="AC624">
        <v>0.03</v>
      </c>
      <c r="AD624">
        <v>0.02</v>
      </c>
      <c r="AE624">
        <v>3.3571</v>
      </c>
      <c r="AF624">
        <v>385</v>
      </c>
      <c r="AG624">
        <v>1.875</v>
      </c>
      <c r="AH624" t="s">
        <v>68</v>
      </c>
      <c r="AI624" s="26">
        <v>0</v>
      </c>
      <c r="AJ624" s="26" t="s">
        <v>2046</v>
      </c>
      <c r="AK624" s="26" t="s">
        <v>2047</v>
      </c>
      <c r="AL624" s="26" t="s">
        <v>2049</v>
      </c>
      <c r="AM624" s="26" t="str" cm="1">
        <f t="array" ref="AM624">IF(AH624="Yes",T624&amp;" (Suspended as of: "&amp;TEXT(AI624,"m/dd/yyyy")&amp;")",T624)</f>
        <v>Parking Lines LLC</v>
      </c>
      <c r="AN624" t="str" cm="1">
        <f t="array" ref="AN62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624" t="str" cm="1">
        <f t="array" ref="AO62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335.71%
% or $ amount Markup Non Business/Emergency Hours: $385.00
% Markup Materials: 187.50%</v>
      </c>
      <c r="AP62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Nicole King
Primary Addres: 68 Nicoletta's Way, Unit E, Mashpee, MA 02649
Phone Number: 508-428-7724
Fax Number: 0</v>
      </c>
      <c r="AQ624" t="str">
        <f>VLOOKUP(data[[#This Row],[Lead Name]],get_cat!$A$170:$B$172,2,0)</f>
        <v>Miranda Beaudet 
Address: One Ashburton Place Room 1608 Boston, MA 02108 
Phone: 617-359-7292 | Email: Miranda.Beaudet@mass.gov</v>
      </c>
      <c r="AR62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Nicole King
Emergency Contact Phone/After Hours: 508-428-7724
Emergency Contact Email: nicole@parkinglines.com</v>
      </c>
    </row>
    <row r="625" spans="1:44" x14ac:dyDescent="0.35">
      <c r="A625" t="s">
        <v>2050</v>
      </c>
      <c r="B625" t="s">
        <v>1797</v>
      </c>
      <c r="C625" t="s">
        <v>1798</v>
      </c>
      <c r="D625" t="s">
        <v>1829</v>
      </c>
      <c r="E625" t="s">
        <v>48</v>
      </c>
      <c r="F625" t="s">
        <v>48</v>
      </c>
      <c r="G625" t="s">
        <v>48</v>
      </c>
      <c r="H625" t="s">
        <v>48</v>
      </c>
      <c r="I625" t="s">
        <v>48</v>
      </c>
      <c r="J625" t="s">
        <v>48</v>
      </c>
      <c r="K625" t="s">
        <v>48</v>
      </c>
      <c r="L625" t="s">
        <v>48</v>
      </c>
      <c r="M625" t="s">
        <v>48</v>
      </c>
      <c r="N625" t="s">
        <v>61</v>
      </c>
      <c r="O625" t="s">
        <v>48</v>
      </c>
      <c r="P625" t="s">
        <v>61</v>
      </c>
      <c r="Q625" t="s">
        <v>48</v>
      </c>
      <c r="R625" t="s">
        <v>61</v>
      </c>
      <c r="S625" t="s">
        <v>48</v>
      </c>
      <c r="T625" t="s">
        <v>2051</v>
      </c>
      <c r="U625" t="s">
        <v>2052</v>
      </c>
      <c r="V625" t="s">
        <v>2053</v>
      </c>
      <c r="W625" t="s">
        <v>2054</v>
      </c>
      <c r="X625" t="s">
        <v>133</v>
      </c>
      <c r="Y625" t="s">
        <v>2055</v>
      </c>
      <c r="Z625" t="s">
        <v>2050</v>
      </c>
      <c r="AA625">
        <v>0.02</v>
      </c>
      <c r="AB625">
        <v>0.02</v>
      </c>
      <c r="AC625">
        <v>0.02</v>
      </c>
      <c r="AD625">
        <v>0.02</v>
      </c>
      <c r="AE625">
        <v>0.82</v>
      </c>
      <c r="AG625">
        <v>0.65</v>
      </c>
      <c r="AH625" t="s">
        <v>68</v>
      </c>
      <c r="AI625" s="26">
        <v>0</v>
      </c>
      <c r="AJ625" s="26" t="s">
        <v>2053</v>
      </c>
      <c r="AK625" s="26" t="s">
        <v>2054</v>
      </c>
      <c r="AL625" s="26" t="s">
        <v>2056</v>
      </c>
      <c r="AM625" s="26" t="str" cm="1">
        <f t="array" ref="AM625">IF(AH625="Yes",T625&amp;" (Suspended as of: "&amp;TEXT(AI625,"m/dd/yyyy")&amp;")",T625)</f>
        <v>New Chapter Home Improvement LLC</v>
      </c>
      <c r="AN625" t="str" cm="1">
        <f t="array" ref="AN62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2.00%
PPD 20 Days: 2.00%
PPD 30 Days: 2.00%</v>
      </c>
      <c r="AO625" t="str" cm="1">
        <f t="array" ref="AO62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82.00%
% or $ amount Markup Non Business/Emergency Hours: $0.00
% Markup Materials: 65.00%</v>
      </c>
      <c r="AP62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Vicky Gray
Primary Addres: 168 River Street, Cambridge, MA 02139
Phone Number: 617-299-2229
Fax Number: 0</v>
      </c>
      <c r="AQ625" t="str">
        <f>VLOOKUP(data[[#This Row],[Lead Name]],get_cat!$A$170:$B$172,2,0)</f>
        <v>Miranda Beaudet 
Address: One Ashburton Place Room 1608 Boston, MA 02108 
Phone: 617-359-7292 | Email: Miranda.Beaudet@mass.gov</v>
      </c>
      <c r="AR62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Vicky Gray
Emergency Contact Phone/After Hours: 617-299-2229
Emergency Contact Email: info@newchapterhi.com</v>
      </c>
    </row>
    <row r="626" spans="1:44" x14ac:dyDescent="0.35">
      <c r="A626" t="s">
        <v>2043</v>
      </c>
      <c r="B626" t="s">
        <v>1797</v>
      </c>
      <c r="C626" t="s">
        <v>1798</v>
      </c>
      <c r="D626" t="s">
        <v>1829</v>
      </c>
      <c r="E626" t="s">
        <v>61</v>
      </c>
      <c r="F626" t="s">
        <v>61</v>
      </c>
      <c r="G626" t="s">
        <v>61</v>
      </c>
      <c r="H626" t="s">
        <v>61</v>
      </c>
      <c r="I626" t="s">
        <v>61</v>
      </c>
      <c r="J626" t="s">
        <v>61</v>
      </c>
      <c r="K626" t="s">
        <v>61</v>
      </c>
      <c r="L626" t="s">
        <v>61</v>
      </c>
      <c r="M626" t="s">
        <v>61</v>
      </c>
      <c r="N626" t="s">
        <v>61</v>
      </c>
      <c r="O626" t="s">
        <v>61</v>
      </c>
      <c r="P626" t="s">
        <v>61</v>
      </c>
      <c r="Q626" t="s">
        <v>61</v>
      </c>
      <c r="R626" t="s">
        <v>61</v>
      </c>
      <c r="S626" t="s">
        <v>61</v>
      </c>
      <c r="T626" t="s">
        <v>2057</v>
      </c>
      <c r="U626" t="s">
        <v>2058</v>
      </c>
      <c r="V626" t="s">
        <v>2059</v>
      </c>
      <c r="W626" t="s">
        <v>2060</v>
      </c>
      <c r="X626" t="s">
        <v>133</v>
      </c>
      <c r="Y626" t="s">
        <v>2061</v>
      </c>
      <c r="Z626" t="s">
        <v>2043</v>
      </c>
      <c r="AA626">
        <v>1.4999999999999999E-2</v>
      </c>
      <c r="AB626">
        <v>0.01</v>
      </c>
      <c r="AC626">
        <v>5.0000000000000001E-3</v>
      </c>
      <c r="AD626">
        <v>0</v>
      </c>
      <c r="AE626">
        <v>1</v>
      </c>
      <c r="AF626">
        <v>250</v>
      </c>
      <c r="AG626">
        <v>0.3</v>
      </c>
      <c r="AH626" t="s">
        <v>68</v>
      </c>
      <c r="AI626" s="26">
        <v>0</v>
      </c>
      <c r="AJ626" s="26" t="s">
        <v>2059</v>
      </c>
      <c r="AK626" s="26" t="s">
        <v>2054</v>
      </c>
      <c r="AL626" s="26" t="s">
        <v>2061</v>
      </c>
      <c r="AM626" s="26" t="str" cm="1">
        <f t="array" ref="AM626">IF(AH626="Yes",T626&amp;" (Suspended as of: "&amp;TEXT(AI626,"m/dd/yyyy")&amp;")",T626)</f>
        <v>SumCo Eco-Contracting LLC</v>
      </c>
      <c r="AN626" t="str" cm="1">
        <f t="array" ref="AN62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1.50%
PPD 15 Days: 1.00%
PPD 20 Days: 0.50%
PPD 30 Days: 0.00%</v>
      </c>
      <c r="AO626" t="str" cm="1">
        <f t="array" ref="AO62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100.00%
% or $ amount Markup Non Business/Emergency Hours: $250.00
% Markup Materials: 30.00%</v>
      </c>
      <c r="AP62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Richard Sumner
Primary Addres: 2 Centennial Drive, Ste 4D, Peabody, MA 01960
Phone Number: 978-744-1515
Fax Number: 0</v>
      </c>
      <c r="AQ626" t="str">
        <f>VLOOKUP(data[[#This Row],[Lead Name]],get_cat!$A$170:$B$172,2,0)</f>
        <v>Miranda Beaudet 
Address: One Ashburton Place Room 1608 Boston, MA 02108 
Phone: 617-359-7292 | Email: Miranda.Beaudet@mass.gov</v>
      </c>
      <c r="AR62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Richard Sumner
Emergency Contact Phone/After Hours: 617-299-2229
Emergency Contact Email: csumner@sumcoeco.com</v>
      </c>
    </row>
    <row r="627" spans="1:44" x14ac:dyDescent="0.35">
      <c r="A627" t="s">
        <v>2062</v>
      </c>
      <c r="B627" t="s">
        <v>1797</v>
      </c>
      <c r="C627" t="s">
        <v>1798</v>
      </c>
      <c r="D627" t="s">
        <v>1808</v>
      </c>
      <c r="E627" t="s">
        <v>61</v>
      </c>
      <c r="F627" t="s">
        <v>61</v>
      </c>
      <c r="G627" t="s">
        <v>61</v>
      </c>
      <c r="H627" t="s">
        <v>61</v>
      </c>
      <c r="I627" t="s">
        <v>61</v>
      </c>
      <c r="J627" t="s">
        <v>61</v>
      </c>
      <c r="K627" t="s">
        <v>61</v>
      </c>
      <c r="L627" t="s">
        <v>61</v>
      </c>
      <c r="M627" t="s">
        <v>61</v>
      </c>
      <c r="N627" t="s">
        <v>61</v>
      </c>
      <c r="O627" t="s">
        <v>61</v>
      </c>
      <c r="P627" t="s">
        <v>61</v>
      </c>
      <c r="Q627" t="s">
        <v>61</v>
      </c>
      <c r="R627" t="s">
        <v>61</v>
      </c>
      <c r="S627" t="s">
        <v>61</v>
      </c>
      <c r="T627" t="s">
        <v>2057</v>
      </c>
      <c r="U627" t="s">
        <v>2058</v>
      </c>
      <c r="V627" t="s">
        <v>2059</v>
      </c>
      <c r="W627" t="s">
        <v>2060</v>
      </c>
      <c r="X627" t="s">
        <v>133</v>
      </c>
      <c r="Y627" t="s">
        <v>2061</v>
      </c>
      <c r="Z627" t="s">
        <v>2062</v>
      </c>
      <c r="AA627">
        <v>1.4999999999999999E-2</v>
      </c>
      <c r="AB627">
        <v>0.01</v>
      </c>
      <c r="AC627">
        <v>5.0000000000000001E-3</v>
      </c>
      <c r="AD627">
        <v>0</v>
      </c>
      <c r="AE627">
        <v>1</v>
      </c>
      <c r="AF627">
        <v>250</v>
      </c>
      <c r="AG627">
        <v>0.3</v>
      </c>
      <c r="AH627" t="s">
        <v>68</v>
      </c>
      <c r="AI627" s="26">
        <v>0</v>
      </c>
      <c r="AJ627" s="26" t="s">
        <v>2059</v>
      </c>
      <c r="AK627" s="26" t="s">
        <v>2054</v>
      </c>
      <c r="AL627" s="26" t="s">
        <v>2061</v>
      </c>
      <c r="AM627" s="26" t="str" cm="1">
        <f t="array" ref="AM627">IF(AH627="Yes",T627&amp;" (Suspended as of: "&amp;TEXT(AI627,"m/dd/yyyy")&amp;")",T627)</f>
        <v>SumCo Eco-Contracting LLC</v>
      </c>
      <c r="AN627" t="str" cm="1">
        <f t="array" ref="AN62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1.50%
PPD 15 Days: 1.00%
PPD 20 Days: 0.50%
PPD 30 Days: 0.00%</v>
      </c>
      <c r="AO627" t="str" cm="1">
        <f t="array" ref="AO62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100.00%
% or $ amount Markup Non Business/Emergency Hours: $250.00
% Markup Materials: 30.00%</v>
      </c>
      <c r="AP62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Richard Sumner
Primary Addres: 2 Centennial Drive, Ste 4D, Peabody, MA 01960
Phone Number: 978-744-1515
Fax Number: 0</v>
      </c>
      <c r="AQ627" t="str">
        <f>VLOOKUP(data[[#This Row],[Lead Name]],get_cat!$A$170:$B$172,2,0)</f>
        <v>Miranda Beaudet 
Address: One Ashburton Place Room 1608 Boston, MA 02108 
Phone: 617-359-7292 | Email: Miranda.Beaudet@mass.gov</v>
      </c>
      <c r="AR62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Richard Sumner
Emergency Contact Phone/After Hours: 617-299-2229
Emergency Contact Email: csumner@sumcoeco.com</v>
      </c>
    </row>
    <row r="628" spans="1:44" x14ac:dyDescent="0.35">
      <c r="A628" t="s">
        <v>2063</v>
      </c>
      <c r="B628" t="s">
        <v>1797</v>
      </c>
      <c r="C628" t="s">
        <v>1798</v>
      </c>
      <c r="D628" t="s">
        <v>1810</v>
      </c>
      <c r="E628" t="s">
        <v>61</v>
      </c>
      <c r="F628" t="s">
        <v>61</v>
      </c>
      <c r="G628" t="s">
        <v>61</v>
      </c>
      <c r="H628" t="s">
        <v>61</v>
      </c>
      <c r="I628" t="s">
        <v>61</v>
      </c>
      <c r="J628" t="s">
        <v>61</v>
      </c>
      <c r="K628" t="s">
        <v>61</v>
      </c>
      <c r="L628" t="s">
        <v>61</v>
      </c>
      <c r="M628" t="s">
        <v>61</v>
      </c>
      <c r="N628" t="s">
        <v>61</v>
      </c>
      <c r="O628" t="s">
        <v>61</v>
      </c>
      <c r="P628" t="s">
        <v>61</v>
      </c>
      <c r="Q628" t="s">
        <v>61</v>
      </c>
      <c r="R628" t="s">
        <v>61</v>
      </c>
      <c r="S628" t="s">
        <v>61</v>
      </c>
      <c r="T628" t="s">
        <v>2057</v>
      </c>
      <c r="U628" t="s">
        <v>2058</v>
      </c>
      <c r="V628" t="s">
        <v>2059</v>
      </c>
      <c r="W628" t="s">
        <v>2060</v>
      </c>
      <c r="X628" t="s">
        <v>133</v>
      </c>
      <c r="Y628" t="s">
        <v>2061</v>
      </c>
      <c r="Z628" t="s">
        <v>2063</v>
      </c>
      <c r="AA628">
        <v>1.4999999999999999E-2</v>
      </c>
      <c r="AB628">
        <v>0.01</v>
      </c>
      <c r="AC628">
        <v>5.0000000000000001E-3</v>
      </c>
      <c r="AD628">
        <v>0</v>
      </c>
      <c r="AE628">
        <v>1</v>
      </c>
      <c r="AF628">
        <v>250</v>
      </c>
      <c r="AG628">
        <v>0.3</v>
      </c>
      <c r="AH628" t="s">
        <v>68</v>
      </c>
      <c r="AI628" s="26">
        <v>0</v>
      </c>
      <c r="AJ628" s="26" t="s">
        <v>2059</v>
      </c>
      <c r="AK628" s="26" t="s">
        <v>2054</v>
      </c>
      <c r="AL628" s="26" t="s">
        <v>2061</v>
      </c>
      <c r="AM628" s="26" t="str" cm="1">
        <f t="array" ref="AM628">IF(AH628="Yes",T628&amp;" (Suspended as of: "&amp;TEXT(AI628,"m/dd/yyyy")&amp;")",T628)</f>
        <v>SumCo Eco-Contracting LLC</v>
      </c>
      <c r="AN628" t="str" cm="1">
        <f t="array" ref="AN62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1.50%
PPD 15 Days: 1.00%
PPD 20 Days: 0.50%
PPD 30 Days: 0.00%</v>
      </c>
      <c r="AO628" t="str" cm="1">
        <f t="array" ref="AO62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100.00%
% or $ amount Markup Non Business/Emergency Hours: $250.00
% Markup Materials: 30.00%</v>
      </c>
      <c r="AP62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Richard Sumner
Primary Addres: 2 Centennial Drive, Ste 4D, Peabody, MA 01960
Phone Number: 978-744-1515
Fax Number: 0</v>
      </c>
      <c r="AQ628" t="str">
        <f>VLOOKUP(data[[#This Row],[Lead Name]],get_cat!$A$170:$B$172,2,0)</f>
        <v>Miranda Beaudet 
Address: One Ashburton Place Room 1608 Boston, MA 02108 
Phone: 617-359-7292 | Email: Miranda.Beaudet@mass.gov</v>
      </c>
      <c r="AR62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Richard Sumner
Emergency Contact Phone/After Hours: 617-299-2229
Emergency Contact Email: csumner@sumcoeco.com</v>
      </c>
    </row>
    <row r="629" spans="1:44" x14ac:dyDescent="0.35">
      <c r="A629" t="s">
        <v>2064</v>
      </c>
      <c r="B629" t="s">
        <v>1797</v>
      </c>
      <c r="C629" t="s">
        <v>1798</v>
      </c>
      <c r="D629" t="s">
        <v>1829</v>
      </c>
      <c r="E629" t="s">
        <v>48</v>
      </c>
      <c r="F629" t="s">
        <v>61</v>
      </c>
      <c r="G629" t="s">
        <v>61</v>
      </c>
      <c r="H629" t="s">
        <v>61</v>
      </c>
      <c r="I629" t="s">
        <v>48</v>
      </c>
      <c r="J629" t="s">
        <v>61</v>
      </c>
      <c r="K629" t="s">
        <v>61</v>
      </c>
      <c r="L629" t="s">
        <v>61</v>
      </c>
      <c r="M629" t="s">
        <v>61</v>
      </c>
      <c r="N629" t="s">
        <v>61</v>
      </c>
      <c r="O629" t="s">
        <v>48</v>
      </c>
      <c r="P629" t="s">
        <v>61</v>
      </c>
      <c r="Q629" t="s">
        <v>61</v>
      </c>
      <c r="R629" t="s">
        <v>61</v>
      </c>
      <c r="S629" t="s">
        <v>61</v>
      </c>
      <c r="T629" t="s">
        <v>2065</v>
      </c>
      <c r="U629" t="s">
        <v>2066</v>
      </c>
      <c r="V629" t="s">
        <v>2067</v>
      </c>
      <c r="W629" t="s">
        <v>2068</v>
      </c>
      <c r="X629" t="s">
        <v>133</v>
      </c>
      <c r="Y629" t="s">
        <v>2069</v>
      </c>
      <c r="Z629" t="s">
        <v>2064</v>
      </c>
      <c r="AA629">
        <v>0.01</v>
      </c>
      <c r="AB629">
        <v>7.4999999999999997E-3</v>
      </c>
      <c r="AC629">
        <v>5.0000000000000001E-3</v>
      </c>
      <c r="AD629">
        <v>0</v>
      </c>
      <c r="AE629">
        <v>0.48</v>
      </c>
      <c r="AG629">
        <v>0.25</v>
      </c>
      <c r="AH629" t="s">
        <v>68</v>
      </c>
      <c r="AI629" s="26">
        <v>0</v>
      </c>
      <c r="AJ629" s="26" t="s">
        <v>2067</v>
      </c>
      <c r="AK629" s="26" t="s">
        <v>2070</v>
      </c>
      <c r="AL629" s="26" t="s">
        <v>2069</v>
      </c>
      <c r="AM629" s="26" t="str" cm="1">
        <f t="array" ref="AM629">IF(AH629="Yes",T629&amp;" (Suspended as of: "&amp;TEXT(AI629,"m/dd/yyyy")&amp;")",T629)</f>
        <v>Elite Construction &amp; Design Inc</v>
      </c>
      <c r="AN629" t="str" cm="1">
        <f t="array" ref="AN62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0.75%
PPD 20 Days: 0.50%
PPD 30 Days: 0.00%</v>
      </c>
      <c r="AO629" t="str" cm="1">
        <f t="array" ref="AO62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48.00%
% or $ amount Markup Non Business/Emergency Hours: $0.00
% Markup Materials: 25.00%</v>
      </c>
      <c r="AP62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Lee Laflamme
Primary Addres: 61 Sawyer Passway, Fitchburg, MA 01420
Phone Number: 978-597-5071
Fax Number: 0</v>
      </c>
      <c r="AQ629" t="str">
        <f>VLOOKUP(data[[#This Row],[Lead Name]],get_cat!$A$170:$B$172,2,0)</f>
        <v>Miranda Beaudet 
Address: One Ashburton Place Room 1608 Boston, MA 02108 
Phone: 617-359-7292 | Email: Miranda.Beaudet@mass.gov</v>
      </c>
      <c r="AR62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Lee Laflamme
Emergency Contact Phone/After Hours: 774-696-3078
Emergency Contact Email: lee@eliteconstructiondesign.com </v>
      </c>
    </row>
    <row r="630" spans="1:44" x14ac:dyDescent="0.35">
      <c r="A630" t="s">
        <v>2071</v>
      </c>
      <c r="B630" t="s">
        <v>1797</v>
      </c>
      <c r="C630" t="s">
        <v>1798</v>
      </c>
      <c r="D630" t="s">
        <v>1810</v>
      </c>
      <c r="E630" t="s">
        <v>61</v>
      </c>
      <c r="F630" t="s">
        <v>61</v>
      </c>
      <c r="G630" t="s">
        <v>61</v>
      </c>
      <c r="H630" t="s">
        <v>61</v>
      </c>
      <c r="I630" t="s">
        <v>61</v>
      </c>
      <c r="J630" t="s">
        <v>61</v>
      </c>
      <c r="K630" t="s">
        <v>61</v>
      </c>
      <c r="L630" t="s">
        <v>61</v>
      </c>
      <c r="M630" t="s">
        <v>61</v>
      </c>
      <c r="N630" t="s">
        <v>61</v>
      </c>
      <c r="O630" t="s">
        <v>61</v>
      </c>
      <c r="P630" t="s">
        <v>61</v>
      </c>
      <c r="Q630" t="s">
        <v>61</v>
      </c>
      <c r="R630" t="s">
        <v>61</v>
      </c>
      <c r="S630" t="s">
        <v>61</v>
      </c>
      <c r="T630" t="s">
        <v>2072</v>
      </c>
      <c r="U630" t="s">
        <v>2073</v>
      </c>
      <c r="V630" t="s">
        <v>2074</v>
      </c>
      <c r="W630" t="s">
        <v>2075</v>
      </c>
      <c r="X630" t="s">
        <v>133</v>
      </c>
      <c r="Y630" t="s">
        <v>2076</v>
      </c>
      <c r="Z630" t="s">
        <v>2071</v>
      </c>
      <c r="AA630">
        <v>0.05</v>
      </c>
      <c r="AB630">
        <v>0.04</v>
      </c>
      <c r="AC630">
        <v>0.03</v>
      </c>
      <c r="AD630">
        <v>0.02</v>
      </c>
      <c r="AE630">
        <v>0.1</v>
      </c>
      <c r="AF630">
        <v>0</v>
      </c>
      <c r="AG630">
        <v>0.18</v>
      </c>
      <c r="AH630" t="s">
        <v>68</v>
      </c>
      <c r="AI630" s="26">
        <v>0</v>
      </c>
      <c r="AJ630" s="26" t="s">
        <v>2077</v>
      </c>
      <c r="AK630" s="26" t="s">
        <v>2078</v>
      </c>
      <c r="AL630" s="26" t="s">
        <v>2079</v>
      </c>
      <c r="AM630" s="26" t="str" cm="1">
        <f t="array" ref="AM630">IF(AH630="Yes",T630&amp;" (Suspended as of: "&amp;TEXT(AI630,"m/dd/yyyy")&amp;")",T630)</f>
        <v>EMPIRE Historical Restorations</v>
      </c>
      <c r="AN630" t="str" cm="1">
        <f t="array" ref="AN63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630" t="str" cm="1">
        <f t="array" ref="AO63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10.00%
% or $ amount Markup Non Business/Emergency Hours: $0.00
% Markup Materials: 18.00%</v>
      </c>
      <c r="AP63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Suzanne Monaco
Primary Addres: 3 Podunk Road, Sturbridge, MA 01566
Phone Number: 774-241-0705
Fax Number: 0</v>
      </c>
      <c r="AQ630" t="str">
        <f>VLOOKUP(data[[#This Row],[Lead Name]],get_cat!$A$170:$B$172,2,0)</f>
        <v>Miranda Beaudet 
Address: One Ashburton Place Room 1608 Boston, MA 02108 
Phone: 617-359-7292 | Email: Miranda.Beaudet@mass.gov</v>
      </c>
      <c r="AR63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Mario Monaco
Emergency Contact Phone/After Hours: 508-259-3825
Emergency Contact Email: mario@empirehistorical.com </v>
      </c>
    </row>
    <row r="631" spans="1:44" x14ac:dyDescent="0.35">
      <c r="A631" t="s">
        <v>2080</v>
      </c>
      <c r="B631" t="s">
        <v>1797</v>
      </c>
      <c r="C631" t="s">
        <v>1798</v>
      </c>
      <c r="D631" t="s">
        <v>1799</v>
      </c>
      <c r="E631" t="s">
        <v>48</v>
      </c>
      <c r="F631" t="s">
        <v>48</v>
      </c>
      <c r="G631" t="s">
        <v>48</v>
      </c>
      <c r="H631" t="s">
        <v>48</v>
      </c>
      <c r="I631" t="s">
        <v>48</v>
      </c>
      <c r="J631" t="s">
        <v>61</v>
      </c>
      <c r="K631" t="s">
        <v>48</v>
      </c>
      <c r="L631" t="s">
        <v>48</v>
      </c>
      <c r="M631" t="s">
        <v>48</v>
      </c>
      <c r="N631" t="s">
        <v>61</v>
      </c>
      <c r="O631" t="s">
        <v>48</v>
      </c>
      <c r="P631" t="s">
        <v>61</v>
      </c>
      <c r="Q631" t="s">
        <v>48</v>
      </c>
      <c r="R631" t="s">
        <v>61</v>
      </c>
      <c r="S631" t="s">
        <v>48</v>
      </c>
      <c r="T631" t="s">
        <v>2081</v>
      </c>
      <c r="U631" t="s">
        <v>2082</v>
      </c>
      <c r="V631" t="s">
        <v>2083</v>
      </c>
      <c r="W631" t="s">
        <v>2084</v>
      </c>
      <c r="X631" t="s">
        <v>133</v>
      </c>
      <c r="Y631" t="s">
        <v>2085</v>
      </c>
      <c r="Z631" t="s">
        <v>2080</v>
      </c>
      <c r="AA631">
        <v>0.05</v>
      </c>
      <c r="AB631">
        <v>0.04</v>
      </c>
      <c r="AC631">
        <v>0.03</v>
      </c>
      <c r="AD631">
        <v>0.02</v>
      </c>
      <c r="AE631">
        <v>0.72</v>
      </c>
      <c r="AF631">
        <v>0.78</v>
      </c>
      <c r="AG631">
        <v>0.2</v>
      </c>
      <c r="AH631" t="s">
        <v>68</v>
      </c>
      <c r="AI631" s="26">
        <v>0</v>
      </c>
      <c r="AJ631" s="26" t="s">
        <v>2083</v>
      </c>
      <c r="AK631" s="26" t="s">
        <v>2086</v>
      </c>
      <c r="AL631" s="26" t="s">
        <v>2085</v>
      </c>
      <c r="AM631" s="26" t="str" cm="1">
        <f t="array" ref="AM631">IF(AH631="Yes",T631&amp;" (Suspended as of: "&amp;TEXT(AI631,"m/dd/yyyy")&amp;")",T631)</f>
        <v>Rene C Lamarre Co Inc.</v>
      </c>
      <c r="AN631" t="str" cm="1">
        <f t="array" ref="AN63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631" t="str" cm="1">
        <f t="array" ref="AO63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72.00%
% or $ amount Markup Non Business/Emergency Hours: $0.78
% Markup Materials: 20.00%</v>
      </c>
      <c r="AP63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Richard Lamarre
Primary Addres: 23 Oakview Avenue, Salem, MA 01970
Phone Number: 978-375-7596
Fax Number: 0</v>
      </c>
      <c r="AQ631" t="str">
        <f>VLOOKUP(data[[#This Row],[Lead Name]],get_cat!$A$170:$B$172,2,0)</f>
        <v>Miranda Beaudet 
Address: One Ashburton Place Room 1608 Boston, MA 02108 
Phone: 617-359-7292 | Email: Miranda.Beaudet@mass.gov</v>
      </c>
      <c r="AR63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Richard Lamarre
Emergency Contact Phone/After Hours: 978-375-7536
Emergency Contact Email: RMLamarre70@gmail.com</v>
      </c>
    </row>
    <row r="632" spans="1:44" x14ac:dyDescent="0.35">
      <c r="A632" t="s">
        <v>2087</v>
      </c>
      <c r="B632" t="s">
        <v>1797</v>
      </c>
      <c r="C632" t="s">
        <v>1798</v>
      </c>
      <c r="D632" t="s">
        <v>1829</v>
      </c>
      <c r="E632" t="s">
        <v>48</v>
      </c>
      <c r="F632" t="s">
        <v>48</v>
      </c>
      <c r="G632" t="s">
        <v>48</v>
      </c>
      <c r="H632" t="s">
        <v>48</v>
      </c>
      <c r="I632" t="s">
        <v>48</v>
      </c>
      <c r="J632" t="s">
        <v>61</v>
      </c>
      <c r="K632" t="s">
        <v>48</v>
      </c>
      <c r="L632" t="s">
        <v>48</v>
      </c>
      <c r="M632" t="s">
        <v>48</v>
      </c>
      <c r="N632" t="s">
        <v>61</v>
      </c>
      <c r="O632" t="s">
        <v>48</v>
      </c>
      <c r="P632" t="s">
        <v>61</v>
      </c>
      <c r="Q632" t="s">
        <v>48</v>
      </c>
      <c r="R632" t="s">
        <v>61</v>
      </c>
      <c r="S632" t="s">
        <v>48</v>
      </c>
      <c r="T632" t="s">
        <v>2081</v>
      </c>
      <c r="U632" t="s">
        <v>2082</v>
      </c>
      <c r="V632" t="s">
        <v>2083</v>
      </c>
      <c r="W632" t="s">
        <v>2084</v>
      </c>
      <c r="X632" t="s">
        <v>133</v>
      </c>
      <c r="Y632" t="s">
        <v>2085</v>
      </c>
      <c r="Z632" t="s">
        <v>2087</v>
      </c>
      <c r="AA632">
        <v>0.05</v>
      </c>
      <c r="AB632">
        <v>0.04</v>
      </c>
      <c r="AC632">
        <v>0.03</v>
      </c>
      <c r="AD632">
        <v>0.02</v>
      </c>
      <c r="AE632">
        <v>0.72</v>
      </c>
      <c r="AF632">
        <v>0.78</v>
      </c>
      <c r="AG632">
        <v>0.2</v>
      </c>
      <c r="AH632" t="s">
        <v>68</v>
      </c>
      <c r="AI632" s="26">
        <v>0</v>
      </c>
      <c r="AJ632" s="26" t="s">
        <v>2083</v>
      </c>
      <c r="AK632" s="26" t="s">
        <v>2086</v>
      </c>
      <c r="AL632" s="26" t="s">
        <v>2085</v>
      </c>
      <c r="AM632" s="26" t="str" cm="1">
        <f t="array" ref="AM632">IF(AH632="Yes",T632&amp;" (Suspended as of: "&amp;TEXT(AI632,"m/dd/yyyy")&amp;")",T632)</f>
        <v>Rene C Lamarre Co Inc.</v>
      </c>
      <c r="AN632" t="str" cm="1">
        <f t="array" ref="AN63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632" t="str" cm="1">
        <f t="array" ref="AO63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72.00%
% or $ amount Markup Non Business/Emergency Hours: $0.78
% Markup Materials: 20.00%</v>
      </c>
      <c r="AP63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Richard Lamarre
Primary Addres: 23 Oakview Avenue, Salem, MA 01970
Phone Number: 978-375-7596
Fax Number: 0</v>
      </c>
      <c r="AQ632" t="str">
        <f>VLOOKUP(data[[#This Row],[Lead Name]],get_cat!$A$170:$B$172,2,0)</f>
        <v>Miranda Beaudet 
Address: One Ashburton Place Room 1608 Boston, MA 02108 
Phone: 617-359-7292 | Email: Miranda.Beaudet@mass.gov</v>
      </c>
      <c r="AR63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Richard Lamarre
Emergency Contact Phone/After Hours: 978-375-7536
Emergency Contact Email: RMLamarre70@gmail.com</v>
      </c>
    </row>
    <row r="633" spans="1:44" x14ac:dyDescent="0.35">
      <c r="A633" t="s">
        <v>2088</v>
      </c>
      <c r="B633" t="s">
        <v>1797</v>
      </c>
      <c r="C633" t="s">
        <v>1798</v>
      </c>
      <c r="D633" t="s">
        <v>1808</v>
      </c>
      <c r="E633" t="s">
        <v>48</v>
      </c>
      <c r="F633" t="s">
        <v>48</v>
      </c>
      <c r="G633" t="s">
        <v>48</v>
      </c>
      <c r="H633" t="s">
        <v>48</v>
      </c>
      <c r="I633" t="s">
        <v>48</v>
      </c>
      <c r="J633" t="s">
        <v>61</v>
      </c>
      <c r="K633" t="s">
        <v>48</v>
      </c>
      <c r="L633" t="s">
        <v>48</v>
      </c>
      <c r="M633" t="s">
        <v>48</v>
      </c>
      <c r="N633" t="s">
        <v>61</v>
      </c>
      <c r="O633" t="s">
        <v>48</v>
      </c>
      <c r="P633" t="s">
        <v>61</v>
      </c>
      <c r="Q633" t="s">
        <v>48</v>
      </c>
      <c r="R633" t="s">
        <v>61</v>
      </c>
      <c r="S633" t="s">
        <v>48</v>
      </c>
      <c r="T633" t="s">
        <v>2081</v>
      </c>
      <c r="U633" t="s">
        <v>2082</v>
      </c>
      <c r="V633" t="s">
        <v>2083</v>
      </c>
      <c r="W633" t="s">
        <v>2084</v>
      </c>
      <c r="X633" t="s">
        <v>133</v>
      </c>
      <c r="Y633" t="s">
        <v>2085</v>
      </c>
      <c r="Z633" t="s">
        <v>2088</v>
      </c>
      <c r="AA633">
        <v>0.05</v>
      </c>
      <c r="AB633">
        <v>0.04</v>
      </c>
      <c r="AC633">
        <v>0.03</v>
      </c>
      <c r="AD633">
        <v>0.02</v>
      </c>
      <c r="AE633">
        <v>0.72</v>
      </c>
      <c r="AF633">
        <v>0.78</v>
      </c>
      <c r="AG633">
        <v>0.2</v>
      </c>
      <c r="AH633" t="s">
        <v>68</v>
      </c>
      <c r="AI633" s="26">
        <v>0</v>
      </c>
      <c r="AJ633" s="26" t="s">
        <v>2083</v>
      </c>
      <c r="AK633" s="26" t="s">
        <v>2086</v>
      </c>
      <c r="AL633" s="26" t="s">
        <v>2085</v>
      </c>
      <c r="AM633" s="26" t="str" cm="1">
        <f t="array" ref="AM633">IF(AH633="Yes",T633&amp;" (Suspended as of: "&amp;TEXT(AI633,"m/dd/yyyy")&amp;")",T633)</f>
        <v>Rene C Lamarre Co Inc.</v>
      </c>
      <c r="AN633" t="str" cm="1">
        <f t="array" ref="AN63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633" t="str" cm="1">
        <f t="array" ref="AO63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72.00%
% or $ amount Markup Non Business/Emergency Hours: $0.78
% Markup Materials: 20.00%</v>
      </c>
      <c r="AP63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Richard Lamarre
Primary Addres: 23 Oakview Avenue, Salem, MA 01970
Phone Number: 978-375-7596
Fax Number: 0</v>
      </c>
      <c r="AQ633" t="str">
        <f>VLOOKUP(data[[#This Row],[Lead Name]],get_cat!$A$170:$B$172,2,0)</f>
        <v>Miranda Beaudet 
Address: One Ashburton Place Room 1608 Boston, MA 02108 
Phone: 617-359-7292 | Email: Miranda.Beaudet@mass.gov</v>
      </c>
      <c r="AR63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Richard Lamarre
Emergency Contact Phone/After Hours: 978-375-7536
Emergency Contact Email: RMLamarre70@gmail.com</v>
      </c>
    </row>
    <row r="634" spans="1:44" x14ac:dyDescent="0.35">
      <c r="A634" t="s">
        <v>2089</v>
      </c>
      <c r="B634" t="s">
        <v>1797</v>
      </c>
      <c r="C634" t="s">
        <v>1798</v>
      </c>
      <c r="D634" t="s">
        <v>1810</v>
      </c>
      <c r="E634" t="s">
        <v>48</v>
      </c>
      <c r="F634" t="s">
        <v>48</v>
      </c>
      <c r="G634" t="s">
        <v>48</v>
      </c>
      <c r="H634" t="s">
        <v>48</v>
      </c>
      <c r="I634" t="s">
        <v>48</v>
      </c>
      <c r="J634" t="s">
        <v>61</v>
      </c>
      <c r="K634" t="s">
        <v>48</v>
      </c>
      <c r="L634" t="s">
        <v>48</v>
      </c>
      <c r="M634" t="s">
        <v>48</v>
      </c>
      <c r="N634" t="s">
        <v>61</v>
      </c>
      <c r="O634" t="s">
        <v>48</v>
      </c>
      <c r="P634" t="s">
        <v>61</v>
      </c>
      <c r="Q634" t="s">
        <v>48</v>
      </c>
      <c r="R634" t="s">
        <v>61</v>
      </c>
      <c r="S634" t="s">
        <v>48</v>
      </c>
      <c r="T634" t="s">
        <v>2081</v>
      </c>
      <c r="U634" t="s">
        <v>2082</v>
      </c>
      <c r="V634" t="s">
        <v>2083</v>
      </c>
      <c r="W634" t="s">
        <v>2084</v>
      </c>
      <c r="X634" t="s">
        <v>133</v>
      </c>
      <c r="Y634" t="s">
        <v>2085</v>
      </c>
      <c r="Z634" t="s">
        <v>2089</v>
      </c>
      <c r="AA634">
        <v>0.05</v>
      </c>
      <c r="AB634">
        <v>0.04</v>
      </c>
      <c r="AC634">
        <v>0.03</v>
      </c>
      <c r="AD634">
        <v>0.02</v>
      </c>
      <c r="AE634">
        <v>0.72</v>
      </c>
      <c r="AF634">
        <v>0.78</v>
      </c>
      <c r="AG634">
        <v>0.2</v>
      </c>
      <c r="AH634" t="s">
        <v>68</v>
      </c>
      <c r="AI634" s="26">
        <v>0</v>
      </c>
      <c r="AJ634" s="26" t="s">
        <v>2083</v>
      </c>
      <c r="AK634" s="26" t="s">
        <v>2086</v>
      </c>
      <c r="AL634" s="26" t="s">
        <v>2085</v>
      </c>
      <c r="AM634" s="26" t="str" cm="1">
        <f t="array" ref="AM634">IF(AH634="Yes",T634&amp;" (Suspended as of: "&amp;TEXT(AI634,"m/dd/yyyy")&amp;")",T634)</f>
        <v>Rene C Lamarre Co Inc.</v>
      </c>
      <c r="AN634" t="str" cm="1">
        <f t="array" ref="AN63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634" t="str" cm="1">
        <f t="array" ref="AO63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72.00%
% or $ amount Markup Non Business/Emergency Hours: $0.78
% Markup Materials: 20.00%</v>
      </c>
      <c r="AP63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Richard Lamarre
Primary Addres: 23 Oakview Avenue, Salem, MA 01970
Phone Number: 978-375-7596
Fax Number: 0</v>
      </c>
      <c r="AQ634" t="str">
        <f>VLOOKUP(data[[#This Row],[Lead Name]],get_cat!$A$170:$B$172,2,0)</f>
        <v>Miranda Beaudet 
Address: One Ashburton Place Room 1608 Boston, MA 02108 
Phone: 617-359-7292 | Email: Miranda.Beaudet@mass.gov</v>
      </c>
      <c r="AR63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Richard Lamarre
Emergency Contact Phone/After Hours: 978-375-7536
Emergency Contact Email: RMLamarre70@gmail.com</v>
      </c>
    </row>
    <row r="635" spans="1:44" x14ac:dyDescent="0.35">
      <c r="A635" t="s">
        <v>2090</v>
      </c>
      <c r="B635" t="s">
        <v>1797</v>
      </c>
      <c r="C635" t="s">
        <v>1798</v>
      </c>
      <c r="D635" t="s">
        <v>1850</v>
      </c>
      <c r="E635" t="s">
        <v>48</v>
      </c>
      <c r="F635" t="s">
        <v>48</v>
      </c>
      <c r="G635" t="s">
        <v>48</v>
      </c>
      <c r="H635" t="s">
        <v>48</v>
      </c>
      <c r="I635" t="s">
        <v>48</v>
      </c>
      <c r="J635" t="s">
        <v>61</v>
      </c>
      <c r="K635" t="s">
        <v>48</v>
      </c>
      <c r="L635" t="s">
        <v>48</v>
      </c>
      <c r="M635" t="s">
        <v>48</v>
      </c>
      <c r="N635" t="s">
        <v>61</v>
      </c>
      <c r="O635" t="s">
        <v>48</v>
      </c>
      <c r="P635" t="s">
        <v>61</v>
      </c>
      <c r="Q635" t="s">
        <v>48</v>
      </c>
      <c r="R635" t="s">
        <v>61</v>
      </c>
      <c r="S635" t="s">
        <v>48</v>
      </c>
      <c r="T635" t="s">
        <v>2081</v>
      </c>
      <c r="U635" t="s">
        <v>2082</v>
      </c>
      <c r="V635" t="s">
        <v>2083</v>
      </c>
      <c r="W635" t="s">
        <v>2084</v>
      </c>
      <c r="X635" t="s">
        <v>133</v>
      </c>
      <c r="Y635" t="s">
        <v>2085</v>
      </c>
      <c r="Z635" t="s">
        <v>2090</v>
      </c>
      <c r="AA635">
        <v>0.05</v>
      </c>
      <c r="AB635">
        <v>0.04</v>
      </c>
      <c r="AC635">
        <v>0.03</v>
      </c>
      <c r="AD635">
        <v>0.02</v>
      </c>
      <c r="AE635">
        <v>0.72</v>
      </c>
      <c r="AF635">
        <v>0.78</v>
      </c>
      <c r="AG635">
        <v>0.2</v>
      </c>
      <c r="AH635" t="s">
        <v>68</v>
      </c>
      <c r="AI635" s="26">
        <v>0</v>
      </c>
      <c r="AJ635" s="26" t="s">
        <v>2083</v>
      </c>
      <c r="AK635" s="26" t="s">
        <v>2086</v>
      </c>
      <c r="AL635" s="26" t="s">
        <v>2085</v>
      </c>
      <c r="AM635" s="26" t="str" cm="1">
        <f t="array" ref="AM635">IF(AH635="Yes",T635&amp;" (Suspended as of: "&amp;TEXT(AI635,"m/dd/yyyy")&amp;")",T635)</f>
        <v>Rene C Lamarre Co Inc.</v>
      </c>
      <c r="AN635" t="str" cm="1">
        <f t="array" ref="AN63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635" t="str" cm="1">
        <f t="array" ref="AO63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72.00%
% or $ amount Markup Non Business/Emergency Hours: $0.78
% Markup Materials: 20.00%</v>
      </c>
      <c r="AP63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Richard Lamarre
Primary Addres: 23 Oakview Avenue, Salem, MA 01970
Phone Number: 978-375-7596
Fax Number: 0</v>
      </c>
      <c r="AQ635" t="str">
        <f>VLOOKUP(data[[#This Row],[Lead Name]],get_cat!$A$170:$B$172,2,0)</f>
        <v>Miranda Beaudet 
Address: One Ashburton Place Room 1608 Boston, MA 02108 
Phone: 617-359-7292 | Email: Miranda.Beaudet@mass.gov</v>
      </c>
      <c r="AR63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Richard Lamarre
Emergency Contact Phone/After Hours: 978-375-7536
Emergency Contact Email: RMLamarre70@gmail.com</v>
      </c>
    </row>
    <row r="636" spans="1:44" x14ac:dyDescent="0.35">
      <c r="A636" t="s">
        <v>2091</v>
      </c>
      <c r="B636" t="s">
        <v>1797</v>
      </c>
      <c r="C636" t="s">
        <v>1798</v>
      </c>
      <c r="D636" t="s">
        <v>1829</v>
      </c>
      <c r="E636" t="s">
        <v>48</v>
      </c>
      <c r="F636" t="s">
        <v>61</v>
      </c>
      <c r="G636" t="s">
        <v>48</v>
      </c>
      <c r="H636" t="s">
        <v>61</v>
      </c>
      <c r="I636" t="s">
        <v>48</v>
      </c>
      <c r="J636" t="s">
        <v>48</v>
      </c>
      <c r="K636" t="s">
        <v>48</v>
      </c>
      <c r="L636" t="s">
        <v>48</v>
      </c>
      <c r="M636" t="s">
        <v>48</v>
      </c>
      <c r="N636" t="s">
        <v>48</v>
      </c>
      <c r="O636" t="s">
        <v>48</v>
      </c>
      <c r="P636" t="s">
        <v>61</v>
      </c>
      <c r="Q636" t="s">
        <v>61</v>
      </c>
      <c r="R636" t="s">
        <v>61</v>
      </c>
      <c r="S636" t="s">
        <v>61</v>
      </c>
      <c r="T636" t="s">
        <v>2092</v>
      </c>
      <c r="U636" t="s">
        <v>2093</v>
      </c>
      <c r="V636" t="s">
        <v>2094</v>
      </c>
      <c r="W636" t="s">
        <v>2095</v>
      </c>
      <c r="X636" t="s">
        <v>133</v>
      </c>
      <c r="Y636" t="s">
        <v>2096</v>
      </c>
      <c r="Z636" t="s">
        <v>2091</v>
      </c>
      <c r="AA636">
        <v>0.05</v>
      </c>
      <c r="AB636">
        <v>0.04</v>
      </c>
      <c r="AC636">
        <v>0.03</v>
      </c>
      <c r="AD636">
        <v>0.02</v>
      </c>
      <c r="AE636">
        <v>0.6</v>
      </c>
      <c r="AF636">
        <v>214</v>
      </c>
      <c r="AG636">
        <v>0.1</v>
      </c>
      <c r="AH636" t="s">
        <v>68</v>
      </c>
      <c r="AI636" s="26">
        <v>0</v>
      </c>
      <c r="AJ636" s="26" t="s">
        <v>133</v>
      </c>
      <c r="AK636" s="26" t="s">
        <v>133</v>
      </c>
      <c r="AL636" s="26" t="s">
        <v>133</v>
      </c>
      <c r="AM636" s="26" t="str" cm="1">
        <f t="array" ref="AM636">IF(AH636="Yes",T636&amp;" (Suspended as of: "&amp;TEXT(AI636,"m/dd/yyyy")&amp;")",T636)</f>
        <v>DAV Construction LLC</v>
      </c>
      <c r="AN636" t="str" cm="1">
        <f t="array" ref="AN63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636" t="str" cm="1">
        <f t="array" ref="AO63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60.00%
% or $ amount Markup Non Business/Emergency Hours: $214.00
% Markup Materials: 10.00%</v>
      </c>
      <c r="AP63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Eric Kelly
Primary Addres: 1 South White Pine Lane, Mansfield, MA 02048
Phone Number: 910-545-2230
Fax Number: 0</v>
      </c>
      <c r="AQ636" t="str">
        <f>VLOOKUP(data[[#This Row],[Lead Name]],get_cat!$A$170:$B$172,2,0)</f>
        <v>Miranda Beaudet 
Address: One Ashburton Place Room 1608 Boston, MA 02108 
Phone: 617-359-7292 | Email: Miranda.Beaudet@mass.gov</v>
      </c>
      <c r="AR63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0
Emergency Contact Phone/After Hours: 0
Emergency Contact Email: 0</v>
      </c>
    </row>
    <row r="637" spans="1:44" x14ac:dyDescent="0.35">
      <c r="A637" t="s">
        <v>2097</v>
      </c>
      <c r="B637" t="s">
        <v>1797</v>
      </c>
      <c r="C637" t="s">
        <v>2098</v>
      </c>
      <c r="D637" t="s">
        <v>1810</v>
      </c>
      <c r="E637" t="s">
        <v>61</v>
      </c>
      <c r="F637" t="s">
        <v>61</v>
      </c>
      <c r="G637" t="s">
        <v>61</v>
      </c>
      <c r="H637" t="s">
        <v>61</v>
      </c>
      <c r="I637" t="s">
        <v>61</v>
      </c>
      <c r="J637" t="s">
        <v>61</v>
      </c>
      <c r="K637" t="s">
        <v>61</v>
      </c>
      <c r="L637" t="s">
        <v>61</v>
      </c>
      <c r="M637" t="s">
        <v>61</v>
      </c>
      <c r="N637" t="s">
        <v>61</v>
      </c>
      <c r="O637" t="s">
        <v>61</v>
      </c>
      <c r="P637" t="s">
        <v>61</v>
      </c>
      <c r="Q637" t="s">
        <v>61</v>
      </c>
      <c r="R637" t="s">
        <v>61</v>
      </c>
      <c r="S637" t="s">
        <v>61</v>
      </c>
      <c r="T637" t="s">
        <v>2099</v>
      </c>
      <c r="U637" t="s">
        <v>2100</v>
      </c>
      <c r="V637" t="s">
        <v>2101</v>
      </c>
      <c r="W637" t="s">
        <v>2102</v>
      </c>
      <c r="X637" t="s">
        <v>133</v>
      </c>
      <c r="Y637" t="s">
        <v>2103</v>
      </c>
      <c r="Z637" t="s">
        <v>2097</v>
      </c>
      <c r="AA637">
        <v>0.03</v>
      </c>
      <c r="AB637">
        <v>0.02</v>
      </c>
      <c r="AC637">
        <v>0.01</v>
      </c>
      <c r="AD637">
        <v>0</v>
      </c>
      <c r="AE637">
        <v>0.45</v>
      </c>
      <c r="AF637">
        <v>0.6</v>
      </c>
      <c r="AG637">
        <v>0.15</v>
      </c>
      <c r="AH637" t="s">
        <v>68</v>
      </c>
      <c r="AI637" s="26">
        <v>0</v>
      </c>
      <c r="AJ637" s="26" t="s">
        <v>2104</v>
      </c>
      <c r="AK637" s="26" t="s">
        <v>2105</v>
      </c>
      <c r="AL637" s="26" t="s">
        <v>2106</v>
      </c>
      <c r="AM637" s="26" t="str" cm="1">
        <f t="array" ref="AM637">IF(AH637="Yes",T637&amp;" (Suspended as of: "&amp;TEXT(AI637,"m/dd/yyyy")&amp;")",T637)</f>
        <v>Folan Waterprooofing &amp; Construction Co., Inc.</v>
      </c>
      <c r="AN637" t="str" cm="1">
        <f t="array" ref="AN63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637" t="str" cm="1">
        <f t="array" ref="AO63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45.00%
% or $ amount Markup Non Business/Emergency Hours: $0.60
% Markup Materials: 15.00%</v>
      </c>
      <c r="AP63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Patrick J Folan III
Primary Addres: 795 Washington Street South, Easton, MA 02375
Phone Number: 508-400-3362
Fax Number: 0</v>
      </c>
      <c r="AQ637" t="str">
        <f>VLOOKUP(data[[#This Row],[Lead Name]],get_cat!$A$170:$B$172,2,0)</f>
        <v>Miranda Beaudet 
Address: One Ashburton Place Room 1608 Boston, MA 02108 
Phone: 617-359-7292 | Email: Miranda.Beaudet@mass.gov</v>
      </c>
      <c r="AR63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John Foley
Emergency Contact Phone/After Hours: 781-603-8009
Emergency Contact Email: jfoley@folanwaterproofing.com </v>
      </c>
    </row>
    <row r="638" spans="1:44" x14ac:dyDescent="0.35">
      <c r="A638" t="s">
        <v>2107</v>
      </c>
      <c r="B638" t="s">
        <v>1797</v>
      </c>
      <c r="C638" t="s">
        <v>2098</v>
      </c>
      <c r="D638" t="s">
        <v>1829</v>
      </c>
      <c r="E638" t="s">
        <v>48</v>
      </c>
      <c r="F638" t="s">
        <v>48</v>
      </c>
      <c r="G638" t="s">
        <v>48</v>
      </c>
      <c r="H638" t="s">
        <v>48</v>
      </c>
      <c r="I638" t="s">
        <v>48</v>
      </c>
      <c r="J638" t="s">
        <v>48</v>
      </c>
      <c r="K638" t="s">
        <v>48</v>
      </c>
      <c r="L638" t="s">
        <v>48</v>
      </c>
      <c r="M638" t="s">
        <v>48</v>
      </c>
      <c r="N638" t="s">
        <v>48</v>
      </c>
      <c r="O638" t="s">
        <v>48</v>
      </c>
      <c r="P638" t="s">
        <v>48</v>
      </c>
      <c r="Q638" t="s">
        <v>61</v>
      </c>
      <c r="R638" t="s">
        <v>61</v>
      </c>
      <c r="S638" t="s">
        <v>48</v>
      </c>
      <c r="T638" t="s">
        <v>2108</v>
      </c>
      <c r="U638" t="s">
        <v>2109</v>
      </c>
      <c r="V638" t="s">
        <v>2110</v>
      </c>
      <c r="W638" t="s">
        <v>2111</v>
      </c>
      <c r="X638" t="s">
        <v>133</v>
      </c>
      <c r="Y638" t="s">
        <v>2112</v>
      </c>
      <c r="Z638" t="s">
        <v>2107</v>
      </c>
      <c r="AA638">
        <v>2.5000000000000001E-2</v>
      </c>
      <c r="AB638">
        <v>0.02</v>
      </c>
      <c r="AC638">
        <v>1.4999999999999999E-2</v>
      </c>
      <c r="AD638">
        <v>0.01</v>
      </c>
      <c r="AE638">
        <v>0.2</v>
      </c>
      <c r="AF638">
        <v>0.3</v>
      </c>
      <c r="AG638">
        <v>0.2</v>
      </c>
      <c r="AH638" t="s">
        <v>68</v>
      </c>
      <c r="AI638" s="26">
        <v>0</v>
      </c>
      <c r="AJ638" s="26" t="s">
        <v>2113</v>
      </c>
      <c r="AK638" s="26" t="s">
        <v>2114</v>
      </c>
      <c r="AL638" s="26" t="s">
        <v>2115</v>
      </c>
      <c r="AM638" s="26" t="str" cm="1">
        <f t="array" ref="AM638">IF(AH638="Yes",T638&amp;" (Suspended as of: "&amp;TEXT(AI638,"m/dd/yyyy")&amp;")",T638)</f>
        <v>Botus Services LLC</v>
      </c>
      <c r="AN638" t="str" cm="1">
        <f t="array" ref="AN63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2.50%
PPD 15 Days: 2.00%
PPD 20 Days: 1.50%
PPD 30 Days: 1.00%</v>
      </c>
      <c r="AO638" t="str" cm="1">
        <f t="array" ref="AO63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20.00%
% or $ amount Markup Non Business/Emergency Hours: $0.30
% Markup Materials: 20.00%</v>
      </c>
      <c r="AP63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Amenata Botus
Primary Addres: 1452 Dorchester Avenue, 4th Floor, Dorchester, MA 
Phone Number: 781-516-8669
Fax Number: 0</v>
      </c>
      <c r="AQ638" t="str">
        <f>VLOOKUP(data[[#This Row],[Lead Name]],get_cat!$A$170:$B$172,2,0)</f>
        <v>Miranda Beaudet 
Address: One Ashburton Place Room 1608 Boston, MA 02108 
Phone: 617-359-7292 | Email: Miranda.Beaudet@mass.gov</v>
      </c>
      <c r="AR63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Stacy Botus
Emergency Contact Phone/After Hours: 617-388-8646
Emergency Contact Email: sbotus@gmail.com</v>
      </c>
    </row>
    <row r="639" spans="1:44" x14ac:dyDescent="0.35">
      <c r="A639" t="s">
        <v>2116</v>
      </c>
      <c r="B639" t="s">
        <v>1797</v>
      </c>
      <c r="C639" t="s">
        <v>1798</v>
      </c>
      <c r="D639" t="s">
        <v>1829</v>
      </c>
      <c r="E639" t="s">
        <v>48</v>
      </c>
      <c r="F639" t="s">
        <v>48</v>
      </c>
      <c r="G639" t="s">
        <v>48</v>
      </c>
      <c r="H639" t="s">
        <v>61</v>
      </c>
      <c r="I639" t="s">
        <v>48</v>
      </c>
      <c r="J639" t="s">
        <v>61</v>
      </c>
      <c r="K639" t="s">
        <v>48</v>
      </c>
      <c r="L639" t="s">
        <v>48</v>
      </c>
      <c r="M639" t="s">
        <v>48</v>
      </c>
      <c r="N639" t="s">
        <v>61</v>
      </c>
      <c r="O639" t="s">
        <v>48</v>
      </c>
      <c r="P639" t="s">
        <v>61</v>
      </c>
      <c r="Q639" t="s">
        <v>61</v>
      </c>
      <c r="R639" t="s">
        <v>61</v>
      </c>
      <c r="S639" t="s">
        <v>61</v>
      </c>
      <c r="T639" t="s">
        <v>2117</v>
      </c>
      <c r="U639" t="s">
        <v>2118</v>
      </c>
      <c r="V639" t="s">
        <v>2119</v>
      </c>
      <c r="W639" t="s">
        <v>2120</v>
      </c>
      <c r="X639" t="s">
        <v>133</v>
      </c>
      <c r="Y639" t="s">
        <v>2121</v>
      </c>
      <c r="Z639" t="s">
        <v>2116</v>
      </c>
      <c r="AA639">
        <v>0.1</v>
      </c>
      <c r="AB639">
        <v>7.0000000000000007E-2</v>
      </c>
      <c r="AC639">
        <v>0.05</v>
      </c>
      <c r="AD639">
        <v>0</v>
      </c>
      <c r="AE639">
        <v>0</v>
      </c>
      <c r="AF639">
        <v>0</v>
      </c>
      <c r="AG639">
        <v>0</v>
      </c>
      <c r="AH639" t="s">
        <v>68</v>
      </c>
      <c r="AI639" s="26">
        <v>0</v>
      </c>
      <c r="AJ639" s="26" t="s">
        <v>133</v>
      </c>
      <c r="AK639" s="26" t="s">
        <v>133</v>
      </c>
      <c r="AL639" s="26" t="s">
        <v>133</v>
      </c>
      <c r="AM639" s="26" t="str" cm="1">
        <f t="array" ref="AM639">IF(AH639="Yes",T639&amp;" (Suspended as of: "&amp;TEXT(AI639,"m/dd/yyyy")&amp;")",T639)</f>
        <v>Brandao Property Resolution Team</v>
      </c>
      <c r="AN639" t="str" cm="1">
        <f t="array" ref="AN63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10.00%
PPD 15 Days: 7.00%
PPD 20 Days: 5.00%
PPD 30 Days: 0.00%</v>
      </c>
      <c r="AO639" t="str" cm="1">
        <f t="array" ref="AO63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3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Lillian Brandao
Primary Addres: 106 River Street, Dedham, MA 02026
Phone Number: 617-903-5055
Fax Number: 0</v>
      </c>
      <c r="AQ639" t="str">
        <f>VLOOKUP(data[[#This Row],[Lead Name]],get_cat!$A$170:$B$172,2,0)</f>
        <v>Miranda Beaudet 
Address: One Ashburton Place Room 1608 Boston, MA 02108 
Phone: 617-359-7292 | Email: Miranda.Beaudet@mass.gov</v>
      </c>
      <c r="AR63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0
Emergency Contact Phone/After Hours: 0
Emergency Contact Email: 0</v>
      </c>
    </row>
    <row r="640" spans="1:44" x14ac:dyDescent="0.35">
      <c r="A640" t="s">
        <v>2122</v>
      </c>
      <c r="B640" t="s">
        <v>1797</v>
      </c>
      <c r="C640" t="s">
        <v>1798</v>
      </c>
      <c r="D640" t="s">
        <v>1850</v>
      </c>
      <c r="E640" t="s">
        <v>61</v>
      </c>
      <c r="F640" t="s">
        <v>61</v>
      </c>
      <c r="G640" t="s">
        <v>61</v>
      </c>
      <c r="H640" t="s">
        <v>61</v>
      </c>
      <c r="I640" t="s">
        <v>61</v>
      </c>
      <c r="J640" t="s">
        <v>61</v>
      </c>
      <c r="K640" t="s">
        <v>61</v>
      </c>
      <c r="L640" t="s">
        <v>61</v>
      </c>
      <c r="M640" t="s">
        <v>61</v>
      </c>
      <c r="N640" t="s">
        <v>61</v>
      </c>
      <c r="O640" t="s">
        <v>61</v>
      </c>
      <c r="P640" t="s">
        <v>61</v>
      </c>
      <c r="Q640" t="s">
        <v>61</v>
      </c>
      <c r="R640" t="s">
        <v>61</v>
      </c>
      <c r="S640" t="s">
        <v>61</v>
      </c>
      <c r="T640" t="s">
        <v>2123</v>
      </c>
      <c r="U640" t="s">
        <v>2124</v>
      </c>
      <c r="V640" t="s">
        <v>2125</v>
      </c>
      <c r="W640" t="s">
        <v>2126</v>
      </c>
      <c r="X640" t="s">
        <v>133</v>
      </c>
      <c r="Y640" t="s">
        <v>2127</v>
      </c>
      <c r="Z640" t="s">
        <v>2122</v>
      </c>
      <c r="AA640">
        <v>0.05</v>
      </c>
      <c r="AB640">
        <v>0.04</v>
      </c>
      <c r="AC640">
        <v>0.03</v>
      </c>
      <c r="AD640">
        <v>0.02</v>
      </c>
      <c r="AE640">
        <v>0.5</v>
      </c>
      <c r="AF640">
        <v>0</v>
      </c>
      <c r="AG640">
        <v>0.5</v>
      </c>
      <c r="AH640" t="s">
        <v>68</v>
      </c>
      <c r="AI640" s="26">
        <v>0</v>
      </c>
      <c r="AJ640" s="26" t="s">
        <v>2125</v>
      </c>
      <c r="AK640" s="26" t="s">
        <v>2128</v>
      </c>
      <c r="AL640" s="26" t="s">
        <v>2129</v>
      </c>
      <c r="AM640" s="26" t="str" cm="1">
        <f t="array" ref="AM640">IF(AH640="Yes",T640&amp;" (Suspended as of: "&amp;TEXT(AI640,"m/dd/yyyy")&amp;")",T640)</f>
        <v>Service Pumping &amp; Drain Co Inc.</v>
      </c>
      <c r="AN640" t="str" cm="1">
        <f t="array" ref="AN64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640" t="str" cm="1">
        <f t="array" ref="AO64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$0.00
% Markup Materials: 50.00%</v>
      </c>
      <c r="AP64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Cheryl Welch
Primary Addres: 5 Halleberg Park, North Reading, MA 01864
Phone Number: 978-275-0217
Fax Number: 0</v>
      </c>
      <c r="AQ640" t="str">
        <f>VLOOKUP(data[[#This Row],[Lead Name]],get_cat!$A$170:$B$172,2,0)</f>
        <v>Miranda Beaudet 
Address: One Ashburton Place Room 1608 Boston, MA 02108 
Phone: 617-359-7292 | Email: Miranda.Beaudet@mass.gov</v>
      </c>
      <c r="AR64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Cheryl Welch
Emergency Contact Phone/After Hours: 978-876-0217
Emergency Contact Email: cwelch@servicepumpingdrain.com</v>
      </c>
    </row>
    <row r="641" spans="1:44" x14ac:dyDescent="0.35">
      <c r="A641" t="s">
        <v>2130</v>
      </c>
      <c r="B641" t="s">
        <v>1797</v>
      </c>
      <c r="C641" t="s">
        <v>1798</v>
      </c>
      <c r="D641" t="s">
        <v>1799</v>
      </c>
      <c r="E641" t="s">
        <v>61</v>
      </c>
      <c r="F641" t="s">
        <v>61</v>
      </c>
      <c r="G641" t="s">
        <v>61</v>
      </c>
      <c r="H641" t="s">
        <v>61</v>
      </c>
      <c r="I641" t="s">
        <v>61</v>
      </c>
      <c r="J641" t="s">
        <v>61</v>
      </c>
      <c r="K641" t="s">
        <v>61</v>
      </c>
      <c r="L641" t="s">
        <v>61</v>
      </c>
      <c r="M641" t="s">
        <v>61</v>
      </c>
      <c r="N641" t="s">
        <v>61</v>
      </c>
      <c r="O641" t="s">
        <v>61</v>
      </c>
      <c r="P641" t="s">
        <v>61</v>
      </c>
      <c r="Q641" t="s">
        <v>61</v>
      </c>
      <c r="R641" t="s">
        <v>61</v>
      </c>
      <c r="S641" t="s">
        <v>61</v>
      </c>
      <c r="T641" t="s">
        <v>2131</v>
      </c>
      <c r="U641" t="s">
        <v>2132</v>
      </c>
      <c r="V641" t="s">
        <v>2133</v>
      </c>
      <c r="W641" t="s">
        <v>2134</v>
      </c>
      <c r="X641" t="s">
        <v>133</v>
      </c>
      <c r="Y641" t="s">
        <v>2135</v>
      </c>
      <c r="Z641" t="s">
        <v>2130</v>
      </c>
      <c r="AA641">
        <v>0.05</v>
      </c>
      <c r="AB641">
        <v>0.04</v>
      </c>
      <c r="AC641">
        <v>0.03</v>
      </c>
      <c r="AD641">
        <v>0.02</v>
      </c>
      <c r="AE641">
        <v>2</v>
      </c>
      <c r="AG641">
        <v>0.25</v>
      </c>
      <c r="AH641" t="s">
        <v>133</v>
      </c>
      <c r="AI641" s="26">
        <v>0</v>
      </c>
      <c r="AJ641" s="26" t="s">
        <v>2136</v>
      </c>
      <c r="AK641" s="26" t="s">
        <v>2134</v>
      </c>
      <c r="AL641" s="26" t="s">
        <v>2135</v>
      </c>
      <c r="AM641" s="26" t="str" cm="1">
        <f t="array" ref="AM641">IF(AH641="Yes",T641&amp;" (Suspended as of: "&amp;TEXT(AI641,"m/dd/yyyy")&amp;")",T641)</f>
        <v>Jpc Construction INC</v>
      </c>
      <c r="AN641" t="str" cm="1">
        <f t="array" ref="AN64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641" t="str" cm="1">
        <f t="array" ref="AO64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200.00%
% or $ amount Markup Non Business/Emergency Hours: $0.00
% Markup Materials: 25.00%</v>
      </c>
      <c r="AP64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Jake Pettes
Primary Addres: 240 Pommogussett Road, Rutland, MA 01543
Phone Number: 978-855-0291
Fax Number: 0</v>
      </c>
      <c r="AQ641" t="str">
        <f>VLOOKUP(data[[#This Row],[Lead Name]],get_cat!$A$170:$B$172,2,0)</f>
        <v>Miranda Beaudet 
Address: One Ashburton Place Room 1608 Boston, MA 02108 
Phone: 617-359-7292 | Email: Miranda.Beaudet@mass.gov</v>
      </c>
      <c r="AR64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Jake Pettwa
Emergency Contact Phone/After Hours: 978-855-0291
Emergency Contact Email: jpcseptic@gmail.com</v>
      </c>
    </row>
    <row r="642" spans="1:44" x14ac:dyDescent="0.35">
      <c r="A642" t="s">
        <v>2137</v>
      </c>
      <c r="B642" t="s">
        <v>1797</v>
      </c>
      <c r="C642" t="s">
        <v>1798</v>
      </c>
      <c r="D642" t="s">
        <v>1808</v>
      </c>
      <c r="E642" t="s">
        <v>61</v>
      </c>
      <c r="F642" t="s">
        <v>61</v>
      </c>
      <c r="G642" t="s">
        <v>61</v>
      </c>
      <c r="H642" t="s">
        <v>61</v>
      </c>
      <c r="I642" t="s">
        <v>61</v>
      </c>
      <c r="J642" t="s">
        <v>61</v>
      </c>
      <c r="K642" t="s">
        <v>61</v>
      </c>
      <c r="L642" t="s">
        <v>61</v>
      </c>
      <c r="M642" t="s">
        <v>61</v>
      </c>
      <c r="N642" t="s">
        <v>61</v>
      </c>
      <c r="O642" t="s">
        <v>61</v>
      </c>
      <c r="P642" t="s">
        <v>61</v>
      </c>
      <c r="Q642" t="s">
        <v>61</v>
      </c>
      <c r="R642" t="s">
        <v>61</v>
      </c>
      <c r="S642" t="s">
        <v>61</v>
      </c>
      <c r="T642" t="s">
        <v>2131</v>
      </c>
      <c r="U642" t="s">
        <v>2132</v>
      </c>
      <c r="V642" t="s">
        <v>2133</v>
      </c>
      <c r="W642" t="s">
        <v>2134</v>
      </c>
      <c r="X642" t="s">
        <v>133</v>
      </c>
      <c r="Y642" t="s">
        <v>2135</v>
      </c>
      <c r="Z642" t="s">
        <v>2137</v>
      </c>
      <c r="AA642">
        <v>0.05</v>
      </c>
      <c r="AB642">
        <v>0.04</v>
      </c>
      <c r="AC642">
        <v>0.03</v>
      </c>
      <c r="AD642">
        <v>0.02</v>
      </c>
      <c r="AE642">
        <v>2</v>
      </c>
      <c r="AG642">
        <v>0.25</v>
      </c>
      <c r="AH642" t="s">
        <v>68</v>
      </c>
      <c r="AI642" s="26">
        <v>0</v>
      </c>
      <c r="AJ642" s="26" t="s">
        <v>2136</v>
      </c>
      <c r="AK642" s="26" t="s">
        <v>2134</v>
      </c>
      <c r="AL642" s="26" t="s">
        <v>2135</v>
      </c>
      <c r="AM642" s="26" t="str" cm="1">
        <f t="array" ref="AM642">IF(AH642="Yes",T642&amp;" (Suspended as of: "&amp;TEXT(AI642,"m/dd/yyyy")&amp;")",T642)</f>
        <v>Jpc Construction INC</v>
      </c>
      <c r="AN642" t="str" cm="1">
        <f t="array" ref="AN64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642" t="str" cm="1">
        <f t="array" ref="AO64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200.00%
% or $ amount Markup Non Business/Emergency Hours: $0.00
% Markup Materials: 25.00%</v>
      </c>
      <c r="AP64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Jake Pettes
Primary Addres: 240 Pommogussett Road, Rutland, MA 01543
Phone Number: 978-855-0291
Fax Number: 0</v>
      </c>
      <c r="AQ642" t="str">
        <f>VLOOKUP(data[[#This Row],[Lead Name]],get_cat!$A$170:$B$172,2,0)</f>
        <v>Miranda Beaudet 
Address: One Ashburton Place Room 1608 Boston, MA 02108 
Phone: 617-359-7292 | Email: Miranda.Beaudet@mass.gov</v>
      </c>
      <c r="AR64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Jake Pettwa
Emergency Contact Phone/After Hours: 978-855-0291
Emergency Contact Email: jpcseptic@gmail.com</v>
      </c>
    </row>
    <row r="643" spans="1:44" x14ac:dyDescent="0.35">
      <c r="A643" t="s">
        <v>2138</v>
      </c>
      <c r="B643" t="s">
        <v>1797</v>
      </c>
      <c r="C643" t="s">
        <v>1798</v>
      </c>
      <c r="D643" t="s">
        <v>1850</v>
      </c>
      <c r="E643" t="s">
        <v>61</v>
      </c>
      <c r="F643" t="s">
        <v>61</v>
      </c>
      <c r="G643" t="s">
        <v>61</v>
      </c>
      <c r="H643" t="s">
        <v>61</v>
      </c>
      <c r="I643" t="s">
        <v>61</v>
      </c>
      <c r="J643" t="s">
        <v>61</v>
      </c>
      <c r="K643" t="s">
        <v>61</v>
      </c>
      <c r="L643" t="s">
        <v>61</v>
      </c>
      <c r="M643" t="s">
        <v>61</v>
      </c>
      <c r="N643" t="s">
        <v>61</v>
      </c>
      <c r="O643" t="s">
        <v>61</v>
      </c>
      <c r="P643" t="s">
        <v>61</v>
      </c>
      <c r="Q643" t="s">
        <v>61</v>
      </c>
      <c r="R643" t="s">
        <v>61</v>
      </c>
      <c r="S643" t="s">
        <v>61</v>
      </c>
      <c r="T643" t="s">
        <v>2131</v>
      </c>
      <c r="U643" t="s">
        <v>2132</v>
      </c>
      <c r="V643" t="s">
        <v>2133</v>
      </c>
      <c r="W643" t="s">
        <v>2134</v>
      </c>
      <c r="X643" t="s">
        <v>133</v>
      </c>
      <c r="Y643" t="s">
        <v>2135</v>
      </c>
      <c r="Z643" t="s">
        <v>2138</v>
      </c>
      <c r="AA643">
        <v>0.05</v>
      </c>
      <c r="AB643">
        <v>0.04</v>
      </c>
      <c r="AC643">
        <v>0.03</v>
      </c>
      <c r="AD643">
        <v>0.02</v>
      </c>
      <c r="AE643">
        <v>2</v>
      </c>
      <c r="AG643">
        <v>0.25</v>
      </c>
      <c r="AH643" t="s">
        <v>68</v>
      </c>
      <c r="AI643" s="26">
        <v>0</v>
      </c>
      <c r="AJ643" s="26" t="s">
        <v>2136</v>
      </c>
      <c r="AK643" s="26" t="s">
        <v>2134</v>
      </c>
      <c r="AL643" s="26" t="s">
        <v>2135</v>
      </c>
      <c r="AM643" s="26" t="str" cm="1">
        <f t="array" ref="AM643">IF(AH643="Yes",T643&amp;" (Suspended as of: "&amp;TEXT(AI643,"m/dd/yyyy")&amp;")",T643)</f>
        <v>Jpc Construction INC</v>
      </c>
      <c r="AN643" t="str" cm="1">
        <f t="array" ref="AN64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643" t="str" cm="1">
        <f t="array" ref="AO64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200.00%
% or $ amount Markup Non Business/Emergency Hours: $0.00
% Markup Materials: 25.00%</v>
      </c>
      <c r="AP64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Jake Pettes
Primary Addres: 240 Pommogussett Road, Rutland, MA 01543
Phone Number: 978-855-0291
Fax Number: 0</v>
      </c>
      <c r="AQ643" t="str">
        <f>VLOOKUP(data[[#This Row],[Lead Name]],get_cat!$A$170:$B$172,2,0)</f>
        <v>Miranda Beaudet 
Address: One Ashburton Place Room 1608 Boston, MA 02108 
Phone: 617-359-7292 | Email: Miranda.Beaudet@mass.gov</v>
      </c>
      <c r="AR64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Jake Pettwa
Emergency Contact Phone/After Hours: 978-855-0291
Emergency Contact Email: jpcseptic@gmail.com</v>
      </c>
    </row>
    <row r="644" spans="1:44" x14ac:dyDescent="0.35">
      <c r="A644" t="s">
        <v>2139</v>
      </c>
      <c r="B644" t="s">
        <v>1797</v>
      </c>
      <c r="C644" t="s">
        <v>1798</v>
      </c>
      <c r="D644" t="s">
        <v>1808</v>
      </c>
      <c r="E644" t="s">
        <v>48</v>
      </c>
      <c r="F644" t="s">
        <v>48</v>
      </c>
      <c r="G644" t="s">
        <v>48</v>
      </c>
      <c r="H644" t="s">
        <v>48</v>
      </c>
      <c r="I644" t="s">
        <v>48</v>
      </c>
      <c r="J644" t="s">
        <v>61</v>
      </c>
      <c r="K644" t="s">
        <v>48</v>
      </c>
      <c r="L644" t="s">
        <v>48</v>
      </c>
      <c r="M644" t="s">
        <v>48</v>
      </c>
      <c r="N644" t="s">
        <v>61</v>
      </c>
      <c r="O644" t="s">
        <v>48</v>
      </c>
      <c r="P644" t="s">
        <v>48</v>
      </c>
      <c r="Q644" t="s">
        <v>48</v>
      </c>
      <c r="R644" t="s">
        <v>61</v>
      </c>
      <c r="S644" t="s">
        <v>61</v>
      </c>
      <c r="T644" t="s">
        <v>2140</v>
      </c>
      <c r="U644" t="s">
        <v>2141</v>
      </c>
      <c r="V644" t="s">
        <v>2142</v>
      </c>
      <c r="W644" t="s">
        <v>2143</v>
      </c>
      <c r="X644" t="s">
        <v>133</v>
      </c>
      <c r="Y644" t="s">
        <v>2144</v>
      </c>
      <c r="Z644" t="s">
        <v>2139</v>
      </c>
      <c r="AA644">
        <v>0.05</v>
      </c>
      <c r="AB644">
        <v>0.03</v>
      </c>
      <c r="AC644">
        <v>0.01</v>
      </c>
      <c r="AD644">
        <v>0</v>
      </c>
      <c r="AE644">
        <v>0</v>
      </c>
      <c r="AF644">
        <v>0</v>
      </c>
      <c r="AG644">
        <v>0</v>
      </c>
      <c r="AH644" t="s">
        <v>68</v>
      </c>
      <c r="AI644" s="26">
        <v>0</v>
      </c>
      <c r="AJ644" s="26" t="s">
        <v>2145</v>
      </c>
      <c r="AK644" s="26" t="s">
        <v>2143</v>
      </c>
      <c r="AL644" s="26" t="s">
        <v>2146</v>
      </c>
      <c r="AM644" s="26" t="str" cm="1">
        <f t="array" ref="AM644">IF(AH644="Yes",T644&amp;" (Suspended as of: "&amp;TEXT(AI644,"m/dd/yyyy")&amp;")",T644)</f>
        <v>CHB Excavation Inc.</v>
      </c>
      <c r="AN644" t="str" cm="1">
        <f t="array" ref="AN64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3.00%
PPD 20 Days: 1.00%
PPD 30 Days: 0.00%</v>
      </c>
      <c r="AO644" t="str" cm="1">
        <f t="array" ref="AO64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4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Calvin Brandford, Jr.
Primary Addres: 197 Concord Road, Westford, MA 01886
Phone Number: 617-719-1252
Fax Number: 0</v>
      </c>
      <c r="AQ644" t="str">
        <f>VLOOKUP(data[[#This Row],[Lead Name]],get_cat!$A$170:$B$172,2,0)</f>
        <v>Miranda Beaudet 
Address: One Ashburton Place Room 1608 Boston, MA 02108 
Phone: 617-359-7292 | Email: Miranda.Beaudet@mass.gov</v>
      </c>
      <c r="AR64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Calvin Brandford
Emergency Contact Phone/After Hours: 617-719-1252
Emergency Contact Email: calvin@chbexcavating.com</v>
      </c>
    </row>
    <row r="645" spans="1:44" x14ac:dyDescent="0.35">
      <c r="A645" t="s">
        <v>2147</v>
      </c>
      <c r="B645" t="s">
        <v>1797</v>
      </c>
      <c r="C645" t="s">
        <v>1798</v>
      </c>
      <c r="D645" t="s">
        <v>1829</v>
      </c>
      <c r="E645" t="s">
        <v>61</v>
      </c>
      <c r="F645" t="s">
        <v>61</v>
      </c>
      <c r="G645" t="s">
        <v>61</v>
      </c>
      <c r="H645" t="s">
        <v>61</v>
      </c>
      <c r="I645" t="s">
        <v>61</v>
      </c>
      <c r="J645" t="s">
        <v>61</v>
      </c>
      <c r="K645" t="s">
        <v>61</v>
      </c>
      <c r="L645" t="s">
        <v>61</v>
      </c>
      <c r="M645" t="s">
        <v>61</v>
      </c>
      <c r="N645" t="s">
        <v>61</v>
      </c>
      <c r="O645" t="s">
        <v>61</v>
      </c>
      <c r="P645" t="s">
        <v>61</v>
      </c>
      <c r="Q645" t="s">
        <v>61</v>
      </c>
      <c r="R645" t="s">
        <v>61</v>
      </c>
      <c r="S645" t="s">
        <v>61</v>
      </c>
      <c r="T645" t="s">
        <v>2148</v>
      </c>
      <c r="U645" t="s">
        <v>2149</v>
      </c>
      <c r="V645" t="s">
        <v>2150</v>
      </c>
      <c r="W645" t="s">
        <v>2151</v>
      </c>
      <c r="X645" t="s">
        <v>133</v>
      </c>
      <c r="Y645" t="s">
        <v>2152</v>
      </c>
      <c r="Z645" t="s">
        <v>2147</v>
      </c>
      <c r="AA645">
        <v>0.05</v>
      </c>
      <c r="AB645">
        <v>2.5000000000000001E-2</v>
      </c>
      <c r="AC645">
        <v>0.01</v>
      </c>
      <c r="AD645">
        <v>0</v>
      </c>
      <c r="AE645">
        <v>0.45</v>
      </c>
      <c r="AF645">
        <v>0.6</v>
      </c>
      <c r="AG645">
        <v>0.1</v>
      </c>
      <c r="AH645" t="s">
        <v>68</v>
      </c>
      <c r="AI645" s="26">
        <v>0</v>
      </c>
      <c r="AJ645" s="26" t="s">
        <v>2150</v>
      </c>
      <c r="AK645" s="26" t="s">
        <v>2151</v>
      </c>
      <c r="AL645" s="26" t="s">
        <v>2152</v>
      </c>
      <c r="AM645" s="26" t="str" cm="1">
        <f t="array" ref="AM645">IF(AH645="Yes",T645&amp;" (Suspended as of: "&amp;TEXT(AI645,"m/dd/yyyy")&amp;")",T645)</f>
        <v>Fisher Contracting Corporation</v>
      </c>
      <c r="AN645" t="str" cm="1">
        <f t="array" ref="AN64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2.50%
PPD 20 Days: 1.00%
PPD 30 Days: 0.00%</v>
      </c>
      <c r="AO645" t="str" cm="1">
        <f t="array" ref="AO64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45.00%
% or $ amount Markup Non Business/Emergency Hours: $0.60
% Markup Materials: 10.00%</v>
      </c>
      <c r="AP64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Charran Fisher
Primary Addres: PO Box 20039, Worcester, MA 01602
Phone Number: 508-400-4340
Fax Number: 0</v>
      </c>
      <c r="AQ645" t="str">
        <f>VLOOKUP(data[[#This Row],[Lead Name]],get_cat!$A$170:$B$172,2,0)</f>
        <v>Miranda Beaudet 
Address: One Ashburton Place Room 1608 Boston, MA 02108 
Phone: 617-359-7292 | Email: Miranda.Beaudet@mass.gov</v>
      </c>
      <c r="AR64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Charran Fisher
Emergency Contact Phone/After Hours: 508-400-4340
Emergency Contact Email: cfisher@fishercontracting.us</v>
      </c>
    </row>
    <row r="646" spans="1:44" x14ac:dyDescent="0.35">
      <c r="A646" t="s">
        <v>2153</v>
      </c>
      <c r="B646" t="s">
        <v>1797</v>
      </c>
      <c r="C646" t="s">
        <v>1798</v>
      </c>
      <c r="D646" t="s">
        <v>1799</v>
      </c>
      <c r="E646" t="s">
        <v>61</v>
      </c>
      <c r="F646" t="s">
        <v>61</v>
      </c>
      <c r="G646" t="s">
        <v>61</v>
      </c>
      <c r="H646" t="s">
        <v>61</v>
      </c>
      <c r="I646" t="s">
        <v>61</v>
      </c>
      <c r="J646" t="s">
        <v>61</v>
      </c>
      <c r="K646" t="s">
        <v>61</v>
      </c>
      <c r="L646" t="s">
        <v>61</v>
      </c>
      <c r="M646" t="s">
        <v>61</v>
      </c>
      <c r="N646" t="s">
        <v>61</v>
      </c>
      <c r="O646" t="s">
        <v>61</v>
      </c>
      <c r="P646" t="s">
        <v>61</v>
      </c>
      <c r="Q646" t="s">
        <v>61</v>
      </c>
      <c r="R646" t="s">
        <v>61</v>
      </c>
      <c r="S646" t="s">
        <v>61</v>
      </c>
      <c r="T646" t="s">
        <v>2154</v>
      </c>
      <c r="U646" t="s">
        <v>2155</v>
      </c>
      <c r="V646" t="s">
        <v>2156</v>
      </c>
      <c r="W646" t="s">
        <v>2157</v>
      </c>
      <c r="X646" t="s">
        <v>133</v>
      </c>
      <c r="Y646" t="s">
        <v>2158</v>
      </c>
      <c r="Z646" t="s">
        <v>2153</v>
      </c>
      <c r="AA646">
        <v>0.02</v>
      </c>
      <c r="AB646">
        <v>1.4999999999999999E-2</v>
      </c>
      <c r="AC646">
        <v>0.01</v>
      </c>
      <c r="AD646">
        <v>0</v>
      </c>
      <c r="AE646">
        <v>0.35</v>
      </c>
      <c r="AG646">
        <v>0.3</v>
      </c>
      <c r="AH646" t="s">
        <v>133</v>
      </c>
      <c r="AI646" s="26">
        <v>0</v>
      </c>
      <c r="AJ646" s="26" t="s">
        <v>2156</v>
      </c>
      <c r="AK646" s="26" t="s">
        <v>2157</v>
      </c>
      <c r="AL646" s="26" t="s">
        <v>2158</v>
      </c>
      <c r="AM646" s="26" t="str" cm="1">
        <f t="array" ref="AM646">IF(AH646="Yes",T646&amp;" (Suspended as of: "&amp;TEXT(AI646,"m/dd/yyyy")&amp;")",T646)</f>
        <v>IMF Strategic Developments, Inc</v>
      </c>
      <c r="AN646" t="str" cm="1">
        <f t="array" ref="AN64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0.00%</v>
      </c>
      <c r="AO646" t="str" cm="1">
        <f t="array" ref="AO64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35.00%
% or $ amount Markup Non Business/Emergency Hours: $0.00
% Markup Materials: 30.00%</v>
      </c>
      <c r="AP64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Israel Ferrer
Primary Addres: 132 Chelsea Street, APT 48, Everett, MA 02149
Phone Number: 617-461-6760
Fax Number: 0</v>
      </c>
      <c r="AQ646" t="str">
        <f>VLOOKUP(data[[#This Row],[Lead Name]],get_cat!$A$170:$B$172,2,0)</f>
        <v>Miranda Beaudet 
Address: One Ashburton Place Room 1608 Boston, MA 02108 
Phone: 617-359-7292 | Email: Miranda.Beaudet@mass.gov</v>
      </c>
      <c r="AR64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Israel Ferrer
Emergency Contact Phone/After Hours: 617-461-6760
Emergency Contact Email: israel@IMFDevelopments.com </v>
      </c>
    </row>
    <row r="647" spans="1:44" x14ac:dyDescent="0.35">
      <c r="A647" t="s">
        <v>2159</v>
      </c>
      <c r="B647" t="s">
        <v>1797</v>
      </c>
      <c r="C647" t="s">
        <v>1798</v>
      </c>
      <c r="D647" t="s">
        <v>1829</v>
      </c>
      <c r="E647" t="s">
        <v>61</v>
      </c>
      <c r="F647" t="s">
        <v>61</v>
      </c>
      <c r="G647" t="s">
        <v>61</v>
      </c>
      <c r="H647" t="s">
        <v>61</v>
      </c>
      <c r="I647" t="s">
        <v>61</v>
      </c>
      <c r="J647" t="s">
        <v>61</v>
      </c>
      <c r="K647" t="s">
        <v>61</v>
      </c>
      <c r="L647" t="s">
        <v>61</v>
      </c>
      <c r="M647" t="s">
        <v>61</v>
      </c>
      <c r="N647" t="s">
        <v>61</v>
      </c>
      <c r="O647" t="s">
        <v>61</v>
      </c>
      <c r="P647" t="s">
        <v>61</v>
      </c>
      <c r="Q647" t="s">
        <v>61</v>
      </c>
      <c r="R647" t="s">
        <v>61</v>
      </c>
      <c r="S647" t="s">
        <v>61</v>
      </c>
      <c r="T647" t="s">
        <v>2154</v>
      </c>
      <c r="U647" t="s">
        <v>2155</v>
      </c>
      <c r="V647" t="s">
        <v>2156</v>
      </c>
      <c r="W647" t="s">
        <v>2157</v>
      </c>
      <c r="X647" t="s">
        <v>133</v>
      </c>
      <c r="Y647" t="s">
        <v>2158</v>
      </c>
      <c r="Z647" t="s">
        <v>2159</v>
      </c>
      <c r="AA647">
        <v>0.02</v>
      </c>
      <c r="AB647">
        <v>1.4999999999999999E-2</v>
      </c>
      <c r="AC647">
        <v>0.01</v>
      </c>
      <c r="AD647">
        <v>0</v>
      </c>
      <c r="AE647">
        <v>0.35</v>
      </c>
      <c r="AG647">
        <v>0.3</v>
      </c>
      <c r="AH647" t="s">
        <v>68</v>
      </c>
      <c r="AI647" s="26">
        <v>0</v>
      </c>
      <c r="AJ647" s="26" t="s">
        <v>2156</v>
      </c>
      <c r="AK647" s="26" t="s">
        <v>2157</v>
      </c>
      <c r="AL647" s="26" t="s">
        <v>2158</v>
      </c>
      <c r="AM647" s="26" t="str" cm="1">
        <f t="array" ref="AM647">IF(AH647="Yes",T647&amp;" (Suspended as of: "&amp;TEXT(AI647,"m/dd/yyyy")&amp;")",T647)</f>
        <v>IMF Strategic Developments, Inc</v>
      </c>
      <c r="AN647" t="str" cm="1">
        <f t="array" ref="AN64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0.00%</v>
      </c>
      <c r="AO647" t="str" cm="1">
        <f t="array" ref="AO64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35.00%
% or $ amount Markup Non Business/Emergency Hours: $0.00
% Markup Materials: 30.00%</v>
      </c>
      <c r="AP64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Israel Ferrer
Primary Addres: 132 Chelsea Street, APT 48, Everett, MA 02149
Phone Number: 617-461-6760
Fax Number: 0</v>
      </c>
      <c r="AQ647" t="str">
        <f>VLOOKUP(data[[#This Row],[Lead Name]],get_cat!$A$170:$B$172,2,0)</f>
        <v>Miranda Beaudet 
Address: One Ashburton Place Room 1608 Boston, MA 02108 
Phone: 617-359-7292 | Email: Miranda.Beaudet@mass.gov</v>
      </c>
      <c r="AR64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Israel Ferrer
Emergency Contact Phone/After Hours: 617-461-6760
Emergency Contact Email: israel@IMFDevelopments.com </v>
      </c>
    </row>
    <row r="648" spans="1:44" x14ac:dyDescent="0.35">
      <c r="A648" t="s">
        <v>2160</v>
      </c>
      <c r="B648" t="s">
        <v>1797</v>
      </c>
      <c r="C648" t="s">
        <v>1798</v>
      </c>
      <c r="D648" t="s">
        <v>1808</v>
      </c>
      <c r="E648" t="s">
        <v>61</v>
      </c>
      <c r="F648" t="s">
        <v>61</v>
      </c>
      <c r="G648" t="s">
        <v>61</v>
      </c>
      <c r="H648" t="s">
        <v>61</v>
      </c>
      <c r="I648" t="s">
        <v>61</v>
      </c>
      <c r="J648" t="s">
        <v>61</v>
      </c>
      <c r="K648" t="s">
        <v>61</v>
      </c>
      <c r="L648" t="s">
        <v>61</v>
      </c>
      <c r="M648" t="s">
        <v>61</v>
      </c>
      <c r="N648" t="s">
        <v>61</v>
      </c>
      <c r="O648" t="s">
        <v>61</v>
      </c>
      <c r="P648" t="s">
        <v>61</v>
      </c>
      <c r="Q648" t="s">
        <v>61</v>
      </c>
      <c r="R648" t="s">
        <v>61</v>
      </c>
      <c r="S648" t="s">
        <v>61</v>
      </c>
      <c r="T648" t="s">
        <v>2154</v>
      </c>
      <c r="U648" t="s">
        <v>2155</v>
      </c>
      <c r="V648" t="s">
        <v>2156</v>
      </c>
      <c r="W648" t="s">
        <v>2157</v>
      </c>
      <c r="X648" t="s">
        <v>133</v>
      </c>
      <c r="Y648" t="s">
        <v>2158</v>
      </c>
      <c r="Z648" t="s">
        <v>2160</v>
      </c>
      <c r="AA648">
        <v>0.02</v>
      </c>
      <c r="AB648">
        <v>1.4999999999999999E-2</v>
      </c>
      <c r="AC648">
        <v>0.01</v>
      </c>
      <c r="AD648">
        <v>0</v>
      </c>
      <c r="AE648">
        <v>0.35</v>
      </c>
      <c r="AG648">
        <v>0.3</v>
      </c>
      <c r="AH648" t="s">
        <v>68</v>
      </c>
      <c r="AI648" s="26">
        <v>0</v>
      </c>
      <c r="AJ648" s="26" t="s">
        <v>2156</v>
      </c>
      <c r="AK648" s="26" t="s">
        <v>2157</v>
      </c>
      <c r="AL648" s="26" t="s">
        <v>2158</v>
      </c>
      <c r="AM648" s="26" t="str" cm="1">
        <f t="array" ref="AM648">IF(AH648="Yes",T648&amp;" (Suspended as of: "&amp;TEXT(AI648,"m/dd/yyyy")&amp;")",T648)</f>
        <v>IMF Strategic Developments, Inc</v>
      </c>
      <c r="AN648" t="str" cm="1">
        <f t="array" ref="AN64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0.00%</v>
      </c>
      <c r="AO648" t="str" cm="1">
        <f t="array" ref="AO64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35.00%
% or $ amount Markup Non Business/Emergency Hours: $0.00
% Markup Materials: 30.00%</v>
      </c>
      <c r="AP64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Israel Ferrer
Primary Addres: 132 Chelsea Street, APT 48, Everett, MA 02149
Phone Number: 617-461-6760
Fax Number: 0</v>
      </c>
      <c r="AQ648" t="str">
        <f>VLOOKUP(data[[#This Row],[Lead Name]],get_cat!$A$170:$B$172,2,0)</f>
        <v>Miranda Beaudet 
Address: One Ashburton Place Room 1608 Boston, MA 02108 
Phone: 617-359-7292 | Email: Miranda.Beaudet@mass.gov</v>
      </c>
      <c r="AR64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Israel Ferrer
Emergency Contact Phone/After Hours: 617-461-6760
Emergency Contact Email: israel@IMFDevelopments.com </v>
      </c>
    </row>
    <row r="649" spans="1:44" x14ac:dyDescent="0.35">
      <c r="A649" t="s">
        <v>2161</v>
      </c>
      <c r="B649" t="s">
        <v>1797</v>
      </c>
      <c r="C649" t="s">
        <v>1798</v>
      </c>
      <c r="D649" t="s">
        <v>1810</v>
      </c>
      <c r="E649" t="s">
        <v>61</v>
      </c>
      <c r="F649" t="s">
        <v>61</v>
      </c>
      <c r="G649" t="s">
        <v>61</v>
      </c>
      <c r="H649" t="s">
        <v>61</v>
      </c>
      <c r="I649" t="s">
        <v>61</v>
      </c>
      <c r="J649" t="s">
        <v>61</v>
      </c>
      <c r="K649" t="s">
        <v>61</v>
      </c>
      <c r="L649" t="s">
        <v>61</v>
      </c>
      <c r="M649" t="s">
        <v>61</v>
      </c>
      <c r="N649" t="s">
        <v>61</v>
      </c>
      <c r="O649" t="s">
        <v>61</v>
      </c>
      <c r="P649" t="s">
        <v>61</v>
      </c>
      <c r="Q649" t="s">
        <v>61</v>
      </c>
      <c r="R649" t="s">
        <v>61</v>
      </c>
      <c r="S649" t="s">
        <v>61</v>
      </c>
      <c r="T649" t="s">
        <v>2154</v>
      </c>
      <c r="U649" t="s">
        <v>2155</v>
      </c>
      <c r="V649" t="s">
        <v>2156</v>
      </c>
      <c r="W649" t="s">
        <v>2157</v>
      </c>
      <c r="X649" t="s">
        <v>133</v>
      </c>
      <c r="Y649" t="s">
        <v>2158</v>
      </c>
      <c r="Z649" t="s">
        <v>2161</v>
      </c>
      <c r="AA649">
        <v>0.02</v>
      </c>
      <c r="AB649">
        <v>1.4999999999999999E-2</v>
      </c>
      <c r="AC649">
        <v>0.01</v>
      </c>
      <c r="AD649">
        <v>0</v>
      </c>
      <c r="AE649">
        <v>0.35</v>
      </c>
      <c r="AG649">
        <v>0.3</v>
      </c>
      <c r="AH649" t="s">
        <v>68</v>
      </c>
      <c r="AI649" s="26">
        <v>0</v>
      </c>
      <c r="AJ649" s="26" t="s">
        <v>2156</v>
      </c>
      <c r="AK649" s="26" t="s">
        <v>2157</v>
      </c>
      <c r="AL649" s="26" t="s">
        <v>2158</v>
      </c>
      <c r="AM649" s="26" t="str" cm="1">
        <f t="array" ref="AM649">IF(AH649="Yes",T649&amp;" (Suspended as of: "&amp;TEXT(AI649,"m/dd/yyyy")&amp;")",T649)</f>
        <v>IMF Strategic Developments, Inc</v>
      </c>
      <c r="AN649" t="str" cm="1">
        <f t="array" ref="AN64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0.00%</v>
      </c>
      <c r="AO649" t="str" cm="1">
        <f t="array" ref="AO64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35.00%
% or $ amount Markup Non Business/Emergency Hours: $0.00
% Markup Materials: 30.00%</v>
      </c>
      <c r="AP64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Israel Ferrer
Primary Addres: 132 Chelsea Street, APT 48, Everett, MA 02149
Phone Number: 617-461-6760
Fax Number: 0</v>
      </c>
      <c r="AQ649" t="str">
        <f>VLOOKUP(data[[#This Row],[Lead Name]],get_cat!$A$170:$B$172,2,0)</f>
        <v>Miranda Beaudet 
Address: One Ashburton Place Room 1608 Boston, MA 02108 
Phone: 617-359-7292 | Email: Miranda.Beaudet@mass.gov</v>
      </c>
      <c r="AR64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Israel Ferrer
Emergency Contact Phone/After Hours: 617-461-6760
Emergency Contact Email: israel@IMFDevelopments.com </v>
      </c>
    </row>
    <row r="650" spans="1:44" x14ac:dyDescent="0.35">
      <c r="A650" t="s">
        <v>2161</v>
      </c>
      <c r="B650" t="s">
        <v>1797</v>
      </c>
      <c r="C650" t="s">
        <v>1798</v>
      </c>
      <c r="D650" t="s">
        <v>1810</v>
      </c>
      <c r="E650" t="s">
        <v>61</v>
      </c>
      <c r="F650" t="s">
        <v>61</v>
      </c>
      <c r="G650" t="s">
        <v>61</v>
      </c>
      <c r="H650" t="s">
        <v>61</v>
      </c>
      <c r="I650" t="s">
        <v>61</v>
      </c>
      <c r="J650" t="s">
        <v>61</v>
      </c>
      <c r="K650" t="s">
        <v>61</v>
      </c>
      <c r="L650" t="s">
        <v>61</v>
      </c>
      <c r="M650" t="s">
        <v>61</v>
      </c>
      <c r="N650" t="s">
        <v>61</v>
      </c>
      <c r="O650" t="s">
        <v>61</v>
      </c>
      <c r="P650" t="s">
        <v>61</v>
      </c>
      <c r="Q650" t="s">
        <v>61</v>
      </c>
      <c r="R650" t="s">
        <v>61</v>
      </c>
      <c r="S650" t="s">
        <v>61</v>
      </c>
      <c r="T650" t="s">
        <v>2162</v>
      </c>
      <c r="U650" t="s">
        <v>2163</v>
      </c>
      <c r="V650" t="s">
        <v>2164</v>
      </c>
      <c r="W650" t="s">
        <v>2165</v>
      </c>
      <c r="X650" t="s">
        <v>133</v>
      </c>
      <c r="Y650" t="s">
        <v>2166</v>
      </c>
      <c r="Z650" t="s">
        <v>2161</v>
      </c>
      <c r="AA650">
        <v>5.0000000000000001E-3</v>
      </c>
      <c r="AB650">
        <v>4.0000000000000001E-3</v>
      </c>
      <c r="AC650">
        <v>3.0000000000000001E-3</v>
      </c>
      <c r="AD650">
        <v>2E-3</v>
      </c>
      <c r="AE650">
        <v>0.37</v>
      </c>
      <c r="AF650">
        <v>0.53</v>
      </c>
      <c r="AG650">
        <v>0.25</v>
      </c>
      <c r="AH650" t="s">
        <v>68</v>
      </c>
      <c r="AI650" s="26">
        <v>0</v>
      </c>
      <c r="AJ650" s="26" t="s">
        <v>2167</v>
      </c>
      <c r="AK650" s="26" t="s">
        <v>2168</v>
      </c>
      <c r="AL650" s="26" t="s">
        <v>2169</v>
      </c>
      <c r="AM650" s="26" t="str" cm="1">
        <f t="array" ref="AM650">IF(AH650="Yes",T650&amp;" (Suspended as of: "&amp;TEXT(AI650,"m/dd/yyyy")&amp;")",T650)</f>
        <v>G.L. Capasso, Inc</v>
      </c>
      <c r="AN650" t="str" cm="1">
        <f t="array" ref="AN65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0.50%
PPD 15 Days: 0.40%
PPD 20 Days: 0.30%
PPD 30 Days: 0.20%</v>
      </c>
      <c r="AO650" t="str" cm="1">
        <f t="array" ref="AO65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37.00%
% or $ amount Markup Non Business/Emergency Hours: $0.53
% Markup Materials: 25.00%</v>
      </c>
      <c r="AP65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Amanda Alkas
Primary Addres: 34 Lloyd Street, New Haven, CT 06513
Phone Number: (203) 469-2810
Fax Number: 0</v>
      </c>
      <c r="AQ650" t="str">
        <f>VLOOKUP(data[[#This Row],[Lead Name]],get_cat!$A$170:$B$172,2,0)</f>
        <v>Miranda Beaudet 
Address: One Ashburton Place Room 1608 Boston, MA 02108 
Phone: 617-359-7292 | Email: Miranda.Beaudet@mass.gov</v>
      </c>
      <c r="AR65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Vincenzo Capasso
Emergency Contact Phone/After Hours: (203) 823-3603
Emergency Contact Email: vinnie@glcapasso.com
</v>
      </c>
    </row>
    <row r="651" spans="1:44" x14ac:dyDescent="0.35">
      <c r="A651" t="s">
        <v>133</v>
      </c>
      <c r="B651" t="s">
        <v>322</v>
      </c>
      <c r="C651" t="s">
        <v>322</v>
      </c>
      <c r="D651" t="s">
        <v>322</v>
      </c>
      <c r="E651" t="s">
        <v>48</v>
      </c>
      <c r="F651" t="s">
        <v>48</v>
      </c>
      <c r="G651" t="s">
        <v>48</v>
      </c>
      <c r="H651" t="s">
        <v>48</v>
      </c>
      <c r="I651" t="s">
        <v>48</v>
      </c>
      <c r="J651" t="s">
        <v>48</v>
      </c>
      <c r="K651" t="s">
        <v>48</v>
      </c>
      <c r="L651" t="s">
        <v>48</v>
      </c>
      <c r="M651" t="s">
        <v>48</v>
      </c>
      <c r="N651" t="s">
        <v>48</v>
      </c>
      <c r="O651" t="s">
        <v>48</v>
      </c>
      <c r="P651" t="s">
        <v>48</v>
      </c>
      <c r="Q651" t="s">
        <v>48</v>
      </c>
      <c r="R651" t="s">
        <v>48</v>
      </c>
      <c r="S651" t="s">
        <v>48</v>
      </c>
      <c r="T651" t="s">
        <v>322</v>
      </c>
      <c r="U651" t="s">
        <v>322</v>
      </c>
      <c r="V651" t="s">
        <v>322</v>
      </c>
      <c r="W651" t="s">
        <v>322</v>
      </c>
      <c r="X651" t="s">
        <v>322</v>
      </c>
      <c r="Y651" t="s">
        <v>322</v>
      </c>
      <c r="Z651" t="s">
        <v>322</v>
      </c>
      <c r="AH651" t="s">
        <v>322</v>
      </c>
      <c r="AI651" s="26"/>
      <c r="AJ651" s="26" t="s">
        <v>322</v>
      </c>
      <c r="AK651" s="26" t="s">
        <v>322</v>
      </c>
      <c r="AL651" s="26" t="s">
        <v>322</v>
      </c>
      <c r="AM651" s="26" t="str" cm="1">
        <f t="array" ref="AM651">IF(AH651="Yes",T651&amp;" (Suspended as of: "&amp;TEXT(AI651,"m/dd/yyyy")&amp;")",T651)</f>
        <v xml:space="preserve"> </v>
      </c>
      <c r="AN651" t="str" cm="1">
        <f t="array" ref="AN65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51" t="str" cm="1">
        <f t="array" ref="AO65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5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51" t="e">
        <f>VLOOKUP(data[[#This Row],[Lead Name]],get_cat!$A$170:$B$172,2,0)</f>
        <v>#N/A</v>
      </c>
      <c r="AR65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52" spans="1:44" x14ac:dyDescent="0.35">
      <c r="A652" t="s">
        <v>133</v>
      </c>
      <c r="B652" t="s">
        <v>322</v>
      </c>
      <c r="C652" t="s">
        <v>322</v>
      </c>
      <c r="D652" t="s">
        <v>322</v>
      </c>
      <c r="E652" t="s">
        <v>48</v>
      </c>
      <c r="F652" t="s">
        <v>48</v>
      </c>
      <c r="G652" t="s">
        <v>48</v>
      </c>
      <c r="H652" t="s">
        <v>48</v>
      </c>
      <c r="I652" t="s">
        <v>48</v>
      </c>
      <c r="J652" t="s">
        <v>48</v>
      </c>
      <c r="K652" t="s">
        <v>48</v>
      </c>
      <c r="L652" t="s">
        <v>48</v>
      </c>
      <c r="M652" t="s">
        <v>48</v>
      </c>
      <c r="N652" t="s">
        <v>48</v>
      </c>
      <c r="O652" t="s">
        <v>48</v>
      </c>
      <c r="P652" t="s">
        <v>48</v>
      </c>
      <c r="Q652" t="s">
        <v>48</v>
      </c>
      <c r="R652" t="s">
        <v>48</v>
      </c>
      <c r="S652" t="s">
        <v>48</v>
      </c>
      <c r="T652" t="s">
        <v>322</v>
      </c>
      <c r="U652" t="s">
        <v>322</v>
      </c>
      <c r="V652" t="s">
        <v>322</v>
      </c>
      <c r="W652" t="s">
        <v>322</v>
      </c>
      <c r="X652" t="s">
        <v>322</v>
      </c>
      <c r="Y652" t="s">
        <v>322</v>
      </c>
      <c r="Z652" t="s">
        <v>322</v>
      </c>
      <c r="AH652" t="s">
        <v>322</v>
      </c>
      <c r="AI652" s="26"/>
      <c r="AJ652" s="26" t="s">
        <v>322</v>
      </c>
      <c r="AK652" s="26" t="s">
        <v>322</v>
      </c>
      <c r="AL652" s="26" t="s">
        <v>322</v>
      </c>
      <c r="AM652" s="26" t="str" cm="1">
        <f t="array" ref="AM652">IF(AH652="Yes",T652&amp;" (Suspended as of: "&amp;TEXT(AI652,"m/dd/yyyy")&amp;")",T652)</f>
        <v xml:space="preserve"> </v>
      </c>
      <c r="AN652" t="str" cm="1">
        <f t="array" ref="AN65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52" t="str" cm="1">
        <f t="array" ref="AO65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5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52" t="e">
        <f>VLOOKUP(data[[#This Row],[Lead Name]],get_cat!$A$170:$B$172,2,0)</f>
        <v>#N/A</v>
      </c>
      <c r="AR65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53" spans="1:44" x14ac:dyDescent="0.35">
      <c r="A653" t="s">
        <v>133</v>
      </c>
      <c r="B653" t="s">
        <v>322</v>
      </c>
      <c r="C653" t="s">
        <v>322</v>
      </c>
      <c r="D653" t="s">
        <v>322</v>
      </c>
      <c r="E653" t="s">
        <v>48</v>
      </c>
      <c r="F653" t="s">
        <v>48</v>
      </c>
      <c r="G653" t="s">
        <v>48</v>
      </c>
      <c r="H653" t="s">
        <v>48</v>
      </c>
      <c r="I653" t="s">
        <v>48</v>
      </c>
      <c r="J653" t="s">
        <v>48</v>
      </c>
      <c r="K653" t="s">
        <v>48</v>
      </c>
      <c r="L653" t="s">
        <v>48</v>
      </c>
      <c r="M653" t="s">
        <v>48</v>
      </c>
      <c r="N653" t="s">
        <v>48</v>
      </c>
      <c r="O653" t="s">
        <v>48</v>
      </c>
      <c r="P653" t="s">
        <v>48</v>
      </c>
      <c r="Q653" t="s">
        <v>48</v>
      </c>
      <c r="R653" t="s">
        <v>48</v>
      </c>
      <c r="S653" t="s">
        <v>48</v>
      </c>
      <c r="T653" t="s">
        <v>322</v>
      </c>
      <c r="U653" t="s">
        <v>322</v>
      </c>
      <c r="V653" t="s">
        <v>322</v>
      </c>
      <c r="W653" t="s">
        <v>322</v>
      </c>
      <c r="X653" t="s">
        <v>322</v>
      </c>
      <c r="Y653" t="s">
        <v>322</v>
      </c>
      <c r="Z653" t="s">
        <v>322</v>
      </c>
      <c r="AH653" t="s">
        <v>322</v>
      </c>
      <c r="AI653" s="26"/>
      <c r="AJ653" s="26" t="s">
        <v>322</v>
      </c>
      <c r="AK653" s="26" t="s">
        <v>322</v>
      </c>
      <c r="AL653" s="26" t="s">
        <v>322</v>
      </c>
      <c r="AM653" s="26" t="str" cm="1">
        <f t="array" ref="AM653">IF(AH653="Yes",T653&amp;" (Suspended as of: "&amp;TEXT(AI653,"m/dd/yyyy")&amp;")",T653)</f>
        <v xml:space="preserve"> </v>
      </c>
      <c r="AN653" t="str" cm="1">
        <f t="array" ref="AN65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53" t="str" cm="1">
        <f t="array" ref="AO65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5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53" t="e">
        <f>VLOOKUP(data[[#This Row],[Lead Name]],get_cat!$A$170:$B$172,2,0)</f>
        <v>#N/A</v>
      </c>
      <c r="AR65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54" spans="1:44" x14ac:dyDescent="0.35">
      <c r="A654" t="s">
        <v>133</v>
      </c>
      <c r="B654" t="s">
        <v>322</v>
      </c>
      <c r="C654" t="s">
        <v>322</v>
      </c>
      <c r="D654" t="s">
        <v>322</v>
      </c>
      <c r="E654" t="s">
        <v>48</v>
      </c>
      <c r="F654" t="s">
        <v>48</v>
      </c>
      <c r="G654" t="s">
        <v>48</v>
      </c>
      <c r="H654" t="s">
        <v>48</v>
      </c>
      <c r="I654" t="s">
        <v>48</v>
      </c>
      <c r="J654" t="s">
        <v>48</v>
      </c>
      <c r="K654" t="s">
        <v>48</v>
      </c>
      <c r="L654" t="s">
        <v>48</v>
      </c>
      <c r="M654" t="s">
        <v>48</v>
      </c>
      <c r="N654" t="s">
        <v>48</v>
      </c>
      <c r="O654" t="s">
        <v>48</v>
      </c>
      <c r="P654" t="s">
        <v>48</v>
      </c>
      <c r="Q654" t="s">
        <v>48</v>
      </c>
      <c r="R654" t="s">
        <v>48</v>
      </c>
      <c r="S654" t="s">
        <v>48</v>
      </c>
      <c r="T654" t="s">
        <v>322</v>
      </c>
      <c r="U654" t="s">
        <v>322</v>
      </c>
      <c r="V654" t="s">
        <v>322</v>
      </c>
      <c r="W654" t="s">
        <v>322</v>
      </c>
      <c r="X654" t="s">
        <v>322</v>
      </c>
      <c r="Y654" t="s">
        <v>322</v>
      </c>
      <c r="Z654" t="s">
        <v>322</v>
      </c>
      <c r="AH654" t="s">
        <v>322</v>
      </c>
      <c r="AI654" s="26"/>
      <c r="AJ654" s="26" t="s">
        <v>322</v>
      </c>
      <c r="AK654" s="26" t="s">
        <v>322</v>
      </c>
      <c r="AL654" s="26" t="s">
        <v>322</v>
      </c>
      <c r="AM654" s="26" t="str" cm="1">
        <f t="array" ref="AM654">IF(AH654="Yes",T654&amp;" (Suspended as of: "&amp;TEXT(AI654,"m/dd/yyyy")&amp;")",T654)</f>
        <v xml:space="preserve"> </v>
      </c>
      <c r="AN654" t="str" cm="1">
        <f t="array" ref="AN65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54" t="str" cm="1">
        <f t="array" ref="AO65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5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54" t="e">
        <f>VLOOKUP(data[[#This Row],[Lead Name]],get_cat!$A$170:$B$172,2,0)</f>
        <v>#N/A</v>
      </c>
      <c r="AR65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55" spans="1:44" x14ac:dyDescent="0.35">
      <c r="A655" t="s">
        <v>133</v>
      </c>
      <c r="B655" t="s">
        <v>322</v>
      </c>
      <c r="C655" t="s">
        <v>322</v>
      </c>
      <c r="D655" t="s">
        <v>322</v>
      </c>
      <c r="E655" t="s">
        <v>48</v>
      </c>
      <c r="F655" t="s">
        <v>48</v>
      </c>
      <c r="G655" t="s">
        <v>48</v>
      </c>
      <c r="H655" t="s">
        <v>48</v>
      </c>
      <c r="I655" t="s">
        <v>48</v>
      </c>
      <c r="J655" t="s">
        <v>48</v>
      </c>
      <c r="K655" t="s">
        <v>48</v>
      </c>
      <c r="L655" t="s">
        <v>48</v>
      </c>
      <c r="M655" t="s">
        <v>48</v>
      </c>
      <c r="N655" t="s">
        <v>48</v>
      </c>
      <c r="O655" t="s">
        <v>48</v>
      </c>
      <c r="P655" t="s">
        <v>48</v>
      </c>
      <c r="Q655" t="s">
        <v>48</v>
      </c>
      <c r="R655" t="s">
        <v>48</v>
      </c>
      <c r="S655" t="s">
        <v>48</v>
      </c>
      <c r="T655" t="s">
        <v>322</v>
      </c>
      <c r="U655" t="s">
        <v>322</v>
      </c>
      <c r="V655" t="s">
        <v>322</v>
      </c>
      <c r="W655" t="s">
        <v>322</v>
      </c>
      <c r="X655" t="s">
        <v>322</v>
      </c>
      <c r="Y655" t="s">
        <v>322</v>
      </c>
      <c r="Z655" t="s">
        <v>322</v>
      </c>
      <c r="AH655" t="s">
        <v>322</v>
      </c>
      <c r="AI655" s="26"/>
      <c r="AJ655" s="26" t="s">
        <v>322</v>
      </c>
      <c r="AK655" s="26" t="s">
        <v>322</v>
      </c>
      <c r="AL655" s="26" t="s">
        <v>322</v>
      </c>
      <c r="AM655" s="26" t="str" cm="1">
        <f t="array" ref="AM655">IF(AH655="Yes",T655&amp;" (Suspended as of: "&amp;TEXT(AI655,"m/dd/yyyy")&amp;")",T655)</f>
        <v xml:space="preserve"> </v>
      </c>
      <c r="AN655" t="str" cm="1">
        <f t="array" ref="AN65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55" t="str" cm="1">
        <f t="array" ref="AO65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5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55" t="e">
        <f>VLOOKUP(data[[#This Row],[Lead Name]],get_cat!$A$170:$B$172,2,0)</f>
        <v>#N/A</v>
      </c>
      <c r="AR65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56" spans="1:44" x14ac:dyDescent="0.35">
      <c r="A656" t="s">
        <v>133</v>
      </c>
      <c r="B656" t="s">
        <v>322</v>
      </c>
      <c r="C656" t="s">
        <v>322</v>
      </c>
      <c r="D656" t="s">
        <v>322</v>
      </c>
      <c r="E656" t="s">
        <v>48</v>
      </c>
      <c r="F656" t="s">
        <v>48</v>
      </c>
      <c r="G656" t="s">
        <v>48</v>
      </c>
      <c r="H656" t="s">
        <v>48</v>
      </c>
      <c r="I656" t="s">
        <v>48</v>
      </c>
      <c r="J656" t="s">
        <v>48</v>
      </c>
      <c r="K656" t="s">
        <v>48</v>
      </c>
      <c r="L656" t="s">
        <v>48</v>
      </c>
      <c r="M656" t="s">
        <v>48</v>
      </c>
      <c r="N656" t="s">
        <v>48</v>
      </c>
      <c r="O656" t="s">
        <v>48</v>
      </c>
      <c r="P656" t="s">
        <v>48</v>
      </c>
      <c r="Q656" t="s">
        <v>48</v>
      </c>
      <c r="R656" t="s">
        <v>48</v>
      </c>
      <c r="S656" t="s">
        <v>48</v>
      </c>
      <c r="T656" t="s">
        <v>322</v>
      </c>
      <c r="U656" t="s">
        <v>322</v>
      </c>
      <c r="V656" t="s">
        <v>322</v>
      </c>
      <c r="W656" t="s">
        <v>322</v>
      </c>
      <c r="X656" t="s">
        <v>322</v>
      </c>
      <c r="Y656" t="s">
        <v>322</v>
      </c>
      <c r="Z656" t="s">
        <v>322</v>
      </c>
      <c r="AH656" t="s">
        <v>322</v>
      </c>
      <c r="AI656" s="26"/>
      <c r="AJ656" s="26" t="s">
        <v>322</v>
      </c>
      <c r="AK656" s="26" t="s">
        <v>322</v>
      </c>
      <c r="AL656" s="26" t="s">
        <v>322</v>
      </c>
      <c r="AM656" s="26" t="str" cm="1">
        <f t="array" ref="AM656">IF(AH656="Yes",T656&amp;" (Suspended as of: "&amp;TEXT(AI656,"m/dd/yyyy")&amp;")",T656)</f>
        <v xml:space="preserve"> </v>
      </c>
      <c r="AN656" t="str" cm="1">
        <f t="array" ref="AN65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56" t="str" cm="1">
        <f t="array" ref="AO65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5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56" t="e">
        <f>VLOOKUP(data[[#This Row],[Lead Name]],get_cat!$A$170:$B$172,2,0)</f>
        <v>#N/A</v>
      </c>
      <c r="AR65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57" spans="1:44" x14ac:dyDescent="0.35">
      <c r="A657" t="s">
        <v>133</v>
      </c>
      <c r="B657" t="s">
        <v>322</v>
      </c>
      <c r="C657" t="s">
        <v>322</v>
      </c>
      <c r="D657" t="s">
        <v>322</v>
      </c>
      <c r="E657" t="s">
        <v>48</v>
      </c>
      <c r="F657" t="s">
        <v>48</v>
      </c>
      <c r="G657" t="s">
        <v>48</v>
      </c>
      <c r="H657" t="s">
        <v>48</v>
      </c>
      <c r="I657" t="s">
        <v>48</v>
      </c>
      <c r="J657" t="s">
        <v>48</v>
      </c>
      <c r="K657" t="s">
        <v>48</v>
      </c>
      <c r="L657" t="s">
        <v>48</v>
      </c>
      <c r="M657" t="s">
        <v>48</v>
      </c>
      <c r="N657" t="s">
        <v>48</v>
      </c>
      <c r="O657" t="s">
        <v>48</v>
      </c>
      <c r="P657" t="s">
        <v>48</v>
      </c>
      <c r="Q657" t="s">
        <v>48</v>
      </c>
      <c r="R657" t="s">
        <v>48</v>
      </c>
      <c r="S657" t="s">
        <v>48</v>
      </c>
      <c r="T657" t="s">
        <v>322</v>
      </c>
      <c r="U657" t="s">
        <v>322</v>
      </c>
      <c r="V657" t="s">
        <v>322</v>
      </c>
      <c r="W657" t="s">
        <v>322</v>
      </c>
      <c r="X657" t="s">
        <v>322</v>
      </c>
      <c r="Y657" t="s">
        <v>322</v>
      </c>
      <c r="Z657" t="s">
        <v>322</v>
      </c>
      <c r="AH657" t="s">
        <v>322</v>
      </c>
      <c r="AI657" s="26"/>
      <c r="AJ657" s="26" t="s">
        <v>322</v>
      </c>
      <c r="AK657" s="26" t="s">
        <v>322</v>
      </c>
      <c r="AL657" s="26" t="s">
        <v>322</v>
      </c>
      <c r="AM657" s="26" t="str" cm="1">
        <f t="array" ref="AM657">IF(AH657="Yes",T657&amp;" (Suspended as of: "&amp;TEXT(AI657,"m/dd/yyyy")&amp;")",T657)</f>
        <v xml:space="preserve"> </v>
      </c>
      <c r="AN657" t="str" cm="1">
        <f t="array" ref="AN65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57" t="str" cm="1">
        <f t="array" ref="AO65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5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57" t="e">
        <f>VLOOKUP(data[[#This Row],[Lead Name]],get_cat!$A$170:$B$172,2,0)</f>
        <v>#N/A</v>
      </c>
      <c r="AR65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58" spans="1:44" x14ac:dyDescent="0.35">
      <c r="A658" t="s">
        <v>133</v>
      </c>
      <c r="B658" t="s">
        <v>322</v>
      </c>
      <c r="C658" t="s">
        <v>322</v>
      </c>
      <c r="D658" t="s">
        <v>322</v>
      </c>
      <c r="E658" t="s">
        <v>48</v>
      </c>
      <c r="F658" t="s">
        <v>48</v>
      </c>
      <c r="G658" t="s">
        <v>48</v>
      </c>
      <c r="H658" t="s">
        <v>48</v>
      </c>
      <c r="I658" t="s">
        <v>48</v>
      </c>
      <c r="J658" t="s">
        <v>48</v>
      </c>
      <c r="K658" t="s">
        <v>48</v>
      </c>
      <c r="L658" t="s">
        <v>48</v>
      </c>
      <c r="M658" t="s">
        <v>48</v>
      </c>
      <c r="N658" t="s">
        <v>48</v>
      </c>
      <c r="O658" t="s">
        <v>48</v>
      </c>
      <c r="P658" t="s">
        <v>48</v>
      </c>
      <c r="Q658" t="s">
        <v>48</v>
      </c>
      <c r="R658" t="s">
        <v>48</v>
      </c>
      <c r="S658" t="s">
        <v>48</v>
      </c>
      <c r="T658" t="s">
        <v>322</v>
      </c>
      <c r="U658" t="s">
        <v>322</v>
      </c>
      <c r="V658" t="s">
        <v>322</v>
      </c>
      <c r="W658" t="s">
        <v>322</v>
      </c>
      <c r="X658" t="s">
        <v>322</v>
      </c>
      <c r="Y658" t="s">
        <v>322</v>
      </c>
      <c r="Z658" t="s">
        <v>322</v>
      </c>
      <c r="AH658" t="s">
        <v>322</v>
      </c>
      <c r="AI658" s="26"/>
      <c r="AJ658" s="26" t="s">
        <v>322</v>
      </c>
      <c r="AK658" s="26" t="s">
        <v>322</v>
      </c>
      <c r="AL658" s="26" t="s">
        <v>322</v>
      </c>
      <c r="AM658" s="26" t="str" cm="1">
        <f t="array" ref="AM658">IF(AH658="Yes",T658&amp;" (Suspended as of: "&amp;TEXT(AI658,"m/dd/yyyy")&amp;")",T658)</f>
        <v xml:space="preserve"> </v>
      </c>
      <c r="AN658" t="str" cm="1">
        <f t="array" ref="AN65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58" t="str" cm="1">
        <f t="array" ref="AO65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5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58" t="e">
        <f>VLOOKUP(data[[#This Row],[Lead Name]],get_cat!$A$170:$B$172,2,0)</f>
        <v>#N/A</v>
      </c>
      <c r="AR65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59" spans="1:44" x14ac:dyDescent="0.35">
      <c r="A659" t="s">
        <v>133</v>
      </c>
      <c r="B659" t="s">
        <v>322</v>
      </c>
      <c r="C659" t="s">
        <v>322</v>
      </c>
      <c r="D659" t="s">
        <v>322</v>
      </c>
      <c r="E659" t="s">
        <v>48</v>
      </c>
      <c r="F659" t="s">
        <v>48</v>
      </c>
      <c r="G659" t="s">
        <v>48</v>
      </c>
      <c r="H659" t="s">
        <v>48</v>
      </c>
      <c r="I659" t="s">
        <v>48</v>
      </c>
      <c r="J659" t="s">
        <v>48</v>
      </c>
      <c r="K659" t="s">
        <v>48</v>
      </c>
      <c r="L659" t="s">
        <v>48</v>
      </c>
      <c r="M659" t="s">
        <v>48</v>
      </c>
      <c r="N659" t="s">
        <v>48</v>
      </c>
      <c r="O659" t="s">
        <v>48</v>
      </c>
      <c r="P659" t="s">
        <v>48</v>
      </c>
      <c r="Q659" t="s">
        <v>48</v>
      </c>
      <c r="R659" t="s">
        <v>48</v>
      </c>
      <c r="S659" t="s">
        <v>48</v>
      </c>
      <c r="T659" t="s">
        <v>322</v>
      </c>
      <c r="U659" t="s">
        <v>322</v>
      </c>
      <c r="V659" t="s">
        <v>322</v>
      </c>
      <c r="W659" t="s">
        <v>322</v>
      </c>
      <c r="X659" t="s">
        <v>322</v>
      </c>
      <c r="Y659" t="s">
        <v>322</v>
      </c>
      <c r="Z659" t="s">
        <v>322</v>
      </c>
      <c r="AH659" t="s">
        <v>322</v>
      </c>
      <c r="AI659" s="26"/>
      <c r="AJ659" s="26" t="s">
        <v>322</v>
      </c>
      <c r="AK659" s="26" t="s">
        <v>322</v>
      </c>
      <c r="AL659" s="26" t="s">
        <v>322</v>
      </c>
      <c r="AM659" s="26" t="str" cm="1">
        <f t="array" ref="AM659">IF(AH659="Yes",T659&amp;" (Suspended as of: "&amp;TEXT(AI659,"m/dd/yyyy")&amp;")",T659)</f>
        <v xml:space="preserve"> </v>
      </c>
      <c r="AN659" t="str" cm="1">
        <f t="array" ref="AN65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59" t="str" cm="1">
        <f t="array" ref="AO65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5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59" t="e">
        <f>VLOOKUP(data[[#This Row],[Lead Name]],get_cat!$A$170:$B$172,2,0)</f>
        <v>#N/A</v>
      </c>
      <c r="AR65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60" spans="1:44" x14ac:dyDescent="0.35">
      <c r="A660" t="s">
        <v>133</v>
      </c>
      <c r="B660" t="s">
        <v>322</v>
      </c>
      <c r="C660" t="s">
        <v>322</v>
      </c>
      <c r="D660" t="s">
        <v>322</v>
      </c>
      <c r="E660" t="s">
        <v>48</v>
      </c>
      <c r="F660" t="s">
        <v>48</v>
      </c>
      <c r="G660" t="s">
        <v>48</v>
      </c>
      <c r="H660" t="s">
        <v>48</v>
      </c>
      <c r="I660" t="s">
        <v>48</v>
      </c>
      <c r="J660" t="s">
        <v>48</v>
      </c>
      <c r="K660" t="s">
        <v>48</v>
      </c>
      <c r="L660" t="s">
        <v>48</v>
      </c>
      <c r="M660" t="s">
        <v>48</v>
      </c>
      <c r="N660" t="s">
        <v>48</v>
      </c>
      <c r="O660" t="s">
        <v>48</v>
      </c>
      <c r="P660" t="s">
        <v>48</v>
      </c>
      <c r="Q660" t="s">
        <v>48</v>
      </c>
      <c r="R660" t="s">
        <v>48</v>
      </c>
      <c r="S660" t="s">
        <v>48</v>
      </c>
      <c r="T660" t="s">
        <v>322</v>
      </c>
      <c r="U660" t="s">
        <v>322</v>
      </c>
      <c r="V660" t="s">
        <v>322</v>
      </c>
      <c r="W660" t="s">
        <v>322</v>
      </c>
      <c r="X660" t="s">
        <v>322</v>
      </c>
      <c r="Y660" t="s">
        <v>322</v>
      </c>
      <c r="Z660" t="s">
        <v>322</v>
      </c>
      <c r="AH660" t="s">
        <v>322</v>
      </c>
      <c r="AI660" s="26"/>
      <c r="AJ660" s="26" t="s">
        <v>322</v>
      </c>
      <c r="AK660" s="26" t="s">
        <v>322</v>
      </c>
      <c r="AL660" s="26" t="s">
        <v>322</v>
      </c>
      <c r="AM660" s="26" t="str" cm="1">
        <f t="array" ref="AM660">IF(AH660="Yes",T660&amp;" (Suspended as of: "&amp;TEXT(AI660,"m/dd/yyyy")&amp;")",T660)</f>
        <v xml:space="preserve"> </v>
      </c>
      <c r="AN660" t="str" cm="1">
        <f t="array" ref="AN66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60" t="str" cm="1">
        <f t="array" ref="AO66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6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60" t="e">
        <f>VLOOKUP(data[[#This Row],[Lead Name]],get_cat!$A$170:$B$172,2,0)</f>
        <v>#N/A</v>
      </c>
      <c r="AR66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61" spans="1:44" x14ac:dyDescent="0.35">
      <c r="A661" t="s">
        <v>133</v>
      </c>
      <c r="B661" t="s">
        <v>322</v>
      </c>
      <c r="C661" t="s">
        <v>322</v>
      </c>
      <c r="D661" t="s">
        <v>322</v>
      </c>
      <c r="E661" t="s">
        <v>48</v>
      </c>
      <c r="F661" t="s">
        <v>48</v>
      </c>
      <c r="G661" t="s">
        <v>48</v>
      </c>
      <c r="H661" t="s">
        <v>48</v>
      </c>
      <c r="I661" t="s">
        <v>48</v>
      </c>
      <c r="J661" t="s">
        <v>48</v>
      </c>
      <c r="K661" t="s">
        <v>48</v>
      </c>
      <c r="L661" t="s">
        <v>48</v>
      </c>
      <c r="M661" t="s">
        <v>48</v>
      </c>
      <c r="N661" t="s">
        <v>48</v>
      </c>
      <c r="O661" t="s">
        <v>48</v>
      </c>
      <c r="P661" t="s">
        <v>48</v>
      </c>
      <c r="Q661" t="s">
        <v>48</v>
      </c>
      <c r="R661" t="s">
        <v>48</v>
      </c>
      <c r="S661" t="s">
        <v>48</v>
      </c>
      <c r="T661" t="s">
        <v>322</v>
      </c>
      <c r="U661" t="s">
        <v>322</v>
      </c>
      <c r="V661" t="s">
        <v>322</v>
      </c>
      <c r="W661" t="s">
        <v>322</v>
      </c>
      <c r="X661" t="s">
        <v>322</v>
      </c>
      <c r="Y661" t="s">
        <v>322</v>
      </c>
      <c r="Z661" t="s">
        <v>322</v>
      </c>
      <c r="AH661" t="s">
        <v>322</v>
      </c>
      <c r="AI661" s="26"/>
      <c r="AJ661" s="26" t="s">
        <v>322</v>
      </c>
      <c r="AK661" s="26" t="s">
        <v>322</v>
      </c>
      <c r="AL661" s="26" t="s">
        <v>322</v>
      </c>
      <c r="AM661" s="26" t="str" cm="1">
        <f t="array" ref="AM661">IF(AH661="Yes",T661&amp;" (Suspended as of: "&amp;TEXT(AI661,"m/dd/yyyy")&amp;")",T661)</f>
        <v xml:space="preserve"> </v>
      </c>
      <c r="AN661" t="str" cm="1">
        <f t="array" ref="AN66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61" t="str" cm="1">
        <f t="array" ref="AO66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6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61" t="e">
        <f>VLOOKUP(data[[#This Row],[Lead Name]],get_cat!$A$170:$B$172,2,0)</f>
        <v>#N/A</v>
      </c>
      <c r="AR66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62" spans="1:44" x14ac:dyDescent="0.35">
      <c r="A662" t="s">
        <v>133</v>
      </c>
      <c r="B662" t="s">
        <v>322</v>
      </c>
      <c r="C662" t="s">
        <v>322</v>
      </c>
      <c r="D662" t="s">
        <v>322</v>
      </c>
      <c r="E662" t="s">
        <v>48</v>
      </c>
      <c r="F662" t="s">
        <v>48</v>
      </c>
      <c r="G662" t="s">
        <v>48</v>
      </c>
      <c r="H662" t="s">
        <v>48</v>
      </c>
      <c r="I662" t="s">
        <v>48</v>
      </c>
      <c r="J662" t="s">
        <v>48</v>
      </c>
      <c r="K662" t="s">
        <v>48</v>
      </c>
      <c r="L662" t="s">
        <v>48</v>
      </c>
      <c r="M662" t="s">
        <v>48</v>
      </c>
      <c r="N662" t="s">
        <v>48</v>
      </c>
      <c r="O662" t="s">
        <v>48</v>
      </c>
      <c r="P662" t="s">
        <v>48</v>
      </c>
      <c r="Q662" t="s">
        <v>48</v>
      </c>
      <c r="R662" t="s">
        <v>48</v>
      </c>
      <c r="S662" t="s">
        <v>48</v>
      </c>
      <c r="T662" t="s">
        <v>322</v>
      </c>
      <c r="U662" t="s">
        <v>322</v>
      </c>
      <c r="V662" t="s">
        <v>322</v>
      </c>
      <c r="W662" t="s">
        <v>322</v>
      </c>
      <c r="X662" t="s">
        <v>322</v>
      </c>
      <c r="Y662" t="s">
        <v>322</v>
      </c>
      <c r="Z662" t="s">
        <v>322</v>
      </c>
      <c r="AH662" t="s">
        <v>322</v>
      </c>
      <c r="AI662" s="26"/>
      <c r="AJ662" s="26" t="s">
        <v>322</v>
      </c>
      <c r="AK662" s="26" t="s">
        <v>322</v>
      </c>
      <c r="AL662" s="26" t="s">
        <v>322</v>
      </c>
      <c r="AM662" s="26" t="str" cm="1">
        <f t="array" ref="AM662">IF(AH662="Yes",T662&amp;" (Suspended as of: "&amp;TEXT(AI662,"m/dd/yyyy")&amp;")",T662)</f>
        <v xml:space="preserve"> </v>
      </c>
      <c r="AN662" t="str" cm="1">
        <f t="array" ref="AN66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62" t="str" cm="1">
        <f t="array" ref="AO66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6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62" t="e">
        <f>VLOOKUP(data[[#This Row],[Lead Name]],get_cat!$A$170:$B$172,2,0)</f>
        <v>#N/A</v>
      </c>
      <c r="AR66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63" spans="1:44" x14ac:dyDescent="0.35">
      <c r="A663" t="s">
        <v>133</v>
      </c>
      <c r="B663" t="s">
        <v>322</v>
      </c>
      <c r="C663" t="s">
        <v>322</v>
      </c>
      <c r="D663" t="s">
        <v>322</v>
      </c>
      <c r="E663" t="s">
        <v>48</v>
      </c>
      <c r="F663" t="s">
        <v>48</v>
      </c>
      <c r="G663" t="s">
        <v>48</v>
      </c>
      <c r="H663" t="s">
        <v>48</v>
      </c>
      <c r="I663" t="s">
        <v>48</v>
      </c>
      <c r="J663" t="s">
        <v>48</v>
      </c>
      <c r="K663" t="s">
        <v>48</v>
      </c>
      <c r="L663" t="s">
        <v>48</v>
      </c>
      <c r="M663" t="s">
        <v>48</v>
      </c>
      <c r="N663" t="s">
        <v>48</v>
      </c>
      <c r="O663" t="s">
        <v>48</v>
      </c>
      <c r="P663" t="s">
        <v>48</v>
      </c>
      <c r="Q663" t="s">
        <v>48</v>
      </c>
      <c r="R663" t="s">
        <v>48</v>
      </c>
      <c r="S663" t="s">
        <v>48</v>
      </c>
      <c r="T663" t="s">
        <v>322</v>
      </c>
      <c r="U663" t="s">
        <v>322</v>
      </c>
      <c r="V663" t="s">
        <v>322</v>
      </c>
      <c r="W663" t="s">
        <v>322</v>
      </c>
      <c r="X663" t="s">
        <v>322</v>
      </c>
      <c r="Y663" t="s">
        <v>322</v>
      </c>
      <c r="Z663" t="s">
        <v>322</v>
      </c>
      <c r="AH663" t="s">
        <v>322</v>
      </c>
      <c r="AI663" s="26"/>
      <c r="AJ663" s="26" t="s">
        <v>322</v>
      </c>
      <c r="AK663" s="26" t="s">
        <v>322</v>
      </c>
      <c r="AL663" s="26" t="s">
        <v>322</v>
      </c>
      <c r="AM663" s="26" t="str" cm="1">
        <f t="array" ref="AM663">IF(AH663="Yes",T663&amp;" (Suspended as of: "&amp;TEXT(AI663,"m/dd/yyyy")&amp;")",T663)</f>
        <v xml:space="preserve"> </v>
      </c>
      <c r="AN663" t="str" cm="1">
        <f t="array" ref="AN66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63" t="str" cm="1">
        <f t="array" ref="AO66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6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63" t="e">
        <f>VLOOKUP(data[[#This Row],[Lead Name]],get_cat!$A$170:$B$172,2,0)</f>
        <v>#N/A</v>
      </c>
      <c r="AR66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64" spans="1:44" x14ac:dyDescent="0.35">
      <c r="A664" t="s">
        <v>133</v>
      </c>
      <c r="B664" t="s">
        <v>322</v>
      </c>
      <c r="C664" t="s">
        <v>322</v>
      </c>
      <c r="D664" t="s">
        <v>322</v>
      </c>
      <c r="E664" t="s">
        <v>48</v>
      </c>
      <c r="F664" t="s">
        <v>48</v>
      </c>
      <c r="G664" t="s">
        <v>48</v>
      </c>
      <c r="H664" t="s">
        <v>48</v>
      </c>
      <c r="I664" t="s">
        <v>48</v>
      </c>
      <c r="J664" t="s">
        <v>48</v>
      </c>
      <c r="K664" t="s">
        <v>48</v>
      </c>
      <c r="L664" t="s">
        <v>48</v>
      </c>
      <c r="M664" t="s">
        <v>48</v>
      </c>
      <c r="N664" t="s">
        <v>48</v>
      </c>
      <c r="O664" t="s">
        <v>48</v>
      </c>
      <c r="P664" t="s">
        <v>48</v>
      </c>
      <c r="Q664" t="s">
        <v>48</v>
      </c>
      <c r="R664" t="s">
        <v>48</v>
      </c>
      <c r="S664" t="s">
        <v>48</v>
      </c>
      <c r="T664" t="s">
        <v>322</v>
      </c>
      <c r="U664" t="s">
        <v>322</v>
      </c>
      <c r="V664" t="s">
        <v>322</v>
      </c>
      <c r="W664" t="s">
        <v>322</v>
      </c>
      <c r="X664" t="s">
        <v>322</v>
      </c>
      <c r="Y664" t="s">
        <v>322</v>
      </c>
      <c r="Z664" t="s">
        <v>322</v>
      </c>
      <c r="AH664" t="s">
        <v>322</v>
      </c>
      <c r="AI664" s="26"/>
      <c r="AJ664" s="26" t="s">
        <v>322</v>
      </c>
      <c r="AK664" s="26" t="s">
        <v>322</v>
      </c>
      <c r="AL664" s="26" t="s">
        <v>322</v>
      </c>
      <c r="AM664" s="26" t="str" cm="1">
        <f t="array" ref="AM664">IF(AH664="Yes",T664&amp;" (Suspended as of: "&amp;TEXT(AI664,"m/dd/yyyy")&amp;")",T664)</f>
        <v xml:space="preserve"> </v>
      </c>
      <c r="AN664" t="str" cm="1">
        <f t="array" ref="AN66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64" t="str" cm="1">
        <f t="array" ref="AO66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6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64" t="e">
        <f>VLOOKUP(data[[#This Row],[Lead Name]],get_cat!$A$170:$B$172,2,0)</f>
        <v>#N/A</v>
      </c>
      <c r="AR66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65" spans="1:44" x14ac:dyDescent="0.35">
      <c r="A665" t="s">
        <v>133</v>
      </c>
      <c r="B665" t="s">
        <v>322</v>
      </c>
      <c r="C665" t="s">
        <v>322</v>
      </c>
      <c r="D665" t="s">
        <v>322</v>
      </c>
      <c r="E665" t="s">
        <v>48</v>
      </c>
      <c r="F665" t="s">
        <v>48</v>
      </c>
      <c r="G665" t="s">
        <v>48</v>
      </c>
      <c r="H665" t="s">
        <v>48</v>
      </c>
      <c r="I665" t="s">
        <v>48</v>
      </c>
      <c r="J665" t="s">
        <v>48</v>
      </c>
      <c r="K665" t="s">
        <v>48</v>
      </c>
      <c r="L665" t="s">
        <v>48</v>
      </c>
      <c r="M665" t="s">
        <v>48</v>
      </c>
      <c r="N665" t="s">
        <v>48</v>
      </c>
      <c r="O665" t="s">
        <v>48</v>
      </c>
      <c r="P665" t="s">
        <v>48</v>
      </c>
      <c r="Q665" t="s">
        <v>48</v>
      </c>
      <c r="R665" t="s">
        <v>48</v>
      </c>
      <c r="S665" t="s">
        <v>48</v>
      </c>
      <c r="T665" t="s">
        <v>322</v>
      </c>
      <c r="U665" t="s">
        <v>322</v>
      </c>
      <c r="V665" t="s">
        <v>322</v>
      </c>
      <c r="W665" t="s">
        <v>322</v>
      </c>
      <c r="X665" t="s">
        <v>322</v>
      </c>
      <c r="Y665" t="s">
        <v>322</v>
      </c>
      <c r="Z665" t="s">
        <v>322</v>
      </c>
      <c r="AH665" t="s">
        <v>322</v>
      </c>
      <c r="AI665" s="26"/>
      <c r="AJ665" s="26" t="s">
        <v>322</v>
      </c>
      <c r="AK665" s="26" t="s">
        <v>322</v>
      </c>
      <c r="AL665" s="26" t="s">
        <v>322</v>
      </c>
      <c r="AM665" s="26" t="str" cm="1">
        <f t="array" ref="AM665">IF(AH665="Yes",T665&amp;" (Suspended as of: "&amp;TEXT(AI665,"m/dd/yyyy")&amp;")",T665)</f>
        <v xml:space="preserve"> </v>
      </c>
      <c r="AN665" t="str" cm="1">
        <f t="array" ref="AN66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65" t="str" cm="1">
        <f t="array" ref="AO66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6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65" t="e">
        <f>VLOOKUP(data[[#This Row],[Lead Name]],get_cat!$A$170:$B$172,2,0)</f>
        <v>#N/A</v>
      </c>
      <c r="AR66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66" spans="1:44" x14ac:dyDescent="0.35">
      <c r="A666" t="s">
        <v>133</v>
      </c>
      <c r="B666" t="s">
        <v>322</v>
      </c>
      <c r="C666" t="s">
        <v>322</v>
      </c>
      <c r="D666" t="s">
        <v>322</v>
      </c>
      <c r="E666" t="s">
        <v>48</v>
      </c>
      <c r="F666" t="s">
        <v>48</v>
      </c>
      <c r="G666" t="s">
        <v>48</v>
      </c>
      <c r="H666" t="s">
        <v>48</v>
      </c>
      <c r="I666" t="s">
        <v>48</v>
      </c>
      <c r="J666" t="s">
        <v>48</v>
      </c>
      <c r="K666" t="s">
        <v>48</v>
      </c>
      <c r="L666" t="s">
        <v>48</v>
      </c>
      <c r="M666" t="s">
        <v>48</v>
      </c>
      <c r="N666" t="s">
        <v>48</v>
      </c>
      <c r="O666" t="s">
        <v>48</v>
      </c>
      <c r="P666" t="s">
        <v>48</v>
      </c>
      <c r="Q666" t="s">
        <v>48</v>
      </c>
      <c r="R666" t="s">
        <v>48</v>
      </c>
      <c r="S666" t="s">
        <v>48</v>
      </c>
      <c r="T666" t="s">
        <v>322</v>
      </c>
      <c r="U666" t="s">
        <v>322</v>
      </c>
      <c r="V666" t="s">
        <v>322</v>
      </c>
      <c r="W666" t="s">
        <v>322</v>
      </c>
      <c r="X666" t="s">
        <v>322</v>
      </c>
      <c r="Y666" t="s">
        <v>322</v>
      </c>
      <c r="Z666" t="s">
        <v>322</v>
      </c>
      <c r="AH666" t="s">
        <v>322</v>
      </c>
      <c r="AI666" s="26"/>
      <c r="AJ666" s="26" t="s">
        <v>322</v>
      </c>
      <c r="AK666" s="26" t="s">
        <v>322</v>
      </c>
      <c r="AL666" s="26" t="s">
        <v>322</v>
      </c>
      <c r="AM666" s="26" t="str" cm="1">
        <f t="array" ref="AM666">IF(AH666="Yes",T666&amp;" (Suspended as of: "&amp;TEXT(AI666,"m/dd/yyyy")&amp;")",T666)</f>
        <v xml:space="preserve"> </v>
      </c>
      <c r="AN666" t="str" cm="1">
        <f t="array" ref="AN66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66" t="str" cm="1">
        <f t="array" ref="AO66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6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66" t="e">
        <f>VLOOKUP(data[[#This Row],[Lead Name]],get_cat!$A$170:$B$172,2,0)</f>
        <v>#N/A</v>
      </c>
      <c r="AR66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67" spans="1:44" x14ac:dyDescent="0.35">
      <c r="A667" t="s">
        <v>133</v>
      </c>
      <c r="B667" t="s">
        <v>322</v>
      </c>
      <c r="C667" t="s">
        <v>322</v>
      </c>
      <c r="D667" t="s">
        <v>322</v>
      </c>
      <c r="E667" t="s">
        <v>48</v>
      </c>
      <c r="F667" t="s">
        <v>48</v>
      </c>
      <c r="G667" t="s">
        <v>48</v>
      </c>
      <c r="H667" t="s">
        <v>48</v>
      </c>
      <c r="I667" t="s">
        <v>48</v>
      </c>
      <c r="J667" t="s">
        <v>48</v>
      </c>
      <c r="K667" t="s">
        <v>48</v>
      </c>
      <c r="L667" t="s">
        <v>48</v>
      </c>
      <c r="M667" t="s">
        <v>48</v>
      </c>
      <c r="N667" t="s">
        <v>48</v>
      </c>
      <c r="O667" t="s">
        <v>48</v>
      </c>
      <c r="P667" t="s">
        <v>48</v>
      </c>
      <c r="Q667" t="s">
        <v>48</v>
      </c>
      <c r="R667" t="s">
        <v>48</v>
      </c>
      <c r="S667" t="s">
        <v>48</v>
      </c>
      <c r="T667" t="s">
        <v>322</v>
      </c>
      <c r="U667" t="s">
        <v>322</v>
      </c>
      <c r="V667" t="s">
        <v>322</v>
      </c>
      <c r="W667" t="s">
        <v>322</v>
      </c>
      <c r="X667" t="s">
        <v>322</v>
      </c>
      <c r="Y667" t="s">
        <v>322</v>
      </c>
      <c r="Z667" t="s">
        <v>322</v>
      </c>
      <c r="AH667" t="s">
        <v>322</v>
      </c>
      <c r="AI667" s="26"/>
      <c r="AJ667" s="26" t="s">
        <v>322</v>
      </c>
      <c r="AK667" s="26" t="s">
        <v>322</v>
      </c>
      <c r="AL667" s="26" t="s">
        <v>322</v>
      </c>
      <c r="AM667" s="26" t="str" cm="1">
        <f t="array" ref="AM667">IF(AH667="Yes",T667&amp;" (Suspended as of: "&amp;TEXT(AI667,"m/dd/yyyy")&amp;")",T667)</f>
        <v xml:space="preserve"> </v>
      </c>
      <c r="AN667" t="str" cm="1">
        <f t="array" ref="AN66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67" t="str" cm="1">
        <f t="array" ref="AO66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6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67" t="e">
        <f>VLOOKUP(data[[#This Row],[Lead Name]],get_cat!$A$170:$B$172,2,0)</f>
        <v>#N/A</v>
      </c>
      <c r="AR66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68" spans="1:44" x14ac:dyDescent="0.35">
      <c r="A668" t="s">
        <v>133</v>
      </c>
      <c r="B668" t="s">
        <v>322</v>
      </c>
      <c r="C668" t="s">
        <v>322</v>
      </c>
      <c r="D668" t="s">
        <v>322</v>
      </c>
      <c r="E668" t="s">
        <v>48</v>
      </c>
      <c r="F668" t="s">
        <v>48</v>
      </c>
      <c r="G668" t="s">
        <v>48</v>
      </c>
      <c r="H668" t="s">
        <v>48</v>
      </c>
      <c r="I668" t="s">
        <v>48</v>
      </c>
      <c r="J668" t="s">
        <v>48</v>
      </c>
      <c r="K668" t="s">
        <v>48</v>
      </c>
      <c r="L668" t="s">
        <v>48</v>
      </c>
      <c r="M668" t="s">
        <v>48</v>
      </c>
      <c r="N668" t="s">
        <v>48</v>
      </c>
      <c r="O668" t="s">
        <v>48</v>
      </c>
      <c r="P668" t="s">
        <v>48</v>
      </c>
      <c r="Q668" t="s">
        <v>48</v>
      </c>
      <c r="R668" t="s">
        <v>48</v>
      </c>
      <c r="S668" t="s">
        <v>48</v>
      </c>
      <c r="T668" t="s">
        <v>322</v>
      </c>
      <c r="U668" t="s">
        <v>322</v>
      </c>
      <c r="V668" t="s">
        <v>322</v>
      </c>
      <c r="W668" t="s">
        <v>322</v>
      </c>
      <c r="X668" t="s">
        <v>322</v>
      </c>
      <c r="Y668" t="s">
        <v>322</v>
      </c>
      <c r="Z668" t="s">
        <v>322</v>
      </c>
      <c r="AH668" t="s">
        <v>322</v>
      </c>
      <c r="AI668" s="26"/>
      <c r="AJ668" s="26" t="s">
        <v>322</v>
      </c>
      <c r="AK668" s="26" t="s">
        <v>322</v>
      </c>
      <c r="AL668" s="26" t="s">
        <v>322</v>
      </c>
      <c r="AM668" s="26" t="str" cm="1">
        <f t="array" ref="AM668">IF(AH668="Yes",T668&amp;" (Suspended as of: "&amp;TEXT(AI668,"m/dd/yyyy")&amp;")",T668)</f>
        <v xml:space="preserve"> </v>
      </c>
      <c r="AN668" t="str" cm="1">
        <f t="array" ref="AN66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68" t="str" cm="1">
        <f t="array" ref="AO66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6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68" t="e">
        <f>VLOOKUP(data[[#This Row],[Lead Name]],get_cat!$A$170:$B$172,2,0)</f>
        <v>#N/A</v>
      </c>
      <c r="AR66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69" spans="1:44" x14ac:dyDescent="0.35">
      <c r="A669" t="s">
        <v>133</v>
      </c>
      <c r="B669" t="s">
        <v>322</v>
      </c>
      <c r="C669" t="s">
        <v>322</v>
      </c>
      <c r="D669" t="s">
        <v>322</v>
      </c>
      <c r="E669" t="s">
        <v>48</v>
      </c>
      <c r="F669" t="s">
        <v>48</v>
      </c>
      <c r="G669" t="s">
        <v>48</v>
      </c>
      <c r="H669" t="s">
        <v>48</v>
      </c>
      <c r="I669" t="s">
        <v>48</v>
      </c>
      <c r="J669" t="s">
        <v>48</v>
      </c>
      <c r="K669" t="s">
        <v>48</v>
      </c>
      <c r="L669" t="s">
        <v>48</v>
      </c>
      <c r="M669" t="s">
        <v>48</v>
      </c>
      <c r="N669" t="s">
        <v>48</v>
      </c>
      <c r="O669" t="s">
        <v>48</v>
      </c>
      <c r="P669" t="s">
        <v>48</v>
      </c>
      <c r="Q669" t="s">
        <v>48</v>
      </c>
      <c r="R669" t="s">
        <v>48</v>
      </c>
      <c r="S669" t="s">
        <v>48</v>
      </c>
      <c r="T669" t="s">
        <v>322</v>
      </c>
      <c r="U669" t="s">
        <v>322</v>
      </c>
      <c r="V669" t="s">
        <v>322</v>
      </c>
      <c r="W669" t="s">
        <v>322</v>
      </c>
      <c r="X669" t="s">
        <v>322</v>
      </c>
      <c r="Y669" t="s">
        <v>322</v>
      </c>
      <c r="Z669" t="s">
        <v>322</v>
      </c>
      <c r="AH669" t="s">
        <v>322</v>
      </c>
      <c r="AI669" s="26"/>
      <c r="AJ669" s="26" t="s">
        <v>322</v>
      </c>
      <c r="AK669" s="26" t="s">
        <v>322</v>
      </c>
      <c r="AL669" s="26" t="s">
        <v>322</v>
      </c>
      <c r="AM669" s="26" t="str" cm="1">
        <f t="array" ref="AM669">IF(AH669="Yes",T669&amp;" (Suspended as of: "&amp;TEXT(AI669,"m/dd/yyyy")&amp;")",T669)</f>
        <v xml:space="preserve"> </v>
      </c>
      <c r="AN669" t="str" cm="1">
        <f t="array" ref="AN66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69" t="str" cm="1">
        <f t="array" ref="AO66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6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69" t="e">
        <f>VLOOKUP(data[[#This Row],[Lead Name]],get_cat!$A$170:$B$172,2,0)</f>
        <v>#N/A</v>
      </c>
      <c r="AR66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70" spans="1:44" x14ac:dyDescent="0.35">
      <c r="A670" t="s">
        <v>133</v>
      </c>
      <c r="B670" t="s">
        <v>322</v>
      </c>
      <c r="C670" t="s">
        <v>322</v>
      </c>
      <c r="D670" t="s">
        <v>322</v>
      </c>
      <c r="E670" t="s">
        <v>48</v>
      </c>
      <c r="F670" t="s">
        <v>48</v>
      </c>
      <c r="G670" t="s">
        <v>48</v>
      </c>
      <c r="H670" t="s">
        <v>48</v>
      </c>
      <c r="I670" t="s">
        <v>48</v>
      </c>
      <c r="J670" t="s">
        <v>48</v>
      </c>
      <c r="K670" t="s">
        <v>48</v>
      </c>
      <c r="L670" t="s">
        <v>48</v>
      </c>
      <c r="M670" t="s">
        <v>48</v>
      </c>
      <c r="N670" t="s">
        <v>48</v>
      </c>
      <c r="O670" t="s">
        <v>48</v>
      </c>
      <c r="P670" t="s">
        <v>48</v>
      </c>
      <c r="Q670" t="s">
        <v>48</v>
      </c>
      <c r="R670" t="s">
        <v>48</v>
      </c>
      <c r="S670" t="s">
        <v>48</v>
      </c>
      <c r="T670" t="s">
        <v>322</v>
      </c>
      <c r="U670" t="s">
        <v>322</v>
      </c>
      <c r="V670" t="s">
        <v>322</v>
      </c>
      <c r="W670" t="s">
        <v>322</v>
      </c>
      <c r="X670" t="s">
        <v>322</v>
      </c>
      <c r="Y670" t="s">
        <v>322</v>
      </c>
      <c r="Z670" t="s">
        <v>322</v>
      </c>
      <c r="AH670" t="s">
        <v>322</v>
      </c>
      <c r="AI670" s="26"/>
      <c r="AJ670" s="26" t="s">
        <v>322</v>
      </c>
      <c r="AK670" s="26" t="s">
        <v>322</v>
      </c>
      <c r="AL670" s="26" t="s">
        <v>322</v>
      </c>
      <c r="AM670" s="26" t="str" cm="1">
        <f t="array" ref="AM670">IF(AH670="Yes",T670&amp;" (Suspended as of: "&amp;TEXT(AI670,"m/dd/yyyy")&amp;")",T670)</f>
        <v xml:space="preserve"> </v>
      </c>
      <c r="AN670" t="str" cm="1">
        <f t="array" ref="AN67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70" t="str" cm="1">
        <f t="array" ref="AO67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7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70" t="e">
        <f>VLOOKUP(data[[#This Row],[Lead Name]],get_cat!$A$170:$B$172,2,0)</f>
        <v>#N/A</v>
      </c>
      <c r="AR67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71" spans="1:44" x14ac:dyDescent="0.35">
      <c r="A671" t="s">
        <v>133</v>
      </c>
      <c r="B671" t="s">
        <v>322</v>
      </c>
      <c r="C671" t="s">
        <v>322</v>
      </c>
      <c r="D671" t="s">
        <v>322</v>
      </c>
      <c r="E671" t="s">
        <v>48</v>
      </c>
      <c r="F671" t="s">
        <v>48</v>
      </c>
      <c r="G671" t="s">
        <v>48</v>
      </c>
      <c r="H671" t="s">
        <v>48</v>
      </c>
      <c r="I671" t="s">
        <v>48</v>
      </c>
      <c r="J671" t="s">
        <v>48</v>
      </c>
      <c r="K671" t="s">
        <v>48</v>
      </c>
      <c r="L671" t="s">
        <v>48</v>
      </c>
      <c r="M671" t="s">
        <v>48</v>
      </c>
      <c r="N671" t="s">
        <v>48</v>
      </c>
      <c r="O671" t="s">
        <v>48</v>
      </c>
      <c r="P671" t="s">
        <v>48</v>
      </c>
      <c r="Q671" t="s">
        <v>48</v>
      </c>
      <c r="R671" t="s">
        <v>48</v>
      </c>
      <c r="S671" t="s">
        <v>48</v>
      </c>
      <c r="T671" t="s">
        <v>322</v>
      </c>
      <c r="U671" t="s">
        <v>322</v>
      </c>
      <c r="V671" t="s">
        <v>322</v>
      </c>
      <c r="W671" t="s">
        <v>322</v>
      </c>
      <c r="X671" t="s">
        <v>322</v>
      </c>
      <c r="Y671" t="s">
        <v>322</v>
      </c>
      <c r="Z671" t="s">
        <v>322</v>
      </c>
      <c r="AH671" t="s">
        <v>322</v>
      </c>
      <c r="AI671" s="26"/>
      <c r="AJ671" s="26" t="s">
        <v>322</v>
      </c>
      <c r="AK671" s="26" t="s">
        <v>322</v>
      </c>
      <c r="AL671" s="26" t="s">
        <v>322</v>
      </c>
      <c r="AM671" s="26" t="str" cm="1">
        <f t="array" ref="AM671">IF(AH671="Yes",T671&amp;" (Suspended as of: "&amp;TEXT(AI671,"m/dd/yyyy")&amp;")",T671)</f>
        <v xml:space="preserve"> </v>
      </c>
      <c r="AN671" t="str" cm="1">
        <f t="array" ref="AN67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71" t="str" cm="1">
        <f t="array" ref="AO67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7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71" t="e">
        <f>VLOOKUP(data[[#This Row],[Lead Name]],get_cat!$A$170:$B$172,2,0)</f>
        <v>#N/A</v>
      </c>
      <c r="AR67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72" spans="1:44" x14ac:dyDescent="0.35">
      <c r="A672" t="s">
        <v>133</v>
      </c>
      <c r="B672" t="s">
        <v>322</v>
      </c>
      <c r="C672" t="s">
        <v>322</v>
      </c>
      <c r="D672" t="s">
        <v>322</v>
      </c>
      <c r="E672" t="s">
        <v>48</v>
      </c>
      <c r="F672" t="s">
        <v>48</v>
      </c>
      <c r="G672" t="s">
        <v>48</v>
      </c>
      <c r="H672" t="s">
        <v>48</v>
      </c>
      <c r="I672" t="s">
        <v>48</v>
      </c>
      <c r="J672" t="s">
        <v>48</v>
      </c>
      <c r="K672" t="s">
        <v>48</v>
      </c>
      <c r="L672" t="s">
        <v>48</v>
      </c>
      <c r="M672" t="s">
        <v>48</v>
      </c>
      <c r="N672" t="s">
        <v>48</v>
      </c>
      <c r="O672" t="s">
        <v>48</v>
      </c>
      <c r="P672" t="s">
        <v>48</v>
      </c>
      <c r="Q672" t="s">
        <v>48</v>
      </c>
      <c r="R672" t="s">
        <v>48</v>
      </c>
      <c r="S672" t="s">
        <v>48</v>
      </c>
      <c r="T672" t="s">
        <v>322</v>
      </c>
      <c r="U672" t="s">
        <v>322</v>
      </c>
      <c r="V672" t="s">
        <v>322</v>
      </c>
      <c r="W672" t="s">
        <v>322</v>
      </c>
      <c r="X672" t="s">
        <v>322</v>
      </c>
      <c r="Y672" t="s">
        <v>322</v>
      </c>
      <c r="Z672" t="s">
        <v>322</v>
      </c>
      <c r="AH672" t="s">
        <v>322</v>
      </c>
      <c r="AI672" s="26"/>
      <c r="AJ672" s="26" t="s">
        <v>322</v>
      </c>
      <c r="AK672" s="26" t="s">
        <v>322</v>
      </c>
      <c r="AL672" s="26" t="s">
        <v>322</v>
      </c>
      <c r="AM672" s="26" t="str" cm="1">
        <f t="array" ref="AM672">IF(AH672="Yes",T672&amp;" (Suspended as of: "&amp;TEXT(AI672,"m/dd/yyyy")&amp;")",T672)</f>
        <v xml:space="preserve"> </v>
      </c>
      <c r="AN672" t="str" cm="1">
        <f t="array" ref="AN67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72" t="str" cm="1">
        <f t="array" ref="AO67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7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72" t="e">
        <f>VLOOKUP(data[[#This Row],[Lead Name]],get_cat!$A$170:$B$172,2,0)</f>
        <v>#N/A</v>
      </c>
      <c r="AR67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73" spans="1:44" x14ac:dyDescent="0.35">
      <c r="A673" t="s">
        <v>133</v>
      </c>
      <c r="B673" t="s">
        <v>322</v>
      </c>
      <c r="C673" t="s">
        <v>322</v>
      </c>
      <c r="D673" t="s">
        <v>322</v>
      </c>
      <c r="E673" t="s">
        <v>48</v>
      </c>
      <c r="F673" t="s">
        <v>48</v>
      </c>
      <c r="G673" t="s">
        <v>48</v>
      </c>
      <c r="H673" t="s">
        <v>48</v>
      </c>
      <c r="I673" t="s">
        <v>48</v>
      </c>
      <c r="J673" t="s">
        <v>48</v>
      </c>
      <c r="K673" t="s">
        <v>48</v>
      </c>
      <c r="L673" t="s">
        <v>48</v>
      </c>
      <c r="M673" t="s">
        <v>48</v>
      </c>
      <c r="N673" t="s">
        <v>48</v>
      </c>
      <c r="O673" t="s">
        <v>48</v>
      </c>
      <c r="P673" t="s">
        <v>48</v>
      </c>
      <c r="Q673" t="s">
        <v>48</v>
      </c>
      <c r="R673" t="s">
        <v>48</v>
      </c>
      <c r="S673" t="s">
        <v>48</v>
      </c>
      <c r="T673" t="s">
        <v>322</v>
      </c>
      <c r="U673" t="s">
        <v>322</v>
      </c>
      <c r="V673" t="s">
        <v>322</v>
      </c>
      <c r="W673" t="s">
        <v>322</v>
      </c>
      <c r="X673" t="s">
        <v>322</v>
      </c>
      <c r="Y673" t="s">
        <v>322</v>
      </c>
      <c r="Z673" t="s">
        <v>322</v>
      </c>
      <c r="AH673" t="s">
        <v>322</v>
      </c>
      <c r="AI673" s="26"/>
      <c r="AJ673" s="26" t="s">
        <v>322</v>
      </c>
      <c r="AK673" s="26" t="s">
        <v>322</v>
      </c>
      <c r="AL673" s="26" t="s">
        <v>322</v>
      </c>
      <c r="AM673" s="26" t="str" cm="1">
        <f t="array" ref="AM673">IF(AH673="Yes",T673&amp;" (Suspended as of: "&amp;TEXT(AI673,"m/dd/yyyy")&amp;")",T673)</f>
        <v xml:space="preserve"> </v>
      </c>
      <c r="AN673" t="str" cm="1">
        <f t="array" ref="AN67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73" t="str" cm="1">
        <f t="array" ref="AO67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7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73" t="e">
        <f>VLOOKUP(data[[#This Row],[Lead Name]],get_cat!$A$170:$B$172,2,0)</f>
        <v>#N/A</v>
      </c>
      <c r="AR67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74" spans="1:44" x14ac:dyDescent="0.35">
      <c r="A674" t="s">
        <v>133</v>
      </c>
      <c r="B674" t="s">
        <v>322</v>
      </c>
      <c r="C674" t="s">
        <v>322</v>
      </c>
      <c r="D674" t="s">
        <v>322</v>
      </c>
      <c r="E674" t="s">
        <v>48</v>
      </c>
      <c r="F674" t="s">
        <v>48</v>
      </c>
      <c r="G674" t="s">
        <v>48</v>
      </c>
      <c r="H674" t="s">
        <v>48</v>
      </c>
      <c r="I674" t="s">
        <v>48</v>
      </c>
      <c r="J674" t="s">
        <v>48</v>
      </c>
      <c r="K674" t="s">
        <v>48</v>
      </c>
      <c r="L674" t="s">
        <v>48</v>
      </c>
      <c r="M674" t="s">
        <v>48</v>
      </c>
      <c r="N674" t="s">
        <v>48</v>
      </c>
      <c r="O674" t="s">
        <v>48</v>
      </c>
      <c r="P674" t="s">
        <v>48</v>
      </c>
      <c r="Q674" t="s">
        <v>48</v>
      </c>
      <c r="R674" t="s">
        <v>48</v>
      </c>
      <c r="S674" t="s">
        <v>48</v>
      </c>
      <c r="T674" t="s">
        <v>322</v>
      </c>
      <c r="U674" t="s">
        <v>322</v>
      </c>
      <c r="V674" t="s">
        <v>322</v>
      </c>
      <c r="W674" t="s">
        <v>322</v>
      </c>
      <c r="X674" t="s">
        <v>322</v>
      </c>
      <c r="Y674" t="s">
        <v>322</v>
      </c>
      <c r="Z674" t="s">
        <v>322</v>
      </c>
      <c r="AH674" t="s">
        <v>322</v>
      </c>
      <c r="AI674" s="26"/>
      <c r="AJ674" s="26" t="s">
        <v>322</v>
      </c>
      <c r="AK674" s="26" t="s">
        <v>322</v>
      </c>
      <c r="AL674" s="26" t="s">
        <v>322</v>
      </c>
      <c r="AM674" s="26" t="str" cm="1">
        <f t="array" ref="AM674">IF(AH674="Yes",T674&amp;" (Suspended as of: "&amp;TEXT(AI674,"m/dd/yyyy")&amp;")",T674)</f>
        <v xml:space="preserve"> </v>
      </c>
      <c r="AN674" t="str" cm="1">
        <f t="array" ref="AN67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74" t="str" cm="1">
        <f t="array" ref="AO67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7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74" t="e">
        <f>VLOOKUP(data[[#This Row],[Lead Name]],get_cat!$A$170:$B$172,2,0)</f>
        <v>#N/A</v>
      </c>
      <c r="AR67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75" spans="1:44" x14ac:dyDescent="0.35">
      <c r="A675" t="s">
        <v>133</v>
      </c>
      <c r="B675" t="s">
        <v>322</v>
      </c>
      <c r="C675" t="s">
        <v>322</v>
      </c>
      <c r="D675" t="s">
        <v>322</v>
      </c>
      <c r="E675" t="s">
        <v>48</v>
      </c>
      <c r="F675" t="s">
        <v>48</v>
      </c>
      <c r="G675" t="s">
        <v>48</v>
      </c>
      <c r="H675" t="s">
        <v>48</v>
      </c>
      <c r="I675" t="s">
        <v>48</v>
      </c>
      <c r="J675" t="s">
        <v>48</v>
      </c>
      <c r="K675" t="s">
        <v>48</v>
      </c>
      <c r="L675" t="s">
        <v>48</v>
      </c>
      <c r="M675" t="s">
        <v>48</v>
      </c>
      <c r="N675" t="s">
        <v>48</v>
      </c>
      <c r="O675" t="s">
        <v>48</v>
      </c>
      <c r="P675" t="s">
        <v>48</v>
      </c>
      <c r="Q675" t="s">
        <v>48</v>
      </c>
      <c r="R675" t="s">
        <v>48</v>
      </c>
      <c r="S675" t="s">
        <v>48</v>
      </c>
      <c r="T675" t="s">
        <v>322</v>
      </c>
      <c r="U675" t="s">
        <v>322</v>
      </c>
      <c r="V675" t="s">
        <v>322</v>
      </c>
      <c r="W675" t="s">
        <v>322</v>
      </c>
      <c r="X675" t="s">
        <v>322</v>
      </c>
      <c r="Y675" t="s">
        <v>322</v>
      </c>
      <c r="Z675" t="s">
        <v>322</v>
      </c>
      <c r="AH675" t="s">
        <v>322</v>
      </c>
      <c r="AI675" s="26"/>
      <c r="AJ675" s="26" t="s">
        <v>322</v>
      </c>
      <c r="AK675" s="26" t="s">
        <v>322</v>
      </c>
      <c r="AL675" s="26" t="s">
        <v>322</v>
      </c>
      <c r="AM675" s="26" t="str" cm="1">
        <f t="array" ref="AM675">IF(AH675="Yes",T675&amp;" (Suspended as of: "&amp;TEXT(AI675,"m/dd/yyyy")&amp;")",T675)</f>
        <v xml:space="preserve"> </v>
      </c>
      <c r="AN675" t="str" cm="1">
        <f t="array" ref="AN67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75" t="str" cm="1">
        <f t="array" ref="AO67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7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75" t="e">
        <f>VLOOKUP(data[[#This Row],[Lead Name]],get_cat!$A$170:$B$172,2,0)</f>
        <v>#N/A</v>
      </c>
      <c r="AR67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76" spans="1:44" x14ac:dyDescent="0.35">
      <c r="A676" t="s">
        <v>133</v>
      </c>
      <c r="B676" t="s">
        <v>322</v>
      </c>
      <c r="C676" t="s">
        <v>322</v>
      </c>
      <c r="D676" t="s">
        <v>322</v>
      </c>
      <c r="E676" t="s">
        <v>48</v>
      </c>
      <c r="F676" t="s">
        <v>48</v>
      </c>
      <c r="G676" t="s">
        <v>48</v>
      </c>
      <c r="H676" t="s">
        <v>48</v>
      </c>
      <c r="I676" t="s">
        <v>48</v>
      </c>
      <c r="J676" t="s">
        <v>48</v>
      </c>
      <c r="K676" t="s">
        <v>48</v>
      </c>
      <c r="L676" t="s">
        <v>48</v>
      </c>
      <c r="M676" t="s">
        <v>48</v>
      </c>
      <c r="N676" t="s">
        <v>48</v>
      </c>
      <c r="O676" t="s">
        <v>48</v>
      </c>
      <c r="P676" t="s">
        <v>48</v>
      </c>
      <c r="Q676" t="s">
        <v>48</v>
      </c>
      <c r="R676" t="s">
        <v>48</v>
      </c>
      <c r="S676" t="s">
        <v>48</v>
      </c>
      <c r="T676" t="s">
        <v>322</v>
      </c>
      <c r="U676" t="s">
        <v>322</v>
      </c>
      <c r="V676" t="s">
        <v>322</v>
      </c>
      <c r="W676" t="s">
        <v>322</v>
      </c>
      <c r="X676" t="s">
        <v>322</v>
      </c>
      <c r="Y676" t="s">
        <v>322</v>
      </c>
      <c r="Z676" t="s">
        <v>322</v>
      </c>
      <c r="AH676" t="s">
        <v>322</v>
      </c>
      <c r="AI676" s="26"/>
      <c r="AJ676" s="26" t="s">
        <v>322</v>
      </c>
      <c r="AK676" s="26" t="s">
        <v>322</v>
      </c>
      <c r="AL676" s="26" t="s">
        <v>322</v>
      </c>
      <c r="AM676" s="26" t="str" cm="1">
        <f t="array" ref="AM676">IF(AH676="Yes",T676&amp;" (Suspended as of: "&amp;TEXT(AI676,"m/dd/yyyy")&amp;")",T676)</f>
        <v xml:space="preserve"> </v>
      </c>
      <c r="AN676" t="str" cm="1">
        <f t="array" ref="AN67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76" t="str" cm="1">
        <f t="array" ref="AO67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7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76" t="e">
        <f>VLOOKUP(data[[#This Row],[Lead Name]],get_cat!$A$170:$B$172,2,0)</f>
        <v>#N/A</v>
      </c>
      <c r="AR67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77" spans="1:44" x14ac:dyDescent="0.35">
      <c r="A677" t="s">
        <v>133</v>
      </c>
      <c r="B677" t="s">
        <v>322</v>
      </c>
      <c r="C677" t="s">
        <v>322</v>
      </c>
      <c r="D677" t="s">
        <v>322</v>
      </c>
      <c r="E677" t="s">
        <v>48</v>
      </c>
      <c r="F677" t="s">
        <v>48</v>
      </c>
      <c r="G677" t="s">
        <v>48</v>
      </c>
      <c r="H677" t="s">
        <v>48</v>
      </c>
      <c r="I677" t="s">
        <v>48</v>
      </c>
      <c r="J677" t="s">
        <v>48</v>
      </c>
      <c r="K677" t="s">
        <v>48</v>
      </c>
      <c r="L677" t="s">
        <v>48</v>
      </c>
      <c r="M677" t="s">
        <v>48</v>
      </c>
      <c r="N677" t="s">
        <v>48</v>
      </c>
      <c r="O677" t="s">
        <v>48</v>
      </c>
      <c r="P677" t="s">
        <v>48</v>
      </c>
      <c r="Q677" t="s">
        <v>48</v>
      </c>
      <c r="R677" t="s">
        <v>48</v>
      </c>
      <c r="S677" t="s">
        <v>48</v>
      </c>
      <c r="T677" t="s">
        <v>322</v>
      </c>
      <c r="U677" t="s">
        <v>322</v>
      </c>
      <c r="V677" t="s">
        <v>322</v>
      </c>
      <c r="W677" t="s">
        <v>322</v>
      </c>
      <c r="X677" t="s">
        <v>322</v>
      </c>
      <c r="Y677" t="s">
        <v>322</v>
      </c>
      <c r="Z677" t="s">
        <v>322</v>
      </c>
      <c r="AH677" t="s">
        <v>322</v>
      </c>
      <c r="AI677" s="26"/>
      <c r="AJ677" s="26" t="s">
        <v>322</v>
      </c>
      <c r="AK677" s="26" t="s">
        <v>322</v>
      </c>
      <c r="AL677" s="26" t="s">
        <v>322</v>
      </c>
      <c r="AM677" s="26" t="str" cm="1">
        <f t="array" ref="AM677">IF(AH677="Yes",T677&amp;" (Suspended as of: "&amp;TEXT(AI677,"m/dd/yyyy")&amp;")",T677)</f>
        <v xml:space="preserve"> </v>
      </c>
      <c r="AN677" t="str" cm="1">
        <f t="array" ref="AN67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77" t="str" cm="1">
        <f t="array" ref="AO67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7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77" t="e">
        <f>VLOOKUP(data[[#This Row],[Lead Name]],get_cat!$A$170:$B$172,2,0)</f>
        <v>#N/A</v>
      </c>
      <c r="AR67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78" spans="1:44" x14ac:dyDescent="0.35">
      <c r="A678" t="s">
        <v>133</v>
      </c>
      <c r="B678" t="s">
        <v>322</v>
      </c>
      <c r="C678" t="s">
        <v>322</v>
      </c>
      <c r="D678" t="s">
        <v>322</v>
      </c>
      <c r="E678" t="s">
        <v>48</v>
      </c>
      <c r="F678" t="s">
        <v>48</v>
      </c>
      <c r="G678" t="s">
        <v>48</v>
      </c>
      <c r="H678" t="s">
        <v>48</v>
      </c>
      <c r="I678" t="s">
        <v>48</v>
      </c>
      <c r="J678" t="s">
        <v>48</v>
      </c>
      <c r="K678" t="s">
        <v>48</v>
      </c>
      <c r="L678" t="s">
        <v>48</v>
      </c>
      <c r="M678" t="s">
        <v>48</v>
      </c>
      <c r="N678" t="s">
        <v>48</v>
      </c>
      <c r="O678" t="s">
        <v>48</v>
      </c>
      <c r="P678" t="s">
        <v>48</v>
      </c>
      <c r="Q678" t="s">
        <v>48</v>
      </c>
      <c r="R678" t="s">
        <v>48</v>
      </c>
      <c r="S678" t="s">
        <v>48</v>
      </c>
      <c r="T678" t="s">
        <v>322</v>
      </c>
      <c r="U678" t="s">
        <v>322</v>
      </c>
      <c r="V678" t="s">
        <v>322</v>
      </c>
      <c r="W678" t="s">
        <v>322</v>
      </c>
      <c r="X678" t="s">
        <v>322</v>
      </c>
      <c r="Y678" t="s">
        <v>322</v>
      </c>
      <c r="Z678" t="s">
        <v>322</v>
      </c>
      <c r="AH678" t="s">
        <v>322</v>
      </c>
      <c r="AI678" s="26"/>
      <c r="AJ678" s="26" t="s">
        <v>322</v>
      </c>
      <c r="AK678" s="26" t="s">
        <v>322</v>
      </c>
      <c r="AL678" s="26" t="s">
        <v>322</v>
      </c>
      <c r="AM678" s="26" t="str" cm="1">
        <f t="array" ref="AM678">IF(AH678="Yes",T678&amp;" (Suspended as of: "&amp;TEXT(AI678,"m/dd/yyyy")&amp;")",T678)</f>
        <v xml:space="preserve"> </v>
      </c>
      <c r="AN678" t="str" cm="1">
        <f t="array" ref="AN67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78" t="str" cm="1">
        <f t="array" ref="AO67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7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78" t="e">
        <f>VLOOKUP(data[[#This Row],[Lead Name]],get_cat!$A$170:$B$172,2,0)</f>
        <v>#N/A</v>
      </c>
      <c r="AR67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79" spans="1:44" x14ac:dyDescent="0.35">
      <c r="A679" t="s">
        <v>133</v>
      </c>
      <c r="B679" t="s">
        <v>322</v>
      </c>
      <c r="C679" t="s">
        <v>322</v>
      </c>
      <c r="D679" t="s">
        <v>322</v>
      </c>
      <c r="E679" t="s">
        <v>48</v>
      </c>
      <c r="F679" t="s">
        <v>48</v>
      </c>
      <c r="G679" t="s">
        <v>48</v>
      </c>
      <c r="H679" t="s">
        <v>48</v>
      </c>
      <c r="I679" t="s">
        <v>48</v>
      </c>
      <c r="J679" t="s">
        <v>48</v>
      </c>
      <c r="K679" t="s">
        <v>48</v>
      </c>
      <c r="L679" t="s">
        <v>48</v>
      </c>
      <c r="M679" t="s">
        <v>48</v>
      </c>
      <c r="N679" t="s">
        <v>48</v>
      </c>
      <c r="O679" t="s">
        <v>48</v>
      </c>
      <c r="P679" t="s">
        <v>48</v>
      </c>
      <c r="Q679" t="s">
        <v>48</v>
      </c>
      <c r="R679" t="s">
        <v>48</v>
      </c>
      <c r="S679" t="s">
        <v>48</v>
      </c>
      <c r="T679" t="s">
        <v>322</v>
      </c>
      <c r="U679" t="s">
        <v>322</v>
      </c>
      <c r="V679" t="s">
        <v>322</v>
      </c>
      <c r="W679" t="s">
        <v>322</v>
      </c>
      <c r="X679" t="s">
        <v>322</v>
      </c>
      <c r="Y679" t="s">
        <v>322</v>
      </c>
      <c r="Z679" t="s">
        <v>322</v>
      </c>
      <c r="AH679" t="s">
        <v>322</v>
      </c>
      <c r="AI679" s="26"/>
      <c r="AJ679" s="26" t="s">
        <v>322</v>
      </c>
      <c r="AK679" s="26" t="s">
        <v>322</v>
      </c>
      <c r="AL679" s="26" t="s">
        <v>322</v>
      </c>
      <c r="AM679" s="26" t="str" cm="1">
        <f t="array" ref="AM679">IF(AH679="Yes",T679&amp;" (Suspended as of: "&amp;TEXT(AI679,"m/dd/yyyy")&amp;")",T679)</f>
        <v xml:space="preserve"> </v>
      </c>
      <c r="AN679" t="str" cm="1">
        <f t="array" ref="AN67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79" t="str" cm="1">
        <f t="array" ref="AO67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7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79" t="e">
        <f>VLOOKUP(data[[#This Row],[Lead Name]],get_cat!$A$170:$B$172,2,0)</f>
        <v>#N/A</v>
      </c>
      <c r="AR67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80" spans="1:44" x14ac:dyDescent="0.35">
      <c r="A680" t="s">
        <v>133</v>
      </c>
      <c r="B680" t="s">
        <v>322</v>
      </c>
      <c r="C680" t="s">
        <v>322</v>
      </c>
      <c r="D680" t="s">
        <v>322</v>
      </c>
      <c r="E680" t="s">
        <v>48</v>
      </c>
      <c r="F680" t="s">
        <v>48</v>
      </c>
      <c r="G680" t="s">
        <v>48</v>
      </c>
      <c r="H680" t="s">
        <v>48</v>
      </c>
      <c r="I680" t="s">
        <v>48</v>
      </c>
      <c r="J680" t="s">
        <v>48</v>
      </c>
      <c r="K680" t="s">
        <v>48</v>
      </c>
      <c r="L680" t="s">
        <v>48</v>
      </c>
      <c r="M680" t="s">
        <v>48</v>
      </c>
      <c r="N680" t="s">
        <v>48</v>
      </c>
      <c r="O680" t="s">
        <v>48</v>
      </c>
      <c r="P680" t="s">
        <v>48</v>
      </c>
      <c r="Q680" t="s">
        <v>48</v>
      </c>
      <c r="R680" t="s">
        <v>48</v>
      </c>
      <c r="S680" t="s">
        <v>48</v>
      </c>
      <c r="T680" t="s">
        <v>322</v>
      </c>
      <c r="U680" t="s">
        <v>322</v>
      </c>
      <c r="V680" t="s">
        <v>322</v>
      </c>
      <c r="W680" t="s">
        <v>322</v>
      </c>
      <c r="X680" t="s">
        <v>322</v>
      </c>
      <c r="Y680" t="s">
        <v>322</v>
      </c>
      <c r="Z680" t="s">
        <v>322</v>
      </c>
      <c r="AH680" t="s">
        <v>322</v>
      </c>
      <c r="AI680" s="26"/>
      <c r="AJ680" s="26" t="s">
        <v>322</v>
      </c>
      <c r="AK680" s="26" t="s">
        <v>322</v>
      </c>
      <c r="AL680" s="26" t="s">
        <v>322</v>
      </c>
      <c r="AM680" s="26" t="str" cm="1">
        <f t="array" ref="AM680">IF(AH680="Yes",T680&amp;" (Suspended as of: "&amp;TEXT(AI680,"m/dd/yyyy")&amp;")",T680)</f>
        <v xml:space="preserve"> </v>
      </c>
      <c r="AN680" t="str" cm="1">
        <f t="array" ref="AN68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80" t="str" cm="1">
        <f t="array" ref="AO68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8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80" t="e">
        <f>VLOOKUP(data[[#This Row],[Lead Name]],get_cat!$A$170:$B$172,2,0)</f>
        <v>#N/A</v>
      </c>
      <c r="AR68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81" spans="1:44" x14ac:dyDescent="0.35">
      <c r="A681" t="s">
        <v>133</v>
      </c>
      <c r="B681" t="s">
        <v>322</v>
      </c>
      <c r="C681" t="s">
        <v>322</v>
      </c>
      <c r="D681" t="s">
        <v>322</v>
      </c>
      <c r="E681" t="s">
        <v>48</v>
      </c>
      <c r="F681" t="s">
        <v>48</v>
      </c>
      <c r="G681" t="s">
        <v>48</v>
      </c>
      <c r="H681" t="s">
        <v>48</v>
      </c>
      <c r="I681" t="s">
        <v>48</v>
      </c>
      <c r="J681" t="s">
        <v>48</v>
      </c>
      <c r="K681" t="s">
        <v>48</v>
      </c>
      <c r="L681" t="s">
        <v>48</v>
      </c>
      <c r="M681" t="s">
        <v>48</v>
      </c>
      <c r="N681" t="s">
        <v>48</v>
      </c>
      <c r="O681" t="s">
        <v>48</v>
      </c>
      <c r="P681" t="s">
        <v>48</v>
      </c>
      <c r="Q681" t="s">
        <v>48</v>
      </c>
      <c r="R681" t="s">
        <v>48</v>
      </c>
      <c r="S681" t="s">
        <v>48</v>
      </c>
      <c r="T681" t="s">
        <v>322</v>
      </c>
      <c r="U681" t="s">
        <v>322</v>
      </c>
      <c r="V681" t="s">
        <v>322</v>
      </c>
      <c r="W681" t="s">
        <v>322</v>
      </c>
      <c r="X681" t="s">
        <v>322</v>
      </c>
      <c r="Y681" t="s">
        <v>322</v>
      </c>
      <c r="Z681" t="s">
        <v>322</v>
      </c>
      <c r="AH681" t="s">
        <v>322</v>
      </c>
      <c r="AI681" s="26"/>
      <c r="AJ681" s="26" t="s">
        <v>322</v>
      </c>
      <c r="AK681" s="26" t="s">
        <v>322</v>
      </c>
      <c r="AL681" s="26" t="s">
        <v>322</v>
      </c>
      <c r="AM681" s="26" t="str" cm="1">
        <f t="array" ref="AM681">IF(AH681="Yes",T681&amp;" (Suspended as of: "&amp;TEXT(AI681,"m/dd/yyyy")&amp;")",T681)</f>
        <v xml:space="preserve"> </v>
      </c>
      <c r="AN681" t="str" cm="1">
        <f t="array" ref="AN68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81" t="str" cm="1">
        <f t="array" ref="AO68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8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81" t="e">
        <f>VLOOKUP(data[[#This Row],[Lead Name]],get_cat!$A$170:$B$172,2,0)</f>
        <v>#N/A</v>
      </c>
      <c r="AR68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82" spans="1:44" x14ac:dyDescent="0.35">
      <c r="A682" t="s">
        <v>133</v>
      </c>
      <c r="B682" t="s">
        <v>322</v>
      </c>
      <c r="C682" t="s">
        <v>322</v>
      </c>
      <c r="D682" t="s">
        <v>322</v>
      </c>
      <c r="E682" t="s">
        <v>48</v>
      </c>
      <c r="F682" t="s">
        <v>48</v>
      </c>
      <c r="G682" t="s">
        <v>48</v>
      </c>
      <c r="H682" t="s">
        <v>48</v>
      </c>
      <c r="I682" t="s">
        <v>48</v>
      </c>
      <c r="J682" t="s">
        <v>48</v>
      </c>
      <c r="K682" t="s">
        <v>48</v>
      </c>
      <c r="L682" t="s">
        <v>48</v>
      </c>
      <c r="M682" t="s">
        <v>48</v>
      </c>
      <c r="N682" t="s">
        <v>48</v>
      </c>
      <c r="O682" t="s">
        <v>48</v>
      </c>
      <c r="P682" t="s">
        <v>48</v>
      </c>
      <c r="Q682" t="s">
        <v>48</v>
      </c>
      <c r="R682" t="s">
        <v>48</v>
      </c>
      <c r="S682" t="s">
        <v>48</v>
      </c>
      <c r="T682" t="s">
        <v>322</v>
      </c>
      <c r="U682" t="s">
        <v>322</v>
      </c>
      <c r="V682" t="s">
        <v>322</v>
      </c>
      <c r="W682" t="s">
        <v>322</v>
      </c>
      <c r="X682" t="s">
        <v>322</v>
      </c>
      <c r="Y682" t="s">
        <v>322</v>
      </c>
      <c r="Z682" t="s">
        <v>322</v>
      </c>
      <c r="AH682" t="s">
        <v>322</v>
      </c>
      <c r="AI682" s="26"/>
      <c r="AJ682" s="26" t="s">
        <v>322</v>
      </c>
      <c r="AK682" s="26" t="s">
        <v>322</v>
      </c>
      <c r="AL682" s="26" t="s">
        <v>322</v>
      </c>
      <c r="AM682" s="26" t="str" cm="1">
        <f t="array" ref="AM682">IF(AH682="Yes",T682&amp;" (Suspended as of: "&amp;TEXT(AI682,"m/dd/yyyy")&amp;")",T682)</f>
        <v xml:space="preserve"> </v>
      </c>
      <c r="AN682" t="str" cm="1">
        <f t="array" ref="AN68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82" t="str" cm="1">
        <f t="array" ref="AO68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8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82" t="e">
        <f>VLOOKUP(data[[#This Row],[Lead Name]],get_cat!$A$170:$B$172,2,0)</f>
        <v>#N/A</v>
      </c>
      <c r="AR68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83" spans="1:44" x14ac:dyDescent="0.35">
      <c r="A683" t="s">
        <v>133</v>
      </c>
      <c r="B683" t="s">
        <v>322</v>
      </c>
      <c r="C683" t="s">
        <v>322</v>
      </c>
      <c r="D683" t="s">
        <v>322</v>
      </c>
      <c r="E683" t="s">
        <v>48</v>
      </c>
      <c r="F683" t="s">
        <v>48</v>
      </c>
      <c r="G683" t="s">
        <v>48</v>
      </c>
      <c r="H683" t="s">
        <v>48</v>
      </c>
      <c r="I683" t="s">
        <v>48</v>
      </c>
      <c r="J683" t="s">
        <v>48</v>
      </c>
      <c r="K683" t="s">
        <v>48</v>
      </c>
      <c r="L683" t="s">
        <v>48</v>
      </c>
      <c r="M683" t="s">
        <v>48</v>
      </c>
      <c r="N683" t="s">
        <v>48</v>
      </c>
      <c r="O683" t="s">
        <v>48</v>
      </c>
      <c r="P683" t="s">
        <v>48</v>
      </c>
      <c r="Q683" t="s">
        <v>48</v>
      </c>
      <c r="R683" t="s">
        <v>48</v>
      </c>
      <c r="S683" t="s">
        <v>48</v>
      </c>
      <c r="T683" t="s">
        <v>322</v>
      </c>
      <c r="U683" t="s">
        <v>322</v>
      </c>
      <c r="V683" t="s">
        <v>322</v>
      </c>
      <c r="W683" t="s">
        <v>322</v>
      </c>
      <c r="X683" t="s">
        <v>322</v>
      </c>
      <c r="Y683" t="s">
        <v>322</v>
      </c>
      <c r="Z683" t="s">
        <v>322</v>
      </c>
      <c r="AH683" t="s">
        <v>322</v>
      </c>
      <c r="AI683" s="26"/>
      <c r="AJ683" s="26" t="s">
        <v>322</v>
      </c>
      <c r="AK683" s="26" t="s">
        <v>322</v>
      </c>
      <c r="AL683" s="26" t="s">
        <v>322</v>
      </c>
      <c r="AM683" s="26" t="str" cm="1">
        <f t="array" ref="AM683">IF(AH683="Yes",T683&amp;" (Suspended as of: "&amp;TEXT(AI683,"m/dd/yyyy")&amp;")",T683)</f>
        <v xml:space="preserve"> </v>
      </c>
      <c r="AN683" t="str" cm="1">
        <f t="array" ref="AN68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83" t="str" cm="1">
        <f t="array" ref="AO68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8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83" t="e">
        <f>VLOOKUP(data[[#This Row],[Lead Name]],get_cat!$A$170:$B$172,2,0)</f>
        <v>#N/A</v>
      </c>
      <c r="AR68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84" spans="1:44" x14ac:dyDescent="0.35">
      <c r="A684" t="s">
        <v>133</v>
      </c>
      <c r="B684" t="s">
        <v>322</v>
      </c>
      <c r="C684" t="s">
        <v>322</v>
      </c>
      <c r="D684" t="s">
        <v>322</v>
      </c>
      <c r="E684" t="s">
        <v>48</v>
      </c>
      <c r="F684" t="s">
        <v>48</v>
      </c>
      <c r="G684" t="s">
        <v>48</v>
      </c>
      <c r="H684" t="s">
        <v>48</v>
      </c>
      <c r="I684" t="s">
        <v>48</v>
      </c>
      <c r="J684" t="s">
        <v>48</v>
      </c>
      <c r="K684" t="s">
        <v>48</v>
      </c>
      <c r="L684" t="s">
        <v>48</v>
      </c>
      <c r="M684" t="s">
        <v>48</v>
      </c>
      <c r="N684" t="s">
        <v>48</v>
      </c>
      <c r="O684" t="s">
        <v>48</v>
      </c>
      <c r="P684" t="s">
        <v>48</v>
      </c>
      <c r="Q684" t="s">
        <v>48</v>
      </c>
      <c r="R684" t="s">
        <v>48</v>
      </c>
      <c r="S684" t="s">
        <v>48</v>
      </c>
      <c r="T684" t="s">
        <v>322</v>
      </c>
      <c r="U684" t="s">
        <v>322</v>
      </c>
      <c r="V684" t="s">
        <v>322</v>
      </c>
      <c r="W684" t="s">
        <v>322</v>
      </c>
      <c r="X684" t="s">
        <v>322</v>
      </c>
      <c r="Y684" t="s">
        <v>322</v>
      </c>
      <c r="Z684" t="s">
        <v>322</v>
      </c>
      <c r="AH684" t="s">
        <v>322</v>
      </c>
      <c r="AI684" s="26"/>
      <c r="AJ684" s="26" t="s">
        <v>322</v>
      </c>
      <c r="AK684" s="26" t="s">
        <v>322</v>
      </c>
      <c r="AL684" s="26" t="s">
        <v>322</v>
      </c>
      <c r="AM684" s="26" t="str" cm="1">
        <f t="array" ref="AM684">IF(AH684="Yes",T684&amp;" (Suspended as of: "&amp;TEXT(AI684,"m/dd/yyyy")&amp;")",T684)</f>
        <v xml:space="preserve"> </v>
      </c>
      <c r="AN684" t="str" cm="1">
        <f t="array" ref="AN68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84" t="str" cm="1">
        <f t="array" ref="AO68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8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84" t="e">
        <f>VLOOKUP(data[[#This Row],[Lead Name]],get_cat!$A$170:$B$172,2,0)</f>
        <v>#N/A</v>
      </c>
      <c r="AR68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85" spans="1:44" x14ac:dyDescent="0.35">
      <c r="A685" t="s">
        <v>133</v>
      </c>
      <c r="B685" t="s">
        <v>322</v>
      </c>
      <c r="C685" t="s">
        <v>322</v>
      </c>
      <c r="D685" t="s">
        <v>322</v>
      </c>
      <c r="E685" t="s">
        <v>48</v>
      </c>
      <c r="F685" t="s">
        <v>48</v>
      </c>
      <c r="G685" t="s">
        <v>48</v>
      </c>
      <c r="H685" t="s">
        <v>48</v>
      </c>
      <c r="I685" t="s">
        <v>48</v>
      </c>
      <c r="J685" t="s">
        <v>48</v>
      </c>
      <c r="K685" t="s">
        <v>48</v>
      </c>
      <c r="L685" t="s">
        <v>48</v>
      </c>
      <c r="M685" t="s">
        <v>48</v>
      </c>
      <c r="N685" t="s">
        <v>48</v>
      </c>
      <c r="O685" t="s">
        <v>48</v>
      </c>
      <c r="P685" t="s">
        <v>48</v>
      </c>
      <c r="Q685" t="s">
        <v>48</v>
      </c>
      <c r="R685" t="s">
        <v>48</v>
      </c>
      <c r="S685" t="s">
        <v>48</v>
      </c>
      <c r="T685" t="s">
        <v>322</v>
      </c>
      <c r="U685" t="s">
        <v>322</v>
      </c>
      <c r="V685" t="s">
        <v>322</v>
      </c>
      <c r="W685" t="s">
        <v>322</v>
      </c>
      <c r="X685" t="s">
        <v>322</v>
      </c>
      <c r="Y685" t="s">
        <v>322</v>
      </c>
      <c r="Z685" t="s">
        <v>322</v>
      </c>
      <c r="AH685" t="s">
        <v>322</v>
      </c>
      <c r="AI685" s="26"/>
      <c r="AJ685" s="26" t="s">
        <v>322</v>
      </c>
      <c r="AK685" s="26" t="s">
        <v>322</v>
      </c>
      <c r="AL685" s="26" t="s">
        <v>322</v>
      </c>
      <c r="AM685" s="26" t="str" cm="1">
        <f t="array" ref="AM685">IF(AH685="Yes",T685&amp;" (Suspended as of: "&amp;TEXT(AI685,"m/dd/yyyy")&amp;")",T685)</f>
        <v xml:space="preserve"> </v>
      </c>
      <c r="AN685" t="str" cm="1">
        <f t="array" ref="AN68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85" t="str" cm="1">
        <f t="array" ref="AO68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8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85" t="e">
        <f>VLOOKUP(data[[#This Row],[Lead Name]],get_cat!$A$170:$B$172,2,0)</f>
        <v>#N/A</v>
      </c>
      <c r="AR68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86" spans="1:44" x14ac:dyDescent="0.35">
      <c r="A686" t="s">
        <v>133</v>
      </c>
      <c r="B686" t="s">
        <v>322</v>
      </c>
      <c r="C686" t="s">
        <v>322</v>
      </c>
      <c r="D686" t="s">
        <v>322</v>
      </c>
      <c r="E686" t="s">
        <v>48</v>
      </c>
      <c r="F686" t="s">
        <v>48</v>
      </c>
      <c r="G686" t="s">
        <v>48</v>
      </c>
      <c r="H686" t="s">
        <v>48</v>
      </c>
      <c r="I686" t="s">
        <v>48</v>
      </c>
      <c r="J686" t="s">
        <v>48</v>
      </c>
      <c r="K686" t="s">
        <v>48</v>
      </c>
      <c r="L686" t="s">
        <v>48</v>
      </c>
      <c r="M686" t="s">
        <v>48</v>
      </c>
      <c r="N686" t="s">
        <v>48</v>
      </c>
      <c r="O686" t="s">
        <v>48</v>
      </c>
      <c r="P686" t="s">
        <v>48</v>
      </c>
      <c r="Q686" t="s">
        <v>48</v>
      </c>
      <c r="R686" t="s">
        <v>48</v>
      </c>
      <c r="S686" t="s">
        <v>48</v>
      </c>
      <c r="T686" t="s">
        <v>322</v>
      </c>
      <c r="U686" t="s">
        <v>322</v>
      </c>
      <c r="V686" t="s">
        <v>322</v>
      </c>
      <c r="W686" t="s">
        <v>322</v>
      </c>
      <c r="X686" t="s">
        <v>322</v>
      </c>
      <c r="Y686" t="s">
        <v>322</v>
      </c>
      <c r="Z686" t="s">
        <v>322</v>
      </c>
      <c r="AH686" t="s">
        <v>322</v>
      </c>
      <c r="AI686" s="26"/>
      <c r="AJ686" s="26" t="s">
        <v>322</v>
      </c>
      <c r="AK686" s="26" t="s">
        <v>322</v>
      </c>
      <c r="AL686" s="26" t="s">
        <v>322</v>
      </c>
      <c r="AM686" s="26" t="str" cm="1">
        <f t="array" ref="AM686">IF(AH686="Yes",T686&amp;" (Suspended as of: "&amp;TEXT(AI686,"m/dd/yyyy")&amp;")",T686)</f>
        <v xml:space="preserve"> </v>
      </c>
      <c r="AN686" t="str" cm="1">
        <f t="array" ref="AN68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86" t="str" cm="1">
        <f t="array" ref="AO68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8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86" t="e">
        <f>VLOOKUP(data[[#This Row],[Lead Name]],get_cat!$A$170:$B$172,2,0)</f>
        <v>#N/A</v>
      </c>
      <c r="AR68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87" spans="1:44" x14ac:dyDescent="0.35">
      <c r="A687" t="s">
        <v>133</v>
      </c>
      <c r="B687" t="s">
        <v>322</v>
      </c>
      <c r="C687" t="s">
        <v>322</v>
      </c>
      <c r="D687" t="s">
        <v>322</v>
      </c>
      <c r="E687" t="s">
        <v>48</v>
      </c>
      <c r="F687" t="s">
        <v>48</v>
      </c>
      <c r="G687" t="s">
        <v>48</v>
      </c>
      <c r="H687" t="s">
        <v>48</v>
      </c>
      <c r="I687" t="s">
        <v>48</v>
      </c>
      <c r="J687" t="s">
        <v>48</v>
      </c>
      <c r="K687" t="s">
        <v>48</v>
      </c>
      <c r="L687" t="s">
        <v>48</v>
      </c>
      <c r="M687" t="s">
        <v>48</v>
      </c>
      <c r="N687" t="s">
        <v>48</v>
      </c>
      <c r="O687" t="s">
        <v>48</v>
      </c>
      <c r="P687" t="s">
        <v>48</v>
      </c>
      <c r="Q687" t="s">
        <v>48</v>
      </c>
      <c r="R687" t="s">
        <v>48</v>
      </c>
      <c r="S687" t="s">
        <v>48</v>
      </c>
      <c r="T687" t="s">
        <v>322</v>
      </c>
      <c r="U687" t="s">
        <v>322</v>
      </c>
      <c r="V687" t="s">
        <v>322</v>
      </c>
      <c r="W687" t="s">
        <v>322</v>
      </c>
      <c r="X687" t="s">
        <v>322</v>
      </c>
      <c r="Y687" t="s">
        <v>322</v>
      </c>
      <c r="Z687" t="s">
        <v>322</v>
      </c>
      <c r="AH687" t="s">
        <v>322</v>
      </c>
      <c r="AI687" s="26"/>
      <c r="AJ687" s="26" t="s">
        <v>322</v>
      </c>
      <c r="AK687" s="26" t="s">
        <v>322</v>
      </c>
      <c r="AL687" s="26" t="s">
        <v>322</v>
      </c>
      <c r="AM687" s="26" t="str" cm="1">
        <f t="array" ref="AM687">IF(AH687="Yes",T687&amp;" (Suspended as of: "&amp;TEXT(AI687,"m/dd/yyyy")&amp;")",T687)</f>
        <v xml:space="preserve"> </v>
      </c>
      <c r="AN687" t="str" cm="1">
        <f t="array" ref="AN68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87" t="str" cm="1">
        <f t="array" ref="AO68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8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87" t="e">
        <f>VLOOKUP(data[[#This Row],[Lead Name]],get_cat!$A$170:$B$172,2,0)</f>
        <v>#N/A</v>
      </c>
      <c r="AR68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88" spans="1:44" x14ac:dyDescent="0.35">
      <c r="A688" t="s">
        <v>133</v>
      </c>
      <c r="B688" t="s">
        <v>322</v>
      </c>
      <c r="C688" t="s">
        <v>322</v>
      </c>
      <c r="D688" t="s">
        <v>322</v>
      </c>
      <c r="E688" t="s">
        <v>48</v>
      </c>
      <c r="F688" t="s">
        <v>48</v>
      </c>
      <c r="G688" t="s">
        <v>48</v>
      </c>
      <c r="H688" t="s">
        <v>48</v>
      </c>
      <c r="I688" t="s">
        <v>48</v>
      </c>
      <c r="J688" t="s">
        <v>48</v>
      </c>
      <c r="K688" t="s">
        <v>48</v>
      </c>
      <c r="L688" t="s">
        <v>48</v>
      </c>
      <c r="M688" t="s">
        <v>48</v>
      </c>
      <c r="N688" t="s">
        <v>48</v>
      </c>
      <c r="O688" t="s">
        <v>48</v>
      </c>
      <c r="P688" t="s">
        <v>48</v>
      </c>
      <c r="Q688" t="s">
        <v>48</v>
      </c>
      <c r="R688" t="s">
        <v>48</v>
      </c>
      <c r="S688" t="s">
        <v>48</v>
      </c>
      <c r="T688" t="s">
        <v>322</v>
      </c>
      <c r="U688" t="s">
        <v>322</v>
      </c>
      <c r="V688" t="s">
        <v>322</v>
      </c>
      <c r="W688" t="s">
        <v>322</v>
      </c>
      <c r="X688" t="s">
        <v>322</v>
      </c>
      <c r="Y688" t="s">
        <v>322</v>
      </c>
      <c r="Z688" t="s">
        <v>322</v>
      </c>
      <c r="AH688" t="s">
        <v>322</v>
      </c>
      <c r="AI688" s="26"/>
      <c r="AJ688" s="26" t="s">
        <v>322</v>
      </c>
      <c r="AK688" s="26" t="s">
        <v>322</v>
      </c>
      <c r="AL688" s="26" t="s">
        <v>322</v>
      </c>
      <c r="AM688" s="26" t="str" cm="1">
        <f t="array" ref="AM688">IF(AH688="Yes",T688&amp;" (Suspended as of: "&amp;TEXT(AI688,"m/dd/yyyy")&amp;")",T688)</f>
        <v xml:space="preserve"> </v>
      </c>
      <c r="AN688" t="str" cm="1">
        <f t="array" ref="AN68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88" t="str" cm="1">
        <f t="array" ref="AO68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8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88" t="e">
        <f>VLOOKUP(data[[#This Row],[Lead Name]],get_cat!$A$170:$B$172,2,0)</f>
        <v>#N/A</v>
      </c>
      <c r="AR68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89" spans="1:44" x14ac:dyDescent="0.35">
      <c r="A689" t="s">
        <v>133</v>
      </c>
      <c r="B689" t="s">
        <v>322</v>
      </c>
      <c r="C689" t="s">
        <v>322</v>
      </c>
      <c r="D689" t="s">
        <v>322</v>
      </c>
      <c r="E689" t="s">
        <v>48</v>
      </c>
      <c r="F689" t="s">
        <v>48</v>
      </c>
      <c r="G689" t="s">
        <v>48</v>
      </c>
      <c r="H689" t="s">
        <v>48</v>
      </c>
      <c r="I689" t="s">
        <v>48</v>
      </c>
      <c r="J689" t="s">
        <v>48</v>
      </c>
      <c r="K689" t="s">
        <v>48</v>
      </c>
      <c r="L689" t="s">
        <v>48</v>
      </c>
      <c r="M689" t="s">
        <v>48</v>
      </c>
      <c r="N689" t="s">
        <v>48</v>
      </c>
      <c r="O689" t="s">
        <v>48</v>
      </c>
      <c r="P689" t="s">
        <v>48</v>
      </c>
      <c r="Q689" t="s">
        <v>48</v>
      </c>
      <c r="R689" t="s">
        <v>48</v>
      </c>
      <c r="S689" t="s">
        <v>48</v>
      </c>
      <c r="T689" t="s">
        <v>322</v>
      </c>
      <c r="U689" t="s">
        <v>322</v>
      </c>
      <c r="V689" t="s">
        <v>322</v>
      </c>
      <c r="W689" t="s">
        <v>322</v>
      </c>
      <c r="X689" t="s">
        <v>322</v>
      </c>
      <c r="Y689" t="s">
        <v>322</v>
      </c>
      <c r="Z689" t="s">
        <v>322</v>
      </c>
      <c r="AH689" t="s">
        <v>322</v>
      </c>
      <c r="AI689" s="26"/>
      <c r="AJ689" s="26" t="s">
        <v>322</v>
      </c>
      <c r="AK689" s="26" t="s">
        <v>322</v>
      </c>
      <c r="AL689" s="26" t="s">
        <v>322</v>
      </c>
      <c r="AM689" s="26" t="str" cm="1">
        <f t="array" ref="AM689">IF(AH689="Yes",T689&amp;" (Suspended as of: "&amp;TEXT(AI689,"m/dd/yyyy")&amp;")",T689)</f>
        <v xml:space="preserve"> </v>
      </c>
      <c r="AN689" t="str" cm="1">
        <f t="array" ref="AN68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89" t="str" cm="1">
        <f t="array" ref="AO68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8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89" t="e">
        <f>VLOOKUP(data[[#This Row],[Lead Name]],get_cat!$A$170:$B$172,2,0)</f>
        <v>#N/A</v>
      </c>
      <c r="AR68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90" spans="1:44" x14ac:dyDescent="0.35">
      <c r="A690" t="s">
        <v>133</v>
      </c>
      <c r="B690" t="s">
        <v>322</v>
      </c>
      <c r="C690" t="s">
        <v>322</v>
      </c>
      <c r="D690" t="s">
        <v>322</v>
      </c>
      <c r="E690" t="s">
        <v>48</v>
      </c>
      <c r="F690" t="s">
        <v>48</v>
      </c>
      <c r="G690" t="s">
        <v>48</v>
      </c>
      <c r="H690" t="s">
        <v>48</v>
      </c>
      <c r="I690" t="s">
        <v>48</v>
      </c>
      <c r="J690" t="s">
        <v>48</v>
      </c>
      <c r="K690" t="s">
        <v>48</v>
      </c>
      <c r="L690" t="s">
        <v>48</v>
      </c>
      <c r="M690" t="s">
        <v>48</v>
      </c>
      <c r="N690" t="s">
        <v>48</v>
      </c>
      <c r="O690" t="s">
        <v>48</v>
      </c>
      <c r="P690" t="s">
        <v>48</v>
      </c>
      <c r="Q690" t="s">
        <v>48</v>
      </c>
      <c r="R690" t="s">
        <v>48</v>
      </c>
      <c r="S690" t="s">
        <v>48</v>
      </c>
      <c r="T690" t="s">
        <v>322</v>
      </c>
      <c r="U690" t="s">
        <v>322</v>
      </c>
      <c r="V690" t="s">
        <v>322</v>
      </c>
      <c r="W690" t="s">
        <v>322</v>
      </c>
      <c r="X690" t="s">
        <v>322</v>
      </c>
      <c r="Y690" t="s">
        <v>322</v>
      </c>
      <c r="Z690" t="s">
        <v>322</v>
      </c>
      <c r="AH690" t="s">
        <v>322</v>
      </c>
      <c r="AI690" s="26"/>
      <c r="AJ690" s="26" t="s">
        <v>322</v>
      </c>
      <c r="AK690" s="26" t="s">
        <v>322</v>
      </c>
      <c r="AL690" s="26" t="s">
        <v>322</v>
      </c>
      <c r="AM690" s="26" t="str" cm="1">
        <f t="array" ref="AM690">IF(AH690="Yes",T690&amp;" (Suspended as of: "&amp;TEXT(AI690,"m/dd/yyyy")&amp;")",T690)</f>
        <v xml:space="preserve"> </v>
      </c>
      <c r="AN690" t="str" cm="1">
        <f t="array" ref="AN69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90" t="str" cm="1">
        <f t="array" ref="AO69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9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90" t="e">
        <f>VLOOKUP(data[[#This Row],[Lead Name]],get_cat!$A$170:$B$172,2,0)</f>
        <v>#N/A</v>
      </c>
      <c r="AR69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91" spans="1:44" x14ac:dyDescent="0.35">
      <c r="A691" t="s">
        <v>133</v>
      </c>
      <c r="B691" t="s">
        <v>322</v>
      </c>
      <c r="C691" t="s">
        <v>322</v>
      </c>
      <c r="D691" t="s">
        <v>322</v>
      </c>
      <c r="E691" t="s">
        <v>48</v>
      </c>
      <c r="F691" t="s">
        <v>48</v>
      </c>
      <c r="G691" t="s">
        <v>48</v>
      </c>
      <c r="H691" t="s">
        <v>48</v>
      </c>
      <c r="I691" t="s">
        <v>48</v>
      </c>
      <c r="J691" t="s">
        <v>48</v>
      </c>
      <c r="K691" t="s">
        <v>48</v>
      </c>
      <c r="L691" t="s">
        <v>48</v>
      </c>
      <c r="M691" t="s">
        <v>48</v>
      </c>
      <c r="N691" t="s">
        <v>48</v>
      </c>
      <c r="O691" t="s">
        <v>48</v>
      </c>
      <c r="P691" t="s">
        <v>48</v>
      </c>
      <c r="Q691" t="s">
        <v>48</v>
      </c>
      <c r="R691" t="s">
        <v>48</v>
      </c>
      <c r="S691" t="s">
        <v>48</v>
      </c>
      <c r="T691" t="s">
        <v>322</v>
      </c>
      <c r="U691" t="s">
        <v>322</v>
      </c>
      <c r="V691" t="s">
        <v>322</v>
      </c>
      <c r="W691" t="s">
        <v>322</v>
      </c>
      <c r="X691" t="s">
        <v>322</v>
      </c>
      <c r="Y691" t="s">
        <v>322</v>
      </c>
      <c r="Z691" t="s">
        <v>322</v>
      </c>
      <c r="AH691" t="s">
        <v>322</v>
      </c>
      <c r="AI691" s="26"/>
      <c r="AJ691" s="26" t="s">
        <v>322</v>
      </c>
      <c r="AK691" s="26" t="s">
        <v>322</v>
      </c>
      <c r="AL691" s="26" t="s">
        <v>322</v>
      </c>
      <c r="AM691" s="26" t="str" cm="1">
        <f t="array" ref="AM691">IF(AH691="Yes",T691&amp;" (Suspended as of: "&amp;TEXT(AI691,"m/dd/yyyy")&amp;")",T691)</f>
        <v xml:space="preserve"> </v>
      </c>
      <c r="AN691" t="str" cm="1">
        <f t="array" ref="AN69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91" t="str" cm="1">
        <f t="array" ref="AO69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9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91" t="e">
        <f>VLOOKUP(data[[#This Row],[Lead Name]],get_cat!$A$170:$B$172,2,0)</f>
        <v>#N/A</v>
      </c>
      <c r="AR69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92" spans="1:44" x14ac:dyDescent="0.35">
      <c r="A692" t="s">
        <v>133</v>
      </c>
      <c r="B692" t="s">
        <v>322</v>
      </c>
      <c r="C692" t="s">
        <v>322</v>
      </c>
      <c r="D692" t="s">
        <v>322</v>
      </c>
      <c r="E692" t="s">
        <v>48</v>
      </c>
      <c r="F692" t="s">
        <v>48</v>
      </c>
      <c r="G692" t="s">
        <v>48</v>
      </c>
      <c r="H692" t="s">
        <v>48</v>
      </c>
      <c r="I692" t="s">
        <v>48</v>
      </c>
      <c r="J692" t="s">
        <v>48</v>
      </c>
      <c r="K692" t="s">
        <v>48</v>
      </c>
      <c r="L692" t="s">
        <v>48</v>
      </c>
      <c r="M692" t="s">
        <v>48</v>
      </c>
      <c r="N692" t="s">
        <v>48</v>
      </c>
      <c r="O692" t="s">
        <v>48</v>
      </c>
      <c r="P692" t="s">
        <v>48</v>
      </c>
      <c r="Q692" t="s">
        <v>48</v>
      </c>
      <c r="R692" t="s">
        <v>48</v>
      </c>
      <c r="S692" t="s">
        <v>48</v>
      </c>
      <c r="T692" t="s">
        <v>322</v>
      </c>
      <c r="U692" t="s">
        <v>322</v>
      </c>
      <c r="V692" t="s">
        <v>322</v>
      </c>
      <c r="W692" t="s">
        <v>322</v>
      </c>
      <c r="X692" t="s">
        <v>322</v>
      </c>
      <c r="Y692" t="s">
        <v>322</v>
      </c>
      <c r="Z692" t="s">
        <v>322</v>
      </c>
      <c r="AH692" t="s">
        <v>322</v>
      </c>
      <c r="AI692" s="26"/>
      <c r="AJ692" s="26" t="s">
        <v>322</v>
      </c>
      <c r="AK692" s="26" t="s">
        <v>322</v>
      </c>
      <c r="AL692" s="26" t="s">
        <v>322</v>
      </c>
      <c r="AM692" s="26" t="str" cm="1">
        <f t="array" ref="AM692">IF(AH692="Yes",T692&amp;" (Suspended as of: "&amp;TEXT(AI692,"m/dd/yyyy")&amp;")",T692)</f>
        <v xml:space="preserve"> </v>
      </c>
      <c r="AN692" t="str" cm="1">
        <f t="array" ref="AN69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92" t="str" cm="1">
        <f t="array" ref="AO69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9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92" t="e">
        <f>VLOOKUP(data[[#This Row],[Lead Name]],get_cat!$A$170:$B$172,2,0)</f>
        <v>#N/A</v>
      </c>
      <c r="AR69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93" spans="1:44" x14ac:dyDescent="0.35">
      <c r="A693" t="s">
        <v>133</v>
      </c>
      <c r="B693" t="s">
        <v>322</v>
      </c>
      <c r="C693" t="s">
        <v>322</v>
      </c>
      <c r="D693" t="s">
        <v>322</v>
      </c>
      <c r="E693" t="s">
        <v>48</v>
      </c>
      <c r="F693" t="s">
        <v>48</v>
      </c>
      <c r="G693" t="s">
        <v>48</v>
      </c>
      <c r="H693" t="s">
        <v>48</v>
      </c>
      <c r="I693" t="s">
        <v>48</v>
      </c>
      <c r="J693" t="s">
        <v>48</v>
      </c>
      <c r="K693" t="s">
        <v>48</v>
      </c>
      <c r="L693" t="s">
        <v>48</v>
      </c>
      <c r="M693" t="s">
        <v>48</v>
      </c>
      <c r="N693" t="s">
        <v>48</v>
      </c>
      <c r="O693" t="s">
        <v>48</v>
      </c>
      <c r="P693" t="s">
        <v>48</v>
      </c>
      <c r="Q693" t="s">
        <v>48</v>
      </c>
      <c r="R693" t="s">
        <v>48</v>
      </c>
      <c r="S693" t="s">
        <v>48</v>
      </c>
      <c r="T693" t="s">
        <v>322</v>
      </c>
      <c r="U693" t="s">
        <v>322</v>
      </c>
      <c r="V693" t="s">
        <v>322</v>
      </c>
      <c r="W693" t="s">
        <v>322</v>
      </c>
      <c r="X693" t="s">
        <v>322</v>
      </c>
      <c r="Y693" t="s">
        <v>322</v>
      </c>
      <c r="Z693" t="s">
        <v>322</v>
      </c>
      <c r="AH693" t="s">
        <v>322</v>
      </c>
      <c r="AI693" s="26"/>
      <c r="AJ693" s="26" t="s">
        <v>322</v>
      </c>
      <c r="AK693" s="26" t="s">
        <v>322</v>
      </c>
      <c r="AL693" s="26" t="s">
        <v>322</v>
      </c>
      <c r="AM693" s="26" t="str" cm="1">
        <f t="array" ref="AM693">IF(AH693="Yes",T693&amp;" (Suspended as of: "&amp;TEXT(AI693,"m/dd/yyyy")&amp;")",T693)</f>
        <v xml:space="preserve"> </v>
      </c>
      <c r="AN693" t="str" cm="1">
        <f t="array" ref="AN69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93" t="str" cm="1">
        <f t="array" ref="AO69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9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93" t="e">
        <f>VLOOKUP(data[[#This Row],[Lead Name]],get_cat!$A$170:$B$172,2,0)</f>
        <v>#N/A</v>
      </c>
      <c r="AR69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94" spans="1:44" x14ac:dyDescent="0.35">
      <c r="A694" t="s">
        <v>133</v>
      </c>
      <c r="B694" t="s">
        <v>322</v>
      </c>
      <c r="C694" t="s">
        <v>322</v>
      </c>
      <c r="D694" t="s">
        <v>322</v>
      </c>
      <c r="E694" t="s">
        <v>48</v>
      </c>
      <c r="F694" t="s">
        <v>48</v>
      </c>
      <c r="G694" t="s">
        <v>48</v>
      </c>
      <c r="H694" t="s">
        <v>48</v>
      </c>
      <c r="I694" t="s">
        <v>48</v>
      </c>
      <c r="J694" t="s">
        <v>48</v>
      </c>
      <c r="K694" t="s">
        <v>48</v>
      </c>
      <c r="L694" t="s">
        <v>48</v>
      </c>
      <c r="M694" t="s">
        <v>48</v>
      </c>
      <c r="N694" t="s">
        <v>48</v>
      </c>
      <c r="O694" t="s">
        <v>48</v>
      </c>
      <c r="P694" t="s">
        <v>48</v>
      </c>
      <c r="Q694" t="s">
        <v>48</v>
      </c>
      <c r="R694" t="s">
        <v>48</v>
      </c>
      <c r="S694" t="s">
        <v>48</v>
      </c>
      <c r="T694" t="s">
        <v>322</v>
      </c>
      <c r="U694" t="s">
        <v>322</v>
      </c>
      <c r="V694" t="s">
        <v>322</v>
      </c>
      <c r="W694" t="s">
        <v>322</v>
      </c>
      <c r="X694" t="s">
        <v>322</v>
      </c>
      <c r="Y694" t="s">
        <v>322</v>
      </c>
      <c r="Z694" t="s">
        <v>322</v>
      </c>
      <c r="AH694" t="s">
        <v>322</v>
      </c>
      <c r="AI694" s="26"/>
      <c r="AJ694" s="26" t="s">
        <v>322</v>
      </c>
      <c r="AK694" s="26" t="s">
        <v>322</v>
      </c>
      <c r="AL694" s="26" t="s">
        <v>322</v>
      </c>
      <c r="AM694" s="26" t="str" cm="1">
        <f t="array" ref="AM694">IF(AH694="Yes",T694&amp;" (Suspended as of: "&amp;TEXT(AI694,"m/dd/yyyy")&amp;")",T694)</f>
        <v xml:space="preserve"> </v>
      </c>
      <c r="AN694" t="str" cm="1">
        <f t="array" ref="AN69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94" t="str" cm="1">
        <f t="array" ref="AO69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9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94" t="e">
        <f>VLOOKUP(data[[#This Row],[Lead Name]],get_cat!$A$170:$B$172,2,0)</f>
        <v>#N/A</v>
      </c>
      <c r="AR69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95" spans="1:44" x14ac:dyDescent="0.35">
      <c r="A695" t="s">
        <v>133</v>
      </c>
      <c r="B695" t="s">
        <v>322</v>
      </c>
      <c r="C695" t="s">
        <v>322</v>
      </c>
      <c r="D695" t="s">
        <v>322</v>
      </c>
      <c r="E695" t="s">
        <v>48</v>
      </c>
      <c r="F695" t="s">
        <v>48</v>
      </c>
      <c r="G695" t="s">
        <v>48</v>
      </c>
      <c r="H695" t="s">
        <v>48</v>
      </c>
      <c r="I695" t="s">
        <v>48</v>
      </c>
      <c r="J695" t="s">
        <v>48</v>
      </c>
      <c r="K695" t="s">
        <v>48</v>
      </c>
      <c r="L695" t="s">
        <v>48</v>
      </c>
      <c r="M695" t="s">
        <v>48</v>
      </c>
      <c r="N695" t="s">
        <v>48</v>
      </c>
      <c r="O695" t="s">
        <v>48</v>
      </c>
      <c r="P695" t="s">
        <v>48</v>
      </c>
      <c r="Q695" t="s">
        <v>48</v>
      </c>
      <c r="R695" t="s">
        <v>48</v>
      </c>
      <c r="S695" t="s">
        <v>48</v>
      </c>
      <c r="T695" t="s">
        <v>322</v>
      </c>
      <c r="U695" t="s">
        <v>322</v>
      </c>
      <c r="V695" t="s">
        <v>322</v>
      </c>
      <c r="W695" t="s">
        <v>322</v>
      </c>
      <c r="X695" t="s">
        <v>322</v>
      </c>
      <c r="Y695" t="s">
        <v>322</v>
      </c>
      <c r="Z695" t="s">
        <v>322</v>
      </c>
      <c r="AH695" t="s">
        <v>322</v>
      </c>
      <c r="AI695" s="26"/>
      <c r="AJ695" s="26" t="s">
        <v>322</v>
      </c>
      <c r="AK695" s="26" t="s">
        <v>322</v>
      </c>
      <c r="AL695" s="26" t="s">
        <v>322</v>
      </c>
      <c r="AM695" s="26" t="str" cm="1">
        <f t="array" ref="AM695">IF(AH695="Yes",T695&amp;" (Suspended as of: "&amp;TEXT(AI695,"m/dd/yyyy")&amp;")",T695)</f>
        <v xml:space="preserve"> </v>
      </c>
      <c r="AN695" t="str" cm="1">
        <f t="array" ref="AN69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95" t="str" cm="1">
        <f t="array" ref="AO69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9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95" t="e">
        <f>VLOOKUP(data[[#This Row],[Lead Name]],get_cat!$A$170:$B$172,2,0)</f>
        <v>#N/A</v>
      </c>
      <c r="AR69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96" spans="1:44" x14ac:dyDescent="0.35">
      <c r="A696" t="s">
        <v>133</v>
      </c>
      <c r="B696" t="s">
        <v>322</v>
      </c>
      <c r="C696" t="s">
        <v>322</v>
      </c>
      <c r="D696" t="s">
        <v>322</v>
      </c>
      <c r="E696" t="s">
        <v>48</v>
      </c>
      <c r="F696" t="s">
        <v>48</v>
      </c>
      <c r="G696" t="s">
        <v>48</v>
      </c>
      <c r="H696" t="s">
        <v>48</v>
      </c>
      <c r="I696" t="s">
        <v>48</v>
      </c>
      <c r="J696" t="s">
        <v>48</v>
      </c>
      <c r="K696" t="s">
        <v>48</v>
      </c>
      <c r="L696" t="s">
        <v>48</v>
      </c>
      <c r="M696" t="s">
        <v>48</v>
      </c>
      <c r="N696" t="s">
        <v>48</v>
      </c>
      <c r="O696" t="s">
        <v>48</v>
      </c>
      <c r="P696" t="s">
        <v>48</v>
      </c>
      <c r="Q696" t="s">
        <v>48</v>
      </c>
      <c r="R696" t="s">
        <v>48</v>
      </c>
      <c r="S696" t="s">
        <v>48</v>
      </c>
      <c r="T696" t="s">
        <v>322</v>
      </c>
      <c r="U696" t="s">
        <v>322</v>
      </c>
      <c r="V696" t="s">
        <v>322</v>
      </c>
      <c r="W696" t="s">
        <v>322</v>
      </c>
      <c r="X696" t="s">
        <v>322</v>
      </c>
      <c r="Y696" t="s">
        <v>322</v>
      </c>
      <c r="Z696" t="s">
        <v>322</v>
      </c>
      <c r="AH696" t="s">
        <v>322</v>
      </c>
      <c r="AI696" s="26"/>
      <c r="AJ696" s="26" t="s">
        <v>322</v>
      </c>
      <c r="AK696" s="26" t="s">
        <v>322</v>
      </c>
      <c r="AL696" s="26" t="s">
        <v>322</v>
      </c>
      <c r="AM696" s="26" t="str" cm="1">
        <f t="array" ref="AM696">IF(AH696="Yes",T696&amp;" (Suspended as of: "&amp;TEXT(AI696,"m/dd/yyyy")&amp;")",T696)</f>
        <v xml:space="preserve"> </v>
      </c>
      <c r="AN696" t="str" cm="1">
        <f t="array" ref="AN69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96" t="str" cm="1">
        <f t="array" ref="AO69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9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96" t="e">
        <f>VLOOKUP(data[[#This Row],[Lead Name]],get_cat!$A$170:$B$172,2,0)</f>
        <v>#N/A</v>
      </c>
      <c r="AR69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97" spans="1:44" x14ac:dyDescent="0.35">
      <c r="A697" t="s">
        <v>133</v>
      </c>
      <c r="B697" t="s">
        <v>322</v>
      </c>
      <c r="C697" t="s">
        <v>322</v>
      </c>
      <c r="D697" t="s">
        <v>322</v>
      </c>
      <c r="E697" t="s">
        <v>48</v>
      </c>
      <c r="F697" t="s">
        <v>48</v>
      </c>
      <c r="G697" t="s">
        <v>48</v>
      </c>
      <c r="H697" t="s">
        <v>48</v>
      </c>
      <c r="I697" t="s">
        <v>48</v>
      </c>
      <c r="J697" t="s">
        <v>48</v>
      </c>
      <c r="K697" t="s">
        <v>48</v>
      </c>
      <c r="L697" t="s">
        <v>48</v>
      </c>
      <c r="M697" t="s">
        <v>48</v>
      </c>
      <c r="N697" t="s">
        <v>48</v>
      </c>
      <c r="O697" t="s">
        <v>48</v>
      </c>
      <c r="P697" t="s">
        <v>48</v>
      </c>
      <c r="Q697" t="s">
        <v>48</v>
      </c>
      <c r="R697" t="s">
        <v>48</v>
      </c>
      <c r="S697" t="s">
        <v>48</v>
      </c>
      <c r="T697" t="s">
        <v>322</v>
      </c>
      <c r="U697" t="s">
        <v>322</v>
      </c>
      <c r="V697" t="s">
        <v>322</v>
      </c>
      <c r="W697" t="s">
        <v>322</v>
      </c>
      <c r="X697" t="s">
        <v>322</v>
      </c>
      <c r="Y697" t="s">
        <v>322</v>
      </c>
      <c r="Z697" t="s">
        <v>322</v>
      </c>
      <c r="AH697" t="s">
        <v>322</v>
      </c>
      <c r="AI697" s="26"/>
      <c r="AJ697" s="26" t="s">
        <v>322</v>
      </c>
      <c r="AK697" s="26" t="s">
        <v>322</v>
      </c>
      <c r="AL697" s="26" t="s">
        <v>322</v>
      </c>
      <c r="AM697" s="26" t="str" cm="1">
        <f t="array" ref="AM697">IF(AH697="Yes",T697&amp;" (Suspended as of: "&amp;TEXT(AI697,"m/dd/yyyy")&amp;")",T697)</f>
        <v xml:space="preserve"> </v>
      </c>
      <c r="AN697" t="str" cm="1">
        <f t="array" ref="AN69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97" t="str" cm="1">
        <f t="array" ref="AO69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9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97" t="e">
        <f>VLOOKUP(data[[#This Row],[Lead Name]],get_cat!$A$170:$B$172,2,0)</f>
        <v>#N/A</v>
      </c>
      <c r="AR69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98" spans="1:44" x14ac:dyDescent="0.35">
      <c r="A698" t="s">
        <v>133</v>
      </c>
      <c r="B698" t="s">
        <v>322</v>
      </c>
      <c r="C698" t="s">
        <v>322</v>
      </c>
      <c r="D698" t="s">
        <v>322</v>
      </c>
      <c r="E698" t="s">
        <v>48</v>
      </c>
      <c r="F698" t="s">
        <v>48</v>
      </c>
      <c r="G698" t="s">
        <v>48</v>
      </c>
      <c r="H698" t="s">
        <v>48</v>
      </c>
      <c r="I698" t="s">
        <v>48</v>
      </c>
      <c r="J698" t="s">
        <v>48</v>
      </c>
      <c r="K698" t="s">
        <v>48</v>
      </c>
      <c r="L698" t="s">
        <v>48</v>
      </c>
      <c r="M698" t="s">
        <v>48</v>
      </c>
      <c r="N698" t="s">
        <v>48</v>
      </c>
      <c r="O698" t="s">
        <v>48</v>
      </c>
      <c r="P698" t="s">
        <v>48</v>
      </c>
      <c r="Q698" t="s">
        <v>48</v>
      </c>
      <c r="R698" t="s">
        <v>48</v>
      </c>
      <c r="S698" t="s">
        <v>48</v>
      </c>
      <c r="T698" t="s">
        <v>322</v>
      </c>
      <c r="U698" t="s">
        <v>322</v>
      </c>
      <c r="V698" t="s">
        <v>322</v>
      </c>
      <c r="W698" t="s">
        <v>322</v>
      </c>
      <c r="X698" t="s">
        <v>322</v>
      </c>
      <c r="Y698" t="s">
        <v>322</v>
      </c>
      <c r="Z698" t="s">
        <v>322</v>
      </c>
      <c r="AH698" t="s">
        <v>322</v>
      </c>
      <c r="AI698" s="26"/>
      <c r="AJ698" s="26" t="s">
        <v>322</v>
      </c>
      <c r="AK698" s="26" t="s">
        <v>322</v>
      </c>
      <c r="AL698" s="26" t="s">
        <v>322</v>
      </c>
      <c r="AM698" s="26" t="str" cm="1">
        <f t="array" ref="AM698">IF(AH698="Yes",T698&amp;" (Suspended as of: "&amp;TEXT(AI698,"m/dd/yyyy")&amp;")",T698)</f>
        <v xml:space="preserve"> </v>
      </c>
      <c r="AN698" t="str" cm="1">
        <f t="array" ref="AN69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98" t="str" cm="1">
        <f t="array" ref="AO69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9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98" t="e">
        <f>VLOOKUP(data[[#This Row],[Lead Name]],get_cat!$A$170:$B$172,2,0)</f>
        <v>#N/A</v>
      </c>
      <c r="AR69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699" spans="1:44" x14ac:dyDescent="0.35">
      <c r="A699" t="s">
        <v>133</v>
      </c>
      <c r="B699" t="s">
        <v>322</v>
      </c>
      <c r="C699" t="s">
        <v>322</v>
      </c>
      <c r="D699" t="s">
        <v>322</v>
      </c>
      <c r="E699" t="s">
        <v>48</v>
      </c>
      <c r="F699" t="s">
        <v>48</v>
      </c>
      <c r="G699" t="s">
        <v>48</v>
      </c>
      <c r="H699" t="s">
        <v>48</v>
      </c>
      <c r="I699" t="s">
        <v>48</v>
      </c>
      <c r="J699" t="s">
        <v>48</v>
      </c>
      <c r="K699" t="s">
        <v>48</v>
      </c>
      <c r="L699" t="s">
        <v>48</v>
      </c>
      <c r="M699" t="s">
        <v>48</v>
      </c>
      <c r="N699" t="s">
        <v>48</v>
      </c>
      <c r="O699" t="s">
        <v>48</v>
      </c>
      <c r="P699" t="s">
        <v>48</v>
      </c>
      <c r="Q699" t="s">
        <v>48</v>
      </c>
      <c r="R699" t="s">
        <v>48</v>
      </c>
      <c r="S699" t="s">
        <v>48</v>
      </c>
      <c r="T699" t="s">
        <v>322</v>
      </c>
      <c r="U699" t="s">
        <v>322</v>
      </c>
      <c r="V699" t="s">
        <v>322</v>
      </c>
      <c r="W699" t="s">
        <v>322</v>
      </c>
      <c r="X699" t="s">
        <v>322</v>
      </c>
      <c r="Y699" t="s">
        <v>322</v>
      </c>
      <c r="Z699" t="s">
        <v>322</v>
      </c>
      <c r="AH699" t="s">
        <v>322</v>
      </c>
      <c r="AI699" s="26"/>
      <c r="AJ699" s="26" t="s">
        <v>322</v>
      </c>
      <c r="AK699" s="26" t="s">
        <v>322</v>
      </c>
      <c r="AL699" s="26" t="s">
        <v>322</v>
      </c>
      <c r="AM699" s="26" t="str" cm="1">
        <f t="array" ref="AM699">IF(AH699="Yes",T699&amp;" (Suspended as of: "&amp;TEXT(AI699,"m/dd/yyyy")&amp;")",T699)</f>
        <v xml:space="preserve"> </v>
      </c>
      <c r="AN699" t="str" cm="1">
        <f t="array" ref="AN69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699" t="str" cm="1">
        <f t="array" ref="AO69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69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699" t="e">
        <f>VLOOKUP(data[[#This Row],[Lead Name]],get_cat!$A$170:$B$172,2,0)</f>
        <v>#N/A</v>
      </c>
      <c r="AR69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00" spans="1:44" x14ac:dyDescent="0.35">
      <c r="A700" t="s">
        <v>133</v>
      </c>
      <c r="B700" t="s">
        <v>322</v>
      </c>
      <c r="C700" t="s">
        <v>322</v>
      </c>
      <c r="D700" t="s">
        <v>322</v>
      </c>
      <c r="E700" t="s">
        <v>48</v>
      </c>
      <c r="F700" t="s">
        <v>48</v>
      </c>
      <c r="G700" t="s">
        <v>48</v>
      </c>
      <c r="H700" t="s">
        <v>48</v>
      </c>
      <c r="I700" t="s">
        <v>48</v>
      </c>
      <c r="J700" t="s">
        <v>48</v>
      </c>
      <c r="K700" t="s">
        <v>48</v>
      </c>
      <c r="L700" t="s">
        <v>48</v>
      </c>
      <c r="M700" t="s">
        <v>48</v>
      </c>
      <c r="N700" t="s">
        <v>48</v>
      </c>
      <c r="O700" t="s">
        <v>48</v>
      </c>
      <c r="P700" t="s">
        <v>48</v>
      </c>
      <c r="Q700" t="s">
        <v>48</v>
      </c>
      <c r="R700" t="s">
        <v>48</v>
      </c>
      <c r="S700" t="s">
        <v>48</v>
      </c>
      <c r="T700" t="s">
        <v>322</v>
      </c>
      <c r="U700" t="s">
        <v>322</v>
      </c>
      <c r="V700" t="s">
        <v>322</v>
      </c>
      <c r="W700" t="s">
        <v>322</v>
      </c>
      <c r="X700" t="s">
        <v>322</v>
      </c>
      <c r="Y700" t="s">
        <v>322</v>
      </c>
      <c r="Z700" t="s">
        <v>322</v>
      </c>
      <c r="AH700" t="s">
        <v>322</v>
      </c>
      <c r="AI700" s="26"/>
      <c r="AJ700" s="26" t="s">
        <v>322</v>
      </c>
      <c r="AK700" s="26" t="s">
        <v>322</v>
      </c>
      <c r="AL700" s="26" t="s">
        <v>322</v>
      </c>
      <c r="AM700" s="26" t="str" cm="1">
        <f t="array" ref="AM700">IF(AH700="Yes",T700&amp;" (Suspended as of: "&amp;TEXT(AI700,"m/dd/yyyy")&amp;")",T700)</f>
        <v xml:space="preserve"> </v>
      </c>
      <c r="AN700" t="str" cm="1">
        <f t="array" ref="AN70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00" t="str" cm="1">
        <f t="array" ref="AO70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0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00" t="e">
        <f>VLOOKUP(data[[#This Row],[Lead Name]],get_cat!$A$170:$B$172,2,0)</f>
        <v>#N/A</v>
      </c>
      <c r="AR70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01" spans="1:44" x14ac:dyDescent="0.35">
      <c r="A701" t="s">
        <v>133</v>
      </c>
      <c r="B701" t="s">
        <v>322</v>
      </c>
      <c r="C701" t="s">
        <v>322</v>
      </c>
      <c r="D701" t="s">
        <v>322</v>
      </c>
      <c r="E701" t="s">
        <v>48</v>
      </c>
      <c r="F701" t="s">
        <v>48</v>
      </c>
      <c r="G701" t="s">
        <v>48</v>
      </c>
      <c r="H701" t="s">
        <v>48</v>
      </c>
      <c r="I701" t="s">
        <v>48</v>
      </c>
      <c r="J701" t="s">
        <v>48</v>
      </c>
      <c r="K701" t="s">
        <v>48</v>
      </c>
      <c r="L701" t="s">
        <v>48</v>
      </c>
      <c r="M701" t="s">
        <v>48</v>
      </c>
      <c r="N701" t="s">
        <v>48</v>
      </c>
      <c r="O701" t="s">
        <v>48</v>
      </c>
      <c r="P701" t="s">
        <v>48</v>
      </c>
      <c r="Q701" t="s">
        <v>48</v>
      </c>
      <c r="R701" t="s">
        <v>48</v>
      </c>
      <c r="S701" t="s">
        <v>48</v>
      </c>
      <c r="T701" t="s">
        <v>322</v>
      </c>
      <c r="U701" t="s">
        <v>322</v>
      </c>
      <c r="V701" t="s">
        <v>322</v>
      </c>
      <c r="W701" t="s">
        <v>322</v>
      </c>
      <c r="X701" t="s">
        <v>322</v>
      </c>
      <c r="Y701" t="s">
        <v>322</v>
      </c>
      <c r="Z701" t="s">
        <v>322</v>
      </c>
      <c r="AH701" t="s">
        <v>322</v>
      </c>
      <c r="AI701" s="26"/>
      <c r="AJ701" s="26" t="s">
        <v>322</v>
      </c>
      <c r="AK701" s="26" t="s">
        <v>322</v>
      </c>
      <c r="AL701" s="26" t="s">
        <v>322</v>
      </c>
      <c r="AM701" s="26" t="str" cm="1">
        <f t="array" ref="AM701">IF(AH701="Yes",T701&amp;" (Suspended as of: "&amp;TEXT(AI701,"m/dd/yyyy")&amp;")",T701)</f>
        <v xml:space="preserve"> </v>
      </c>
      <c r="AN701" t="str" cm="1">
        <f t="array" ref="AN70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01" t="str" cm="1">
        <f t="array" ref="AO70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0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01" t="e">
        <f>VLOOKUP(data[[#This Row],[Lead Name]],get_cat!$A$170:$B$172,2,0)</f>
        <v>#N/A</v>
      </c>
      <c r="AR70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02" spans="1:44" x14ac:dyDescent="0.35">
      <c r="A702" t="s">
        <v>133</v>
      </c>
      <c r="B702" t="s">
        <v>322</v>
      </c>
      <c r="C702" t="s">
        <v>322</v>
      </c>
      <c r="D702" t="s">
        <v>322</v>
      </c>
      <c r="E702" t="s">
        <v>48</v>
      </c>
      <c r="F702" t="s">
        <v>48</v>
      </c>
      <c r="G702" t="s">
        <v>48</v>
      </c>
      <c r="H702" t="s">
        <v>48</v>
      </c>
      <c r="I702" t="s">
        <v>48</v>
      </c>
      <c r="J702" t="s">
        <v>48</v>
      </c>
      <c r="K702" t="s">
        <v>48</v>
      </c>
      <c r="L702" t="s">
        <v>48</v>
      </c>
      <c r="M702" t="s">
        <v>48</v>
      </c>
      <c r="N702" t="s">
        <v>48</v>
      </c>
      <c r="O702" t="s">
        <v>48</v>
      </c>
      <c r="P702" t="s">
        <v>48</v>
      </c>
      <c r="Q702" t="s">
        <v>48</v>
      </c>
      <c r="R702" t="s">
        <v>48</v>
      </c>
      <c r="S702" t="s">
        <v>48</v>
      </c>
      <c r="T702" t="s">
        <v>322</v>
      </c>
      <c r="U702" t="s">
        <v>322</v>
      </c>
      <c r="V702" t="s">
        <v>322</v>
      </c>
      <c r="W702" t="s">
        <v>322</v>
      </c>
      <c r="X702" t="s">
        <v>322</v>
      </c>
      <c r="Y702" t="s">
        <v>322</v>
      </c>
      <c r="Z702" t="s">
        <v>322</v>
      </c>
      <c r="AH702" t="s">
        <v>322</v>
      </c>
      <c r="AI702" s="26"/>
      <c r="AJ702" s="26" t="s">
        <v>322</v>
      </c>
      <c r="AK702" s="26" t="s">
        <v>322</v>
      </c>
      <c r="AL702" s="26" t="s">
        <v>322</v>
      </c>
      <c r="AM702" s="26" t="str" cm="1">
        <f t="array" ref="AM702">IF(AH702="Yes",T702&amp;" (Suspended as of: "&amp;TEXT(AI702,"m/dd/yyyy")&amp;")",T702)</f>
        <v xml:space="preserve"> </v>
      </c>
      <c r="AN702" t="str" cm="1">
        <f t="array" ref="AN70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02" t="str" cm="1">
        <f t="array" ref="AO70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0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02" t="e">
        <f>VLOOKUP(data[[#This Row],[Lead Name]],get_cat!$A$170:$B$172,2,0)</f>
        <v>#N/A</v>
      </c>
      <c r="AR70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03" spans="1:44" x14ac:dyDescent="0.35">
      <c r="A703" t="s">
        <v>133</v>
      </c>
      <c r="B703" t="s">
        <v>322</v>
      </c>
      <c r="C703" t="s">
        <v>322</v>
      </c>
      <c r="D703" t="s">
        <v>322</v>
      </c>
      <c r="E703" t="s">
        <v>48</v>
      </c>
      <c r="F703" t="s">
        <v>48</v>
      </c>
      <c r="G703" t="s">
        <v>48</v>
      </c>
      <c r="H703" t="s">
        <v>48</v>
      </c>
      <c r="I703" t="s">
        <v>48</v>
      </c>
      <c r="J703" t="s">
        <v>48</v>
      </c>
      <c r="K703" t="s">
        <v>48</v>
      </c>
      <c r="L703" t="s">
        <v>48</v>
      </c>
      <c r="M703" t="s">
        <v>48</v>
      </c>
      <c r="N703" t="s">
        <v>48</v>
      </c>
      <c r="O703" t="s">
        <v>48</v>
      </c>
      <c r="P703" t="s">
        <v>48</v>
      </c>
      <c r="Q703" t="s">
        <v>48</v>
      </c>
      <c r="R703" t="s">
        <v>48</v>
      </c>
      <c r="S703" t="s">
        <v>48</v>
      </c>
      <c r="T703" t="s">
        <v>322</v>
      </c>
      <c r="U703" t="s">
        <v>322</v>
      </c>
      <c r="V703" t="s">
        <v>322</v>
      </c>
      <c r="W703" t="s">
        <v>322</v>
      </c>
      <c r="X703" t="s">
        <v>322</v>
      </c>
      <c r="Y703" t="s">
        <v>322</v>
      </c>
      <c r="Z703" t="s">
        <v>322</v>
      </c>
      <c r="AH703" t="s">
        <v>322</v>
      </c>
      <c r="AI703" s="26"/>
      <c r="AJ703" s="26" t="s">
        <v>322</v>
      </c>
      <c r="AK703" s="26" t="s">
        <v>322</v>
      </c>
      <c r="AL703" s="26" t="s">
        <v>322</v>
      </c>
      <c r="AM703" s="26" t="str" cm="1">
        <f t="array" ref="AM703">IF(AH703="Yes",T703&amp;" (Suspended as of: "&amp;TEXT(AI703,"m/dd/yyyy")&amp;")",T703)</f>
        <v xml:space="preserve"> </v>
      </c>
      <c r="AN703" t="str" cm="1">
        <f t="array" ref="AN70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03" t="str" cm="1">
        <f t="array" ref="AO70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0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03" t="e">
        <f>VLOOKUP(data[[#This Row],[Lead Name]],get_cat!$A$170:$B$172,2,0)</f>
        <v>#N/A</v>
      </c>
      <c r="AR70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04" spans="1:44" x14ac:dyDescent="0.35">
      <c r="A704" t="s">
        <v>133</v>
      </c>
      <c r="B704" t="s">
        <v>322</v>
      </c>
      <c r="C704" t="s">
        <v>322</v>
      </c>
      <c r="D704" t="s">
        <v>322</v>
      </c>
      <c r="E704" t="s">
        <v>48</v>
      </c>
      <c r="F704" t="s">
        <v>48</v>
      </c>
      <c r="G704" t="s">
        <v>48</v>
      </c>
      <c r="H704" t="s">
        <v>48</v>
      </c>
      <c r="I704" t="s">
        <v>48</v>
      </c>
      <c r="J704" t="s">
        <v>48</v>
      </c>
      <c r="K704" t="s">
        <v>48</v>
      </c>
      <c r="L704" t="s">
        <v>48</v>
      </c>
      <c r="M704" t="s">
        <v>48</v>
      </c>
      <c r="N704" t="s">
        <v>48</v>
      </c>
      <c r="O704" t="s">
        <v>48</v>
      </c>
      <c r="P704" t="s">
        <v>48</v>
      </c>
      <c r="Q704" t="s">
        <v>48</v>
      </c>
      <c r="R704" t="s">
        <v>48</v>
      </c>
      <c r="S704" t="s">
        <v>48</v>
      </c>
      <c r="T704" t="s">
        <v>322</v>
      </c>
      <c r="U704" t="s">
        <v>322</v>
      </c>
      <c r="V704" t="s">
        <v>322</v>
      </c>
      <c r="W704" t="s">
        <v>322</v>
      </c>
      <c r="X704" t="s">
        <v>322</v>
      </c>
      <c r="Y704" t="s">
        <v>322</v>
      </c>
      <c r="Z704" t="s">
        <v>322</v>
      </c>
      <c r="AH704" t="s">
        <v>322</v>
      </c>
      <c r="AI704" s="26"/>
      <c r="AJ704" s="26" t="s">
        <v>322</v>
      </c>
      <c r="AK704" s="26" t="s">
        <v>322</v>
      </c>
      <c r="AL704" s="26" t="s">
        <v>322</v>
      </c>
      <c r="AM704" s="26" t="str" cm="1">
        <f t="array" ref="AM704">IF(AH704="Yes",T704&amp;" (Suspended as of: "&amp;TEXT(AI704,"m/dd/yyyy")&amp;")",T704)</f>
        <v xml:space="preserve"> </v>
      </c>
      <c r="AN704" t="str" cm="1">
        <f t="array" ref="AN70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04" t="str" cm="1">
        <f t="array" ref="AO70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0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04" t="e">
        <f>VLOOKUP(data[[#This Row],[Lead Name]],get_cat!$A$170:$B$172,2,0)</f>
        <v>#N/A</v>
      </c>
      <c r="AR70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05" spans="1:44" x14ac:dyDescent="0.35">
      <c r="A705" t="s">
        <v>133</v>
      </c>
      <c r="B705" t="s">
        <v>322</v>
      </c>
      <c r="C705" t="s">
        <v>322</v>
      </c>
      <c r="D705" t="s">
        <v>322</v>
      </c>
      <c r="E705" t="s">
        <v>48</v>
      </c>
      <c r="F705" t="s">
        <v>48</v>
      </c>
      <c r="G705" t="s">
        <v>48</v>
      </c>
      <c r="H705" t="s">
        <v>48</v>
      </c>
      <c r="I705" t="s">
        <v>48</v>
      </c>
      <c r="J705" t="s">
        <v>48</v>
      </c>
      <c r="K705" t="s">
        <v>48</v>
      </c>
      <c r="L705" t="s">
        <v>48</v>
      </c>
      <c r="M705" t="s">
        <v>48</v>
      </c>
      <c r="N705" t="s">
        <v>48</v>
      </c>
      <c r="O705" t="s">
        <v>48</v>
      </c>
      <c r="P705" t="s">
        <v>48</v>
      </c>
      <c r="Q705" t="s">
        <v>48</v>
      </c>
      <c r="R705" t="s">
        <v>48</v>
      </c>
      <c r="S705" t="s">
        <v>48</v>
      </c>
      <c r="T705" t="s">
        <v>322</v>
      </c>
      <c r="U705" t="s">
        <v>322</v>
      </c>
      <c r="V705" t="s">
        <v>322</v>
      </c>
      <c r="W705" t="s">
        <v>322</v>
      </c>
      <c r="X705" t="s">
        <v>322</v>
      </c>
      <c r="Y705" t="s">
        <v>322</v>
      </c>
      <c r="Z705" t="s">
        <v>322</v>
      </c>
      <c r="AH705" t="s">
        <v>322</v>
      </c>
      <c r="AI705" s="26"/>
      <c r="AJ705" s="26" t="s">
        <v>322</v>
      </c>
      <c r="AK705" s="26" t="s">
        <v>322</v>
      </c>
      <c r="AL705" s="26" t="s">
        <v>322</v>
      </c>
      <c r="AM705" s="26" t="str" cm="1">
        <f t="array" ref="AM705">IF(AH705="Yes",T705&amp;" (Suspended as of: "&amp;TEXT(AI705,"m/dd/yyyy")&amp;")",T705)</f>
        <v xml:space="preserve"> </v>
      </c>
      <c r="AN705" t="str" cm="1">
        <f t="array" ref="AN70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05" t="str" cm="1">
        <f t="array" ref="AO70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0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05" t="e">
        <f>VLOOKUP(data[[#This Row],[Lead Name]],get_cat!$A$170:$B$172,2,0)</f>
        <v>#N/A</v>
      </c>
      <c r="AR70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06" spans="1:44" x14ac:dyDescent="0.35">
      <c r="A706" t="s">
        <v>133</v>
      </c>
      <c r="B706" t="s">
        <v>322</v>
      </c>
      <c r="C706" t="s">
        <v>322</v>
      </c>
      <c r="D706" t="s">
        <v>322</v>
      </c>
      <c r="E706" t="s">
        <v>48</v>
      </c>
      <c r="F706" t="s">
        <v>48</v>
      </c>
      <c r="G706" t="s">
        <v>48</v>
      </c>
      <c r="H706" t="s">
        <v>48</v>
      </c>
      <c r="I706" t="s">
        <v>48</v>
      </c>
      <c r="J706" t="s">
        <v>48</v>
      </c>
      <c r="K706" t="s">
        <v>48</v>
      </c>
      <c r="L706" t="s">
        <v>48</v>
      </c>
      <c r="M706" t="s">
        <v>48</v>
      </c>
      <c r="N706" t="s">
        <v>48</v>
      </c>
      <c r="O706" t="s">
        <v>48</v>
      </c>
      <c r="P706" t="s">
        <v>48</v>
      </c>
      <c r="Q706" t="s">
        <v>48</v>
      </c>
      <c r="R706" t="s">
        <v>48</v>
      </c>
      <c r="S706" t="s">
        <v>48</v>
      </c>
      <c r="T706" t="s">
        <v>322</v>
      </c>
      <c r="U706" t="s">
        <v>322</v>
      </c>
      <c r="V706" t="s">
        <v>322</v>
      </c>
      <c r="W706" t="s">
        <v>322</v>
      </c>
      <c r="X706" t="s">
        <v>322</v>
      </c>
      <c r="Y706" t="s">
        <v>322</v>
      </c>
      <c r="Z706" t="s">
        <v>322</v>
      </c>
      <c r="AH706" t="s">
        <v>322</v>
      </c>
      <c r="AI706" s="26"/>
      <c r="AJ706" s="26" t="s">
        <v>322</v>
      </c>
      <c r="AK706" s="26" t="s">
        <v>322</v>
      </c>
      <c r="AL706" s="26" t="s">
        <v>322</v>
      </c>
      <c r="AM706" s="26" t="str" cm="1">
        <f t="array" ref="AM706">IF(AH706="Yes",T706&amp;" (Suspended as of: "&amp;TEXT(AI706,"m/dd/yyyy")&amp;")",T706)</f>
        <v xml:space="preserve"> </v>
      </c>
      <c r="AN706" t="str" cm="1">
        <f t="array" ref="AN70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06" t="str" cm="1">
        <f t="array" ref="AO70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0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06" t="e">
        <f>VLOOKUP(data[[#This Row],[Lead Name]],get_cat!$A$170:$B$172,2,0)</f>
        <v>#N/A</v>
      </c>
      <c r="AR70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07" spans="1:44" x14ac:dyDescent="0.35">
      <c r="A707" t="s">
        <v>133</v>
      </c>
      <c r="B707" t="s">
        <v>322</v>
      </c>
      <c r="C707" t="s">
        <v>322</v>
      </c>
      <c r="D707" t="s">
        <v>322</v>
      </c>
      <c r="E707" t="s">
        <v>48</v>
      </c>
      <c r="F707" t="s">
        <v>48</v>
      </c>
      <c r="G707" t="s">
        <v>48</v>
      </c>
      <c r="H707" t="s">
        <v>48</v>
      </c>
      <c r="I707" t="s">
        <v>48</v>
      </c>
      <c r="J707" t="s">
        <v>48</v>
      </c>
      <c r="K707" t="s">
        <v>48</v>
      </c>
      <c r="L707" t="s">
        <v>48</v>
      </c>
      <c r="M707" t="s">
        <v>48</v>
      </c>
      <c r="N707" t="s">
        <v>48</v>
      </c>
      <c r="O707" t="s">
        <v>48</v>
      </c>
      <c r="P707" t="s">
        <v>48</v>
      </c>
      <c r="Q707" t="s">
        <v>48</v>
      </c>
      <c r="R707" t="s">
        <v>48</v>
      </c>
      <c r="S707" t="s">
        <v>48</v>
      </c>
      <c r="T707" t="s">
        <v>322</v>
      </c>
      <c r="U707" t="s">
        <v>322</v>
      </c>
      <c r="V707" t="s">
        <v>322</v>
      </c>
      <c r="W707" t="s">
        <v>322</v>
      </c>
      <c r="X707" t="s">
        <v>322</v>
      </c>
      <c r="Y707" t="s">
        <v>322</v>
      </c>
      <c r="Z707" t="s">
        <v>322</v>
      </c>
      <c r="AH707" t="s">
        <v>322</v>
      </c>
      <c r="AI707" s="26"/>
      <c r="AJ707" s="26" t="s">
        <v>322</v>
      </c>
      <c r="AK707" s="26" t="s">
        <v>322</v>
      </c>
      <c r="AL707" s="26" t="s">
        <v>322</v>
      </c>
      <c r="AM707" s="26" t="str" cm="1">
        <f t="array" ref="AM707">IF(AH707="Yes",T707&amp;" (Suspended as of: "&amp;TEXT(AI707,"m/dd/yyyy")&amp;")",T707)</f>
        <v xml:space="preserve"> </v>
      </c>
      <c r="AN707" t="str" cm="1">
        <f t="array" ref="AN70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07" t="str" cm="1">
        <f t="array" ref="AO70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0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07" t="e">
        <f>VLOOKUP(data[[#This Row],[Lead Name]],get_cat!$A$170:$B$172,2,0)</f>
        <v>#N/A</v>
      </c>
      <c r="AR70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08" spans="1:44" x14ac:dyDescent="0.35">
      <c r="A708" t="s">
        <v>133</v>
      </c>
      <c r="B708" t="s">
        <v>322</v>
      </c>
      <c r="C708" t="s">
        <v>322</v>
      </c>
      <c r="D708" t="s">
        <v>322</v>
      </c>
      <c r="E708" t="s">
        <v>48</v>
      </c>
      <c r="F708" t="s">
        <v>48</v>
      </c>
      <c r="G708" t="s">
        <v>48</v>
      </c>
      <c r="H708" t="s">
        <v>48</v>
      </c>
      <c r="I708" t="s">
        <v>48</v>
      </c>
      <c r="J708" t="s">
        <v>48</v>
      </c>
      <c r="K708" t="s">
        <v>48</v>
      </c>
      <c r="L708" t="s">
        <v>48</v>
      </c>
      <c r="M708" t="s">
        <v>48</v>
      </c>
      <c r="N708" t="s">
        <v>48</v>
      </c>
      <c r="O708" t="s">
        <v>48</v>
      </c>
      <c r="P708" t="s">
        <v>48</v>
      </c>
      <c r="Q708" t="s">
        <v>48</v>
      </c>
      <c r="R708" t="s">
        <v>48</v>
      </c>
      <c r="S708" t="s">
        <v>48</v>
      </c>
      <c r="T708" t="s">
        <v>322</v>
      </c>
      <c r="U708" t="s">
        <v>322</v>
      </c>
      <c r="V708" t="s">
        <v>322</v>
      </c>
      <c r="W708" t="s">
        <v>322</v>
      </c>
      <c r="X708" t="s">
        <v>322</v>
      </c>
      <c r="Y708" t="s">
        <v>322</v>
      </c>
      <c r="Z708" t="s">
        <v>322</v>
      </c>
      <c r="AH708" t="s">
        <v>322</v>
      </c>
      <c r="AI708" s="26"/>
      <c r="AJ708" s="26" t="s">
        <v>322</v>
      </c>
      <c r="AK708" s="26" t="s">
        <v>322</v>
      </c>
      <c r="AL708" s="26" t="s">
        <v>322</v>
      </c>
      <c r="AM708" s="26" t="str" cm="1">
        <f t="array" ref="AM708">IF(AH708="Yes",T708&amp;" (Suspended as of: "&amp;TEXT(AI708,"m/dd/yyyy")&amp;")",T708)</f>
        <v xml:space="preserve"> </v>
      </c>
      <c r="AN708" t="str" cm="1">
        <f t="array" ref="AN70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08" t="str" cm="1">
        <f t="array" ref="AO70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0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08" t="e">
        <f>VLOOKUP(data[[#This Row],[Lead Name]],get_cat!$A$170:$B$172,2,0)</f>
        <v>#N/A</v>
      </c>
      <c r="AR70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09" spans="1:44" x14ac:dyDescent="0.35">
      <c r="A709" t="s">
        <v>133</v>
      </c>
      <c r="B709" t="s">
        <v>322</v>
      </c>
      <c r="C709" t="s">
        <v>322</v>
      </c>
      <c r="D709" t="s">
        <v>322</v>
      </c>
      <c r="E709" t="s">
        <v>48</v>
      </c>
      <c r="F709" t="s">
        <v>48</v>
      </c>
      <c r="G709" t="s">
        <v>48</v>
      </c>
      <c r="H709" t="s">
        <v>48</v>
      </c>
      <c r="I709" t="s">
        <v>48</v>
      </c>
      <c r="J709" t="s">
        <v>48</v>
      </c>
      <c r="K709" t="s">
        <v>48</v>
      </c>
      <c r="L709" t="s">
        <v>48</v>
      </c>
      <c r="M709" t="s">
        <v>48</v>
      </c>
      <c r="N709" t="s">
        <v>48</v>
      </c>
      <c r="O709" t="s">
        <v>48</v>
      </c>
      <c r="P709" t="s">
        <v>48</v>
      </c>
      <c r="Q709" t="s">
        <v>48</v>
      </c>
      <c r="R709" t="s">
        <v>48</v>
      </c>
      <c r="S709" t="s">
        <v>48</v>
      </c>
      <c r="T709" t="s">
        <v>322</v>
      </c>
      <c r="U709" t="s">
        <v>322</v>
      </c>
      <c r="V709" t="s">
        <v>322</v>
      </c>
      <c r="W709" t="s">
        <v>322</v>
      </c>
      <c r="X709" t="s">
        <v>322</v>
      </c>
      <c r="Y709" t="s">
        <v>322</v>
      </c>
      <c r="Z709" t="s">
        <v>322</v>
      </c>
      <c r="AH709" t="s">
        <v>322</v>
      </c>
      <c r="AI709" s="26"/>
      <c r="AJ709" s="26" t="s">
        <v>322</v>
      </c>
      <c r="AK709" s="26" t="s">
        <v>322</v>
      </c>
      <c r="AL709" s="26" t="s">
        <v>322</v>
      </c>
      <c r="AM709" s="26" t="str" cm="1">
        <f t="array" ref="AM709">IF(AH709="Yes",T709&amp;" (Suspended as of: "&amp;TEXT(AI709,"m/dd/yyyy")&amp;")",T709)</f>
        <v xml:space="preserve"> </v>
      </c>
      <c r="AN709" t="str" cm="1">
        <f t="array" ref="AN70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09" t="str" cm="1">
        <f t="array" ref="AO70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0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09" t="e">
        <f>VLOOKUP(data[[#This Row],[Lead Name]],get_cat!$A$170:$B$172,2,0)</f>
        <v>#N/A</v>
      </c>
      <c r="AR70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10" spans="1:44" x14ac:dyDescent="0.35">
      <c r="A710" t="s">
        <v>133</v>
      </c>
      <c r="B710" t="s">
        <v>322</v>
      </c>
      <c r="C710" t="s">
        <v>322</v>
      </c>
      <c r="D710" t="s">
        <v>322</v>
      </c>
      <c r="E710" t="s">
        <v>48</v>
      </c>
      <c r="F710" t="s">
        <v>48</v>
      </c>
      <c r="G710" t="s">
        <v>48</v>
      </c>
      <c r="H710" t="s">
        <v>48</v>
      </c>
      <c r="I710" t="s">
        <v>48</v>
      </c>
      <c r="J710" t="s">
        <v>48</v>
      </c>
      <c r="K710" t="s">
        <v>48</v>
      </c>
      <c r="L710" t="s">
        <v>48</v>
      </c>
      <c r="M710" t="s">
        <v>48</v>
      </c>
      <c r="N710" t="s">
        <v>48</v>
      </c>
      <c r="O710" t="s">
        <v>48</v>
      </c>
      <c r="P710" t="s">
        <v>48</v>
      </c>
      <c r="Q710" t="s">
        <v>48</v>
      </c>
      <c r="R710" t="s">
        <v>48</v>
      </c>
      <c r="S710" t="s">
        <v>48</v>
      </c>
      <c r="T710" t="s">
        <v>322</v>
      </c>
      <c r="U710" t="s">
        <v>322</v>
      </c>
      <c r="V710" t="s">
        <v>322</v>
      </c>
      <c r="W710" t="s">
        <v>322</v>
      </c>
      <c r="X710" t="s">
        <v>322</v>
      </c>
      <c r="Y710" t="s">
        <v>322</v>
      </c>
      <c r="Z710" t="s">
        <v>322</v>
      </c>
      <c r="AH710" t="s">
        <v>322</v>
      </c>
      <c r="AI710" s="26"/>
      <c r="AJ710" s="26" t="s">
        <v>322</v>
      </c>
      <c r="AK710" s="26" t="s">
        <v>322</v>
      </c>
      <c r="AL710" s="26" t="s">
        <v>322</v>
      </c>
      <c r="AM710" s="26" t="str" cm="1">
        <f t="array" ref="AM710">IF(AH710="Yes",T710&amp;" (Suspended as of: "&amp;TEXT(AI710,"m/dd/yyyy")&amp;")",T710)</f>
        <v xml:space="preserve"> </v>
      </c>
      <c r="AN710" t="str" cm="1">
        <f t="array" ref="AN71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10" t="str" cm="1">
        <f t="array" ref="AO71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1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10" t="e">
        <f>VLOOKUP(data[[#This Row],[Lead Name]],get_cat!$A$170:$B$172,2,0)</f>
        <v>#N/A</v>
      </c>
      <c r="AR71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11" spans="1:44" x14ac:dyDescent="0.35">
      <c r="A711" t="s">
        <v>133</v>
      </c>
      <c r="B711" t="s">
        <v>322</v>
      </c>
      <c r="C711" t="s">
        <v>322</v>
      </c>
      <c r="D711" t="s">
        <v>322</v>
      </c>
      <c r="E711" t="s">
        <v>48</v>
      </c>
      <c r="F711" t="s">
        <v>48</v>
      </c>
      <c r="G711" t="s">
        <v>48</v>
      </c>
      <c r="H711" t="s">
        <v>48</v>
      </c>
      <c r="I711" t="s">
        <v>48</v>
      </c>
      <c r="J711" t="s">
        <v>48</v>
      </c>
      <c r="K711" t="s">
        <v>48</v>
      </c>
      <c r="L711" t="s">
        <v>48</v>
      </c>
      <c r="M711" t="s">
        <v>48</v>
      </c>
      <c r="N711" t="s">
        <v>48</v>
      </c>
      <c r="O711" t="s">
        <v>48</v>
      </c>
      <c r="P711" t="s">
        <v>48</v>
      </c>
      <c r="Q711" t="s">
        <v>48</v>
      </c>
      <c r="R711" t="s">
        <v>48</v>
      </c>
      <c r="S711" t="s">
        <v>48</v>
      </c>
      <c r="T711" t="s">
        <v>322</v>
      </c>
      <c r="U711" t="s">
        <v>322</v>
      </c>
      <c r="V711" t="s">
        <v>322</v>
      </c>
      <c r="W711" t="s">
        <v>322</v>
      </c>
      <c r="X711" t="s">
        <v>322</v>
      </c>
      <c r="Y711" t="s">
        <v>322</v>
      </c>
      <c r="Z711" t="s">
        <v>322</v>
      </c>
      <c r="AH711" t="s">
        <v>322</v>
      </c>
      <c r="AI711" s="26"/>
      <c r="AJ711" s="26" t="s">
        <v>322</v>
      </c>
      <c r="AK711" s="26" t="s">
        <v>322</v>
      </c>
      <c r="AL711" s="26" t="s">
        <v>322</v>
      </c>
      <c r="AM711" s="26" t="str" cm="1">
        <f t="array" ref="AM711">IF(AH711="Yes",T711&amp;" (Suspended as of: "&amp;TEXT(AI711,"m/dd/yyyy")&amp;")",T711)</f>
        <v xml:space="preserve"> </v>
      </c>
      <c r="AN711" t="str" cm="1">
        <f t="array" ref="AN71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11" t="str" cm="1">
        <f t="array" ref="AO71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1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11" t="e">
        <f>VLOOKUP(data[[#This Row],[Lead Name]],get_cat!$A$170:$B$172,2,0)</f>
        <v>#N/A</v>
      </c>
      <c r="AR71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12" spans="1:44" x14ac:dyDescent="0.35">
      <c r="A712" t="s">
        <v>133</v>
      </c>
      <c r="B712" t="s">
        <v>322</v>
      </c>
      <c r="C712" t="s">
        <v>322</v>
      </c>
      <c r="D712" t="s">
        <v>322</v>
      </c>
      <c r="E712" t="s">
        <v>48</v>
      </c>
      <c r="F712" t="s">
        <v>48</v>
      </c>
      <c r="G712" t="s">
        <v>48</v>
      </c>
      <c r="H712" t="s">
        <v>48</v>
      </c>
      <c r="I712" t="s">
        <v>48</v>
      </c>
      <c r="J712" t="s">
        <v>48</v>
      </c>
      <c r="K712" t="s">
        <v>48</v>
      </c>
      <c r="L712" t="s">
        <v>48</v>
      </c>
      <c r="M712" t="s">
        <v>48</v>
      </c>
      <c r="N712" t="s">
        <v>48</v>
      </c>
      <c r="O712" t="s">
        <v>48</v>
      </c>
      <c r="P712" t="s">
        <v>48</v>
      </c>
      <c r="Q712" t="s">
        <v>48</v>
      </c>
      <c r="R712" t="s">
        <v>48</v>
      </c>
      <c r="S712" t="s">
        <v>48</v>
      </c>
      <c r="T712" t="s">
        <v>322</v>
      </c>
      <c r="U712" t="s">
        <v>322</v>
      </c>
      <c r="V712" t="s">
        <v>322</v>
      </c>
      <c r="W712" t="s">
        <v>322</v>
      </c>
      <c r="X712" t="s">
        <v>322</v>
      </c>
      <c r="Y712" t="s">
        <v>322</v>
      </c>
      <c r="Z712" t="s">
        <v>322</v>
      </c>
      <c r="AH712" t="s">
        <v>322</v>
      </c>
      <c r="AI712" s="26"/>
      <c r="AJ712" s="26" t="s">
        <v>322</v>
      </c>
      <c r="AK712" s="26" t="s">
        <v>322</v>
      </c>
      <c r="AL712" s="26" t="s">
        <v>322</v>
      </c>
      <c r="AM712" s="26" t="str" cm="1">
        <f t="array" ref="AM712">IF(AH712="Yes",T712&amp;" (Suspended as of: "&amp;TEXT(AI712,"m/dd/yyyy")&amp;")",T712)</f>
        <v xml:space="preserve"> </v>
      </c>
      <c r="AN712" t="str" cm="1">
        <f t="array" ref="AN71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12" t="str" cm="1">
        <f t="array" ref="AO71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1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12" t="e">
        <f>VLOOKUP(data[[#This Row],[Lead Name]],get_cat!$A$170:$B$172,2,0)</f>
        <v>#N/A</v>
      </c>
      <c r="AR71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13" spans="1:44" x14ac:dyDescent="0.35">
      <c r="A713" t="s">
        <v>133</v>
      </c>
      <c r="B713" t="s">
        <v>322</v>
      </c>
      <c r="C713" t="s">
        <v>322</v>
      </c>
      <c r="D713" t="s">
        <v>322</v>
      </c>
      <c r="E713" t="s">
        <v>48</v>
      </c>
      <c r="F713" t="s">
        <v>48</v>
      </c>
      <c r="G713" t="s">
        <v>48</v>
      </c>
      <c r="H713" t="s">
        <v>48</v>
      </c>
      <c r="I713" t="s">
        <v>48</v>
      </c>
      <c r="J713" t="s">
        <v>48</v>
      </c>
      <c r="K713" t="s">
        <v>48</v>
      </c>
      <c r="L713" t="s">
        <v>48</v>
      </c>
      <c r="M713" t="s">
        <v>48</v>
      </c>
      <c r="N713" t="s">
        <v>48</v>
      </c>
      <c r="O713" t="s">
        <v>48</v>
      </c>
      <c r="P713" t="s">
        <v>48</v>
      </c>
      <c r="Q713" t="s">
        <v>48</v>
      </c>
      <c r="R713" t="s">
        <v>48</v>
      </c>
      <c r="S713" t="s">
        <v>48</v>
      </c>
      <c r="T713" t="s">
        <v>322</v>
      </c>
      <c r="U713" t="s">
        <v>322</v>
      </c>
      <c r="V713" t="s">
        <v>322</v>
      </c>
      <c r="W713" t="s">
        <v>322</v>
      </c>
      <c r="X713" t="s">
        <v>322</v>
      </c>
      <c r="Y713" t="s">
        <v>322</v>
      </c>
      <c r="Z713" t="s">
        <v>322</v>
      </c>
      <c r="AH713" t="s">
        <v>322</v>
      </c>
      <c r="AI713" s="26"/>
      <c r="AJ713" s="26" t="s">
        <v>322</v>
      </c>
      <c r="AK713" s="26" t="s">
        <v>322</v>
      </c>
      <c r="AL713" s="26" t="s">
        <v>322</v>
      </c>
      <c r="AM713" s="26" t="str" cm="1">
        <f t="array" ref="AM713">IF(AH713="Yes",T713&amp;" (Suspended as of: "&amp;TEXT(AI713,"m/dd/yyyy")&amp;")",T713)</f>
        <v xml:space="preserve"> </v>
      </c>
      <c r="AN713" t="str" cm="1">
        <f t="array" ref="AN71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13" t="str" cm="1">
        <f t="array" ref="AO71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1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13" t="e">
        <f>VLOOKUP(data[[#This Row],[Lead Name]],get_cat!$A$170:$B$172,2,0)</f>
        <v>#N/A</v>
      </c>
      <c r="AR71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14" spans="1:44" x14ac:dyDescent="0.35">
      <c r="A714" t="s">
        <v>133</v>
      </c>
      <c r="B714" t="s">
        <v>322</v>
      </c>
      <c r="C714" t="s">
        <v>322</v>
      </c>
      <c r="D714" t="s">
        <v>322</v>
      </c>
      <c r="E714" t="s">
        <v>48</v>
      </c>
      <c r="F714" t="s">
        <v>48</v>
      </c>
      <c r="G714" t="s">
        <v>48</v>
      </c>
      <c r="H714" t="s">
        <v>48</v>
      </c>
      <c r="I714" t="s">
        <v>48</v>
      </c>
      <c r="J714" t="s">
        <v>48</v>
      </c>
      <c r="K714" t="s">
        <v>48</v>
      </c>
      <c r="L714" t="s">
        <v>48</v>
      </c>
      <c r="M714" t="s">
        <v>48</v>
      </c>
      <c r="N714" t="s">
        <v>48</v>
      </c>
      <c r="O714" t="s">
        <v>48</v>
      </c>
      <c r="P714" t="s">
        <v>48</v>
      </c>
      <c r="Q714" t="s">
        <v>48</v>
      </c>
      <c r="R714" t="s">
        <v>48</v>
      </c>
      <c r="S714" t="s">
        <v>48</v>
      </c>
      <c r="T714" t="s">
        <v>322</v>
      </c>
      <c r="U714" t="s">
        <v>322</v>
      </c>
      <c r="V714" t="s">
        <v>322</v>
      </c>
      <c r="W714" t="s">
        <v>322</v>
      </c>
      <c r="X714" t="s">
        <v>322</v>
      </c>
      <c r="Y714" t="s">
        <v>322</v>
      </c>
      <c r="Z714" t="s">
        <v>322</v>
      </c>
      <c r="AH714" t="s">
        <v>322</v>
      </c>
      <c r="AI714" s="26"/>
      <c r="AJ714" s="26" t="s">
        <v>322</v>
      </c>
      <c r="AK714" s="26" t="s">
        <v>322</v>
      </c>
      <c r="AL714" s="26" t="s">
        <v>322</v>
      </c>
      <c r="AM714" s="26" t="str" cm="1">
        <f t="array" ref="AM714">IF(AH714="Yes",T714&amp;" (Suspended as of: "&amp;TEXT(AI714,"m/dd/yyyy")&amp;")",T714)</f>
        <v xml:space="preserve"> </v>
      </c>
      <c r="AN714" t="str" cm="1">
        <f t="array" ref="AN71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14" t="str" cm="1">
        <f t="array" ref="AO71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1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14" t="e">
        <f>VLOOKUP(data[[#This Row],[Lead Name]],get_cat!$A$170:$B$172,2,0)</f>
        <v>#N/A</v>
      </c>
      <c r="AR71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15" spans="1:44" x14ac:dyDescent="0.35">
      <c r="A715" t="s">
        <v>133</v>
      </c>
      <c r="B715" t="s">
        <v>322</v>
      </c>
      <c r="C715" t="s">
        <v>322</v>
      </c>
      <c r="D715" t="s">
        <v>322</v>
      </c>
      <c r="E715" t="s">
        <v>48</v>
      </c>
      <c r="F715" t="s">
        <v>48</v>
      </c>
      <c r="G715" t="s">
        <v>48</v>
      </c>
      <c r="H715" t="s">
        <v>48</v>
      </c>
      <c r="I715" t="s">
        <v>48</v>
      </c>
      <c r="J715" t="s">
        <v>48</v>
      </c>
      <c r="K715" t="s">
        <v>48</v>
      </c>
      <c r="L715" t="s">
        <v>48</v>
      </c>
      <c r="M715" t="s">
        <v>48</v>
      </c>
      <c r="N715" t="s">
        <v>48</v>
      </c>
      <c r="O715" t="s">
        <v>48</v>
      </c>
      <c r="P715" t="s">
        <v>48</v>
      </c>
      <c r="Q715" t="s">
        <v>48</v>
      </c>
      <c r="R715" t="s">
        <v>48</v>
      </c>
      <c r="S715" t="s">
        <v>48</v>
      </c>
      <c r="T715" t="s">
        <v>322</v>
      </c>
      <c r="U715" t="s">
        <v>322</v>
      </c>
      <c r="V715" t="s">
        <v>322</v>
      </c>
      <c r="W715" t="s">
        <v>322</v>
      </c>
      <c r="X715" t="s">
        <v>322</v>
      </c>
      <c r="Y715" t="s">
        <v>322</v>
      </c>
      <c r="Z715" t="s">
        <v>322</v>
      </c>
      <c r="AH715" t="s">
        <v>322</v>
      </c>
      <c r="AI715" s="26"/>
      <c r="AJ715" s="26" t="s">
        <v>322</v>
      </c>
      <c r="AK715" s="26" t="s">
        <v>322</v>
      </c>
      <c r="AL715" s="26" t="s">
        <v>322</v>
      </c>
      <c r="AM715" s="26" t="str" cm="1">
        <f t="array" ref="AM715">IF(AH715="Yes",T715&amp;" (Suspended as of: "&amp;TEXT(AI715,"m/dd/yyyy")&amp;")",T715)</f>
        <v xml:space="preserve"> </v>
      </c>
      <c r="AN715" t="str" cm="1">
        <f t="array" ref="AN71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15" t="str" cm="1">
        <f t="array" ref="AO71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1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15" t="e">
        <f>VLOOKUP(data[[#This Row],[Lead Name]],get_cat!$A$170:$B$172,2,0)</f>
        <v>#N/A</v>
      </c>
      <c r="AR71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16" spans="1:44" x14ac:dyDescent="0.35">
      <c r="A716" t="s">
        <v>133</v>
      </c>
      <c r="B716" t="s">
        <v>322</v>
      </c>
      <c r="C716" t="s">
        <v>322</v>
      </c>
      <c r="D716" t="s">
        <v>322</v>
      </c>
      <c r="E716" t="s">
        <v>48</v>
      </c>
      <c r="F716" t="s">
        <v>48</v>
      </c>
      <c r="G716" t="s">
        <v>48</v>
      </c>
      <c r="H716" t="s">
        <v>48</v>
      </c>
      <c r="I716" t="s">
        <v>48</v>
      </c>
      <c r="J716" t="s">
        <v>48</v>
      </c>
      <c r="K716" t="s">
        <v>48</v>
      </c>
      <c r="L716" t="s">
        <v>48</v>
      </c>
      <c r="M716" t="s">
        <v>48</v>
      </c>
      <c r="N716" t="s">
        <v>48</v>
      </c>
      <c r="O716" t="s">
        <v>48</v>
      </c>
      <c r="P716" t="s">
        <v>48</v>
      </c>
      <c r="Q716" t="s">
        <v>48</v>
      </c>
      <c r="R716" t="s">
        <v>48</v>
      </c>
      <c r="S716" t="s">
        <v>48</v>
      </c>
      <c r="T716" t="s">
        <v>322</v>
      </c>
      <c r="U716" t="s">
        <v>322</v>
      </c>
      <c r="V716" t="s">
        <v>322</v>
      </c>
      <c r="W716" t="s">
        <v>322</v>
      </c>
      <c r="X716" t="s">
        <v>322</v>
      </c>
      <c r="Y716" t="s">
        <v>322</v>
      </c>
      <c r="Z716" t="s">
        <v>322</v>
      </c>
      <c r="AH716" t="s">
        <v>322</v>
      </c>
      <c r="AI716" s="26"/>
      <c r="AJ716" s="26" t="s">
        <v>322</v>
      </c>
      <c r="AK716" s="26" t="s">
        <v>322</v>
      </c>
      <c r="AL716" s="26" t="s">
        <v>322</v>
      </c>
      <c r="AM716" s="26" t="str" cm="1">
        <f t="array" ref="AM716">IF(AH716="Yes",T716&amp;" (Suspended as of: "&amp;TEXT(AI716,"m/dd/yyyy")&amp;")",T716)</f>
        <v xml:space="preserve"> </v>
      </c>
      <c r="AN716" t="str" cm="1">
        <f t="array" ref="AN71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16" t="str" cm="1">
        <f t="array" ref="AO71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1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16" t="e">
        <f>VLOOKUP(data[[#This Row],[Lead Name]],get_cat!$A$170:$B$172,2,0)</f>
        <v>#N/A</v>
      </c>
      <c r="AR71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17" spans="1:44" x14ac:dyDescent="0.35">
      <c r="A717" t="s">
        <v>133</v>
      </c>
      <c r="B717" t="s">
        <v>322</v>
      </c>
      <c r="C717" t="s">
        <v>322</v>
      </c>
      <c r="D717" t="s">
        <v>322</v>
      </c>
      <c r="E717" t="s">
        <v>48</v>
      </c>
      <c r="F717" t="s">
        <v>48</v>
      </c>
      <c r="G717" t="s">
        <v>48</v>
      </c>
      <c r="H717" t="s">
        <v>48</v>
      </c>
      <c r="I717" t="s">
        <v>48</v>
      </c>
      <c r="J717" t="s">
        <v>48</v>
      </c>
      <c r="K717" t="s">
        <v>48</v>
      </c>
      <c r="L717" t="s">
        <v>48</v>
      </c>
      <c r="M717" t="s">
        <v>48</v>
      </c>
      <c r="N717" t="s">
        <v>48</v>
      </c>
      <c r="O717" t="s">
        <v>48</v>
      </c>
      <c r="P717" t="s">
        <v>48</v>
      </c>
      <c r="Q717" t="s">
        <v>48</v>
      </c>
      <c r="R717" t="s">
        <v>48</v>
      </c>
      <c r="S717" t="s">
        <v>48</v>
      </c>
      <c r="T717" t="s">
        <v>322</v>
      </c>
      <c r="U717" t="s">
        <v>322</v>
      </c>
      <c r="V717" t="s">
        <v>322</v>
      </c>
      <c r="W717" t="s">
        <v>322</v>
      </c>
      <c r="X717" t="s">
        <v>322</v>
      </c>
      <c r="Y717" t="s">
        <v>322</v>
      </c>
      <c r="Z717" t="s">
        <v>322</v>
      </c>
      <c r="AH717" t="s">
        <v>322</v>
      </c>
      <c r="AI717" s="26"/>
      <c r="AJ717" s="26" t="s">
        <v>322</v>
      </c>
      <c r="AK717" s="26" t="s">
        <v>322</v>
      </c>
      <c r="AL717" s="26" t="s">
        <v>322</v>
      </c>
      <c r="AM717" s="26" t="str" cm="1">
        <f t="array" ref="AM717">IF(AH717="Yes",T717&amp;" (Suspended as of: "&amp;TEXT(AI717,"m/dd/yyyy")&amp;")",T717)</f>
        <v xml:space="preserve"> </v>
      </c>
      <c r="AN717" t="str" cm="1">
        <f t="array" ref="AN71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17" t="str" cm="1">
        <f t="array" ref="AO71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1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17" t="e">
        <f>VLOOKUP(data[[#This Row],[Lead Name]],get_cat!$A$170:$B$172,2,0)</f>
        <v>#N/A</v>
      </c>
      <c r="AR71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18" spans="1:44" x14ac:dyDescent="0.35">
      <c r="A718" t="s">
        <v>133</v>
      </c>
      <c r="B718" t="s">
        <v>322</v>
      </c>
      <c r="C718" t="s">
        <v>322</v>
      </c>
      <c r="D718" t="s">
        <v>322</v>
      </c>
      <c r="E718" t="s">
        <v>48</v>
      </c>
      <c r="F718" t="s">
        <v>48</v>
      </c>
      <c r="G718" t="s">
        <v>48</v>
      </c>
      <c r="H718" t="s">
        <v>48</v>
      </c>
      <c r="I718" t="s">
        <v>48</v>
      </c>
      <c r="J718" t="s">
        <v>48</v>
      </c>
      <c r="K718" t="s">
        <v>48</v>
      </c>
      <c r="L718" t="s">
        <v>48</v>
      </c>
      <c r="M718" t="s">
        <v>48</v>
      </c>
      <c r="N718" t="s">
        <v>48</v>
      </c>
      <c r="O718" t="s">
        <v>48</v>
      </c>
      <c r="P718" t="s">
        <v>48</v>
      </c>
      <c r="Q718" t="s">
        <v>48</v>
      </c>
      <c r="R718" t="s">
        <v>48</v>
      </c>
      <c r="S718" t="s">
        <v>48</v>
      </c>
      <c r="T718" t="s">
        <v>322</v>
      </c>
      <c r="U718" t="s">
        <v>322</v>
      </c>
      <c r="V718" t="s">
        <v>322</v>
      </c>
      <c r="W718" t="s">
        <v>322</v>
      </c>
      <c r="X718" t="s">
        <v>322</v>
      </c>
      <c r="Y718" t="s">
        <v>322</v>
      </c>
      <c r="Z718" t="s">
        <v>322</v>
      </c>
      <c r="AH718" t="s">
        <v>322</v>
      </c>
      <c r="AI718" s="26"/>
      <c r="AJ718" s="26" t="s">
        <v>322</v>
      </c>
      <c r="AK718" s="26" t="s">
        <v>322</v>
      </c>
      <c r="AL718" s="26" t="s">
        <v>322</v>
      </c>
      <c r="AM718" s="26" t="str" cm="1">
        <f t="array" ref="AM718">IF(AH718="Yes",T718&amp;" (Suspended as of: "&amp;TEXT(AI718,"m/dd/yyyy")&amp;")",T718)</f>
        <v xml:space="preserve"> </v>
      </c>
      <c r="AN718" t="str" cm="1">
        <f t="array" ref="AN71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18" t="str" cm="1">
        <f t="array" ref="AO71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1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18" t="e">
        <f>VLOOKUP(data[[#This Row],[Lead Name]],get_cat!$A$170:$B$172,2,0)</f>
        <v>#N/A</v>
      </c>
      <c r="AR71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19" spans="1:44" x14ac:dyDescent="0.35">
      <c r="A719" t="s">
        <v>133</v>
      </c>
      <c r="B719" t="s">
        <v>322</v>
      </c>
      <c r="C719" t="s">
        <v>322</v>
      </c>
      <c r="D719" t="s">
        <v>322</v>
      </c>
      <c r="E719" t="s">
        <v>48</v>
      </c>
      <c r="F719" t="s">
        <v>48</v>
      </c>
      <c r="G719" t="s">
        <v>48</v>
      </c>
      <c r="H719" t="s">
        <v>48</v>
      </c>
      <c r="I719" t="s">
        <v>48</v>
      </c>
      <c r="J719" t="s">
        <v>48</v>
      </c>
      <c r="K719" t="s">
        <v>48</v>
      </c>
      <c r="L719" t="s">
        <v>48</v>
      </c>
      <c r="M719" t="s">
        <v>48</v>
      </c>
      <c r="N719" t="s">
        <v>48</v>
      </c>
      <c r="O719" t="s">
        <v>48</v>
      </c>
      <c r="P719" t="s">
        <v>48</v>
      </c>
      <c r="Q719" t="s">
        <v>48</v>
      </c>
      <c r="R719" t="s">
        <v>48</v>
      </c>
      <c r="S719" t="s">
        <v>48</v>
      </c>
      <c r="T719" t="s">
        <v>322</v>
      </c>
      <c r="U719" t="s">
        <v>322</v>
      </c>
      <c r="V719" t="s">
        <v>322</v>
      </c>
      <c r="W719" t="s">
        <v>322</v>
      </c>
      <c r="X719" t="s">
        <v>322</v>
      </c>
      <c r="Y719" t="s">
        <v>322</v>
      </c>
      <c r="Z719" t="s">
        <v>322</v>
      </c>
      <c r="AH719" t="s">
        <v>322</v>
      </c>
      <c r="AI719" s="26"/>
      <c r="AJ719" s="26" t="s">
        <v>322</v>
      </c>
      <c r="AK719" s="26" t="s">
        <v>322</v>
      </c>
      <c r="AL719" s="26" t="s">
        <v>322</v>
      </c>
      <c r="AM719" s="26" t="str" cm="1">
        <f t="array" ref="AM719">IF(AH719="Yes",T719&amp;" (Suspended as of: "&amp;TEXT(AI719,"m/dd/yyyy")&amp;")",T719)</f>
        <v xml:space="preserve"> </v>
      </c>
      <c r="AN719" t="str" cm="1">
        <f t="array" ref="AN71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19" t="str" cm="1">
        <f t="array" ref="AO71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1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19" t="e">
        <f>VLOOKUP(data[[#This Row],[Lead Name]],get_cat!$A$170:$B$172,2,0)</f>
        <v>#N/A</v>
      </c>
      <c r="AR71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20" spans="1:44" x14ac:dyDescent="0.35">
      <c r="A720" t="s">
        <v>133</v>
      </c>
      <c r="B720" t="s">
        <v>322</v>
      </c>
      <c r="C720" t="s">
        <v>322</v>
      </c>
      <c r="D720" t="s">
        <v>322</v>
      </c>
      <c r="E720" t="s">
        <v>48</v>
      </c>
      <c r="F720" t="s">
        <v>48</v>
      </c>
      <c r="G720" t="s">
        <v>48</v>
      </c>
      <c r="H720" t="s">
        <v>48</v>
      </c>
      <c r="I720" t="s">
        <v>48</v>
      </c>
      <c r="J720" t="s">
        <v>48</v>
      </c>
      <c r="K720" t="s">
        <v>48</v>
      </c>
      <c r="L720" t="s">
        <v>48</v>
      </c>
      <c r="M720" t="s">
        <v>48</v>
      </c>
      <c r="N720" t="s">
        <v>48</v>
      </c>
      <c r="O720" t="s">
        <v>48</v>
      </c>
      <c r="P720" t="s">
        <v>48</v>
      </c>
      <c r="Q720" t="s">
        <v>48</v>
      </c>
      <c r="R720" t="s">
        <v>48</v>
      </c>
      <c r="S720" t="s">
        <v>48</v>
      </c>
      <c r="T720" t="s">
        <v>322</v>
      </c>
      <c r="U720" t="s">
        <v>322</v>
      </c>
      <c r="V720" t="s">
        <v>322</v>
      </c>
      <c r="W720" t="s">
        <v>322</v>
      </c>
      <c r="X720" t="s">
        <v>322</v>
      </c>
      <c r="Y720" t="s">
        <v>322</v>
      </c>
      <c r="Z720" t="s">
        <v>322</v>
      </c>
      <c r="AH720" t="s">
        <v>322</v>
      </c>
      <c r="AI720" s="26"/>
      <c r="AJ720" s="26" t="s">
        <v>322</v>
      </c>
      <c r="AK720" s="26" t="s">
        <v>322</v>
      </c>
      <c r="AL720" s="26" t="s">
        <v>322</v>
      </c>
      <c r="AM720" s="26" t="str" cm="1">
        <f t="array" ref="AM720">IF(AH720="Yes",T720&amp;" (Suspended as of: "&amp;TEXT(AI720,"m/dd/yyyy")&amp;")",T720)</f>
        <v xml:space="preserve"> </v>
      </c>
      <c r="AN720" t="str" cm="1">
        <f t="array" ref="AN72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20" t="str" cm="1">
        <f t="array" ref="AO72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2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20" t="e">
        <f>VLOOKUP(data[[#This Row],[Lead Name]],get_cat!$A$170:$B$172,2,0)</f>
        <v>#N/A</v>
      </c>
      <c r="AR72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21" spans="1:44" x14ac:dyDescent="0.35">
      <c r="A721" t="s">
        <v>133</v>
      </c>
      <c r="B721" t="s">
        <v>322</v>
      </c>
      <c r="C721" t="s">
        <v>322</v>
      </c>
      <c r="D721" t="s">
        <v>322</v>
      </c>
      <c r="E721" t="s">
        <v>48</v>
      </c>
      <c r="F721" t="s">
        <v>48</v>
      </c>
      <c r="G721" t="s">
        <v>48</v>
      </c>
      <c r="H721" t="s">
        <v>48</v>
      </c>
      <c r="I721" t="s">
        <v>48</v>
      </c>
      <c r="J721" t="s">
        <v>48</v>
      </c>
      <c r="K721" t="s">
        <v>48</v>
      </c>
      <c r="L721" t="s">
        <v>48</v>
      </c>
      <c r="M721" t="s">
        <v>48</v>
      </c>
      <c r="N721" t="s">
        <v>48</v>
      </c>
      <c r="O721" t="s">
        <v>48</v>
      </c>
      <c r="P721" t="s">
        <v>48</v>
      </c>
      <c r="Q721" t="s">
        <v>48</v>
      </c>
      <c r="R721" t="s">
        <v>48</v>
      </c>
      <c r="S721" t="s">
        <v>48</v>
      </c>
      <c r="T721" t="s">
        <v>322</v>
      </c>
      <c r="U721" t="s">
        <v>322</v>
      </c>
      <c r="V721" t="s">
        <v>322</v>
      </c>
      <c r="W721" t="s">
        <v>322</v>
      </c>
      <c r="X721" t="s">
        <v>322</v>
      </c>
      <c r="Y721" t="s">
        <v>322</v>
      </c>
      <c r="Z721" t="s">
        <v>322</v>
      </c>
      <c r="AH721" t="s">
        <v>322</v>
      </c>
      <c r="AI721" s="26"/>
      <c r="AJ721" s="26" t="s">
        <v>322</v>
      </c>
      <c r="AK721" s="26" t="s">
        <v>322</v>
      </c>
      <c r="AL721" s="26" t="s">
        <v>322</v>
      </c>
      <c r="AM721" s="26" t="str" cm="1">
        <f t="array" ref="AM721">IF(AH721="Yes",T721&amp;" (Suspended as of: "&amp;TEXT(AI721,"m/dd/yyyy")&amp;")",T721)</f>
        <v xml:space="preserve"> </v>
      </c>
      <c r="AN721" t="str" cm="1">
        <f t="array" ref="AN72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21" t="str" cm="1">
        <f t="array" ref="AO72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2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21" t="e">
        <f>VLOOKUP(data[[#This Row],[Lead Name]],get_cat!$A$170:$B$172,2,0)</f>
        <v>#N/A</v>
      </c>
      <c r="AR72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22" spans="1:44" x14ac:dyDescent="0.35">
      <c r="A722" t="s">
        <v>133</v>
      </c>
      <c r="B722" t="s">
        <v>322</v>
      </c>
      <c r="C722" t="s">
        <v>322</v>
      </c>
      <c r="D722" t="s">
        <v>322</v>
      </c>
      <c r="E722" t="s">
        <v>48</v>
      </c>
      <c r="F722" t="s">
        <v>48</v>
      </c>
      <c r="G722" t="s">
        <v>48</v>
      </c>
      <c r="H722" t="s">
        <v>48</v>
      </c>
      <c r="I722" t="s">
        <v>48</v>
      </c>
      <c r="J722" t="s">
        <v>48</v>
      </c>
      <c r="K722" t="s">
        <v>48</v>
      </c>
      <c r="L722" t="s">
        <v>48</v>
      </c>
      <c r="M722" t="s">
        <v>48</v>
      </c>
      <c r="N722" t="s">
        <v>48</v>
      </c>
      <c r="O722" t="s">
        <v>48</v>
      </c>
      <c r="P722" t="s">
        <v>48</v>
      </c>
      <c r="Q722" t="s">
        <v>48</v>
      </c>
      <c r="R722" t="s">
        <v>48</v>
      </c>
      <c r="S722" t="s">
        <v>48</v>
      </c>
      <c r="T722" t="s">
        <v>322</v>
      </c>
      <c r="U722" t="s">
        <v>322</v>
      </c>
      <c r="V722" t="s">
        <v>322</v>
      </c>
      <c r="W722" t="s">
        <v>322</v>
      </c>
      <c r="X722" t="s">
        <v>322</v>
      </c>
      <c r="Y722" t="s">
        <v>322</v>
      </c>
      <c r="Z722" t="s">
        <v>322</v>
      </c>
      <c r="AH722" t="s">
        <v>322</v>
      </c>
      <c r="AI722" s="26"/>
      <c r="AJ722" s="26" t="s">
        <v>322</v>
      </c>
      <c r="AK722" s="26" t="s">
        <v>322</v>
      </c>
      <c r="AL722" s="26" t="s">
        <v>322</v>
      </c>
      <c r="AM722" s="26" t="str" cm="1">
        <f t="array" ref="AM722">IF(AH722="Yes",T722&amp;" (Suspended as of: "&amp;TEXT(AI722,"m/dd/yyyy")&amp;")",T722)</f>
        <v xml:space="preserve"> </v>
      </c>
      <c r="AN722" t="str" cm="1">
        <f t="array" ref="AN72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22" t="str" cm="1">
        <f t="array" ref="AO72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2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22" t="e">
        <f>VLOOKUP(data[[#This Row],[Lead Name]],get_cat!$A$170:$B$172,2,0)</f>
        <v>#N/A</v>
      </c>
      <c r="AR72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23" spans="1:44" x14ac:dyDescent="0.35">
      <c r="A723" t="s">
        <v>133</v>
      </c>
      <c r="B723" t="s">
        <v>322</v>
      </c>
      <c r="C723" t="s">
        <v>322</v>
      </c>
      <c r="D723" t="s">
        <v>322</v>
      </c>
      <c r="E723" t="s">
        <v>48</v>
      </c>
      <c r="F723" t="s">
        <v>48</v>
      </c>
      <c r="G723" t="s">
        <v>48</v>
      </c>
      <c r="H723" t="s">
        <v>48</v>
      </c>
      <c r="I723" t="s">
        <v>48</v>
      </c>
      <c r="J723" t="s">
        <v>48</v>
      </c>
      <c r="K723" t="s">
        <v>48</v>
      </c>
      <c r="L723" t="s">
        <v>48</v>
      </c>
      <c r="M723" t="s">
        <v>48</v>
      </c>
      <c r="N723" t="s">
        <v>48</v>
      </c>
      <c r="O723" t="s">
        <v>48</v>
      </c>
      <c r="P723" t="s">
        <v>48</v>
      </c>
      <c r="Q723" t="s">
        <v>48</v>
      </c>
      <c r="R723" t="s">
        <v>48</v>
      </c>
      <c r="S723" t="s">
        <v>48</v>
      </c>
      <c r="T723" t="s">
        <v>322</v>
      </c>
      <c r="U723" t="s">
        <v>322</v>
      </c>
      <c r="V723" t="s">
        <v>322</v>
      </c>
      <c r="W723" t="s">
        <v>322</v>
      </c>
      <c r="X723" t="s">
        <v>322</v>
      </c>
      <c r="Y723" t="s">
        <v>322</v>
      </c>
      <c r="Z723" t="s">
        <v>322</v>
      </c>
      <c r="AH723" t="s">
        <v>322</v>
      </c>
      <c r="AI723" s="26"/>
      <c r="AJ723" s="26" t="s">
        <v>322</v>
      </c>
      <c r="AK723" s="26" t="s">
        <v>322</v>
      </c>
      <c r="AL723" s="26" t="s">
        <v>322</v>
      </c>
      <c r="AM723" s="26" t="str" cm="1">
        <f t="array" ref="AM723">IF(AH723="Yes",T723&amp;" (Suspended as of: "&amp;TEXT(AI723,"m/dd/yyyy")&amp;")",T723)</f>
        <v xml:space="preserve"> </v>
      </c>
      <c r="AN723" t="str" cm="1">
        <f t="array" ref="AN72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23" t="str" cm="1">
        <f t="array" ref="AO72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2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23" t="e">
        <f>VLOOKUP(data[[#This Row],[Lead Name]],get_cat!$A$170:$B$172,2,0)</f>
        <v>#N/A</v>
      </c>
      <c r="AR72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24" spans="1:44" x14ac:dyDescent="0.35">
      <c r="A724" t="s">
        <v>133</v>
      </c>
      <c r="B724" t="s">
        <v>322</v>
      </c>
      <c r="C724" t="s">
        <v>322</v>
      </c>
      <c r="D724" t="s">
        <v>322</v>
      </c>
      <c r="E724" t="s">
        <v>48</v>
      </c>
      <c r="F724" t="s">
        <v>48</v>
      </c>
      <c r="G724" t="s">
        <v>48</v>
      </c>
      <c r="H724" t="s">
        <v>48</v>
      </c>
      <c r="I724" t="s">
        <v>48</v>
      </c>
      <c r="J724" t="s">
        <v>48</v>
      </c>
      <c r="K724" t="s">
        <v>48</v>
      </c>
      <c r="L724" t="s">
        <v>48</v>
      </c>
      <c r="M724" t="s">
        <v>48</v>
      </c>
      <c r="N724" t="s">
        <v>48</v>
      </c>
      <c r="O724" t="s">
        <v>48</v>
      </c>
      <c r="P724" t="s">
        <v>48</v>
      </c>
      <c r="Q724" t="s">
        <v>48</v>
      </c>
      <c r="R724" t="s">
        <v>48</v>
      </c>
      <c r="S724" t="s">
        <v>48</v>
      </c>
      <c r="T724" t="s">
        <v>322</v>
      </c>
      <c r="U724" t="s">
        <v>322</v>
      </c>
      <c r="V724" t="s">
        <v>322</v>
      </c>
      <c r="W724" t="s">
        <v>322</v>
      </c>
      <c r="X724" t="s">
        <v>322</v>
      </c>
      <c r="Y724" t="s">
        <v>322</v>
      </c>
      <c r="Z724" t="s">
        <v>322</v>
      </c>
      <c r="AH724" t="s">
        <v>322</v>
      </c>
      <c r="AI724" s="26"/>
      <c r="AJ724" s="26" t="s">
        <v>322</v>
      </c>
      <c r="AK724" s="26" t="s">
        <v>322</v>
      </c>
      <c r="AL724" s="26" t="s">
        <v>322</v>
      </c>
      <c r="AM724" s="26" t="str" cm="1">
        <f t="array" ref="AM724">IF(AH724="Yes",T724&amp;" (Suspended as of: "&amp;TEXT(AI724,"m/dd/yyyy")&amp;")",T724)</f>
        <v xml:space="preserve"> </v>
      </c>
      <c r="AN724" t="str" cm="1">
        <f t="array" ref="AN72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24" t="str" cm="1">
        <f t="array" ref="AO72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2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24" t="e">
        <f>VLOOKUP(data[[#This Row],[Lead Name]],get_cat!$A$170:$B$172,2,0)</f>
        <v>#N/A</v>
      </c>
      <c r="AR72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25" spans="1:44" x14ac:dyDescent="0.35">
      <c r="A725" t="s">
        <v>133</v>
      </c>
      <c r="B725" t="s">
        <v>322</v>
      </c>
      <c r="C725" t="s">
        <v>322</v>
      </c>
      <c r="D725" t="s">
        <v>322</v>
      </c>
      <c r="E725" t="s">
        <v>48</v>
      </c>
      <c r="F725" t="s">
        <v>48</v>
      </c>
      <c r="G725" t="s">
        <v>48</v>
      </c>
      <c r="H725" t="s">
        <v>48</v>
      </c>
      <c r="I725" t="s">
        <v>48</v>
      </c>
      <c r="J725" t="s">
        <v>48</v>
      </c>
      <c r="K725" t="s">
        <v>48</v>
      </c>
      <c r="L725" t="s">
        <v>48</v>
      </c>
      <c r="M725" t="s">
        <v>48</v>
      </c>
      <c r="N725" t="s">
        <v>48</v>
      </c>
      <c r="O725" t="s">
        <v>48</v>
      </c>
      <c r="P725" t="s">
        <v>48</v>
      </c>
      <c r="Q725" t="s">
        <v>48</v>
      </c>
      <c r="R725" t="s">
        <v>48</v>
      </c>
      <c r="S725" t="s">
        <v>48</v>
      </c>
      <c r="T725" t="s">
        <v>322</v>
      </c>
      <c r="U725" t="s">
        <v>322</v>
      </c>
      <c r="V725" t="s">
        <v>322</v>
      </c>
      <c r="W725" t="s">
        <v>322</v>
      </c>
      <c r="X725" t="s">
        <v>322</v>
      </c>
      <c r="Y725" t="s">
        <v>322</v>
      </c>
      <c r="Z725" t="s">
        <v>322</v>
      </c>
      <c r="AH725" t="s">
        <v>322</v>
      </c>
      <c r="AI725" s="26"/>
      <c r="AJ725" s="26" t="s">
        <v>322</v>
      </c>
      <c r="AK725" s="26" t="s">
        <v>322</v>
      </c>
      <c r="AL725" s="26" t="s">
        <v>322</v>
      </c>
      <c r="AM725" s="26" t="str" cm="1">
        <f t="array" ref="AM725">IF(AH725="Yes",T725&amp;" (Suspended as of: "&amp;TEXT(AI725,"m/dd/yyyy")&amp;")",T725)</f>
        <v xml:space="preserve"> </v>
      </c>
      <c r="AN725" t="str" cm="1">
        <f t="array" ref="AN72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25" t="str" cm="1">
        <f t="array" ref="AO72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2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25" t="e">
        <f>VLOOKUP(data[[#This Row],[Lead Name]],get_cat!$A$170:$B$172,2,0)</f>
        <v>#N/A</v>
      </c>
      <c r="AR72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26" spans="1:44" x14ac:dyDescent="0.35">
      <c r="A726" t="s">
        <v>133</v>
      </c>
      <c r="B726" t="s">
        <v>322</v>
      </c>
      <c r="C726" t="s">
        <v>322</v>
      </c>
      <c r="D726" t="s">
        <v>322</v>
      </c>
      <c r="E726" t="s">
        <v>48</v>
      </c>
      <c r="F726" t="s">
        <v>48</v>
      </c>
      <c r="G726" t="s">
        <v>48</v>
      </c>
      <c r="H726" t="s">
        <v>48</v>
      </c>
      <c r="I726" t="s">
        <v>48</v>
      </c>
      <c r="J726" t="s">
        <v>48</v>
      </c>
      <c r="K726" t="s">
        <v>48</v>
      </c>
      <c r="L726" t="s">
        <v>48</v>
      </c>
      <c r="M726" t="s">
        <v>48</v>
      </c>
      <c r="N726" t="s">
        <v>48</v>
      </c>
      <c r="O726" t="s">
        <v>48</v>
      </c>
      <c r="P726" t="s">
        <v>48</v>
      </c>
      <c r="Q726" t="s">
        <v>48</v>
      </c>
      <c r="R726" t="s">
        <v>48</v>
      </c>
      <c r="S726" t="s">
        <v>48</v>
      </c>
      <c r="T726" t="s">
        <v>322</v>
      </c>
      <c r="U726" t="s">
        <v>322</v>
      </c>
      <c r="V726" t="s">
        <v>322</v>
      </c>
      <c r="W726" t="s">
        <v>322</v>
      </c>
      <c r="X726" t="s">
        <v>322</v>
      </c>
      <c r="Y726" t="s">
        <v>322</v>
      </c>
      <c r="Z726" t="s">
        <v>322</v>
      </c>
      <c r="AH726" t="s">
        <v>322</v>
      </c>
      <c r="AI726" s="26"/>
      <c r="AJ726" s="26" t="s">
        <v>322</v>
      </c>
      <c r="AK726" s="26" t="s">
        <v>322</v>
      </c>
      <c r="AL726" s="26" t="s">
        <v>322</v>
      </c>
      <c r="AM726" s="26" t="str" cm="1">
        <f t="array" ref="AM726">IF(AH726="Yes",T726&amp;" (Suspended as of: "&amp;TEXT(AI726,"m/dd/yyyy")&amp;")",T726)</f>
        <v xml:space="preserve"> </v>
      </c>
      <c r="AN726" t="str" cm="1">
        <f t="array" ref="AN72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26" t="str" cm="1">
        <f t="array" ref="AO72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2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26" t="e">
        <f>VLOOKUP(data[[#This Row],[Lead Name]],get_cat!$A$170:$B$172,2,0)</f>
        <v>#N/A</v>
      </c>
      <c r="AR72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27" spans="1:44" x14ac:dyDescent="0.35">
      <c r="A727" t="s">
        <v>133</v>
      </c>
      <c r="B727" t="s">
        <v>322</v>
      </c>
      <c r="C727" t="s">
        <v>322</v>
      </c>
      <c r="D727" t="s">
        <v>322</v>
      </c>
      <c r="E727" t="s">
        <v>48</v>
      </c>
      <c r="F727" t="s">
        <v>48</v>
      </c>
      <c r="G727" t="s">
        <v>48</v>
      </c>
      <c r="H727" t="s">
        <v>48</v>
      </c>
      <c r="I727" t="s">
        <v>48</v>
      </c>
      <c r="J727" t="s">
        <v>48</v>
      </c>
      <c r="K727" t="s">
        <v>48</v>
      </c>
      <c r="L727" t="s">
        <v>48</v>
      </c>
      <c r="M727" t="s">
        <v>48</v>
      </c>
      <c r="N727" t="s">
        <v>48</v>
      </c>
      <c r="O727" t="s">
        <v>48</v>
      </c>
      <c r="P727" t="s">
        <v>48</v>
      </c>
      <c r="Q727" t="s">
        <v>48</v>
      </c>
      <c r="R727" t="s">
        <v>48</v>
      </c>
      <c r="S727" t="s">
        <v>48</v>
      </c>
      <c r="T727" t="s">
        <v>322</v>
      </c>
      <c r="U727" t="s">
        <v>322</v>
      </c>
      <c r="V727" t="s">
        <v>322</v>
      </c>
      <c r="W727" t="s">
        <v>322</v>
      </c>
      <c r="X727" t="s">
        <v>322</v>
      </c>
      <c r="Y727" t="s">
        <v>322</v>
      </c>
      <c r="Z727" t="s">
        <v>322</v>
      </c>
      <c r="AH727" t="s">
        <v>322</v>
      </c>
      <c r="AI727" s="26"/>
      <c r="AJ727" s="26" t="s">
        <v>322</v>
      </c>
      <c r="AK727" s="26" t="s">
        <v>322</v>
      </c>
      <c r="AL727" s="26" t="s">
        <v>322</v>
      </c>
      <c r="AM727" s="26" t="str" cm="1">
        <f t="array" ref="AM727">IF(AH727="Yes",T727&amp;" (Suspended as of: "&amp;TEXT(AI727,"m/dd/yyyy")&amp;")",T727)</f>
        <v xml:space="preserve"> </v>
      </c>
      <c r="AN727" t="str" cm="1">
        <f t="array" ref="AN72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27" t="str" cm="1">
        <f t="array" ref="AO72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2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27" t="e">
        <f>VLOOKUP(data[[#This Row],[Lead Name]],get_cat!$A$170:$B$172,2,0)</f>
        <v>#N/A</v>
      </c>
      <c r="AR72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28" spans="1:44" x14ac:dyDescent="0.35">
      <c r="A728" t="s">
        <v>133</v>
      </c>
      <c r="B728" t="s">
        <v>322</v>
      </c>
      <c r="C728" t="s">
        <v>322</v>
      </c>
      <c r="D728" t="s">
        <v>322</v>
      </c>
      <c r="E728" t="s">
        <v>48</v>
      </c>
      <c r="F728" t="s">
        <v>48</v>
      </c>
      <c r="G728" t="s">
        <v>48</v>
      </c>
      <c r="H728" t="s">
        <v>48</v>
      </c>
      <c r="I728" t="s">
        <v>48</v>
      </c>
      <c r="J728" t="s">
        <v>48</v>
      </c>
      <c r="K728" t="s">
        <v>48</v>
      </c>
      <c r="L728" t="s">
        <v>48</v>
      </c>
      <c r="M728" t="s">
        <v>48</v>
      </c>
      <c r="N728" t="s">
        <v>48</v>
      </c>
      <c r="O728" t="s">
        <v>48</v>
      </c>
      <c r="P728" t="s">
        <v>48</v>
      </c>
      <c r="Q728" t="s">
        <v>48</v>
      </c>
      <c r="R728" t="s">
        <v>48</v>
      </c>
      <c r="S728" t="s">
        <v>48</v>
      </c>
      <c r="T728" t="s">
        <v>322</v>
      </c>
      <c r="U728" t="s">
        <v>322</v>
      </c>
      <c r="V728" t="s">
        <v>322</v>
      </c>
      <c r="W728" t="s">
        <v>322</v>
      </c>
      <c r="X728" t="s">
        <v>322</v>
      </c>
      <c r="Y728" t="s">
        <v>322</v>
      </c>
      <c r="Z728" t="s">
        <v>322</v>
      </c>
      <c r="AH728" t="s">
        <v>322</v>
      </c>
      <c r="AI728" s="26"/>
      <c r="AJ728" s="26" t="s">
        <v>322</v>
      </c>
      <c r="AK728" s="26" t="s">
        <v>322</v>
      </c>
      <c r="AL728" s="26" t="s">
        <v>322</v>
      </c>
      <c r="AM728" s="26" t="str" cm="1">
        <f t="array" ref="AM728">IF(AH728="Yes",T728&amp;" (Suspended as of: "&amp;TEXT(AI728,"m/dd/yyyy")&amp;")",T728)</f>
        <v xml:space="preserve"> </v>
      </c>
      <c r="AN728" t="str" cm="1">
        <f t="array" ref="AN72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28" t="str" cm="1">
        <f t="array" ref="AO72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2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28" t="e">
        <f>VLOOKUP(data[[#This Row],[Lead Name]],get_cat!$A$170:$B$172,2,0)</f>
        <v>#N/A</v>
      </c>
      <c r="AR72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29" spans="1:44" x14ac:dyDescent="0.35">
      <c r="A729" t="s">
        <v>133</v>
      </c>
      <c r="B729" t="s">
        <v>322</v>
      </c>
      <c r="C729" t="s">
        <v>322</v>
      </c>
      <c r="D729" t="s">
        <v>322</v>
      </c>
      <c r="E729" t="s">
        <v>48</v>
      </c>
      <c r="F729" t="s">
        <v>48</v>
      </c>
      <c r="G729" t="s">
        <v>48</v>
      </c>
      <c r="H729" t="s">
        <v>48</v>
      </c>
      <c r="I729" t="s">
        <v>48</v>
      </c>
      <c r="J729" t="s">
        <v>48</v>
      </c>
      <c r="K729" t="s">
        <v>48</v>
      </c>
      <c r="L729" t="s">
        <v>48</v>
      </c>
      <c r="M729" t="s">
        <v>48</v>
      </c>
      <c r="N729" t="s">
        <v>48</v>
      </c>
      <c r="O729" t="s">
        <v>48</v>
      </c>
      <c r="P729" t="s">
        <v>48</v>
      </c>
      <c r="Q729" t="s">
        <v>48</v>
      </c>
      <c r="R729" t="s">
        <v>48</v>
      </c>
      <c r="S729" t="s">
        <v>48</v>
      </c>
      <c r="T729" t="s">
        <v>322</v>
      </c>
      <c r="U729" t="s">
        <v>322</v>
      </c>
      <c r="V729" t="s">
        <v>322</v>
      </c>
      <c r="W729" t="s">
        <v>322</v>
      </c>
      <c r="X729" t="s">
        <v>322</v>
      </c>
      <c r="Y729" t="s">
        <v>322</v>
      </c>
      <c r="Z729" t="s">
        <v>322</v>
      </c>
      <c r="AH729" t="s">
        <v>322</v>
      </c>
      <c r="AI729" s="26"/>
      <c r="AJ729" s="26" t="s">
        <v>322</v>
      </c>
      <c r="AK729" s="26" t="s">
        <v>322</v>
      </c>
      <c r="AL729" s="26" t="s">
        <v>322</v>
      </c>
      <c r="AM729" s="26" t="str" cm="1">
        <f t="array" ref="AM729">IF(AH729="Yes",T729&amp;" (Suspended as of: "&amp;TEXT(AI729,"m/dd/yyyy")&amp;")",T729)</f>
        <v xml:space="preserve"> </v>
      </c>
      <c r="AN729" t="str" cm="1">
        <f t="array" ref="AN72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29" t="str" cm="1">
        <f t="array" ref="AO72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2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29" t="e">
        <f>VLOOKUP(data[[#This Row],[Lead Name]],get_cat!$A$170:$B$172,2,0)</f>
        <v>#N/A</v>
      </c>
      <c r="AR72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30" spans="1:44" x14ac:dyDescent="0.35">
      <c r="A730" t="s">
        <v>133</v>
      </c>
      <c r="B730" t="s">
        <v>322</v>
      </c>
      <c r="C730" t="s">
        <v>322</v>
      </c>
      <c r="D730" t="s">
        <v>322</v>
      </c>
      <c r="E730" t="s">
        <v>48</v>
      </c>
      <c r="F730" t="s">
        <v>48</v>
      </c>
      <c r="G730" t="s">
        <v>48</v>
      </c>
      <c r="H730" t="s">
        <v>48</v>
      </c>
      <c r="I730" t="s">
        <v>48</v>
      </c>
      <c r="J730" t="s">
        <v>48</v>
      </c>
      <c r="K730" t="s">
        <v>48</v>
      </c>
      <c r="L730" t="s">
        <v>48</v>
      </c>
      <c r="M730" t="s">
        <v>48</v>
      </c>
      <c r="N730" t="s">
        <v>48</v>
      </c>
      <c r="O730" t="s">
        <v>48</v>
      </c>
      <c r="P730" t="s">
        <v>48</v>
      </c>
      <c r="Q730" t="s">
        <v>48</v>
      </c>
      <c r="R730" t="s">
        <v>48</v>
      </c>
      <c r="S730" t="s">
        <v>48</v>
      </c>
      <c r="T730" t="s">
        <v>322</v>
      </c>
      <c r="U730" t="s">
        <v>322</v>
      </c>
      <c r="V730" t="s">
        <v>322</v>
      </c>
      <c r="W730" t="s">
        <v>322</v>
      </c>
      <c r="X730" t="s">
        <v>322</v>
      </c>
      <c r="Y730" t="s">
        <v>322</v>
      </c>
      <c r="Z730" t="s">
        <v>322</v>
      </c>
      <c r="AH730" t="s">
        <v>322</v>
      </c>
      <c r="AI730" s="26"/>
      <c r="AJ730" s="26" t="s">
        <v>322</v>
      </c>
      <c r="AK730" s="26" t="s">
        <v>322</v>
      </c>
      <c r="AL730" s="26" t="s">
        <v>322</v>
      </c>
      <c r="AM730" s="26" t="str" cm="1">
        <f t="array" ref="AM730">IF(AH730="Yes",T730&amp;" (Suspended as of: "&amp;TEXT(AI730,"m/dd/yyyy")&amp;")",T730)</f>
        <v xml:space="preserve"> </v>
      </c>
      <c r="AN730" t="str" cm="1">
        <f t="array" ref="AN73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30" t="str" cm="1">
        <f t="array" ref="AO73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3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30" t="e">
        <f>VLOOKUP(data[[#This Row],[Lead Name]],get_cat!$A$170:$B$172,2,0)</f>
        <v>#N/A</v>
      </c>
      <c r="AR73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31" spans="1:44" x14ac:dyDescent="0.35">
      <c r="A731" t="s">
        <v>133</v>
      </c>
      <c r="B731" t="s">
        <v>322</v>
      </c>
      <c r="C731" t="s">
        <v>322</v>
      </c>
      <c r="D731" t="s">
        <v>322</v>
      </c>
      <c r="E731" t="s">
        <v>48</v>
      </c>
      <c r="F731" t="s">
        <v>48</v>
      </c>
      <c r="G731" t="s">
        <v>48</v>
      </c>
      <c r="H731" t="s">
        <v>48</v>
      </c>
      <c r="I731" t="s">
        <v>48</v>
      </c>
      <c r="J731" t="s">
        <v>48</v>
      </c>
      <c r="K731" t="s">
        <v>48</v>
      </c>
      <c r="L731" t="s">
        <v>48</v>
      </c>
      <c r="M731" t="s">
        <v>48</v>
      </c>
      <c r="N731" t="s">
        <v>48</v>
      </c>
      <c r="O731" t="s">
        <v>48</v>
      </c>
      <c r="P731" t="s">
        <v>48</v>
      </c>
      <c r="Q731" t="s">
        <v>48</v>
      </c>
      <c r="R731" t="s">
        <v>48</v>
      </c>
      <c r="S731" t="s">
        <v>48</v>
      </c>
      <c r="T731" t="s">
        <v>322</v>
      </c>
      <c r="U731" t="s">
        <v>322</v>
      </c>
      <c r="V731" t="s">
        <v>322</v>
      </c>
      <c r="W731" t="s">
        <v>322</v>
      </c>
      <c r="X731" t="s">
        <v>322</v>
      </c>
      <c r="Y731" t="s">
        <v>322</v>
      </c>
      <c r="Z731" t="s">
        <v>322</v>
      </c>
      <c r="AH731" t="s">
        <v>322</v>
      </c>
      <c r="AI731" s="26"/>
      <c r="AJ731" s="26" t="s">
        <v>322</v>
      </c>
      <c r="AK731" s="26" t="s">
        <v>322</v>
      </c>
      <c r="AL731" s="26" t="s">
        <v>322</v>
      </c>
      <c r="AM731" s="26" t="str" cm="1">
        <f t="array" ref="AM731">IF(AH731="Yes",T731&amp;" (Suspended as of: "&amp;TEXT(AI731,"m/dd/yyyy")&amp;")",T731)</f>
        <v xml:space="preserve"> </v>
      </c>
      <c r="AN731" t="str" cm="1">
        <f t="array" ref="AN73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31" t="str" cm="1">
        <f t="array" ref="AO73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3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31" t="e">
        <f>VLOOKUP(data[[#This Row],[Lead Name]],get_cat!$A$170:$B$172,2,0)</f>
        <v>#N/A</v>
      </c>
      <c r="AR73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32" spans="1:44" x14ac:dyDescent="0.35">
      <c r="A732" t="s">
        <v>133</v>
      </c>
      <c r="B732" t="s">
        <v>322</v>
      </c>
      <c r="C732" t="s">
        <v>322</v>
      </c>
      <c r="D732" t="s">
        <v>322</v>
      </c>
      <c r="E732" t="s">
        <v>48</v>
      </c>
      <c r="F732" t="s">
        <v>48</v>
      </c>
      <c r="G732" t="s">
        <v>48</v>
      </c>
      <c r="H732" t="s">
        <v>48</v>
      </c>
      <c r="I732" t="s">
        <v>48</v>
      </c>
      <c r="J732" t="s">
        <v>48</v>
      </c>
      <c r="K732" t="s">
        <v>48</v>
      </c>
      <c r="L732" t="s">
        <v>48</v>
      </c>
      <c r="M732" t="s">
        <v>48</v>
      </c>
      <c r="N732" t="s">
        <v>48</v>
      </c>
      <c r="O732" t="s">
        <v>48</v>
      </c>
      <c r="P732" t="s">
        <v>48</v>
      </c>
      <c r="Q732" t="s">
        <v>48</v>
      </c>
      <c r="R732" t="s">
        <v>48</v>
      </c>
      <c r="S732" t="s">
        <v>48</v>
      </c>
      <c r="T732" t="s">
        <v>322</v>
      </c>
      <c r="U732" t="s">
        <v>322</v>
      </c>
      <c r="V732" t="s">
        <v>322</v>
      </c>
      <c r="W732" t="s">
        <v>322</v>
      </c>
      <c r="X732" t="s">
        <v>322</v>
      </c>
      <c r="Y732" t="s">
        <v>322</v>
      </c>
      <c r="Z732" t="s">
        <v>322</v>
      </c>
      <c r="AH732" t="s">
        <v>322</v>
      </c>
      <c r="AI732" s="26"/>
      <c r="AJ732" s="26" t="s">
        <v>322</v>
      </c>
      <c r="AK732" s="26" t="s">
        <v>322</v>
      </c>
      <c r="AL732" s="26" t="s">
        <v>322</v>
      </c>
      <c r="AM732" s="26" t="str" cm="1">
        <f t="array" ref="AM732">IF(AH732="Yes",T732&amp;" (Suspended as of: "&amp;TEXT(AI732,"m/dd/yyyy")&amp;")",T732)</f>
        <v xml:space="preserve"> </v>
      </c>
      <c r="AN732" t="str" cm="1">
        <f t="array" ref="AN73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32" t="str" cm="1">
        <f t="array" ref="AO73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3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32" t="e">
        <f>VLOOKUP(data[[#This Row],[Lead Name]],get_cat!$A$170:$B$172,2,0)</f>
        <v>#N/A</v>
      </c>
      <c r="AR73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33" spans="1:44" x14ac:dyDescent="0.35">
      <c r="A733" t="s">
        <v>133</v>
      </c>
      <c r="B733" t="s">
        <v>322</v>
      </c>
      <c r="C733" t="s">
        <v>322</v>
      </c>
      <c r="D733" t="s">
        <v>322</v>
      </c>
      <c r="E733" t="s">
        <v>48</v>
      </c>
      <c r="F733" t="s">
        <v>48</v>
      </c>
      <c r="G733" t="s">
        <v>48</v>
      </c>
      <c r="H733" t="s">
        <v>48</v>
      </c>
      <c r="I733" t="s">
        <v>48</v>
      </c>
      <c r="J733" t="s">
        <v>48</v>
      </c>
      <c r="K733" t="s">
        <v>48</v>
      </c>
      <c r="L733" t="s">
        <v>48</v>
      </c>
      <c r="M733" t="s">
        <v>48</v>
      </c>
      <c r="N733" t="s">
        <v>48</v>
      </c>
      <c r="O733" t="s">
        <v>48</v>
      </c>
      <c r="P733" t="s">
        <v>48</v>
      </c>
      <c r="Q733" t="s">
        <v>48</v>
      </c>
      <c r="R733" t="s">
        <v>48</v>
      </c>
      <c r="S733" t="s">
        <v>48</v>
      </c>
      <c r="T733" t="s">
        <v>322</v>
      </c>
      <c r="U733" t="s">
        <v>322</v>
      </c>
      <c r="V733" t="s">
        <v>322</v>
      </c>
      <c r="W733" t="s">
        <v>322</v>
      </c>
      <c r="X733" t="s">
        <v>322</v>
      </c>
      <c r="Y733" t="s">
        <v>322</v>
      </c>
      <c r="Z733" t="s">
        <v>322</v>
      </c>
      <c r="AH733" t="s">
        <v>322</v>
      </c>
      <c r="AI733" s="26"/>
      <c r="AJ733" s="26" t="s">
        <v>322</v>
      </c>
      <c r="AK733" s="26" t="s">
        <v>322</v>
      </c>
      <c r="AL733" s="26" t="s">
        <v>322</v>
      </c>
      <c r="AM733" s="26" t="str" cm="1">
        <f t="array" ref="AM733">IF(AH733="Yes",T733&amp;" (Suspended as of: "&amp;TEXT(AI733,"m/dd/yyyy")&amp;")",T733)</f>
        <v xml:space="preserve"> </v>
      </c>
      <c r="AN733" t="str" cm="1">
        <f t="array" ref="AN73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33" t="str" cm="1">
        <f t="array" ref="AO73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3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33" t="e">
        <f>VLOOKUP(data[[#This Row],[Lead Name]],get_cat!$A$170:$B$172,2,0)</f>
        <v>#N/A</v>
      </c>
      <c r="AR73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34" spans="1:44" x14ac:dyDescent="0.35">
      <c r="A734" t="s">
        <v>133</v>
      </c>
      <c r="B734" t="s">
        <v>322</v>
      </c>
      <c r="C734" t="s">
        <v>322</v>
      </c>
      <c r="D734" t="s">
        <v>322</v>
      </c>
      <c r="E734" t="s">
        <v>48</v>
      </c>
      <c r="F734" t="s">
        <v>48</v>
      </c>
      <c r="G734" t="s">
        <v>48</v>
      </c>
      <c r="H734" t="s">
        <v>48</v>
      </c>
      <c r="I734" t="s">
        <v>48</v>
      </c>
      <c r="J734" t="s">
        <v>48</v>
      </c>
      <c r="K734" t="s">
        <v>48</v>
      </c>
      <c r="L734" t="s">
        <v>48</v>
      </c>
      <c r="M734" t="s">
        <v>48</v>
      </c>
      <c r="N734" t="s">
        <v>48</v>
      </c>
      <c r="O734" t="s">
        <v>48</v>
      </c>
      <c r="P734" t="s">
        <v>48</v>
      </c>
      <c r="Q734" t="s">
        <v>48</v>
      </c>
      <c r="R734" t="s">
        <v>48</v>
      </c>
      <c r="S734" t="s">
        <v>48</v>
      </c>
      <c r="T734" t="s">
        <v>322</v>
      </c>
      <c r="U734" t="s">
        <v>322</v>
      </c>
      <c r="V734" t="s">
        <v>322</v>
      </c>
      <c r="W734" t="s">
        <v>322</v>
      </c>
      <c r="X734" t="s">
        <v>322</v>
      </c>
      <c r="Y734" t="s">
        <v>322</v>
      </c>
      <c r="Z734" t="s">
        <v>322</v>
      </c>
      <c r="AH734" t="s">
        <v>322</v>
      </c>
      <c r="AI734" s="26"/>
      <c r="AJ734" s="26" t="s">
        <v>322</v>
      </c>
      <c r="AK734" s="26" t="s">
        <v>322</v>
      </c>
      <c r="AL734" s="26" t="s">
        <v>322</v>
      </c>
      <c r="AM734" s="26" t="str" cm="1">
        <f t="array" ref="AM734">IF(AH734="Yes",T734&amp;" (Suspended as of: "&amp;TEXT(AI734,"m/dd/yyyy")&amp;")",T734)</f>
        <v xml:space="preserve"> </v>
      </c>
      <c r="AN734" t="str" cm="1">
        <f t="array" ref="AN73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34" t="str" cm="1">
        <f t="array" ref="AO73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3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34" t="e">
        <f>VLOOKUP(data[[#This Row],[Lead Name]],get_cat!$A$170:$B$172,2,0)</f>
        <v>#N/A</v>
      </c>
      <c r="AR73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35" spans="1:44" x14ac:dyDescent="0.35">
      <c r="A735" t="s">
        <v>133</v>
      </c>
      <c r="B735" t="s">
        <v>322</v>
      </c>
      <c r="C735" t="s">
        <v>322</v>
      </c>
      <c r="D735" t="s">
        <v>322</v>
      </c>
      <c r="E735" t="s">
        <v>48</v>
      </c>
      <c r="F735" t="s">
        <v>48</v>
      </c>
      <c r="G735" t="s">
        <v>48</v>
      </c>
      <c r="H735" t="s">
        <v>48</v>
      </c>
      <c r="I735" t="s">
        <v>48</v>
      </c>
      <c r="J735" t="s">
        <v>48</v>
      </c>
      <c r="K735" t="s">
        <v>48</v>
      </c>
      <c r="L735" t="s">
        <v>48</v>
      </c>
      <c r="M735" t="s">
        <v>48</v>
      </c>
      <c r="N735" t="s">
        <v>48</v>
      </c>
      <c r="O735" t="s">
        <v>48</v>
      </c>
      <c r="P735" t="s">
        <v>48</v>
      </c>
      <c r="Q735" t="s">
        <v>48</v>
      </c>
      <c r="R735" t="s">
        <v>48</v>
      </c>
      <c r="S735" t="s">
        <v>48</v>
      </c>
      <c r="T735" t="s">
        <v>322</v>
      </c>
      <c r="U735" t="s">
        <v>322</v>
      </c>
      <c r="V735" t="s">
        <v>322</v>
      </c>
      <c r="W735" t="s">
        <v>322</v>
      </c>
      <c r="X735" t="s">
        <v>322</v>
      </c>
      <c r="Y735" t="s">
        <v>322</v>
      </c>
      <c r="Z735" t="s">
        <v>322</v>
      </c>
      <c r="AH735" t="s">
        <v>322</v>
      </c>
      <c r="AI735" s="26"/>
      <c r="AJ735" s="26" t="s">
        <v>322</v>
      </c>
      <c r="AK735" s="26" t="s">
        <v>322</v>
      </c>
      <c r="AL735" s="26" t="s">
        <v>322</v>
      </c>
      <c r="AM735" s="26" t="str" cm="1">
        <f t="array" ref="AM735">IF(AH735="Yes",T735&amp;" (Suspended as of: "&amp;TEXT(AI735,"m/dd/yyyy")&amp;")",T735)</f>
        <v xml:space="preserve"> </v>
      </c>
      <c r="AN735" t="str" cm="1">
        <f t="array" ref="AN73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35" t="str" cm="1">
        <f t="array" ref="AO73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3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35" t="e">
        <f>VLOOKUP(data[[#This Row],[Lead Name]],get_cat!$A$170:$B$172,2,0)</f>
        <v>#N/A</v>
      </c>
      <c r="AR73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36" spans="1:44" x14ac:dyDescent="0.35">
      <c r="A736" t="s">
        <v>133</v>
      </c>
      <c r="B736" t="s">
        <v>322</v>
      </c>
      <c r="C736" t="s">
        <v>322</v>
      </c>
      <c r="D736" t="s">
        <v>322</v>
      </c>
      <c r="E736" t="s">
        <v>48</v>
      </c>
      <c r="F736" t="s">
        <v>48</v>
      </c>
      <c r="G736" t="s">
        <v>48</v>
      </c>
      <c r="H736" t="s">
        <v>48</v>
      </c>
      <c r="I736" t="s">
        <v>48</v>
      </c>
      <c r="J736" t="s">
        <v>48</v>
      </c>
      <c r="K736" t="s">
        <v>48</v>
      </c>
      <c r="L736" t="s">
        <v>48</v>
      </c>
      <c r="M736" t="s">
        <v>48</v>
      </c>
      <c r="N736" t="s">
        <v>48</v>
      </c>
      <c r="O736" t="s">
        <v>48</v>
      </c>
      <c r="P736" t="s">
        <v>48</v>
      </c>
      <c r="Q736" t="s">
        <v>48</v>
      </c>
      <c r="R736" t="s">
        <v>48</v>
      </c>
      <c r="S736" t="s">
        <v>48</v>
      </c>
      <c r="T736" t="s">
        <v>322</v>
      </c>
      <c r="U736" t="s">
        <v>322</v>
      </c>
      <c r="V736" t="s">
        <v>322</v>
      </c>
      <c r="W736" t="s">
        <v>322</v>
      </c>
      <c r="X736" t="s">
        <v>322</v>
      </c>
      <c r="Y736" t="s">
        <v>322</v>
      </c>
      <c r="Z736" t="s">
        <v>322</v>
      </c>
      <c r="AH736" t="s">
        <v>322</v>
      </c>
      <c r="AI736" s="26"/>
      <c r="AJ736" s="26" t="s">
        <v>322</v>
      </c>
      <c r="AK736" s="26" t="s">
        <v>322</v>
      </c>
      <c r="AL736" s="26" t="s">
        <v>322</v>
      </c>
      <c r="AM736" s="26" t="str" cm="1">
        <f t="array" ref="AM736">IF(AH736="Yes",T736&amp;" (Suspended as of: "&amp;TEXT(AI736,"m/dd/yyyy")&amp;")",T736)</f>
        <v xml:space="preserve"> </v>
      </c>
      <c r="AN736" t="str" cm="1">
        <f t="array" ref="AN73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36" t="str" cm="1">
        <f t="array" ref="AO73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3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36" t="e">
        <f>VLOOKUP(data[[#This Row],[Lead Name]],get_cat!$A$170:$B$172,2,0)</f>
        <v>#N/A</v>
      </c>
      <c r="AR73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37" spans="1:44" x14ac:dyDescent="0.35">
      <c r="A737" t="s">
        <v>133</v>
      </c>
      <c r="B737" t="s">
        <v>322</v>
      </c>
      <c r="C737" t="s">
        <v>322</v>
      </c>
      <c r="D737" t="s">
        <v>322</v>
      </c>
      <c r="E737" t="s">
        <v>48</v>
      </c>
      <c r="F737" t="s">
        <v>48</v>
      </c>
      <c r="G737" t="s">
        <v>48</v>
      </c>
      <c r="H737" t="s">
        <v>48</v>
      </c>
      <c r="I737" t="s">
        <v>48</v>
      </c>
      <c r="J737" t="s">
        <v>48</v>
      </c>
      <c r="K737" t="s">
        <v>48</v>
      </c>
      <c r="L737" t="s">
        <v>48</v>
      </c>
      <c r="M737" t="s">
        <v>48</v>
      </c>
      <c r="N737" t="s">
        <v>48</v>
      </c>
      <c r="O737" t="s">
        <v>48</v>
      </c>
      <c r="P737" t="s">
        <v>48</v>
      </c>
      <c r="Q737" t="s">
        <v>48</v>
      </c>
      <c r="R737" t="s">
        <v>48</v>
      </c>
      <c r="S737" t="s">
        <v>48</v>
      </c>
      <c r="T737" t="s">
        <v>322</v>
      </c>
      <c r="U737" t="s">
        <v>322</v>
      </c>
      <c r="V737" t="s">
        <v>322</v>
      </c>
      <c r="W737" t="s">
        <v>322</v>
      </c>
      <c r="X737" t="s">
        <v>322</v>
      </c>
      <c r="Y737" t="s">
        <v>322</v>
      </c>
      <c r="Z737" t="s">
        <v>322</v>
      </c>
      <c r="AH737" t="s">
        <v>322</v>
      </c>
      <c r="AI737" s="26"/>
      <c r="AJ737" s="26" t="s">
        <v>322</v>
      </c>
      <c r="AK737" s="26" t="s">
        <v>322</v>
      </c>
      <c r="AL737" s="26" t="s">
        <v>322</v>
      </c>
      <c r="AM737" s="26" t="str" cm="1">
        <f t="array" ref="AM737">IF(AH737="Yes",T737&amp;" (Suspended as of: "&amp;TEXT(AI737,"m/dd/yyyy")&amp;")",T737)</f>
        <v xml:space="preserve"> </v>
      </c>
      <c r="AN737" t="str" cm="1">
        <f t="array" ref="AN73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37" t="str" cm="1">
        <f t="array" ref="AO73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3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37" t="e">
        <f>VLOOKUP(data[[#This Row],[Lead Name]],get_cat!$A$170:$B$172,2,0)</f>
        <v>#N/A</v>
      </c>
      <c r="AR73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38" spans="1:44" x14ac:dyDescent="0.35">
      <c r="A738" t="s">
        <v>133</v>
      </c>
      <c r="B738" t="s">
        <v>322</v>
      </c>
      <c r="C738" t="s">
        <v>322</v>
      </c>
      <c r="D738" t="s">
        <v>322</v>
      </c>
      <c r="E738" t="s">
        <v>48</v>
      </c>
      <c r="F738" t="s">
        <v>48</v>
      </c>
      <c r="G738" t="s">
        <v>48</v>
      </c>
      <c r="H738" t="s">
        <v>48</v>
      </c>
      <c r="I738" t="s">
        <v>48</v>
      </c>
      <c r="J738" t="s">
        <v>48</v>
      </c>
      <c r="K738" t="s">
        <v>48</v>
      </c>
      <c r="L738" t="s">
        <v>48</v>
      </c>
      <c r="M738" t="s">
        <v>48</v>
      </c>
      <c r="N738" t="s">
        <v>48</v>
      </c>
      <c r="O738" t="s">
        <v>48</v>
      </c>
      <c r="P738" t="s">
        <v>48</v>
      </c>
      <c r="Q738" t="s">
        <v>48</v>
      </c>
      <c r="R738" t="s">
        <v>48</v>
      </c>
      <c r="S738" t="s">
        <v>48</v>
      </c>
      <c r="T738" t="s">
        <v>322</v>
      </c>
      <c r="U738" t="s">
        <v>322</v>
      </c>
      <c r="V738" t="s">
        <v>322</v>
      </c>
      <c r="W738" t="s">
        <v>322</v>
      </c>
      <c r="X738" t="s">
        <v>322</v>
      </c>
      <c r="Y738" t="s">
        <v>322</v>
      </c>
      <c r="Z738" t="s">
        <v>322</v>
      </c>
      <c r="AH738" t="s">
        <v>322</v>
      </c>
      <c r="AI738" s="26"/>
      <c r="AJ738" s="26" t="s">
        <v>322</v>
      </c>
      <c r="AK738" s="26" t="s">
        <v>322</v>
      </c>
      <c r="AL738" s="26" t="s">
        <v>322</v>
      </c>
      <c r="AM738" s="26" t="str" cm="1">
        <f t="array" ref="AM738">IF(AH738="Yes",T738&amp;" (Suspended as of: "&amp;TEXT(AI738,"m/dd/yyyy")&amp;")",T738)</f>
        <v xml:space="preserve"> </v>
      </c>
      <c r="AN738" t="str" cm="1">
        <f t="array" ref="AN73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38" t="str" cm="1">
        <f t="array" ref="AO73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3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38" t="e">
        <f>VLOOKUP(data[[#This Row],[Lead Name]],get_cat!$A$170:$B$172,2,0)</f>
        <v>#N/A</v>
      </c>
      <c r="AR73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39" spans="1:44" x14ac:dyDescent="0.35">
      <c r="A739" t="s">
        <v>133</v>
      </c>
      <c r="B739" t="s">
        <v>322</v>
      </c>
      <c r="C739" t="s">
        <v>322</v>
      </c>
      <c r="D739" t="s">
        <v>322</v>
      </c>
      <c r="E739" t="s">
        <v>48</v>
      </c>
      <c r="F739" t="s">
        <v>48</v>
      </c>
      <c r="G739" t="s">
        <v>48</v>
      </c>
      <c r="H739" t="s">
        <v>48</v>
      </c>
      <c r="I739" t="s">
        <v>48</v>
      </c>
      <c r="J739" t="s">
        <v>48</v>
      </c>
      <c r="K739" t="s">
        <v>48</v>
      </c>
      <c r="L739" t="s">
        <v>48</v>
      </c>
      <c r="M739" t="s">
        <v>48</v>
      </c>
      <c r="N739" t="s">
        <v>48</v>
      </c>
      <c r="O739" t="s">
        <v>48</v>
      </c>
      <c r="P739" t="s">
        <v>48</v>
      </c>
      <c r="Q739" t="s">
        <v>48</v>
      </c>
      <c r="R739" t="s">
        <v>48</v>
      </c>
      <c r="S739" t="s">
        <v>48</v>
      </c>
      <c r="T739" t="s">
        <v>322</v>
      </c>
      <c r="U739" t="s">
        <v>322</v>
      </c>
      <c r="V739" t="s">
        <v>322</v>
      </c>
      <c r="W739" t="s">
        <v>322</v>
      </c>
      <c r="X739" t="s">
        <v>322</v>
      </c>
      <c r="Y739" t="s">
        <v>322</v>
      </c>
      <c r="Z739" t="s">
        <v>322</v>
      </c>
      <c r="AH739" t="s">
        <v>322</v>
      </c>
      <c r="AI739" s="26"/>
      <c r="AJ739" s="26" t="s">
        <v>322</v>
      </c>
      <c r="AK739" s="26" t="s">
        <v>322</v>
      </c>
      <c r="AL739" s="26" t="s">
        <v>322</v>
      </c>
      <c r="AM739" s="26" t="str" cm="1">
        <f t="array" ref="AM739">IF(AH739="Yes",T739&amp;" (Suspended as of: "&amp;TEXT(AI739,"m/dd/yyyy")&amp;")",T739)</f>
        <v xml:space="preserve"> </v>
      </c>
      <c r="AN739" t="str" cm="1">
        <f t="array" ref="AN73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39" t="str" cm="1">
        <f t="array" ref="AO73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3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39" t="e">
        <f>VLOOKUP(data[[#This Row],[Lead Name]],get_cat!$A$170:$B$172,2,0)</f>
        <v>#N/A</v>
      </c>
      <c r="AR73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40" spans="1:44" x14ac:dyDescent="0.35">
      <c r="A740" t="s">
        <v>133</v>
      </c>
      <c r="B740" t="s">
        <v>322</v>
      </c>
      <c r="C740" t="s">
        <v>322</v>
      </c>
      <c r="D740" t="s">
        <v>322</v>
      </c>
      <c r="E740" t="s">
        <v>48</v>
      </c>
      <c r="F740" t="s">
        <v>48</v>
      </c>
      <c r="G740" t="s">
        <v>48</v>
      </c>
      <c r="H740" t="s">
        <v>48</v>
      </c>
      <c r="I740" t="s">
        <v>48</v>
      </c>
      <c r="J740" t="s">
        <v>48</v>
      </c>
      <c r="K740" t="s">
        <v>48</v>
      </c>
      <c r="L740" t="s">
        <v>48</v>
      </c>
      <c r="M740" t="s">
        <v>48</v>
      </c>
      <c r="N740" t="s">
        <v>48</v>
      </c>
      <c r="O740" t="s">
        <v>48</v>
      </c>
      <c r="P740" t="s">
        <v>48</v>
      </c>
      <c r="Q740" t="s">
        <v>48</v>
      </c>
      <c r="R740" t="s">
        <v>48</v>
      </c>
      <c r="S740" t="s">
        <v>48</v>
      </c>
      <c r="T740" t="s">
        <v>322</v>
      </c>
      <c r="U740" t="s">
        <v>322</v>
      </c>
      <c r="V740" t="s">
        <v>322</v>
      </c>
      <c r="W740" t="s">
        <v>322</v>
      </c>
      <c r="X740" t="s">
        <v>322</v>
      </c>
      <c r="Y740" t="s">
        <v>322</v>
      </c>
      <c r="Z740" t="s">
        <v>322</v>
      </c>
      <c r="AH740" t="s">
        <v>322</v>
      </c>
      <c r="AI740" s="26"/>
      <c r="AJ740" s="26" t="s">
        <v>322</v>
      </c>
      <c r="AK740" s="26" t="s">
        <v>322</v>
      </c>
      <c r="AL740" s="26" t="s">
        <v>322</v>
      </c>
      <c r="AM740" s="26" t="str" cm="1">
        <f t="array" ref="AM740">IF(AH740="Yes",T740&amp;" (Suspended as of: "&amp;TEXT(AI740,"m/dd/yyyy")&amp;")",T740)</f>
        <v xml:space="preserve"> </v>
      </c>
      <c r="AN740" t="str" cm="1">
        <f t="array" ref="AN74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40" t="str" cm="1">
        <f t="array" ref="AO74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4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40" t="e">
        <f>VLOOKUP(data[[#This Row],[Lead Name]],get_cat!$A$170:$B$172,2,0)</f>
        <v>#N/A</v>
      </c>
      <c r="AR74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41" spans="1:44" x14ac:dyDescent="0.35">
      <c r="A741" t="s">
        <v>133</v>
      </c>
      <c r="B741" t="s">
        <v>322</v>
      </c>
      <c r="C741" t="s">
        <v>322</v>
      </c>
      <c r="D741" t="s">
        <v>322</v>
      </c>
      <c r="E741" t="s">
        <v>48</v>
      </c>
      <c r="F741" t="s">
        <v>48</v>
      </c>
      <c r="G741" t="s">
        <v>48</v>
      </c>
      <c r="H741" t="s">
        <v>48</v>
      </c>
      <c r="I741" t="s">
        <v>48</v>
      </c>
      <c r="J741" t="s">
        <v>48</v>
      </c>
      <c r="K741" t="s">
        <v>48</v>
      </c>
      <c r="L741" t="s">
        <v>48</v>
      </c>
      <c r="M741" t="s">
        <v>48</v>
      </c>
      <c r="N741" t="s">
        <v>48</v>
      </c>
      <c r="O741" t="s">
        <v>48</v>
      </c>
      <c r="P741" t="s">
        <v>48</v>
      </c>
      <c r="Q741" t="s">
        <v>48</v>
      </c>
      <c r="R741" t="s">
        <v>48</v>
      </c>
      <c r="S741" t="s">
        <v>48</v>
      </c>
      <c r="T741" t="s">
        <v>322</v>
      </c>
      <c r="U741" t="s">
        <v>322</v>
      </c>
      <c r="V741" t="s">
        <v>322</v>
      </c>
      <c r="W741" t="s">
        <v>322</v>
      </c>
      <c r="X741" t="s">
        <v>322</v>
      </c>
      <c r="Y741" t="s">
        <v>322</v>
      </c>
      <c r="Z741" t="s">
        <v>322</v>
      </c>
      <c r="AH741" t="s">
        <v>322</v>
      </c>
      <c r="AI741" s="26"/>
      <c r="AJ741" s="26" t="s">
        <v>322</v>
      </c>
      <c r="AK741" s="26" t="s">
        <v>322</v>
      </c>
      <c r="AL741" s="26" t="s">
        <v>322</v>
      </c>
      <c r="AM741" s="26" t="str" cm="1">
        <f t="array" ref="AM741">IF(AH741="Yes",T741&amp;" (Suspended as of: "&amp;TEXT(AI741,"m/dd/yyyy")&amp;")",T741)</f>
        <v xml:space="preserve"> </v>
      </c>
      <c r="AN741" t="str" cm="1">
        <f t="array" ref="AN74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41" t="str" cm="1">
        <f t="array" ref="AO74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4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41" t="e">
        <f>VLOOKUP(data[[#This Row],[Lead Name]],get_cat!$A$170:$B$172,2,0)</f>
        <v>#N/A</v>
      </c>
      <c r="AR74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42" spans="1:44" x14ac:dyDescent="0.35">
      <c r="A742" t="s">
        <v>133</v>
      </c>
      <c r="B742" t="s">
        <v>322</v>
      </c>
      <c r="C742" t="s">
        <v>322</v>
      </c>
      <c r="D742" t="s">
        <v>322</v>
      </c>
      <c r="E742" t="s">
        <v>48</v>
      </c>
      <c r="F742" t="s">
        <v>48</v>
      </c>
      <c r="G742" t="s">
        <v>48</v>
      </c>
      <c r="H742" t="s">
        <v>48</v>
      </c>
      <c r="I742" t="s">
        <v>48</v>
      </c>
      <c r="J742" t="s">
        <v>48</v>
      </c>
      <c r="K742" t="s">
        <v>48</v>
      </c>
      <c r="L742" t="s">
        <v>48</v>
      </c>
      <c r="M742" t="s">
        <v>48</v>
      </c>
      <c r="N742" t="s">
        <v>48</v>
      </c>
      <c r="O742" t="s">
        <v>48</v>
      </c>
      <c r="P742" t="s">
        <v>48</v>
      </c>
      <c r="Q742" t="s">
        <v>48</v>
      </c>
      <c r="R742" t="s">
        <v>48</v>
      </c>
      <c r="S742" t="s">
        <v>48</v>
      </c>
      <c r="T742" t="s">
        <v>322</v>
      </c>
      <c r="U742" t="s">
        <v>322</v>
      </c>
      <c r="V742" t="s">
        <v>322</v>
      </c>
      <c r="W742" t="s">
        <v>322</v>
      </c>
      <c r="X742" t="s">
        <v>322</v>
      </c>
      <c r="Y742" t="s">
        <v>322</v>
      </c>
      <c r="Z742" t="s">
        <v>322</v>
      </c>
      <c r="AH742" t="s">
        <v>322</v>
      </c>
      <c r="AI742" s="26"/>
      <c r="AJ742" s="26" t="s">
        <v>322</v>
      </c>
      <c r="AK742" s="26" t="s">
        <v>322</v>
      </c>
      <c r="AL742" s="26" t="s">
        <v>322</v>
      </c>
      <c r="AM742" s="26" t="str" cm="1">
        <f t="array" ref="AM742">IF(AH742="Yes",T742&amp;" (Suspended as of: "&amp;TEXT(AI742,"m/dd/yyyy")&amp;")",T742)</f>
        <v xml:space="preserve"> </v>
      </c>
      <c r="AN742" t="str" cm="1">
        <f t="array" ref="AN74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42" t="str" cm="1">
        <f t="array" ref="AO74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4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42" t="e">
        <f>VLOOKUP(data[[#This Row],[Lead Name]],get_cat!$A$170:$B$172,2,0)</f>
        <v>#N/A</v>
      </c>
      <c r="AR74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43" spans="1:44" x14ac:dyDescent="0.35">
      <c r="A743" t="s">
        <v>133</v>
      </c>
      <c r="B743" t="s">
        <v>322</v>
      </c>
      <c r="C743" t="s">
        <v>322</v>
      </c>
      <c r="D743" t="s">
        <v>322</v>
      </c>
      <c r="E743" t="s">
        <v>48</v>
      </c>
      <c r="F743" t="s">
        <v>48</v>
      </c>
      <c r="G743" t="s">
        <v>48</v>
      </c>
      <c r="H743" t="s">
        <v>48</v>
      </c>
      <c r="I743" t="s">
        <v>48</v>
      </c>
      <c r="J743" t="s">
        <v>48</v>
      </c>
      <c r="K743" t="s">
        <v>48</v>
      </c>
      <c r="L743" t="s">
        <v>48</v>
      </c>
      <c r="M743" t="s">
        <v>48</v>
      </c>
      <c r="N743" t="s">
        <v>48</v>
      </c>
      <c r="O743" t="s">
        <v>48</v>
      </c>
      <c r="P743" t="s">
        <v>48</v>
      </c>
      <c r="Q743" t="s">
        <v>48</v>
      </c>
      <c r="R743" t="s">
        <v>48</v>
      </c>
      <c r="S743" t="s">
        <v>48</v>
      </c>
      <c r="T743" t="s">
        <v>322</v>
      </c>
      <c r="U743" t="s">
        <v>322</v>
      </c>
      <c r="V743" t="s">
        <v>322</v>
      </c>
      <c r="W743" t="s">
        <v>322</v>
      </c>
      <c r="X743" t="s">
        <v>322</v>
      </c>
      <c r="Y743" t="s">
        <v>322</v>
      </c>
      <c r="Z743" t="s">
        <v>322</v>
      </c>
      <c r="AH743" t="s">
        <v>322</v>
      </c>
      <c r="AI743" s="26"/>
      <c r="AJ743" s="26" t="s">
        <v>322</v>
      </c>
      <c r="AK743" s="26" t="s">
        <v>322</v>
      </c>
      <c r="AL743" s="26" t="s">
        <v>322</v>
      </c>
      <c r="AM743" s="26" t="str" cm="1">
        <f t="array" ref="AM743">IF(AH743="Yes",T743&amp;" (Suspended as of: "&amp;TEXT(AI743,"m/dd/yyyy")&amp;")",T743)</f>
        <v xml:space="preserve"> </v>
      </c>
      <c r="AN743" t="str" cm="1">
        <f t="array" ref="AN74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43" t="str" cm="1">
        <f t="array" ref="AO74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4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43" t="e">
        <f>VLOOKUP(data[[#This Row],[Lead Name]],get_cat!$A$170:$B$172,2,0)</f>
        <v>#N/A</v>
      </c>
      <c r="AR74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44" spans="1:44" x14ac:dyDescent="0.35">
      <c r="A744" t="s">
        <v>133</v>
      </c>
      <c r="B744" t="s">
        <v>322</v>
      </c>
      <c r="C744" t="s">
        <v>322</v>
      </c>
      <c r="D744" t="s">
        <v>322</v>
      </c>
      <c r="E744" t="s">
        <v>48</v>
      </c>
      <c r="F744" t="s">
        <v>48</v>
      </c>
      <c r="G744" t="s">
        <v>48</v>
      </c>
      <c r="H744" t="s">
        <v>48</v>
      </c>
      <c r="I744" t="s">
        <v>48</v>
      </c>
      <c r="J744" t="s">
        <v>48</v>
      </c>
      <c r="K744" t="s">
        <v>48</v>
      </c>
      <c r="L744" t="s">
        <v>48</v>
      </c>
      <c r="M744" t="s">
        <v>48</v>
      </c>
      <c r="N744" t="s">
        <v>48</v>
      </c>
      <c r="O744" t="s">
        <v>48</v>
      </c>
      <c r="P744" t="s">
        <v>48</v>
      </c>
      <c r="Q744" t="s">
        <v>48</v>
      </c>
      <c r="R744" t="s">
        <v>48</v>
      </c>
      <c r="S744" t="s">
        <v>48</v>
      </c>
      <c r="T744" t="s">
        <v>322</v>
      </c>
      <c r="U744" t="s">
        <v>322</v>
      </c>
      <c r="V744" t="s">
        <v>322</v>
      </c>
      <c r="W744" t="s">
        <v>322</v>
      </c>
      <c r="X744" t="s">
        <v>322</v>
      </c>
      <c r="Y744" t="s">
        <v>322</v>
      </c>
      <c r="Z744" t="s">
        <v>322</v>
      </c>
      <c r="AH744" t="s">
        <v>322</v>
      </c>
      <c r="AI744" s="26"/>
      <c r="AJ744" s="26" t="s">
        <v>322</v>
      </c>
      <c r="AK744" s="26" t="s">
        <v>322</v>
      </c>
      <c r="AL744" s="26" t="s">
        <v>322</v>
      </c>
      <c r="AM744" s="26" t="str" cm="1">
        <f t="array" ref="AM744">IF(AH744="Yes",T744&amp;" (Suspended as of: "&amp;TEXT(AI744,"m/dd/yyyy")&amp;")",T744)</f>
        <v xml:space="preserve"> </v>
      </c>
      <c r="AN744" t="str" cm="1">
        <f t="array" ref="AN74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44" t="str" cm="1">
        <f t="array" ref="AO74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4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44" t="e">
        <f>VLOOKUP(data[[#This Row],[Lead Name]],get_cat!$A$170:$B$172,2,0)</f>
        <v>#N/A</v>
      </c>
      <c r="AR74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45" spans="1:44" x14ac:dyDescent="0.35">
      <c r="A745" t="s">
        <v>133</v>
      </c>
      <c r="B745" t="s">
        <v>322</v>
      </c>
      <c r="C745" t="s">
        <v>322</v>
      </c>
      <c r="D745" t="s">
        <v>322</v>
      </c>
      <c r="E745" t="s">
        <v>48</v>
      </c>
      <c r="F745" t="s">
        <v>48</v>
      </c>
      <c r="G745" t="s">
        <v>48</v>
      </c>
      <c r="H745" t="s">
        <v>48</v>
      </c>
      <c r="I745" t="s">
        <v>48</v>
      </c>
      <c r="J745" t="s">
        <v>48</v>
      </c>
      <c r="K745" t="s">
        <v>48</v>
      </c>
      <c r="L745" t="s">
        <v>48</v>
      </c>
      <c r="M745" t="s">
        <v>48</v>
      </c>
      <c r="N745" t="s">
        <v>48</v>
      </c>
      <c r="O745" t="s">
        <v>48</v>
      </c>
      <c r="P745" t="s">
        <v>48</v>
      </c>
      <c r="Q745" t="s">
        <v>48</v>
      </c>
      <c r="R745" t="s">
        <v>48</v>
      </c>
      <c r="S745" t="s">
        <v>48</v>
      </c>
      <c r="T745" t="s">
        <v>322</v>
      </c>
      <c r="U745" t="s">
        <v>322</v>
      </c>
      <c r="V745" t="s">
        <v>322</v>
      </c>
      <c r="W745" t="s">
        <v>322</v>
      </c>
      <c r="X745" t="s">
        <v>322</v>
      </c>
      <c r="Y745" t="s">
        <v>322</v>
      </c>
      <c r="Z745" t="s">
        <v>322</v>
      </c>
      <c r="AH745" t="s">
        <v>322</v>
      </c>
      <c r="AI745" s="26"/>
      <c r="AJ745" s="26" t="s">
        <v>322</v>
      </c>
      <c r="AK745" s="26" t="s">
        <v>322</v>
      </c>
      <c r="AL745" s="26" t="s">
        <v>322</v>
      </c>
      <c r="AM745" s="26" t="str" cm="1">
        <f t="array" ref="AM745">IF(AH745="Yes",T745&amp;" (Suspended as of: "&amp;TEXT(AI745,"m/dd/yyyy")&amp;")",T745)</f>
        <v xml:space="preserve"> </v>
      </c>
      <c r="AN745" t="str" cm="1">
        <f t="array" ref="AN74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45" t="str" cm="1">
        <f t="array" ref="AO74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4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45" t="e">
        <f>VLOOKUP(data[[#This Row],[Lead Name]],get_cat!$A$170:$B$172,2,0)</f>
        <v>#N/A</v>
      </c>
      <c r="AR74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46" spans="1:44" x14ac:dyDescent="0.35">
      <c r="A746" t="s">
        <v>133</v>
      </c>
      <c r="B746" t="s">
        <v>322</v>
      </c>
      <c r="C746" t="s">
        <v>322</v>
      </c>
      <c r="D746" t="s">
        <v>322</v>
      </c>
      <c r="E746" t="s">
        <v>48</v>
      </c>
      <c r="F746" t="s">
        <v>48</v>
      </c>
      <c r="G746" t="s">
        <v>48</v>
      </c>
      <c r="H746" t="s">
        <v>48</v>
      </c>
      <c r="I746" t="s">
        <v>48</v>
      </c>
      <c r="J746" t="s">
        <v>48</v>
      </c>
      <c r="K746" t="s">
        <v>48</v>
      </c>
      <c r="L746" t="s">
        <v>48</v>
      </c>
      <c r="M746" t="s">
        <v>48</v>
      </c>
      <c r="N746" t="s">
        <v>48</v>
      </c>
      <c r="O746" t="s">
        <v>48</v>
      </c>
      <c r="P746" t="s">
        <v>48</v>
      </c>
      <c r="Q746" t="s">
        <v>48</v>
      </c>
      <c r="R746" t="s">
        <v>48</v>
      </c>
      <c r="S746" t="s">
        <v>48</v>
      </c>
      <c r="T746" t="s">
        <v>322</v>
      </c>
      <c r="U746" t="s">
        <v>322</v>
      </c>
      <c r="V746" t="s">
        <v>322</v>
      </c>
      <c r="W746" t="s">
        <v>322</v>
      </c>
      <c r="X746" t="s">
        <v>322</v>
      </c>
      <c r="Y746" t="s">
        <v>322</v>
      </c>
      <c r="Z746" t="s">
        <v>322</v>
      </c>
      <c r="AH746" t="s">
        <v>322</v>
      </c>
      <c r="AI746" s="26"/>
      <c r="AJ746" s="26" t="s">
        <v>322</v>
      </c>
      <c r="AK746" s="26" t="s">
        <v>322</v>
      </c>
      <c r="AL746" s="26" t="s">
        <v>322</v>
      </c>
      <c r="AM746" s="26" t="str" cm="1">
        <f t="array" ref="AM746">IF(AH746="Yes",T746&amp;" (Suspended as of: "&amp;TEXT(AI746,"m/dd/yyyy")&amp;")",T746)</f>
        <v xml:space="preserve"> </v>
      </c>
      <c r="AN746" t="str" cm="1">
        <f t="array" ref="AN74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46" t="str" cm="1">
        <f t="array" ref="AO74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4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46" t="e">
        <f>VLOOKUP(data[[#This Row],[Lead Name]],get_cat!$A$170:$B$172,2,0)</f>
        <v>#N/A</v>
      </c>
      <c r="AR74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47" spans="1:44" x14ac:dyDescent="0.35">
      <c r="A747" t="s">
        <v>133</v>
      </c>
      <c r="B747" t="s">
        <v>322</v>
      </c>
      <c r="C747" t="s">
        <v>322</v>
      </c>
      <c r="D747" t="s">
        <v>322</v>
      </c>
      <c r="E747" t="s">
        <v>48</v>
      </c>
      <c r="F747" t="s">
        <v>48</v>
      </c>
      <c r="G747" t="s">
        <v>48</v>
      </c>
      <c r="H747" t="s">
        <v>48</v>
      </c>
      <c r="I747" t="s">
        <v>48</v>
      </c>
      <c r="J747" t="s">
        <v>48</v>
      </c>
      <c r="K747" t="s">
        <v>48</v>
      </c>
      <c r="L747" t="s">
        <v>48</v>
      </c>
      <c r="M747" t="s">
        <v>48</v>
      </c>
      <c r="N747" t="s">
        <v>48</v>
      </c>
      <c r="O747" t="s">
        <v>48</v>
      </c>
      <c r="P747" t="s">
        <v>48</v>
      </c>
      <c r="Q747" t="s">
        <v>48</v>
      </c>
      <c r="R747" t="s">
        <v>48</v>
      </c>
      <c r="S747" t="s">
        <v>48</v>
      </c>
      <c r="T747" t="s">
        <v>322</v>
      </c>
      <c r="U747" t="s">
        <v>322</v>
      </c>
      <c r="V747" t="s">
        <v>322</v>
      </c>
      <c r="W747" t="s">
        <v>322</v>
      </c>
      <c r="X747" t="s">
        <v>322</v>
      </c>
      <c r="Y747" t="s">
        <v>322</v>
      </c>
      <c r="Z747" t="s">
        <v>322</v>
      </c>
      <c r="AH747" t="s">
        <v>322</v>
      </c>
      <c r="AI747" s="26"/>
      <c r="AJ747" s="26" t="s">
        <v>322</v>
      </c>
      <c r="AK747" s="26" t="s">
        <v>322</v>
      </c>
      <c r="AL747" s="26" t="s">
        <v>322</v>
      </c>
      <c r="AM747" s="26" t="str" cm="1">
        <f t="array" ref="AM747">IF(AH747="Yes",T747&amp;" (Suspended as of: "&amp;TEXT(AI747,"m/dd/yyyy")&amp;")",T747)</f>
        <v xml:space="preserve"> </v>
      </c>
      <c r="AN747" t="str" cm="1">
        <f t="array" ref="AN74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47" t="str" cm="1">
        <f t="array" ref="AO74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4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47" t="e">
        <f>VLOOKUP(data[[#This Row],[Lead Name]],get_cat!$A$170:$B$172,2,0)</f>
        <v>#N/A</v>
      </c>
      <c r="AR74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48" spans="1:44" x14ac:dyDescent="0.35">
      <c r="A748" t="s">
        <v>133</v>
      </c>
      <c r="B748" t="s">
        <v>322</v>
      </c>
      <c r="C748" t="s">
        <v>322</v>
      </c>
      <c r="D748" t="s">
        <v>322</v>
      </c>
      <c r="E748" t="s">
        <v>48</v>
      </c>
      <c r="F748" t="s">
        <v>48</v>
      </c>
      <c r="G748" t="s">
        <v>48</v>
      </c>
      <c r="H748" t="s">
        <v>48</v>
      </c>
      <c r="I748" t="s">
        <v>48</v>
      </c>
      <c r="J748" t="s">
        <v>48</v>
      </c>
      <c r="K748" t="s">
        <v>48</v>
      </c>
      <c r="L748" t="s">
        <v>48</v>
      </c>
      <c r="M748" t="s">
        <v>48</v>
      </c>
      <c r="N748" t="s">
        <v>48</v>
      </c>
      <c r="O748" t="s">
        <v>48</v>
      </c>
      <c r="P748" t="s">
        <v>48</v>
      </c>
      <c r="Q748" t="s">
        <v>48</v>
      </c>
      <c r="R748" t="s">
        <v>48</v>
      </c>
      <c r="S748" t="s">
        <v>48</v>
      </c>
      <c r="T748" t="s">
        <v>322</v>
      </c>
      <c r="U748" t="s">
        <v>322</v>
      </c>
      <c r="V748" t="s">
        <v>322</v>
      </c>
      <c r="W748" t="s">
        <v>322</v>
      </c>
      <c r="X748" t="s">
        <v>322</v>
      </c>
      <c r="Y748" t="s">
        <v>322</v>
      </c>
      <c r="Z748" t="s">
        <v>322</v>
      </c>
      <c r="AH748" t="s">
        <v>322</v>
      </c>
      <c r="AI748" s="26"/>
      <c r="AJ748" s="26" t="s">
        <v>322</v>
      </c>
      <c r="AK748" s="26" t="s">
        <v>322</v>
      </c>
      <c r="AL748" s="26" t="s">
        <v>322</v>
      </c>
      <c r="AM748" s="26" t="str" cm="1">
        <f t="array" ref="AM748">IF(AH748="Yes",T748&amp;" (Suspended as of: "&amp;TEXT(AI748,"m/dd/yyyy")&amp;")",T748)</f>
        <v xml:space="preserve"> </v>
      </c>
      <c r="AN748" t="str" cm="1">
        <f t="array" ref="AN74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48" t="str" cm="1">
        <f t="array" ref="AO74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4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48" t="e">
        <f>VLOOKUP(data[[#This Row],[Lead Name]],get_cat!$A$170:$B$172,2,0)</f>
        <v>#N/A</v>
      </c>
      <c r="AR74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49" spans="1:44" x14ac:dyDescent="0.35">
      <c r="A749" t="s">
        <v>133</v>
      </c>
      <c r="B749" t="s">
        <v>322</v>
      </c>
      <c r="C749" t="s">
        <v>322</v>
      </c>
      <c r="D749" t="s">
        <v>322</v>
      </c>
      <c r="E749" t="s">
        <v>48</v>
      </c>
      <c r="F749" t="s">
        <v>48</v>
      </c>
      <c r="G749" t="s">
        <v>48</v>
      </c>
      <c r="H749" t="s">
        <v>48</v>
      </c>
      <c r="I749" t="s">
        <v>48</v>
      </c>
      <c r="J749" t="s">
        <v>48</v>
      </c>
      <c r="K749" t="s">
        <v>48</v>
      </c>
      <c r="L749" t="s">
        <v>48</v>
      </c>
      <c r="M749" t="s">
        <v>48</v>
      </c>
      <c r="N749" t="s">
        <v>48</v>
      </c>
      <c r="O749" t="s">
        <v>48</v>
      </c>
      <c r="P749" t="s">
        <v>48</v>
      </c>
      <c r="Q749" t="s">
        <v>48</v>
      </c>
      <c r="R749" t="s">
        <v>48</v>
      </c>
      <c r="S749" t="s">
        <v>48</v>
      </c>
      <c r="T749" t="s">
        <v>322</v>
      </c>
      <c r="U749" t="s">
        <v>322</v>
      </c>
      <c r="V749" t="s">
        <v>322</v>
      </c>
      <c r="W749" t="s">
        <v>322</v>
      </c>
      <c r="X749" t="s">
        <v>322</v>
      </c>
      <c r="Y749" t="s">
        <v>322</v>
      </c>
      <c r="Z749" t="s">
        <v>322</v>
      </c>
      <c r="AH749" t="s">
        <v>322</v>
      </c>
      <c r="AI749" s="26"/>
      <c r="AJ749" s="26" t="s">
        <v>322</v>
      </c>
      <c r="AK749" s="26" t="s">
        <v>322</v>
      </c>
      <c r="AL749" s="26" t="s">
        <v>322</v>
      </c>
      <c r="AM749" s="26" t="str" cm="1">
        <f t="array" ref="AM749">IF(AH749="Yes",T749&amp;" (Suspended as of: "&amp;TEXT(AI749,"m/dd/yyyy")&amp;")",T749)</f>
        <v xml:space="preserve"> </v>
      </c>
      <c r="AN749" t="str" cm="1">
        <f t="array" ref="AN74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49" t="str" cm="1">
        <f t="array" ref="AO74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4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49" t="e">
        <f>VLOOKUP(data[[#This Row],[Lead Name]],get_cat!$A$170:$B$172,2,0)</f>
        <v>#N/A</v>
      </c>
      <c r="AR74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50" spans="1:44" x14ac:dyDescent="0.35">
      <c r="A750" t="s">
        <v>133</v>
      </c>
      <c r="B750" t="s">
        <v>322</v>
      </c>
      <c r="C750" t="s">
        <v>322</v>
      </c>
      <c r="D750" t="s">
        <v>322</v>
      </c>
      <c r="E750" t="s">
        <v>48</v>
      </c>
      <c r="F750" t="s">
        <v>48</v>
      </c>
      <c r="G750" t="s">
        <v>48</v>
      </c>
      <c r="H750" t="s">
        <v>48</v>
      </c>
      <c r="I750" t="s">
        <v>48</v>
      </c>
      <c r="J750" t="s">
        <v>48</v>
      </c>
      <c r="K750" t="s">
        <v>48</v>
      </c>
      <c r="L750" t="s">
        <v>48</v>
      </c>
      <c r="M750" t="s">
        <v>48</v>
      </c>
      <c r="N750" t="s">
        <v>48</v>
      </c>
      <c r="O750" t="s">
        <v>48</v>
      </c>
      <c r="P750" t="s">
        <v>48</v>
      </c>
      <c r="Q750" t="s">
        <v>48</v>
      </c>
      <c r="R750" t="s">
        <v>48</v>
      </c>
      <c r="S750" t="s">
        <v>48</v>
      </c>
      <c r="T750" t="s">
        <v>322</v>
      </c>
      <c r="U750" t="s">
        <v>322</v>
      </c>
      <c r="V750" t="s">
        <v>322</v>
      </c>
      <c r="W750" t="s">
        <v>322</v>
      </c>
      <c r="X750" t="s">
        <v>322</v>
      </c>
      <c r="Y750" t="s">
        <v>322</v>
      </c>
      <c r="Z750" t="s">
        <v>322</v>
      </c>
      <c r="AH750" t="s">
        <v>322</v>
      </c>
      <c r="AI750" s="26"/>
      <c r="AJ750" s="26" t="s">
        <v>322</v>
      </c>
      <c r="AK750" s="26" t="s">
        <v>322</v>
      </c>
      <c r="AL750" s="26" t="s">
        <v>322</v>
      </c>
      <c r="AM750" s="26" t="str" cm="1">
        <f t="array" ref="AM750">IF(AH750="Yes",T750&amp;" (Suspended as of: "&amp;TEXT(AI750,"m/dd/yyyy")&amp;")",T750)</f>
        <v xml:space="preserve"> </v>
      </c>
      <c r="AN750" t="str" cm="1">
        <f t="array" ref="AN75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50" t="str" cm="1">
        <f t="array" ref="AO75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5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50" t="e">
        <f>VLOOKUP(data[[#This Row],[Lead Name]],get_cat!$A$170:$B$172,2,0)</f>
        <v>#N/A</v>
      </c>
      <c r="AR75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51" spans="1:44" x14ac:dyDescent="0.35">
      <c r="A751" t="s">
        <v>133</v>
      </c>
      <c r="B751" t="s">
        <v>322</v>
      </c>
      <c r="C751" t="s">
        <v>322</v>
      </c>
      <c r="D751" t="s">
        <v>322</v>
      </c>
      <c r="E751" t="s">
        <v>48</v>
      </c>
      <c r="F751" t="s">
        <v>48</v>
      </c>
      <c r="G751" t="s">
        <v>48</v>
      </c>
      <c r="H751" t="s">
        <v>48</v>
      </c>
      <c r="I751" t="s">
        <v>48</v>
      </c>
      <c r="J751" t="s">
        <v>48</v>
      </c>
      <c r="K751" t="s">
        <v>48</v>
      </c>
      <c r="L751" t="s">
        <v>48</v>
      </c>
      <c r="M751" t="s">
        <v>48</v>
      </c>
      <c r="N751" t="s">
        <v>48</v>
      </c>
      <c r="O751" t="s">
        <v>48</v>
      </c>
      <c r="P751" t="s">
        <v>48</v>
      </c>
      <c r="Q751" t="s">
        <v>48</v>
      </c>
      <c r="R751" t="s">
        <v>48</v>
      </c>
      <c r="S751" t="s">
        <v>48</v>
      </c>
      <c r="T751" t="s">
        <v>322</v>
      </c>
      <c r="U751" t="s">
        <v>322</v>
      </c>
      <c r="V751" t="s">
        <v>322</v>
      </c>
      <c r="W751" t="s">
        <v>322</v>
      </c>
      <c r="X751" t="s">
        <v>322</v>
      </c>
      <c r="Y751" t="s">
        <v>322</v>
      </c>
      <c r="Z751" t="s">
        <v>322</v>
      </c>
      <c r="AH751" t="s">
        <v>322</v>
      </c>
      <c r="AI751" s="26"/>
      <c r="AJ751" s="26" t="s">
        <v>322</v>
      </c>
      <c r="AK751" s="26" t="s">
        <v>322</v>
      </c>
      <c r="AL751" s="26" t="s">
        <v>322</v>
      </c>
      <c r="AM751" s="26" t="str" cm="1">
        <f t="array" ref="AM751">IF(AH751="Yes",T751&amp;" (Suspended as of: "&amp;TEXT(AI751,"m/dd/yyyy")&amp;")",T751)</f>
        <v xml:space="preserve"> </v>
      </c>
      <c r="AN751" t="str" cm="1">
        <f t="array" ref="AN75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51" t="str" cm="1">
        <f t="array" ref="AO75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5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51" t="e">
        <f>VLOOKUP(data[[#This Row],[Lead Name]],get_cat!$A$170:$B$172,2,0)</f>
        <v>#N/A</v>
      </c>
      <c r="AR75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52" spans="1:44" x14ac:dyDescent="0.35">
      <c r="A752" t="s">
        <v>133</v>
      </c>
      <c r="B752" t="s">
        <v>322</v>
      </c>
      <c r="C752" t="s">
        <v>322</v>
      </c>
      <c r="D752" t="s">
        <v>322</v>
      </c>
      <c r="E752" t="s">
        <v>48</v>
      </c>
      <c r="F752" t="s">
        <v>48</v>
      </c>
      <c r="G752" t="s">
        <v>48</v>
      </c>
      <c r="H752" t="s">
        <v>48</v>
      </c>
      <c r="I752" t="s">
        <v>48</v>
      </c>
      <c r="J752" t="s">
        <v>48</v>
      </c>
      <c r="K752" t="s">
        <v>48</v>
      </c>
      <c r="L752" t="s">
        <v>48</v>
      </c>
      <c r="M752" t="s">
        <v>48</v>
      </c>
      <c r="N752" t="s">
        <v>48</v>
      </c>
      <c r="O752" t="s">
        <v>48</v>
      </c>
      <c r="P752" t="s">
        <v>48</v>
      </c>
      <c r="Q752" t="s">
        <v>48</v>
      </c>
      <c r="R752" t="s">
        <v>48</v>
      </c>
      <c r="S752" t="s">
        <v>48</v>
      </c>
      <c r="T752" t="s">
        <v>322</v>
      </c>
      <c r="U752" t="s">
        <v>322</v>
      </c>
      <c r="V752" t="s">
        <v>322</v>
      </c>
      <c r="W752" t="s">
        <v>322</v>
      </c>
      <c r="X752" t="s">
        <v>322</v>
      </c>
      <c r="Y752" t="s">
        <v>322</v>
      </c>
      <c r="Z752" t="s">
        <v>322</v>
      </c>
      <c r="AH752" t="s">
        <v>322</v>
      </c>
      <c r="AI752" s="26"/>
      <c r="AJ752" s="26" t="s">
        <v>322</v>
      </c>
      <c r="AK752" s="26" t="s">
        <v>322</v>
      </c>
      <c r="AL752" s="26" t="s">
        <v>322</v>
      </c>
      <c r="AM752" s="26" t="str" cm="1">
        <f t="array" ref="AM752">IF(AH752="Yes",T752&amp;" (Suspended as of: "&amp;TEXT(AI752,"m/dd/yyyy")&amp;")",T752)</f>
        <v xml:space="preserve"> </v>
      </c>
      <c r="AN752" t="str" cm="1">
        <f t="array" ref="AN75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52" t="str" cm="1">
        <f t="array" ref="AO75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5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52" t="e">
        <f>VLOOKUP(data[[#This Row],[Lead Name]],get_cat!$A$170:$B$172,2,0)</f>
        <v>#N/A</v>
      </c>
      <c r="AR75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53" spans="1:44" x14ac:dyDescent="0.35">
      <c r="A753" t="s">
        <v>133</v>
      </c>
      <c r="B753" t="s">
        <v>322</v>
      </c>
      <c r="C753" t="s">
        <v>322</v>
      </c>
      <c r="D753" t="s">
        <v>322</v>
      </c>
      <c r="E753" t="s">
        <v>48</v>
      </c>
      <c r="F753" t="s">
        <v>48</v>
      </c>
      <c r="G753" t="s">
        <v>48</v>
      </c>
      <c r="H753" t="s">
        <v>48</v>
      </c>
      <c r="I753" t="s">
        <v>48</v>
      </c>
      <c r="J753" t="s">
        <v>48</v>
      </c>
      <c r="K753" t="s">
        <v>48</v>
      </c>
      <c r="L753" t="s">
        <v>48</v>
      </c>
      <c r="M753" t="s">
        <v>48</v>
      </c>
      <c r="N753" t="s">
        <v>48</v>
      </c>
      <c r="O753" t="s">
        <v>48</v>
      </c>
      <c r="P753" t="s">
        <v>48</v>
      </c>
      <c r="Q753" t="s">
        <v>48</v>
      </c>
      <c r="R753" t="s">
        <v>48</v>
      </c>
      <c r="S753" t="s">
        <v>48</v>
      </c>
      <c r="T753" t="s">
        <v>322</v>
      </c>
      <c r="U753" t="s">
        <v>322</v>
      </c>
      <c r="V753" t="s">
        <v>322</v>
      </c>
      <c r="W753" t="s">
        <v>322</v>
      </c>
      <c r="X753" t="s">
        <v>322</v>
      </c>
      <c r="Y753" t="s">
        <v>322</v>
      </c>
      <c r="Z753" t="s">
        <v>322</v>
      </c>
      <c r="AH753" t="s">
        <v>322</v>
      </c>
      <c r="AI753" s="26"/>
      <c r="AJ753" s="26" t="s">
        <v>322</v>
      </c>
      <c r="AK753" s="26" t="s">
        <v>322</v>
      </c>
      <c r="AL753" s="26" t="s">
        <v>322</v>
      </c>
      <c r="AM753" s="26" t="str" cm="1">
        <f t="array" ref="AM753">IF(AH753="Yes",T753&amp;" (Suspended as of: "&amp;TEXT(AI753,"m/dd/yyyy")&amp;")",T753)</f>
        <v xml:space="preserve"> </v>
      </c>
      <c r="AN753" t="str" cm="1">
        <f t="array" ref="AN75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53" t="str" cm="1">
        <f t="array" ref="AO75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5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53" t="e">
        <f>VLOOKUP(data[[#This Row],[Lead Name]],get_cat!$A$170:$B$172,2,0)</f>
        <v>#N/A</v>
      </c>
      <c r="AR75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54" spans="1:44" x14ac:dyDescent="0.35">
      <c r="A754" t="s">
        <v>133</v>
      </c>
      <c r="B754" t="s">
        <v>322</v>
      </c>
      <c r="C754" t="s">
        <v>322</v>
      </c>
      <c r="D754" t="s">
        <v>322</v>
      </c>
      <c r="E754" t="s">
        <v>48</v>
      </c>
      <c r="F754" t="s">
        <v>48</v>
      </c>
      <c r="G754" t="s">
        <v>48</v>
      </c>
      <c r="H754" t="s">
        <v>48</v>
      </c>
      <c r="I754" t="s">
        <v>48</v>
      </c>
      <c r="J754" t="s">
        <v>48</v>
      </c>
      <c r="K754" t="s">
        <v>48</v>
      </c>
      <c r="L754" t="s">
        <v>48</v>
      </c>
      <c r="M754" t="s">
        <v>48</v>
      </c>
      <c r="N754" t="s">
        <v>48</v>
      </c>
      <c r="O754" t="s">
        <v>48</v>
      </c>
      <c r="P754" t="s">
        <v>48</v>
      </c>
      <c r="Q754" t="s">
        <v>48</v>
      </c>
      <c r="R754" t="s">
        <v>48</v>
      </c>
      <c r="S754" t="s">
        <v>48</v>
      </c>
      <c r="T754" t="s">
        <v>322</v>
      </c>
      <c r="U754" t="s">
        <v>322</v>
      </c>
      <c r="V754" t="s">
        <v>322</v>
      </c>
      <c r="W754" t="s">
        <v>322</v>
      </c>
      <c r="X754" t="s">
        <v>322</v>
      </c>
      <c r="Y754" t="s">
        <v>322</v>
      </c>
      <c r="Z754" t="s">
        <v>322</v>
      </c>
      <c r="AH754" t="s">
        <v>322</v>
      </c>
      <c r="AI754" s="26"/>
      <c r="AJ754" s="26" t="s">
        <v>322</v>
      </c>
      <c r="AK754" s="26" t="s">
        <v>322</v>
      </c>
      <c r="AL754" s="26" t="s">
        <v>322</v>
      </c>
      <c r="AM754" s="26" t="str" cm="1">
        <f t="array" ref="AM754">IF(AH754="Yes",T754&amp;" (Suspended as of: "&amp;TEXT(AI754,"m/dd/yyyy")&amp;")",T754)</f>
        <v xml:space="preserve"> </v>
      </c>
      <c r="AN754" t="str" cm="1">
        <f t="array" ref="AN75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54" t="str" cm="1">
        <f t="array" ref="AO75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5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54" t="e">
        <f>VLOOKUP(data[[#This Row],[Lead Name]],get_cat!$A$170:$B$172,2,0)</f>
        <v>#N/A</v>
      </c>
      <c r="AR75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55" spans="1:44" x14ac:dyDescent="0.35">
      <c r="A755" t="s">
        <v>133</v>
      </c>
      <c r="B755" t="s">
        <v>322</v>
      </c>
      <c r="C755" t="s">
        <v>322</v>
      </c>
      <c r="D755" t="s">
        <v>322</v>
      </c>
      <c r="E755" t="s">
        <v>48</v>
      </c>
      <c r="F755" t="s">
        <v>48</v>
      </c>
      <c r="G755" t="s">
        <v>48</v>
      </c>
      <c r="H755" t="s">
        <v>48</v>
      </c>
      <c r="I755" t="s">
        <v>48</v>
      </c>
      <c r="J755" t="s">
        <v>48</v>
      </c>
      <c r="K755" t="s">
        <v>48</v>
      </c>
      <c r="L755" t="s">
        <v>48</v>
      </c>
      <c r="M755" t="s">
        <v>48</v>
      </c>
      <c r="N755" t="s">
        <v>48</v>
      </c>
      <c r="O755" t="s">
        <v>48</v>
      </c>
      <c r="P755" t="s">
        <v>48</v>
      </c>
      <c r="Q755" t="s">
        <v>48</v>
      </c>
      <c r="R755" t="s">
        <v>48</v>
      </c>
      <c r="S755" t="s">
        <v>48</v>
      </c>
      <c r="T755" t="s">
        <v>322</v>
      </c>
      <c r="U755" t="s">
        <v>322</v>
      </c>
      <c r="V755" t="s">
        <v>322</v>
      </c>
      <c r="W755" t="s">
        <v>322</v>
      </c>
      <c r="X755" t="s">
        <v>322</v>
      </c>
      <c r="Y755" t="s">
        <v>322</v>
      </c>
      <c r="Z755" t="s">
        <v>322</v>
      </c>
      <c r="AH755" t="s">
        <v>322</v>
      </c>
      <c r="AI755" s="26"/>
      <c r="AJ755" s="26" t="s">
        <v>322</v>
      </c>
      <c r="AK755" s="26" t="s">
        <v>322</v>
      </c>
      <c r="AL755" s="26" t="s">
        <v>322</v>
      </c>
      <c r="AM755" s="26" t="str" cm="1">
        <f t="array" ref="AM755">IF(AH755="Yes",T755&amp;" (Suspended as of: "&amp;TEXT(AI755,"m/dd/yyyy")&amp;")",T755)</f>
        <v xml:space="preserve"> </v>
      </c>
      <c r="AN755" t="str" cm="1">
        <f t="array" ref="AN75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55" t="str" cm="1">
        <f t="array" ref="AO75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5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55" t="e">
        <f>VLOOKUP(data[[#This Row],[Lead Name]],get_cat!$A$170:$B$172,2,0)</f>
        <v>#N/A</v>
      </c>
      <c r="AR75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56" spans="1:44" x14ac:dyDescent="0.35">
      <c r="A756" t="s">
        <v>133</v>
      </c>
      <c r="B756" t="s">
        <v>322</v>
      </c>
      <c r="C756" t="s">
        <v>322</v>
      </c>
      <c r="D756" t="s">
        <v>322</v>
      </c>
      <c r="E756" t="s">
        <v>48</v>
      </c>
      <c r="F756" t="s">
        <v>48</v>
      </c>
      <c r="G756" t="s">
        <v>48</v>
      </c>
      <c r="H756" t="s">
        <v>48</v>
      </c>
      <c r="I756" t="s">
        <v>48</v>
      </c>
      <c r="J756" t="s">
        <v>48</v>
      </c>
      <c r="K756" t="s">
        <v>48</v>
      </c>
      <c r="L756" t="s">
        <v>48</v>
      </c>
      <c r="M756" t="s">
        <v>48</v>
      </c>
      <c r="N756" t="s">
        <v>48</v>
      </c>
      <c r="O756" t="s">
        <v>48</v>
      </c>
      <c r="P756" t="s">
        <v>48</v>
      </c>
      <c r="Q756" t="s">
        <v>48</v>
      </c>
      <c r="R756" t="s">
        <v>48</v>
      </c>
      <c r="S756" t="s">
        <v>48</v>
      </c>
      <c r="T756" t="s">
        <v>322</v>
      </c>
      <c r="U756" t="s">
        <v>322</v>
      </c>
      <c r="V756" t="s">
        <v>322</v>
      </c>
      <c r="W756" t="s">
        <v>322</v>
      </c>
      <c r="X756" t="s">
        <v>322</v>
      </c>
      <c r="Y756" t="s">
        <v>322</v>
      </c>
      <c r="Z756" t="s">
        <v>322</v>
      </c>
      <c r="AH756" t="s">
        <v>322</v>
      </c>
      <c r="AI756" s="26"/>
      <c r="AJ756" s="26" t="s">
        <v>322</v>
      </c>
      <c r="AK756" s="26" t="s">
        <v>322</v>
      </c>
      <c r="AL756" s="26" t="s">
        <v>322</v>
      </c>
      <c r="AM756" s="26" t="str" cm="1">
        <f t="array" ref="AM756">IF(AH756="Yes",T756&amp;" (Suspended as of: "&amp;TEXT(AI756,"m/dd/yyyy")&amp;")",T756)</f>
        <v xml:space="preserve"> </v>
      </c>
      <c r="AN756" t="str" cm="1">
        <f t="array" ref="AN75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56" t="str" cm="1">
        <f t="array" ref="AO75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5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56" t="e">
        <f>VLOOKUP(data[[#This Row],[Lead Name]],get_cat!$A$170:$B$172,2,0)</f>
        <v>#N/A</v>
      </c>
      <c r="AR75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57" spans="1:44" x14ac:dyDescent="0.35">
      <c r="A757" t="s">
        <v>133</v>
      </c>
      <c r="B757" t="s">
        <v>322</v>
      </c>
      <c r="C757" t="s">
        <v>322</v>
      </c>
      <c r="D757" t="s">
        <v>322</v>
      </c>
      <c r="E757" t="s">
        <v>48</v>
      </c>
      <c r="F757" t="s">
        <v>48</v>
      </c>
      <c r="G757" t="s">
        <v>48</v>
      </c>
      <c r="H757" t="s">
        <v>48</v>
      </c>
      <c r="I757" t="s">
        <v>48</v>
      </c>
      <c r="J757" t="s">
        <v>48</v>
      </c>
      <c r="K757" t="s">
        <v>48</v>
      </c>
      <c r="L757" t="s">
        <v>48</v>
      </c>
      <c r="M757" t="s">
        <v>48</v>
      </c>
      <c r="N757" t="s">
        <v>48</v>
      </c>
      <c r="O757" t="s">
        <v>48</v>
      </c>
      <c r="P757" t="s">
        <v>48</v>
      </c>
      <c r="Q757" t="s">
        <v>48</v>
      </c>
      <c r="R757" t="s">
        <v>48</v>
      </c>
      <c r="S757" t="s">
        <v>48</v>
      </c>
      <c r="T757" t="s">
        <v>322</v>
      </c>
      <c r="U757" t="s">
        <v>322</v>
      </c>
      <c r="V757" t="s">
        <v>322</v>
      </c>
      <c r="W757" t="s">
        <v>322</v>
      </c>
      <c r="X757" t="s">
        <v>322</v>
      </c>
      <c r="Y757" t="s">
        <v>322</v>
      </c>
      <c r="Z757" t="s">
        <v>322</v>
      </c>
      <c r="AH757" t="s">
        <v>322</v>
      </c>
      <c r="AI757" s="26"/>
      <c r="AJ757" s="26" t="s">
        <v>322</v>
      </c>
      <c r="AK757" s="26" t="s">
        <v>322</v>
      </c>
      <c r="AL757" s="26" t="s">
        <v>322</v>
      </c>
      <c r="AM757" s="26" t="str" cm="1">
        <f t="array" ref="AM757">IF(AH757="Yes",T757&amp;" (Suspended as of: "&amp;TEXT(AI757,"m/dd/yyyy")&amp;")",T757)</f>
        <v xml:space="preserve"> </v>
      </c>
      <c r="AN757" t="str" cm="1">
        <f t="array" ref="AN75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57" t="str" cm="1">
        <f t="array" ref="AO75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5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57" t="e">
        <f>VLOOKUP(data[[#This Row],[Lead Name]],get_cat!$A$170:$B$172,2,0)</f>
        <v>#N/A</v>
      </c>
      <c r="AR75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58" spans="1:44" x14ac:dyDescent="0.35">
      <c r="A758" t="s">
        <v>133</v>
      </c>
      <c r="B758" t="s">
        <v>322</v>
      </c>
      <c r="C758" t="s">
        <v>322</v>
      </c>
      <c r="D758" t="s">
        <v>322</v>
      </c>
      <c r="E758" t="s">
        <v>48</v>
      </c>
      <c r="F758" t="s">
        <v>48</v>
      </c>
      <c r="G758" t="s">
        <v>48</v>
      </c>
      <c r="H758" t="s">
        <v>48</v>
      </c>
      <c r="I758" t="s">
        <v>48</v>
      </c>
      <c r="J758" t="s">
        <v>48</v>
      </c>
      <c r="K758" t="s">
        <v>48</v>
      </c>
      <c r="L758" t="s">
        <v>48</v>
      </c>
      <c r="M758" t="s">
        <v>48</v>
      </c>
      <c r="N758" t="s">
        <v>48</v>
      </c>
      <c r="O758" t="s">
        <v>48</v>
      </c>
      <c r="P758" t="s">
        <v>48</v>
      </c>
      <c r="Q758" t="s">
        <v>48</v>
      </c>
      <c r="R758" t="s">
        <v>48</v>
      </c>
      <c r="S758" t="s">
        <v>48</v>
      </c>
      <c r="T758" t="s">
        <v>322</v>
      </c>
      <c r="U758" t="s">
        <v>322</v>
      </c>
      <c r="V758" t="s">
        <v>322</v>
      </c>
      <c r="W758" t="s">
        <v>322</v>
      </c>
      <c r="X758" t="s">
        <v>322</v>
      </c>
      <c r="Y758" t="s">
        <v>322</v>
      </c>
      <c r="Z758" t="s">
        <v>322</v>
      </c>
      <c r="AH758" t="s">
        <v>322</v>
      </c>
      <c r="AI758" s="26"/>
      <c r="AJ758" s="26" t="s">
        <v>322</v>
      </c>
      <c r="AK758" s="26" t="s">
        <v>322</v>
      </c>
      <c r="AL758" s="26" t="s">
        <v>322</v>
      </c>
      <c r="AM758" s="26" t="str" cm="1">
        <f t="array" ref="AM758">IF(AH758="Yes",T758&amp;" (Suspended as of: "&amp;TEXT(AI758,"m/dd/yyyy")&amp;")",T758)</f>
        <v xml:space="preserve"> </v>
      </c>
      <c r="AN758" t="str" cm="1">
        <f t="array" ref="AN75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58" t="str" cm="1">
        <f t="array" ref="AO75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5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58" t="e">
        <f>VLOOKUP(data[[#This Row],[Lead Name]],get_cat!$A$170:$B$172,2,0)</f>
        <v>#N/A</v>
      </c>
      <c r="AR75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59" spans="1:44" x14ac:dyDescent="0.35">
      <c r="A759" t="s">
        <v>133</v>
      </c>
      <c r="B759" t="s">
        <v>322</v>
      </c>
      <c r="C759" t="s">
        <v>322</v>
      </c>
      <c r="D759" t="s">
        <v>322</v>
      </c>
      <c r="E759" t="s">
        <v>48</v>
      </c>
      <c r="F759" t="s">
        <v>48</v>
      </c>
      <c r="G759" t="s">
        <v>48</v>
      </c>
      <c r="H759" t="s">
        <v>48</v>
      </c>
      <c r="I759" t="s">
        <v>48</v>
      </c>
      <c r="J759" t="s">
        <v>48</v>
      </c>
      <c r="K759" t="s">
        <v>48</v>
      </c>
      <c r="L759" t="s">
        <v>48</v>
      </c>
      <c r="M759" t="s">
        <v>48</v>
      </c>
      <c r="N759" t="s">
        <v>48</v>
      </c>
      <c r="O759" t="s">
        <v>48</v>
      </c>
      <c r="P759" t="s">
        <v>48</v>
      </c>
      <c r="Q759" t="s">
        <v>48</v>
      </c>
      <c r="R759" t="s">
        <v>48</v>
      </c>
      <c r="S759" t="s">
        <v>48</v>
      </c>
      <c r="T759" t="s">
        <v>322</v>
      </c>
      <c r="U759" t="s">
        <v>322</v>
      </c>
      <c r="V759" t="s">
        <v>322</v>
      </c>
      <c r="W759" t="s">
        <v>322</v>
      </c>
      <c r="X759" t="s">
        <v>322</v>
      </c>
      <c r="Y759" t="s">
        <v>322</v>
      </c>
      <c r="Z759" t="s">
        <v>322</v>
      </c>
      <c r="AH759" t="s">
        <v>322</v>
      </c>
      <c r="AI759" s="26"/>
      <c r="AJ759" s="26" t="s">
        <v>322</v>
      </c>
      <c r="AK759" s="26" t="s">
        <v>322</v>
      </c>
      <c r="AL759" s="26" t="s">
        <v>322</v>
      </c>
      <c r="AM759" s="26" t="str" cm="1">
        <f t="array" ref="AM759">IF(AH759="Yes",T759&amp;" (Suspended as of: "&amp;TEXT(AI759,"m/dd/yyyy")&amp;")",T759)</f>
        <v xml:space="preserve"> </v>
      </c>
      <c r="AN759" t="str" cm="1">
        <f t="array" ref="AN75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59" t="str" cm="1">
        <f t="array" ref="AO75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5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59" t="e">
        <f>VLOOKUP(data[[#This Row],[Lead Name]],get_cat!$A$170:$B$172,2,0)</f>
        <v>#N/A</v>
      </c>
      <c r="AR75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60" spans="1:44" x14ac:dyDescent="0.35">
      <c r="A760" t="s">
        <v>133</v>
      </c>
      <c r="B760" t="s">
        <v>322</v>
      </c>
      <c r="C760" t="s">
        <v>322</v>
      </c>
      <c r="D760" t="s">
        <v>322</v>
      </c>
      <c r="E760" t="s">
        <v>48</v>
      </c>
      <c r="F760" t="s">
        <v>48</v>
      </c>
      <c r="G760" t="s">
        <v>48</v>
      </c>
      <c r="H760" t="s">
        <v>48</v>
      </c>
      <c r="I760" t="s">
        <v>48</v>
      </c>
      <c r="J760" t="s">
        <v>48</v>
      </c>
      <c r="K760" t="s">
        <v>48</v>
      </c>
      <c r="L760" t="s">
        <v>48</v>
      </c>
      <c r="M760" t="s">
        <v>48</v>
      </c>
      <c r="N760" t="s">
        <v>48</v>
      </c>
      <c r="O760" t="s">
        <v>48</v>
      </c>
      <c r="P760" t="s">
        <v>48</v>
      </c>
      <c r="Q760" t="s">
        <v>48</v>
      </c>
      <c r="R760" t="s">
        <v>48</v>
      </c>
      <c r="S760" t="s">
        <v>48</v>
      </c>
      <c r="T760" t="s">
        <v>322</v>
      </c>
      <c r="U760" t="s">
        <v>322</v>
      </c>
      <c r="V760" t="s">
        <v>322</v>
      </c>
      <c r="W760" t="s">
        <v>322</v>
      </c>
      <c r="X760" t="s">
        <v>322</v>
      </c>
      <c r="Y760" t="s">
        <v>322</v>
      </c>
      <c r="Z760" t="s">
        <v>322</v>
      </c>
      <c r="AH760" t="s">
        <v>322</v>
      </c>
      <c r="AI760" s="26"/>
      <c r="AJ760" s="26" t="s">
        <v>322</v>
      </c>
      <c r="AK760" s="26" t="s">
        <v>322</v>
      </c>
      <c r="AL760" s="26" t="s">
        <v>322</v>
      </c>
      <c r="AM760" s="26" t="str" cm="1">
        <f t="array" ref="AM760">IF(AH760="Yes",T760&amp;" (Suspended as of: "&amp;TEXT(AI760,"m/dd/yyyy")&amp;")",T760)</f>
        <v xml:space="preserve"> </v>
      </c>
      <c r="AN760" t="str" cm="1">
        <f t="array" ref="AN76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60" t="str" cm="1">
        <f t="array" ref="AO76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6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60" t="e">
        <f>VLOOKUP(data[[#This Row],[Lead Name]],get_cat!$A$170:$B$172,2,0)</f>
        <v>#N/A</v>
      </c>
      <c r="AR76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61" spans="1:44" x14ac:dyDescent="0.35">
      <c r="A761" t="s">
        <v>133</v>
      </c>
      <c r="B761" t="s">
        <v>322</v>
      </c>
      <c r="C761" t="s">
        <v>322</v>
      </c>
      <c r="D761" t="s">
        <v>322</v>
      </c>
      <c r="E761" t="s">
        <v>48</v>
      </c>
      <c r="F761" t="s">
        <v>48</v>
      </c>
      <c r="G761" t="s">
        <v>48</v>
      </c>
      <c r="H761" t="s">
        <v>48</v>
      </c>
      <c r="I761" t="s">
        <v>48</v>
      </c>
      <c r="J761" t="s">
        <v>48</v>
      </c>
      <c r="K761" t="s">
        <v>48</v>
      </c>
      <c r="L761" t="s">
        <v>48</v>
      </c>
      <c r="M761" t="s">
        <v>48</v>
      </c>
      <c r="N761" t="s">
        <v>48</v>
      </c>
      <c r="O761" t="s">
        <v>48</v>
      </c>
      <c r="P761" t="s">
        <v>48</v>
      </c>
      <c r="Q761" t="s">
        <v>48</v>
      </c>
      <c r="R761" t="s">
        <v>48</v>
      </c>
      <c r="S761" t="s">
        <v>48</v>
      </c>
      <c r="T761" t="s">
        <v>322</v>
      </c>
      <c r="U761" t="s">
        <v>322</v>
      </c>
      <c r="V761" t="s">
        <v>322</v>
      </c>
      <c r="W761" t="s">
        <v>322</v>
      </c>
      <c r="X761" t="s">
        <v>322</v>
      </c>
      <c r="Y761" t="s">
        <v>322</v>
      </c>
      <c r="Z761" t="s">
        <v>322</v>
      </c>
      <c r="AH761" t="s">
        <v>322</v>
      </c>
      <c r="AI761" s="26"/>
      <c r="AJ761" s="26" t="s">
        <v>322</v>
      </c>
      <c r="AK761" s="26" t="s">
        <v>322</v>
      </c>
      <c r="AL761" s="26" t="s">
        <v>322</v>
      </c>
      <c r="AM761" s="26" t="str" cm="1">
        <f t="array" ref="AM761">IF(AH761="Yes",T761&amp;" (Suspended as of: "&amp;TEXT(AI761,"m/dd/yyyy")&amp;")",T761)</f>
        <v xml:space="preserve"> </v>
      </c>
      <c r="AN761" t="str" cm="1">
        <f t="array" ref="AN76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61" t="str" cm="1">
        <f t="array" ref="AO76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6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61" t="e">
        <f>VLOOKUP(data[[#This Row],[Lead Name]],get_cat!$A$170:$B$172,2,0)</f>
        <v>#N/A</v>
      </c>
      <c r="AR76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62" spans="1:44" x14ac:dyDescent="0.35">
      <c r="A762" t="s">
        <v>133</v>
      </c>
      <c r="B762" t="s">
        <v>322</v>
      </c>
      <c r="C762" t="s">
        <v>322</v>
      </c>
      <c r="D762" t="s">
        <v>322</v>
      </c>
      <c r="E762" t="s">
        <v>48</v>
      </c>
      <c r="F762" t="s">
        <v>48</v>
      </c>
      <c r="G762" t="s">
        <v>48</v>
      </c>
      <c r="H762" t="s">
        <v>48</v>
      </c>
      <c r="I762" t="s">
        <v>48</v>
      </c>
      <c r="J762" t="s">
        <v>48</v>
      </c>
      <c r="K762" t="s">
        <v>48</v>
      </c>
      <c r="L762" t="s">
        <v>48</v>
      </c>
      <c r="M762" t="s">
        <v>48</v>
      </c>
      <c r="N762" t="s">
        <v>48</v>
      </c>
      <c r="O762" t="s">
        <v>48</v>
      </c>
      <c r="P762" t="s">
        <v>48</v>
      </c>
      <c r="Q762" t="s">
        <v>48</v>
      </c>
      <c r="R762" t="s">
        <v>48</v>
      </c>
      <c r="S762" t="s">
        <v>48</v>
      </c>
      <c r="T762" t="s">
        <v>322</v>
      </c>
      <c r="U762" t="s">
        <v>322</v>
      </c>
      <c r="V762" t="s">
        <v>322</v>
      </c>
      <c r="W762" t="s">
        <v>322</v>
      </c>
      <c r="X762" t="s">
        <v>322</v>
      </c>
      <c r="Y762" t="s">
        <v>322</v>
      </c>
      <c r="Z762" t="s">
        <v>322</v>
      </c>
      <c r="AH762" t="s">
        <v>322</v>
      </c>
      <c r="AI762" s="26"/>
      <c r="AJ762" s="26" t="s">
        <v>322</v>
      </c>
      <c r="AK762" s="26" t="s">
        <v>322</v>
      </c>
      <c r="AL762" s="26" t="s">
        <v>322</v>
      </c>
      <c r="AM762" s="26" t="str" cm="1">
        <f t="array" ref="AM762">IF(AH762="Yes",T762&amp;" (Suspended as of: "&amp;TEXT(AI762,"m/dd/yyyy")&amp;")",T762)</f>
        <v xml:space="preserve"> </v>
      </c>
      <c r="AN762" t="str" cm="1">
        <f t="array" ref="AN76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62" t="str" cm="1">
        <f t="array" ref="AO76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6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62" t="e">
        <f>VLOOKUP(data[[#This Row],[Lead Name]],get_cat!$A$170:$B$172,2,0)</f>
        <v>#N/A</v>
      </c>
      <c r="AR76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63" spans="1:44" x14ac:dyDescent="0.35">
      <c r="A763" t="s">
        <v>133</v>
      </c>
      <c r="B763" t="s">
        <v>322</v>
      </c>
      <c r="C763" t="s">
        <v>322</v>
      </c>
      <c r="D763" t="s">
        <v>322</v>
      </c>
      <c r="E763" t="s">
        <v>48</v>
      </c>
      <c r="F763" t="s">
        <v>48</v>
      </c>
      <c r="G763" t="s">
        <v>48</v>
      </c>
      <c r="H763" t="s">
        <v>48</v>
      </c>
      <c r="I763" t="s">
        <v>48</v>
      </c>
      <c r="J763" t="s">
        <v>48</v>
      </c>
      <c r="K763" t="s">
        <v>48</v>
      </c>
      <c r="L763" t="s">
        <v>48</v>
      </c>
      <c r="M763" t="s">
        <v>48</v>
      </c>
      <c r="N763" t="s">
        <v>48</v>
      </c>
      <c r="O763" t="s">
        <v>48</v>
      </c>
      <c r="P763" t="s">
        <v>48</v>
      </c>
      <c r="Q763" t="s">
        <v>48</v>
      </c>
      <c r="R763" t="s">
        <v>48</v>
      </c>
      <c r="S763" t="s">
        <v>48</v>
      </c>
      <c r="T763" t="s">
        <v>322</v>
      </c>
      <c r="U763" t="s">
        <v>322</v>
      </c>
      <c r="V763" t="s">
        <v>322</v>
      </c>
      <c r="W763" t="s">
        <v>322</v>
      </c>
      <c r="X763" t="s">
        <v>322</v>
      </c>
      <c r="Y763" t="s">
        <v>322</v>
      </c>
      <c r="Z763" t="s">
        <v>322</v>
      </c>
      <c r="AH763" t="s">
        <v>322</v>
      </c>
      <c r="AI763" s="26"/>
      <c r="AJ763" s="26" t="s">
        <v>322</v>
      </c>
      <c r="AK763" s="26" t="s">
        <v>322</v>
      </c>
      <c r="AL763" s="26" t="s">
        <v>322</v>
      </c>
      <c r="AM763" s="26" t="str" cm="1">
        <f t="array" ref="AM763">IF(AH763="Yes",T763&amp;" (Suspended as of: "&amp;TEXT(AI763,"m/dd/yyyy")&amp;")",T763)</f>
        <v xml:space="preserve"> </v>
      </c>
      <c r="AN763" t="str" cm="1">
        <f t="array" ref="AN76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63" t="str" cm="1">
        <f t="array" ref="AO76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6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63" t="e">
        <f>VLOOKUP(data[[#This Row],[Lead Name]],get_cat!$A$170:$B$172,2,0)</f>
        <v>#N/A</v>
      </c>
      <c r="AR76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64" spans="1:44" x14ac:dyDescent="0.35">
      <c r="A764" t="s">
        <v>133</v>
      </c>
      <c r="B764" t="s">
        <v>322</v>
      </c>
      <c r="C764" t="s">
        <v>322</v>
      </c>
      <c r="D764" t="s">
        <v>322</v>
      </c>
      <c r="E764" t="s">
        <v>48</v>
      </c>
      <c r="F764" t="s">
        <v>48</v>
      </c>
      <c r="G764" t="s">
        <v>48</v>
      </c>
      <c r="H764" t="s">
        <v>48</v>
      </c>
      <c r="I764" t="s">
        <v>48</v>
      </c>
      <c r="J764" t="s">
        <v>48</v>
      </c>
      <c r="K764" t="s">
        <v>48</v>
      </c>
      <c r="L764" t="s">
        <v>48</v>
      </c>
      <c r="M764" t="s">
        <v>48</v>
      </c>
      <c r="N764" t="s">
        <v>48</v>
      </c>
      <c r="O764" t="s">
        <v>48</v>
      </c>
      <c r="P764" t="s">
        <v>48</v>
      </c>
      <c r="Q764" t="s">
        <v>48</v>
      </c>
      <c r="R764" t="s">
        <v>48</v>
      </c>
      <c r="S764" t="s">
        <v>48</v>
      </c>
      <c r="T764" t="s">
        <v>322</v>
      </c>
      <c r="U764" t="s">
        <v>322</v>
      </c>
      <c r="V764" t="s">
        <v>322</v>
      </c>
      <c r="W764" t="s">
        <v>322</v>
      </c>
      <c r="X764" t="s">
        <v>322</v>
      </c>
      <c r="Y764" t="s">
        <v>322</v>
      </c>
      <c r="Z764" t="s">
        <v>322</v>
      </c>
      <c r="AH764" t="s">
        <v>322</v>
      </c>
      <c r="AI764" s="26"/>
      <c r="AJ764" s="26" t="s">
        <v>322</v>
      </c>
      <c r="AK764" s="26" t="s">
        <v>322</v>
      </c>
      <c r="AL764" s="26" t="s">
        <v>322</v>
      </c>
      <c r="AM764" s="26" t="str" cm="1">
        <f t="array" ref="AM764">IF(AH764="Yes",T764&amp;" (Suspended as of: "&amp;TEXT(AI764,"m/dd/yyyy")&amp;")",T764)</f>
        <v xml:space="preserve"> </v>
      </c>
      <c r="AN764" t="str" cm="1">
        <f t="array" ref="AN76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64" t="str" cm="1">
        <f t="array" ref="AO76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6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64" t="e">
        <f>VLOOKUP(data[[#This Row],[Lead Name]],get_cat!$A$170:$B$172,2,0)</f>
        <v>#N/A</v>
      </c>
      <c r="AR76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65" spans="1:44" x14ac:dyDescent="0.35">
      <c r="A765" t="s">
        <v>133</v>
      </c>
      <c r="B765" t="s">
        <v>322</v>
      </c>
      <c r="C765" t="s">
        <v>322</v>
      </c>
      <c r="D765" t="s">
        <v>322</v>
      </c>
      <c r="E765" t="s">
        <v>48</v>
      </c>
      <c r="F765" t="s">
        <v>48</v>
      </c>
      <c r="G765" t="s">
        <v>48</v>
      </c>
      <c r="H765" t="s">
        <v>48</v>
      </c>
      <c r="I765" t="s">
        <v>48</v>
      </c>
      <c r="J765" t="s">
        <v>48</v>
      </c>
      <c r="K765" t="s">
        <v>48</v>
      </c>
      <c r="L765" t="s">
        <v>48</v>
      </c>
      <c r="M765" t="s">
        <v>48</v>
      </c>
      <c r="N765" t="s">
        <v>48</v>
      </c>
      <c r="O765" t="s">
        <v>48</v>
      </c>
      <c r="P765" t="s">
        <v>48</v>
      </c>
      <c r="Q765" t="s">
        <v>48</v>
      </c>
      <c r="R765" t="s">
        <v>48</v>
      </c>
      <c r="S765" t="s">
        <v>48</v>
      </c>
      <c r="T765" t="s">
        <v>322</v>
      </c>
      <c r="U765" t="s">
        <v>322</v>
      </c>
      <c r="V765" t="s">
        <v>322</v>
      </c>
      <c r="W765" t="s">
        <v>322</v>
      </c>
      <c r="X765" t="s">
        <v>322</v>
      </c>
      <c r="Y765" t="s">
        <v>322</v>
      </c>
      <c r="Z765" t="s">
        <v>322</v>
      </c>
      <c r="AH765" t="s">
        <v>322</v>
      </c>
      <c r="AI765" s="26"/>
      <c r="AJ765" s="26" t="s">
        <v>322</v>
      </c>
      <c r="AK765" s="26" t="s">
        <v>322</v>
      </c>
      <c r="AL765" s="26" t="s">
        <v>322</v>
      </c>
      <c r="AM765" s="26" t="str" cm="1">
        <f t="array" ref="AM765">IF(AH765="Yes",T765&amp;" (Suspended as of: "&amp;TEXT(AI765,"m/dd/yyyy")&amp;")",T765)</f>
        <v xml:space="preserve"> </v>
      </c>
      <c r="AN765" t="str" cm="1">
        <f t="array" ref="AN76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65" t="str" cm="1">
        <f t="array" ref="AO76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6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65" t="e">
        <f>VLOOKUP(data[[#This Row],[Lead Name]],get_cat!$A$170:$B$172,2,0)</f>
        <v>#N/A</v>
      </c>
      <c r="AR76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66" spans="1:44" x14ac:dyDescent="0.35">
      <c r="A766" t="s">
        <v>133</v>
      </c>
      <c r="B766" t="s">
        <v>322</v>
      </c>
      <c r="C766" t="s">
        <v>322</v>
      </c>
      <c r="D766" t="s">
        <v>322</v>
      </c>
      <c r="E766" t="s">
        <v>48</v>
      </c>
      <c r="F766" t="s">
        <v>48</v>
      </c>
      <c r="G766" t="s">
        <v>48</v>
      </c>
      <c r="H766" t="s">
        <v>48</v>
      </c>
      <c r="I766" t="s">
        <v>48</v>
      </c>
      <c r="J766" t="s">
        <v>48</v>
      </c>
      <c r="K766" t="s">
        <v>48</v>
      </c>
      <c r="L766" t="s">
        <v>48</v>
      </c>
      <c r="M766" t="s">
        <v>48</v>
      </c>
      <c r="N766" t="s">
        <v>48</v>
      </c>
      <c r="O766" t="s">
        <v>48</v>
      </c>
      <c r="P766" t="s">
        <v>48</v>
      </c>
      <c r="Q766" t="s">
        <v>48</v>
      </c>
      <c r="R766" t="s">
        <v>48</v>
      </c>
      <c r="S766" t="s">
        <v>48</v>
      </c>
      <c r="T766" t="s">
        <v>322</v>
      </c>
      <c r="U766" t="s">
        <v>322</v>
      </c>
      <c r="V766" t="s">
        <v>322</v>
      </c>
      <c r="W766" t="s">
        <v>322</v>
      </c>
      <c r="X766" t="s">
        <v>322</v>
      </c>
      <c r="Y766" t="s">
        <v>322</v>
      </c>
      <c r="Z766" t="s">
        <v>322</v>
      </c>
      <c r="AH766" t="s">
        <v>322</v>
      </c>
      <c r="AI766" s="26"/>
      <c r="AJ766" s="26" t="s">
        <v>322</v>
      </c>
      <c r="AK766" s="26" t="s">
        <v>322</v>
      </c>
      <c r="AL766" s="26" t="s">
        <v>322</v>
      </c>
      <c r="AM766" s="26" t="str" cm="1">
        <f t="array" ref="AM766">IF(AH766="Yes",T766&amp;" (Suspended as of: "&amp;TEXT(AI766,"m/dd/yyyy")&amp;")",T766)</f>
        <v xml:space="preserve"> </v>
      </c>
      <c r="AN766" t="str" cm="1">
        <f t="array" ref="AN76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66" t="str" cm="1">
        <f t="array" ref="AO76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6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66" t="e">
        <f>VLOOKUP(data[[#This Row],[Lead Name]],get_cat!$A$170:$B$172,2,0)</f>
        <v>#N/A</v>
      </c>
      <c r="AR76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67" spans="1:44" x14ac:dyDescent="0.35">
      <c r="A767" t="s">
        <v>133</v>
      </c>
      <c r="B767" t="s">
        <v>322</v>
      </c>
      <c r="C767" t="s">
        <v>322</v>
      </c>
      <c r="D767" t="s">
        <v>322</v>
      </c>
      <c r="E767" t="s">
        <v>48</v>
      </c>
      <c r="F767" t="s">
        <v>48</v>
      </c>
      <c r="G767" t="s">
        <v>48</v>
      </c>
      <c r="H767" t="s">
        <v>48</v>
      </c>
      <c r="I767" t="s">
        <v>48</v>
      </c>
      <c r="J767" t="s">
        <v>48</v>
      </c>
      <c r="K767" t="s">
        <v>48</v>
      </c>
      <c r="L767" t="s">
        <v>48</v>
      </c>
      <c r="M767" t="s">
        <v>48</v>
      </c>
      <c r="N767" t="s">
        <v>48</v>
      </c>
      <c r="O767" t="s">
        <v>48</v>
      </c>
      <c r="P767" t="s">
        <v>48</v>
      </c>
      <c r="Q767" t="s">
        <v>48</v>
      </c>
      <c r="R767" t="s">
        <v>48</v>
      </c>
      <c r="S767" t="s">
        <v>48</v>
      </c>
      <c r="T767" t="s">
        <v>322</v>
      </c>
      <c r="U767" t="s">
        <v>322</v>
      </c>
      <c r="V767" t="s">
        <v>322</v>
      </c>
      <c r="W767" t="s">
        <v>322</v>
      </c>
      <c r="X767" t="s">
        <v>322</v>
      </c>
      <c r="Y767" t="s">
        <v>322</v>
      </c>
      <c r="Z767" t="s">
        <v>322</v>
      </c>
      <c r="AH767" t="s">
        <v>322</v>
      </c>
      <c r="AI767" s="26"/>
      <c r="AJ767" s="26" t="s">
        <v>322</v>
      </c>
      <c r="AK767" s="26" t="s">
        <v>322</v>
      </c>
      <c r="AL767" s="26" t="s">
        <v>322</v>
      </c>
      <c r="AM767" s="26" t="str" cm="1">
        <f t="array" ref="AM767">IF(AH767="Yes",T767&amp;" (Suspended as of: "&amp;TEXT(AI767,"m/dd/yyyy")&amp;")",T767)</f>
        <v xml:space="preserve"> </v>
      </c>
      <c r="AN767" t="str" cm="1">
        <f t="array" ref="AN76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67" t="str" cm="1">
        <f t="array" ref="AO76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6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67" t="e">
        <f>VLOOKUP(data[[#This Row],[Lead Name]],get_cat!$A$170:$B$172,2,0)</f>
        <v>#N/A</v>
      </c>
      <c r="AR76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68" spans="1:44" x14ac:dyDescent="0.35">
      <c r="A768" t="s">
        <v>133</v>
      </c>
      <c r="B768" t="s">
        <v>322</v>
      </c>
      <c r="C768" t="s">
        <v>322</v>
      </c>
      <c r="D768" t="s">
        <v>322</v>
      </c>
      <c r="E768" t="s">
        <v>48</v>
      </c>
      <c r="F768" t="s">
        <v>48</v>
      </c>
      <c r="G768" t="s">
        <v>48</v>
      </c>
      <c r="H768" t="s">
        <v>48</v>
      </c>
      <c r="I768" t="s">
        <v>48</v>
      </c>
      <c r="J768" t="s">
        <v>48</v>
      </c>
      <c r="K768" t="s">
        <v>48</v>
      </c>
      <c r="L768" t="s">
        <v>48</v>
      </c>
      <c r="M768" t="s">
        <v>48</v>
      </c>
      <c r="N768" t="s">
        <v>48</v>
      </c>
      <c r="O768" t="s">
        <v>48</v>
      </c>
      <c r="P768" t="s">
        <v>48</v>
      </c>
      <c r="Q768" t="s">
        <v>48</v>
      </c>
      <c r="R768" t="s">
        <v>48</v>
      </c>
      <c r="S768" t="s">
        <v>48</v>
      </c>
      <c r="T768" t="s">
        <v>322</v>
      </c>
      <c r="U768" t="s">
        <v>322</v>
      </c>
      <c r="V768" t="s">
        <v>322</v>
      </c>
      <c r="W768" t="s">
        <v>322</v>
      </c>
      <c r="X768" t="s">
        <v>322</v>
      </c>
      <c r="Y768" t="s">
        <v>322</v>
      </c>
      <c r="Z768" t="s">
        <v>322</v>
      </c>
      <c r="AH768" t="s">
        <v>322</v>
      </c>
      <c r="AI768" s="26"/>
      <c r="AJ768" s="26" t="s">
        <v>322</v>
      </c>
      <c r="AK768" s="26" t="s">
        <v>322</v>
      </c>
      <c r="AL768" s="26" t="s">
        <v>322</v>
      </c>
      <c r="AM768" s="26" t="str" cm="1">
        <f t="array" ref="AM768">IF(AH768="Yes",T768&amp;" (Suspended as of: "&amp;TEXT(AI768,"m/dd/yyyy")&amp;")",T768)</f>
        <v xml:space="preserve"> </v>
      </c>
      <c r="AN768" t="str" cm="1">
        <f t="array" ref="AN76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68" t="str" cm="1">
        <f t="array" ref="AO76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6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68" t="e">
        <f>VLOOKUP(data[[#This Row],[Lead Name]],get_cat!$A$170:$B$172,2,0)</f>
        <v>#N/A</v>
      </c>
      <c r="AR76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69" spans="1:44" x14ac:dyDescent="0.35">
      <c r="A769" t="s">
        <v>133</v>
      </c>
      <c r="B769" t="s">
        <v>322</v>
      </c>
      <c r="C769" t="s">
        <v>322</v>
      </c>
      <c r="D769" t="s">
        <v>322</v>
      </c>
      <c r="E769" t="s">
        <v>48</v>
      </c>
      <c r="F769" t="s">
        <v>48</v>
      </c>
      <c r="G769" t="s">
        <v>48</v>
      </c>
      <c r="H769" t="s">
        <v>48</v>
      </c>
      <c r="I769" t="s">
        <v>48</v>
      </c>
      <c r="J769" t="s">
        <v>48</v>
      </c>
      <c r="K769" t="s">
        <v>48</v>
      </c>
      <c r="L769" t="s">
        <v>48</v>
      </c>
      <c r="M769" t="s">
        <v>48</v>
      </c>
      <c r="N769" t="s">
        <v>48</v>
      </c>
      <c r="O769" t="s">
        <v>48</v>
      </c>
      <c r="P769" t="s">
        <v>48</v>
      </c>
      <c r="Q769" t="s">
        <v>48</v>
      </c>
      <c r="R769" t="s">
        <v>48</v>
      </c>
      <c r="S769" t="s">
        <v>48</v>
      </c>
      <c r="T769" t="s">
        <v>322</v>
      </c>
      <c r="U769" t="s">
        <v>322</v>
      </c>
      <c r="V769" t="s">
        <v>322</v>
      </c>
      <c r="W769" t="s">
        <v>322</v>
      </c>
      <c r="X769" t="s">
        <v>322</v>
      </c>
      <c r="Y769" t="s">
        <v>322</v>
      </c>
      <c r="Z769" t="s">
        <v>322</v>
      </c>
      <c r="AH769" t="s">
        <v>322</v>
      </c>
      <c r="AI769" s="26"/>
      <c r="AJ769" s="26" t="s">
        <v>322</v>
      </c>
      <c r="AK769" s="26" t="s">
        <v>322</v>
      </c>
      <c r="AL769" s="26" t="s">
        <v>322</v>
      </c>
      <c r="AM769" s="26" t="str" cm="1">
        <f t="array" ref="AM769">IF(AH769="Yes",T769&amp;" (Suspended as of: "&amp;TEXT(AI769,"m/dd/yyyy")&amp;")",T769)</f>
        <v xml:space="preserve"> </v>
      </c>
      <c r="AN769" t="str" cm="1">
        <f t="array" ref="AN76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69" t="str" cm="1">
        <f t="array" ref="AO76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6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69" t="e">
        <f>VLOOKUP(data[[#This Row],[Lead Name]],get_cat!$A$170:$B$172,2,0)</f>
        <v>#N/A</v>
      </c>
      <c r="AR76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70" spans="1:44" x14ac:dyDescent="0.35">
      <c r="A770" t="s">
        <v>133</v>
      </c>
      <c r="B770" t="s">
        <v>322</v>
      </c>
      <c r="C770" t="s">
        <v>322</v>
      </c>
      <c r="D770" t="s">
        <v>322</v>
      </c>
      <c r="E770" t="s">
        <v>48</v>
      </c>
      <c r="F770" t="s">
        <v>48</v>
      </c>
      <c r="G770" t="s">
        <v>48</v>
      </c>
      <c r="H770" t="s">
        <v>48</v>
      </c>
      <c r="I770" t="s">
        <v>48</v>
      </c>
      <c r="J770" t="s">
        <v>48</v>
      </c>
      <c r="K770" t="s">
        <v>48</v>
      </c>
      <c r="L770" t="s">
        <v>48</v>
      </c>
      <c r="M770" t="s">
        <v>48</v>
      </c>
      <c r="N770" t="s">
        <v>48</v>
      </c>
      <c r="O770" t="s">
        <v>48</v>
      </c>
      <c r="P770" t="s">
        <v>48</v>
      </c>
      <c r="Q770" t="s">
        <v>48</v>
      </c>
      <c r="R770" t="s">
        <v>48</v>
      </c>
      <c r="S770" t="s">
        <v>48</v>
      </c>
      <c r="T770" t="s">
        <v>322</v>
      </c>
      <c r="U770" t="s">
        <v>322</v>
      </c>
      <c r="V770" t="s">
        <v>322</v>
      </c>
      <c r="W770" t="s">
        <v>322</v>
      </c>
      <c r="X770" t="s">
        <v>322</v>
      </c>
      <c r="Y770" t="s">
        <v>322</v>
      </c>
      <c r="Z770" t="s">
        <v>322</v>
      </c>
      <c r="AH770" t="s">
        <v>322</v>
      </c>
      <c r="AI770" s="26"/>
      <c r="AJ770" s="26" t="s">
        <v>322</v>
      </c>
      <c r="AK770" s="26" t="s">
        <v>322</v>
      </c>
      <c r="AL770" s="26" t="s">
        <v>322</v>
      </c>
      <c r="AM770" s="26" t="str" cm="1">
        <f t="array" ref="AM770">IF(AH770="Yes",T770&amp;" (Suspended as of: "&amp;TEXT(AI770,"m/dd/yyyy")&amp;")",T770)</f>
        <v xml:space="preserve"> </v>
      </c>
      <c r="AN770" t="str" cm="1">
        <f t="array" ref="AN77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70" t="str" cm="1">
        <f t="array" ref="AO77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7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70" t="e">
        <f>VLOOKUP(data[[#This Row],[Lead Name]],get_cat!$A$170:$B$172,2,0)</f>
        <v>#N/A</v>
      </c>
      <c r="AR77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71" spans="1:44" x14ac:dyDescent="0.35">
      <c r="A771" t="s">
        <v>133</v>
      </c>
      <c r="B771" t="s">
        <v>322</v>
      </c>
      <c r="C771" t="s">
        <v>322</v>
      </c>
      <c r="D771" t="s">
        <v>322</v>
      </c>
      <c r="E771" t="s">
        <v>48</v>
      </c>
      <c r="F771" t="s">
        <v>48</v>
      </c>
      <c r="G771" t="s">
        <v>48</v>
      </c>
      <c r="H771" t="s">
        <v>48</v>
      </c>
      <c r="I771" t="s">
        <v>48</v>
      </c>
      <c r="J771" t="s">
        <v>48</v>
      </c>
      <c r="K771" t="s">
        <v>48</v>
      </c>
      <c r="L771" t="s">
        <v>48</v>
      </c>
      <c r="M771" t="s">
        <v>48</v>
      </c>
      <c r="N771" t="s">
        <v>48</v>
      </c>
      <c r="O771" t="s">
        <v>48</v>
      </c>
      <c r="P771" t="s">
        <v>48</v>
      </c>
      <c r="Q771" t="s">
        <v>48</v>
      </c>
      <c r="R771" t="s">
        <v>48</v>
      </c>
      <c r="S771" t="s">
        <v>48</v>
      </c>
      <c r="T771" t="s">
        <v>322</v>
      </c>
      <c r="U771" t="s">
        <v>322</v>
      </c>
      <c r="V771" t="s">
        <v>322</v>
      </c>
      <c r="W771" t="s">
        <v>322</v>
      </c>
      <c r="X771" t="s">
        <v>322</v>
      </c>
      <c r="Y771" t="s">
        <v>322</v>
      </c>
      <c r="Z771" t="s">
        <v>322</v>
      </c>
      <c r="AH771" t="s">
        <v>322</v>
      </c>
      <c r="AI771" s="26"/>
      <c r="AJ771" s="26" t="s">
        <v>322</v>
      </c>
      <c r="AK771" s="26" t="s">
        <v>322</v>
      </c>
      <c r="AL771" s="26" t="s">
        <v>322</v>
      </c>
      <c r="AM771" s="26" t="str" cm="1">
        <f t="array" ref="AM771">IF(AH771="Yes",T771&amp;" (Suspended as of: "&amp;TEXT(AI771,"m/dd/yyyy")&amp;")",T771)</f>
        <v xml:space="preserve"> </v>
      </c>
      <c r="AN771" t="str" cm="1">
        <f t="array" ref="AN77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71" t="str" cm="1">
        <f t="array" ref="AO77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7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71" t="e">
        <f>VLOOKUP(data[[#This Row],[Lead Name]],get_cat!$A$170:$B$172,2,0)</f>
        <v>#N/A</v>
      </c>
      <c r="AR77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72" spans="1:44" x14ac:dyDescent="0.35">
      <c r="A772" t="s">
        <v>133</v>
      </c>
      <c r="B772" t="s">
        <v>322</v>
      </c>
      <c r="C772" t="s">
        <v>322</v>
      </c>
      <c r="D772" t="s">
        <v>322</v>
      </c>
      <c r="E772" t="s">
        <v>48</v>
      </c>
      <c r="F772" t="s">
        <v>48</v>
      </c>
      <c r="G772" t="s">
        <v>48</v>
      </c>
      <c r="H772" t="s">
        <v>48</v>
      </c>
      <c r="I772" t="s">
        <v>48</v>
      </c>
      <c r="J772" t="s">
        <v>48</v>
      </c>
      <c r="K772" t="s">
        <v>48</v>
      </c>
      <c r="L772" t="s">
        <v>48</v>
      </c>
      <c r="M772" t="s">
        <v>48</v>
      </c>
      <c r="N772" t="s">
        <v>48</v>
      </c>
      <c r="O772" t="s">
        <v>48</v>
      </c>
      <c r="P772" t="s">
        <v>48</v>
      </c>
      <c r="Q772" t="s">
        <v>48</v>
      </c>
      <c r="R772" t="s">
        <v>48</v>
      </c>
      <c r="S772" t="s">
        <v>48</v>
      </c>
      <c r="T772" t="s">
        <v>322</v>
      </c>
      <c r="U772" t="s">
        <v>322</v>
      </c>
      <c r="V772" t="s">
        <v>322</v>
      </c>
      <c r="W772" t="s">
        <v>322</v>
      </c>
      <c r="X772" t="s">
        <v>322</v>
      </c>
      <c r="Y772" t="s">
        <v>322</v>
      </c>
      <c r="Z772" t="s">
        <v>322</v>
      </c>
      <c r="AH772" t="s">
        <v>322</v>
      </c>
      <c r="AI772" s="26"/>
      <c r="AJ772" s="26" t="s">
        <v>322</v>
      </c>
      <c r="AK772" s="26" t="s">
        <v>322</v>
      </c>
      <c r="AL772" s="26" t="s">
        <v>322</v>
      </c>
      <c r="AM772" s="26" t="str" cm="1">
        <f t="array" ref="AM772">IF(AH772="Yes",T772&amp;" (Suspended as of: "&amp;TEXT(AI772,"m/dd/yyyy")&amp;")",T772)</f>
        <v xml:space="preserve"> </v>
      </c>
      <c r="AN772" t="str" cm="1">
        <f t="array" ref="AN77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72" t="str" cm="1">
        <f t="array" ref="AO77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7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72" t="e">
        <f>VLOOKUP(data[[#This Row],[Lead Name]],get_cat!$A$170:$B$172,2,0)</f>
        <v>#N/A</v>
      </c>
      <c r="AR77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73" spans="1:44" x14ac:dyDescent="0.35">
      <c r="A773" t="s">
        <v>133</v>
      </c>
      <c r="B773" t="s">
        <v>322</v>
      </c>
      <c r="C773" t="s">
        <v>322</v>
      </c>
      <c r="D773" t="s">
        <v>322</v>
      </c>
      <c r="E773" t="s">
        <v>48</v>
      </c>
      <c r="F773" t="s">
        <v>48</v>
      </c>
      <c r="G773" t="s">
        <v>48</v>
      </c>
      <c r="H773" t="s">
        <v>48</v>
      </c>
      <c r="I773" t="s">
        <v>48</v>
      </c>
      <c r="J773" t="s">
        <v>48</v>
      </c>
      <c r="K773" t="s">
        <v>48</v>
      </c>
      <c r="L773" t="s">
        <v>48</v>
      </c>
      <c r="M773" t="s">
        <v>48</v>
      </c>
      <c r="N773" t="s">
        <v>48</v>
      </c>
      <c r="O773" t="s">
        <v>48</v>
      </c>
      <c r="P773" t="s">
        <v>48</v>
      </c>
      <c r="Q773" t="s">
        <v>48</v>
      </c>
      <c r="R773" t="s">
        <v>48</v>
      </c>
      <c r="S773" t="s">
        <v>48</v>
      </c>
      <c r="T773" t="s">
        <v>322</v>
      </c>
      <c r="U773" t="s">
        <v>322</v>
      </c>
      <c r="V773" t="s">
        <v>322</v>
      </c>
      <c r="W773" t="s">
        <v>322</v>
      </c>
      <c r="X773" t="s">
        <v>322</v>
      </c>
      <c r="Y773" t="s">
        <v>322</v>
      </c>
      <c r="Z773" t="s">
        <v>322</v>
      </c>
      <c r="AH773" t="s">
        <v>322</v>
      </c>
      <c r="AI773" s="26"/>
      <c r="AJ773" s="26" t="s">
        <v>322</v>
      </c>
      <c r="AK773" s="26" t="s">
        <v>322</v>
      </c>
      <c r="AL773" s="26" t="s">
        <v>322</v>
      </c>
      <c r="AM773" s="26" t="str" cm="1">
        <f t="array" ref="AM773">IF(AH773="Yes",T773&amp;" (Suspended as of: "&amp;TEXT(AI773,"m/dd/yyyy")&amp;")",T773)</f>
        <v xml:space="preserve"> </v>
      </c>
      <c r="AN773" t="str" cm="1">
        <f t="array" ref="AN77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73" t="str" cm="1">
        <f t="array" ref="AO77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7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73" t="e">
        <f>VLOOKUP(data[[#This Row],[Lead Name]],get_cat!$A$170:$B$172,2,0)</f>
        <v>#N/A</v>
      </c>
      <c r="AR77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74" spans="1:44" x14ac:dyDescent="0.35">
      <c r="A774" t="s">
        <v>133</v>
      </c>
      <c r="B774" t="s">
        <v>322</v>
      </c>
      <c r="C774" t="s">
        <v>322</v>
      </c>
      <c r="D774" t="s">
        <v>322</v>
      </c>
      <c r="E774" t="s">
        <v>48</v>
      </c>
      <c r="F774" t="s">
        <v>48</v>
      </c>
      <c r="G774" t="s">
        <v>48</v>
      </c>
      <c r="H774" t="s">
        <v>48</v>
      </c>
      <c r="I774" t="s">
        <v>48</v>
      </c>
      <c r="J774" t="s">
        <v>48</v>
      </c>
      <c r="K774" t="s">
        <v>48</v>
      </c>
      <c r="L774" t="s">
        <v>48</v>
      </c>
      <c r="M774" t="s">
        <v>48</v>
      </c>
      <c r="N774" t="s">
        <v>48</v>
      </c>
      <c r="O774" t="s">
        <v>48</v>
      </c>
      <c r="P774" t="s">
        <v>48</v>
      </c>
      <c r="Q774" t="s">
        <v>48</v>
      </c>
      <c r="R774" t="s">
        <v>48</v>
      </c>
      <c r="S774" t="s">
        <v>48</v>
      </c>
      <c r="T774" t="s">
        <v>322</v>
      </c>
      <c r="U774" t="s">
        <v>322</v>
      </c>
      <c r="V774" t="s">
        <v>322</v>
      </c>
      <c r="W774" t="s">
        <v>322</v>
      </c>
      <c r="X774" t="s">
        <v>322</v>
      </c>
      <c r="Y774" t="s">
        <v>322</v>
      </c>
      <c r="Z774" t="s">
        <v>322</v>
      </c>
      <c r="AH774" t="s">
        <v>322</v>
      </c>
      <c r="AI774" s="26"/>
      <c r="AJ774" s="26" t="s">
        <v>322</v>
      </c>
      <c r="AK774" s="26" t="s">
        <v>322</v>
      </c>
      <c r="AL774" s="26" t="s">
        <v>322</v>
      </c>
      <c r="AM774" s="26" t="str" cm="1">
        <f t="array" ref="AM774">IF(AH774="Yes",T774&amp;" (Suspended as of: "&amp;TEXT(AI774,"m/dd/yyyy")&amp;")",T774)</f>
        <v xml:space="preserve"> </v>
      </c>
      <c r="AN774" t="str" cm="1">
        <f t="array" ref="AN77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74" t="str" cm="1">
        <f t="array" ref="AO77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7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74" t="e">
        <f>VLOOKUP(data[[#This Row],[Lead Name]],get_cat!$A$170:$B$172,2,0)</f>
        <v>#N/A</v>
      </c>
      <c r="AR77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75" spans="1:44" x14ac:dyDescent="0.35">
      <c r="A775" t="s">
        <v>133</v>
      </c>
      <c r="B775" t="s">
        <v>322</v>
      </c>
      <c r="C775" t="s">
        <v>322</v>
      </c>
      <c r="D775" t="s">
        <v>322</v>
      </c>
      <c r="E775" t="s">
        <v>48</v>
      </c>
      <c r="F775" t="s">
        <v>48</v>
      </c>
      <c r="G775" t="s">
        <v>48</v>
      </c>
      <c r="H775" t="s">
        <v>48</v>
      </c>
      <c r="I775" t="s">
        <v>48</v>
      </c>
      <c r="J775" t="s">
        <v>48</v>
      </c>
      <c r="K775" t="s">
        <v>48</v>
      </c>
      <c r="L775" t="s">
        <v>48</v>
      </c>
      <c r="M775" t="s">
        <v>48</v>
      </c>
      <c r="N775" t="s">
        <v>48</v>
      </c>
      <c r="O775" t="s">
        <v>48</v>
      </c>
      <c r="P775" t="s">
        <v>48</v>
      </c>
      <c r="Q775" t="s">
        <v>48</v>
      </c>
      <c r="R775" t="s">
        <v>48</v>
      </c>
      <c r="S775" t="s">
        <v>48</v>
      </c>
      <c r="T775" t="s">
        <v>322</v>
      </c>
      <c r="U775" t="s">
        <v>322</v>
      </c>
      <c r="V775" t="s">
        <v>322</v>
      </c>
      <c r="W775" t="s">
        <v>322</v>
      </c>
      <c r="X775" t="s">
        <v>322</v>
      </c>
      <c r="Y775" t="s">
        <v>322</v>
      </c>
      <c r="Z775" t="s">
        <v>322</v>
      </c>
      <c r="AH775" t="s">
        <v>322</v>
      </c>
      <c r="AI775" s="26"/>
      <c r="AJ775" s="26" t="s">
        <v>322</v>
      </c>
      <c r="AK775" s="26" t="s">
        <v>322</v>
      </c>
      <c r="AL775" s="26" t="s">
        <v>322</v>
      </c>
      <c r="AM775" s="26" t="str" cm="1">
        <f t="array" ref="AM775">IF(AH775="Yes",T775&amp;" (Suspended as of: "&amp;TEXT(AI775,"m/dd/yyyy")&amp;")",T775)</f>
        <v xml:space="preserve"> </v>
      </c>
      <c r="AN775" t="str" cm="1">
        <f t="array" ref="AN77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75" t="str" cm="1">
        <f t="array" ref="AO77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7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75" t="e">
        <f>VLOOKUP(data[[#This Row],[Lead Name]],get_cat!$A$170:$B$172,2,0)</f>
        <v>#N/A</v>
      </c>
      <c r="AR77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76" spans="1:44" x14ac:dyDescent="0.35">
      <c r="A776" t="s">
        <v>133</v>
      </c>
      <c r="B776" t="s">
        <v>322</v>
      </c>
      <c r="C776" t="s">
        <v>322</v>
      </c>
      <c r="D776" t="s">
        <v>322</v>
      </c>
      <c r="E776" t="s">
        <v>48</v>
      </c>
      <c r="F776" t="s">
        <v>48</v>
      </c>
      <c r="G776" t="s">
        <v>48</v>
      </c>
      <c r="H776" t="s">
        <v>48</v>
      </c>
      <c r="I776" t="s">
        <v>48</v>
      </c>
      <c r="J776" t="s">
        <v>48</v>
      </c>
      <c r="K776" t="s">
        <v>48</v>
      </c>
      <c r="L776" t="s">
        <v>48</v>
      </c>
      <c r="M776" t="s">
        <v>48</v>
      </c>
      <c r="N776" t="s">
        <v>48</v>
      </c>
      <c r="O776" t="s">
        <v>48</v>
      </c>
      <c r="P776" t="s">
        <v>48</v>
      </c>
      <c r="Q776" t="s">
        <v>48</v>
      </c>
      <c r="R776" t="s">
        <v>48</v>
      </c>
      <c r="S776" t="s">
        <v>48</v>
      </c>
      <c r="T776" t="s">
        <v>322</v>
      </c>
      <c r="U776" t="s">
        <v>322</v>
      </c>
      <c r="V776" t="s">
        <v>322</v>
      </c>
      <c r="W776" t="s">
        <v>322</v>
      </c>
      <c r="X776" t="s">
        <v>322</v>
      </c>
      <c r="Y776" t="s">
        <v>322</v>
      </c>
      <c r="Z776" t="s">
        <v>322</v>
      </c>
      <c r="AH776" t="s">
        <v>322</v>
      </c>
      <c r="AI776" s="26"/>
      <c r="AJ776" s="26" t="s">
        <v>322</v>
      </c>
      <c r="AK776" s="26" t="s">
        <v>322</v>
      </c>
      <c r="AL776" s="26" t="s">
        <v>322</v>
      </c>
      <c r="AM776" s="26" t="str" cm="1">
        <f t="array" ref="AM776">IF(AH776="Yes",T776&amp;" (Suspended as of: "&amp;TEXT(AI776,"m/dd/yyyy")&amp;")",T776)</f>
        <v xml:space="preserve"> </v>
      </c>
      <c r="AN776" t="str" cm="1">
        <f t="array" ref="AN77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76" t="str" cm="1">
        <f t="array" ref="AO77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7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76" t="e">
        <f>VLOOKUP(data[[#This Row],[Lead Name]],get_cat!$A$170:$B$172,2,0)</f>
        <v>#N/A</v>
      </c>
      <c r="AR77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77" spans="1:44" x14ac:dyDescent="0.35">
      <c r="A777" t="s">
        <v>133</v>
      </c>
      <c r="B777" t="s">
        <v>322</v>
      </c>
      <c r="C777" t="s">
        <v>322</v>
      </c>
      <c r="D777" t="s">
        <v>322</v>
      </c>
      <c r="E777" t="s">
        <v>48</v>
      </c>
      <c r="F777" t="s">
        <v>48</v>
      </c>
      <c r="G777" t="s">
        <v>48</v>
      </c>
      <c r="H777" t="s">
        <v>48</v>
      </c>
      <c r="I777" t="s">
        <v>48</v>
      </c>
      <c r="J777" t="s">
        <v>48</v>
      </c>
      <c r="K777" t="s">
        <v>48</v>
      </c>
      <c r="L777" t="s">
        <v>48</v>
      </c>
      <c r="M777" t="s">
        <v>48</v>
      </c>
      <c r="N777" t="s">
        <v>48</v>
      </c>
      <c r="O777" t="s">
        <v>48</v>
      </c>
      <c r="P777" t="s">
        <v>48</v>
      </c>
      <c r="Q777" t="s">
        <v>48</v>
      </c>
      <c r="R777" t="s">
        <v>48</v>
      </c>
      <c r="S777" t="s">
        <v>48</v>
      </c>
      <c r="T777" t="s">
        <v>322</v>
      </c>
      <c r="U777" t="s">
        <v>322</v>
      </c>
      <c r="V777" t="s">
        <v>322</v>
      </c>
      <c r="W777" t="s">
        <v>322</v>
      </c>
      <c r="X777" t="s">
        <v>322</v>
      </c>
      <c r="Y777" t="s">
        <v>322</v>
      </c>
      <c r="Z777" t="s">
        <v>322</v>
      </c>
      <c r="AH777" t="s">
        <v>322</v>
      </c>
      <c r="AI777" s="26"/>
      <c r="AJ777" s="26" t="s">
        <v>322</v>
      </c>
      <c r="AK777" s="26" t="s">
        <v>322</v>
      </c>
      <c r="AL777" s="26" t="s">
        <v>322</v>
      </c>
      <c r="AM777" s="26" t="str" cm="1">
        <f t="array" ref="AM777">IF(AH777="Yes",T777&amp;" (Suspended as of: "&amp;TEXT(AI777,"m/dd/yyyy")&amp;")",T777)</f>
        <v xml:space="preserve"> </v>
      </c>
      <c r="AN777" t="str" cm="1">
        <f t="array" ref="AN77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77" t="str" cm="1">
        <f t="array" ref="AO77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7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77" t="e">
        <f>VLOOKUP(data[[#This Row],[Lead Name]],get_cat!$A$170:$B$172,2,0)</f>
        <v>#N/A</v>
      </c>
      <c r="AR77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78" spans="1:44" x14ac:dyDescent="0.35">
      <c r="A778" t="s">
        <v>133</v>
      </c>
      <c r="B778" t="s">
        <v>322</v>
      </c>
      <c r="C778" t="s">
        <v>322</v>
      </c>
      <c r="D778" t="s">
        <v>322</v>
      </c>
      <c r="E778" t="s">
        <v>48</v>
      </c>
      <c r="F778" t="s">
        <v>48</v>
      </c>
      <c r="G778" t="s">
        <v>48</v>
      </c>
      <c r="H778" t="s">
        <v>48</v>
      </c>
      <c r="I778" t="s">
        <v>48</v>
      </c>
      <c r="J778" t="s">
        <v>48</v>
      </c>
      <c r="K778" t="s">
        <v>48</v>
      </c>
      <c r="L778" t="s">
        <v>48</v>
      </c>
      <c r="M778" t="s">
        <v>48</v>
      </c>
      <c r="N778" t="s">
        <v>48</v>
      </c>
      <c r="O778" t="s">
        <v>48</v>
      </c>
      <c r="P778" t="s">
        <v>48</v>
      </c>
      <c r="Q778" t="s">
        <v>48</v>
      </c>
      <c r="R778" t="s">
        <v>48</v>
      </c>
      <c r="S778" t="s">
        <v>48</v>
      </c>
      <c r="T778" t="s">
        <v>322</v>
      </c>
      <c r="U778" t="s">
        <v>322</v>
      </c>
      <c r="V778" t="s">
        <v>322</v>
      </c>
      <c r="W778" t="s">
        <v>322</v>
      </c>
      <c r="X778" t="s">
        <v>322</v>
      </c>
      <c r="Y778" t="s">
        <v>322</v>
      </c>
      <c r="Z778" t="s">
        <v>322</v>
      </c>
      <c r="AH778" t="s">
        <v>322</v>
      </c>
      <c r="AI778" s="26"/>
      <c r="AJ778" s="26" t="s">
        <v>322</v>
      </c>
      <c r="AK778" s="26" t="s">
        <v>322</v>
      </c>
      <c r="AL778" s="26" t="s">
        <v>322</v>
      </c>
      <c r="AM778" s="26" t="str" cm="1">
        <f t="array" ref="AM778">IF(AH778="Yes",T778&amp;" (Suspended as of: "&amp;TEXT(AI778,"m/dd/yyyy")&amp;")",T778)</f>
        <v xml:space="preserve"> </v>
      </c>
      <c r="AN778" t="str" cm="1">
        <f t="array" ref="AN77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78" t="str" cm="1">
        <f t="array" ref="AO77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7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78" t="e">
        <f>VLOOKUP(data[[#This Row],[Lead Name]],get_cat!$A$170:$B$172,2,0)</f>
        <v>#N/A</v>
      </c>
      <c r="AR77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79" spans="1:44" x14ac:dyDescent="0.35">
      <c r="A779" t="s">
        <v>133</v>
      </c>
      <c r="B779" t="s">
        <v>322</v>
      </c>
      <c r="C779" t="s">
        <v>322</v>
      </c>
      <c r="D779" t="s">
        <v>322</v>
      </c>
      <c r="E779" t="s">
        <v>48</v>
      </c>
      <c r="F779" t="s">
        <v>48</v>
      </c>
      <c r="G779" t="s">
        <v>48</v>
      </c>
      <c r="H779" t="s">
        <v>48</v>
      </c>
      <c r="I779" t="s">
        <v>48</v>
      </c>
      <c r="J779" t="s">
        <v>48</v>
      </c>
      <c r="K779" t="s">
        <v>48</v>
      </c>
      <c r="L779" t="s">
        <v>48</v>
      </c>
      <c r="M779" t="s">
        <v>48</v>
      </c>
      <c r="N779" t="s">
        <v>48</v>
      </c>
      <c r="O779" t="s">
        <v>48</v>
      </c>
      <c r="P779" t="s">
        <v>48</v>
      </c>
      <c r="Q779" t="s">
        <v>48</v>
      </c>
      <c r="R779" t="s">
        <v>48</v>
      </c>
      <c r="S779" t="s">
        <v>48</v>
      </c>
      <c r="T779" t="s">
        <v>322</v>
      </c>
      <c r="U779" t="s">
        <v>322</v>
      </c>
      <c r="V779" t="s">
        <v>322</v>
      </c>
      <c r="W779" t="s">
        <v>322</v>
      </c>
      <c r="X779" t="s">
        <v>322</v>
      </c>
      <c r="Y779" t="s">
        <v>322</v>
      </c>
      <c r="Z779" t="s">
        <v>322</v>
      </c>
      <c r="AH779" t="s">
        <v>322</v>
      </c>
      <c r="AI779" s="26"/>
      <c r="AJ779" s="26" t="s">
        <v>322</v>
      </c>
      <c r="AK779" s="26" t="s">
        <v>322</v>
      </c>
      <c r="AL779" s="26" t="s">
        <v>322</v>
      </c>
      <c r="AM779" s="26" t="str" cm="1">
        <f t="array" ref="AM779">IF(AH779="Yes",T779&amp;" (Suspended as of: "&amp;TEXT(AI779,"m/dd/yyyy")&amp;")",T779)</f>
        <v xml:space="preserve"> </v>
      </c>
      <c r="AN779" t="str" cm="1">
        <f t="array" ref="AN77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79" t="str" cm="1">
        <f t="array" ref="AO77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7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79" t="e">
        <f>VLOOKUP(data[[#This Row],[Lead Name]],get_cat!$A$170:$B$172,2,0)</f>
        <v>#N/A</v>
      </c>
      <c r="AR77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80" spans="1:44" x14ac:dyDescent="0.35">
      <c r="A780" t="s">
        <v>133</v>
      </c>
      <c r="B780" t="s">
        <v>322</v>
      </c>
      <c r="C780" t="s">
        <v>322</v>
      </c>
      <c r="D780" t="s">
        <v>322</v>
      </c>
      <c r="E780" t="s">
        <v>48</v>
      </c>
      <c r="F780" t="s">
        <v>48</v>
      </c>
      <c r="G780" t="s">
        <v>48</v>
      </c>
      <c r="H780" t="s">
        <v>48</v>
      </c>
      <c r="I780" t="s">
        <v>48</v>
      </c>
      <c r="J780" t="s">
        <v>48</v>
      </c>
      <c r="K780" t="s">
        <v>48</v>
      </c>
      <c r="L780" t="s">
        <v>48</v>
      </c>
      <c r="M780" t="s">
        <v>48</v>
      </c>
      <c r="N780" t="s">
        <v>48</v>
      </c>
      <c r="O780" t="s">
        <v>48</v>
      </c>
      <c r="P780" t="s">
        <v>48</v>
      </c>
      <c r="Q780" t="s">
        <v>48</v>
      </c>
      <c r="R780" t="s">
        <v>48</v>
      </c>
      <c r="S780" t="s">
        <v>48</v>
      </c>
      <c r="T780" t="s">
        <v>322</v>
      </c>
      <c r="U780" t="s">
        <v>322</v>
      </c>
      <c r="V780" t="s">
        <v>322</v>
      </c>
      <c r="W780" t="s">
        <v>322</v>
      </c>
      <c r="X780" t="s">
        <v>322</v>
      </c>
      <c r="Y780" t="s">
        <v>322</v>
      </c>
      <c r="Z780" t="s">
        <v>322</v>
      </c>
      <c r="AH780" t="s">
        <v>322</v>
      </c>
      <c r="AI780" s="26"/>
      <c r="AJ780" s="26" t="s">
        <v>322</v>
      </c>
      <c r="AK780" s="26" t="s">
        <v>322</v>
      </c>
      <c r="AL780" s="26" t="s">
        <v>322</v>
      </c>
      <c r="AM780" s="26" t="str" cm="1">
        <f t="array" ref="AM780">IF(AH780="Yes",T780&amp;" (Suspended as of: "&amp;TEXT(AI780,"m/dd/yyyy")&amp;")",T780)</f>
        <v xml:space="preserve"> </v>
      </c>
      <c r="AN780" t="str" cm="1">
        <f t="array" ref="AN78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80" t="str" cm="1">
        <f t="array" ref="AO78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8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80" t="e">
        <f>VLOOKUP(data[[#This Row],[Lead Name]],get_cat!$A$170:$B$172,2,0)</f>
        <v>#N/A</v>
      </c>
      <c r="AR78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81" spans="1:44" x14ac:dyDescent="0.35">
      <c r="A781" t="s">
        <v>133</v>
      </c>
      <c r="B781" t="s">
        <v>322</v>
      </c>
      <c r="C781" t="s">
        <v>322</v>
      </c>
      <c r="D781" t="s">
        <v>322</v>
      </c>
      <c r="E781" t="s">
        <v>48</v>
      </c>
      <c r="F781" t="s">
        <v>48</v>
      </c>
      <c r="G781" t="s">
        <v>48</v>
      </c>
      <c r="H781" t="s">
        <v>48</v>
      </c>
      <c r="I781" t="s">
        <v>48</v>
      </c>
      <c r="J781" t="s">
        <v>48</v>
      </c>
      <c r="K781" t="s">
        <v>48</v>
      </c>
      <c r="L781" t="s">
        <v>48</v>
      </c>
      <c r="M781" t="s">
        <v>48</v>
      </c>
      <c r="N781" t="s">
        <v>48</v>
      </c>
      <c r="O781" t="s">
        <v>48</v>
      </c>
      <c r="P781" t="s">
        <v>48</v>
      </c>
      <c r="Q781" t="s">
        <v>48</v>
      </c>
      <c r="R781" t="s">
        <v>48</v>
      </c>
      <c r="S781" t="s">
        <v>48</v>
      </c>
      <c r="T781" t="s">
        <v>322</v>
      </c>
      <c r="U781" t="s">
        <v>322</v>
      </c>
      <c r="V781" t="s">
        <v>322</v>
      </c>
      <c r="W781" t="s">
        <v>322</v>
      </c>
      <c r="X781" t="s">
        <v>322</v>
      </c>
      <c r="Y781" t="s">
        <v>322</v>
      </c>
      <c r="Z781" t="s">
        <v>322</v>
      </c>
      <c r="AH781" t="s">
        <v>322</v>
      </c>
      <c r="AI781" s="26"/>
      <c r="AJ781" s="26" t="s">
        <v>322</v>
      </c>
      <c r="AK781" s="26" t="s">
        <v>322</v>
      </c>
      <c r="AL781" s="26" t="s">
        <v>322</v>
      </c>
      <c r="AM781" s="26" t="str" cm="1">
        <f t="array" ref="AM781">IF(AH781="Yes",T781&amp;" (Suspended as of: "&amp;TEXT(AI781,"m/dd/yyyy")&amp;")",T781)</f>
        <v xml:space="preserve"> </v>
      </c>
      <c r="AN781" t="str" cm="1">
        <f t="array" ref="AN78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81" t="str" cm="1">
        <f t="array" ref="AO78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8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81" t="e">
        <f>VLOOKUP(data[[#This Row],[Lead Name]],get_cat!$A$170:$B$172,2,0)</f>
        <v>#N/A</v>
      </c>
      <c r="AR78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82" spans="1:44" x14ac:dyDescent="0.35">
      <c r="A782" t="s">
        <v>133</v>
      </c>
      <c r="B782" t="s">
        <v>322</v>
      </c>
      <c r="C782" t="s">
        <v>322</v>
      </c>
      <c r="D782" t="s">
        <v>322</v>
      </c>
      <c r="E782" t="s">
        <v>48</v>
      </c>
      <c r="F782" t="s">
        <v>48</v>
      </c>
      <c r="G782" t="s">
        <v>48</v>
      </c>
      <c r="H782" t="s">
        <v>48</v>
      </c>
      <c r="I782" t="s">
        <v>48</v>
      </c>
      <c r="J782" t="s">
        <v>48</v>
      </c>
      <c r="K782" t="s">
        <v>48</v>
      </c>
      <c r="L782" t="s">
        <v>48</v>
      </c>
      <c r="M782" t="s">
        <v>48</v>
      </c>
      <c r="N782" t="s">
        <v>48</v>
      </c>
      <c r="O782" t="s">
        <v>48</v>
      </c>
      <c r="P782" t="s">
        <v>48</v>
      </c>
      <c r="Q782" t="s">
        <v>48</v>
      </c>
      <c r="R782" t="s">
        <v>48</v>
      </c>
      <c r="S782" t="s">
        <v>48</v>
      </c>
      <c r="T782" t="s">
        <v>322</v>
      </c>
      <c r="U782" t="s">
        <v>322</v>
      </c>
      <c r="V782" t="s">
        <v>322</v>
      </c>
      <c r="W782" t="s">
        <v>322</v>
      </c>
      <c r="X782" t="s">
        <v>322</v>
      </c>
      <c r="Y782" t="s">
        <v>322</v>
      </c>
      <c r="Z782" t="s">
        <v>322</v>
      </c>
      <c r="AH782" t="s">
        <v>322</v>
      </c>
      <c r="AI782" s="26"/>
      <c r="AJ782" s="26" t="s">
        <v>322</v>
      </c>
      <c r="AK782" s="26" t="s">
        <v>322</v>
      </c>
      <c r="AL782" s="26" t="s">
        <v>322</v>
      </c>
      <c r="AM782" s="26" t="str" cm="1">
        <f t="array" ref="AM782">IF(AH782="Yes",T782&amp;" (Suspended as of: "&amp;TEXT(AI782,"m/dd/yyyy")&amp;")",T782)</f>
        <v xml:space="preserve"> </v>
      </c>
      <c r="AN782" t="str" cm="1">
        <f t="array" ref="AN78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82" t="str" cm="1">
        <f t="array" ref="AO78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8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82" t="e">
        <f>VLOOKUP(data[[#This Row],[Lead Name]],get_cat!$A$170:$B$172,2,0)</f>
        <v>#N/A</v>
      </c>
      <c r="AR78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83" spans="1:44" x14ac:dyDescent="0.35">
      <c r="A783" t="s">
        <v>133</v>
      </c>
      <c r="B783" t="s">
        <v>322</v>
      </c>
      <c r="C783" t="s">
        <v>322</v>
      </c>
      <c r="D783" t="s">
        <v>322</v>
      </c>
      <c r="E783" t="s">
        <v>48</v>
      </c>
      <c r="F783" t="s">
        <v>48</v>
      </c>
      <c r="G783" t="s">
        <v>48</v>
      </c>
      <c r="H783" t="s">
        <v>48</v>
      </c>
      <c r="I783" t="s">
        <v>48</v>
      </c>
      <c r="J783" t="s">
        <v>48</v>
      </c>
      <c r="K783" t="s">
        <v>48</v>
      </c>
      <c r="L783" t="s">
        <v>48</v>
      </c>
      <c r="M783" t="s">
        <v>48</v>
      </c>
      <c r="N783" t="s">
        <v>48</v>
      </c>
      <c r="O783" t="s">
        <v>48</v>
      </c>
      <c r="P783" t="s">
        <v>48</v>
      </c>
      <c r="Q783" t="s">
        <v>48</v>
      </c>
      <c r="R783" t="s">
        <v>48</v>
      </c>
      <c r="S783" t="s">
        <v>48</v>
      </c>
      <c r="T783" t="s">
        <v>322</v>
      </c>
      <c r="U783" t="s">
        <v>322</v>
      </c>
      <c r="V783" t="s">
        <v>322</v>
      </c>
      <c r="W783" t="s">
        <v>322</v>
      </c>
      <c r="X783" t="s">
        <v>322</v>
      </c>
      <c r="Y783" t="s">
        <v>322</v>
      </c>
      <c r="Z783" t="s">
        <v>322</v>
      </c>
      <c r="AH783" t="s">
        <v>322</v>
      </c>
      <c r="AI783" s="26"/>
      <c r="AJ783" s="26" t="s">
        <v>322</v>
      </c>
      <c r="AK783" s="26" t="s">
        <v>322</v>
      </c>
      <c r="AL783" s="26" t="s">
        <v>322</v>
      </c>
      <c r="AM783" s="26" t="str" cm="1">
        <f t="array" ref="AM783">IF(AH783="Yes",T783&amp;" (Suspended as of: "&amp;TEXT(AI783,"m/dd/yyyy")&amp;")",T783)</f>
        <v xml:space="preserve"> </v>
      </c>
      <c r="AN783" t="str" cm="1">
        <f t="array" ref="AN78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83" t="str" cm="1">
        <f t="array" ref="AO78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8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83" t="e">
        <f>VLOOKUP(data[[#This Row],[Lead Name]],get_cat!$A$170:$B$172,2,0)</f>
        <v>#N/A</v>
      </c>
      <c r="AR78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84" spans="1:44" x14ac:dyDescent="0.35">
      <c r="A784" t="s">
        <v>133</v>
      </c>
      <c r="B784" t="s">
        <v>322</v>
      </c>
      <c r="C784" t="s">
        <v>322</v>
      </c>
      <c r="D784" t="s">
        <v>322</v>
      </c>
      <c r="E784" t="s">
        <v>48</v>
      </c>
      <c r="F784" t="s">
        <v>48</v>
      </c>
      <c r="G784" t="s">
        <v>48</v>
      </c>
      <c r="H784" t="s">
        <v>48</v>
      </c>
      <c r="I784" t="s">
        <v>48</v>
      </c>
      <c r="J784" t="s">
        <v>48</v>
      </c>
      <c r="K784" t="s">
        <v>48</v>
      </c>
      <c r="L784" t="s">
        <v>48</v>
      </c>
      <c r="M784" t="s">
        <v>48</v>
      </c>
      <c r="N784" t="s">
        <v>48</v>
      </c>
      <c r="O784" t="s">
        <v>48</v>
      </c>
      <c r="P784" t="s">
        <v>48</v>
      </c>
      <c r="Q784" t="s">
        <v>48</v>
      </c>
      <c r="R784" t="s">
        <v>48</v>
      </c>
      <c r="S784" t="s">
        <v>48</v>
      </c>
      <c r="T784" t="s">
        <v>322</v>
      </c>
      <c r="U784" t="s">
        <v>322</v>
      </c>
      <c r="V784" t="s">
        <v>322</v>
      </c>
      <c r="W784" t="s">
        <v>322</v>
      </c>
      <c r="X784" t="s">
        <v>322</v>
      </c>
      <c r="Y784" t="s">
        <v>322</v>
      </c>
      <c r="Z784" t="s">
        <v>322</v>
      </c>
      <c r="AH784" t="s">
        <v>322</v>
      </c>
      <c r="AI784" s="26"/>
      <c r="AJ784" s="26" t="s">
        <v>322</v>
      </c>
      <c r="AK784" s="26" t="s">
        <v>322</v>
      </c>
      <c r="AL784" s="26" t="s">
        <v>322</v>
      </c>
      <c r="AM784" s="26" t="str" cm="1">
        <f t="array" ref="AM784">IF(AH784="Yes",T784&amp;" (Suspended as of: "&amp;TEXT(AI784,"m/dd/yyyy")&amp;")",T784)</f>
        <v xml:space="preserve"> </v>
      </c>
      <c r="AN784" t="str" cm="1">
        <f t="array" ref="AN78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84" t="str" cm="1">
        <f t="array" ref="AO78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8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84" t="e">
        <f>VLOOKUP(data[[#This Row],[Lead Name]],get_cat!$A$170:$B$172,2,0)</f>
        <v>#N/A</v>
      </c>
      <c r="AR78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85" spans="1:44" x14ac:dyDescent="0.35">
      <c r="A785" t="s">
        <v>133</v>
      </c>
      <c r="B785" t="s">
        <v>322</v>
      </c>
      <c r="C785" t="s">
        <v>322</v>
      </c>
      <c r="D785" t="s">
        <v>322</v>
      </c>
      <c r="E785" t="s">
        <v>48</v>
      </c>
      <c r="F785" t="s">
        <v>48</v>
      </c>
      <c r="G785" t="s">
        <v>48</v>
      </c>
      <c r="H785" t="s">
        <v>48</v>
      </c>
      <c r="I785" t="s">
        <v>48</v>
      </c>
      <c r="J785" t="s">
        <v>48</v>
      </c>
      <c r="K785" t="s">
        <v>48</v>
      </c>
      <c r="L785" t="s">
        <v>48</v>
      </c>
      <c r="M785" t="s">
        <v>48</v>
      </c>
      <c r="N785" t="s">
        <v>48</v>
      </c>
      <c r="O785" t="s">
        <v>48</v>
      </c>
      <c r="P785" t="s">
        <v>48</v>
      </c>
      <c r="Q785" t="s">
        <v>48</v>
      </c>
      <c r="R785" t="s">
        <v>48</v>
      </c>
      <c r="S785" t="s">
        <v>48</v>
      </c>
      <c r="T785" t="s">
        <v>322</v>
      </c>
      <c r="U785" t="s">
        <v>322</v>
      </c>
      <c r="V785" t="s">
        <v>322</v>
      </c>
      <c r="W785" t="s">
        <v>322</v>
      </c>
      <c r="X785" t="s">
        <v>322</v>
      </c>
      <c r="Y785" t="s">
        <v>322</v>
      </c>
      <c r="Z785" t="s">
        <v>322</v>
      </c>
      <c r="AH785" t="s">
        <v>322</v>
      </c>
      <c r="AI785" s="26"/>
      <c r="AJ785" s="26" t="s">
        <v>322</v>
      </c>
      <c r="AK785" s="26" t="s">
        <v>322</v>
      </c>
      <c r="AL785" s="26" t="s">
        <v>322</v>
      </c>
      <c r="AM785" s="26" t="str" cm="1">
        <f t="array" ref="AM785">IF(AH785="Yes",T785&amp;" (Suspended as of: "&amp;TEXT(AI785,"m/dd/yyyy")&amp;")",T785)</f>
        <v xml:space="preserve"> </v>
      </c>
      <c r="AN785" t="str" cm="1">
        <f t="array" ref="AN78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85" t="str" cm="1">
        <f t="array" ref="AO78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8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85" t="e">
        <f>VLOOKUP(data[[#This Row],[Lead Name]],get_cat!$A$170:$B$172,2,0)</f>
        <v>#N/A</v>
      </c>
      <c r="AR78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86" spans="1:44" x14ac:dyDescent="0.35">
      <c r="A786" t="s">
        <v>133</v>
      </c>
      <c r="B786" t="s">
        <v>322</v>
      </c>
      <c r="C786" t="s">
        <v>322</v>
      </c>
      <c r="D786" t="s">
        <v>322</v>
      </c>
      <c r="E786" t="s">
        <v>48</v>
      </c>
      <c r="F786" t="s">
        <v>48</v>
      </c>
      <c r="G786" t="s">
        <v>48</v>
      </c>
      <c r="H786" t="s">
        <v>48</v>
      </c>
      <c r="I786" t="s">
        <v>48</v>
      </c>
      <c r="J786" t="s">
        <v>48</v>
      </c>
      <c r="K786" t="s">
        <v>48</v>
      </c>
      <c r="L786" t="s">
        <v>48</v>
      </c>
      <c r="M786" t="s">
        <v>48</v>
      </c>
      <c r="N786" t="s">
        <v>48</v>
      </c>
      <c r="O786" t="s">
        <v>48</v>
      </c>
      <c r="P786" t="s">
        <v>48</v>
      </c>
      <c r="Q786" t="s">
        <v>48</v>
      </c>
      <c r="R786" t="s">
        <v>48</v>
      </c>
      <c r="S786" t="s">
        <v>48</v>
      </c>
      <c r="T786" t="s">
        <v>322</v>
      </c>
      <c r="U786" t="s">
        <v>322</v>
      </c>
      <c r="V786" t="s">
        <v>322</v>
      </c>
      <c r="W786" t="s">
        <v>322</v>
      </c>
      <c r="X786" t="s">
        <v>322</v>
      </c>
      <c r="Y786" t="s">
        <v>322</v>
      </c>
      <c r="Z786" t="s">
        <v>322</v>
      </c>
      <c r="AH786" t="s">
        <v>322</v>
      </c>
      <c r="AI786" s="26"/>
      <c r="AJ786" s="26" t="s">
        <v>322</v>
      </c>
      <c r="AK786" s="26" t="s">
        <v>322</v>
      </c>
      <c r="AL786" s="26" t="s">
        <v>322</v>
      </c>
      <c r="AM786" s="26" t="str" cm="1">
        <f t="array" ref="AM786">IF(AH786="Yes",T786&amp;" (Suspended as of: "&amp;TEXT(AI786,"m/dd/yyyy")&amp;")",T786)</f>
        <v xml:space="preserve"> </v>
      </c>
      <c r="AN786" t="str" cm="1">
        <f t="array" ref="AN78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86" t="str" cm="1">
        <f t="array" ref="AO78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8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86" t="e">
        <f>VLOOKUP(data[[#This Row],[Lead Name]],get_cat!$A$170:$B$172,2,0)</f>
        <v>#N/A</v>
      </c>
      <c r="AR78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87" spans="1:44" x14ac:dyDescent="0.35">
      <c r="A787" t="s">
        <v>133</v>
      </c>
      <c r="B787" t="s">
        <v>322</v>
      </c>
      <c r="C787" t="s">
        <v>322</v>
      </c>
      <c r="D787" t="s">
        <v>322</v>
      </c>
      <c r="E787" t="s">
        <v>48</v>
      </c>
      <c r="F787" t="s">
        <v>48</v>
      </c>
      <c r="G787" t="s">
        <v>48</v>
      </c>
      <c r="H787" t="s">
        <v>48</v>
      </c>
      <c r="I787" t="s">
        <v>48</v>
      </c>
      <c r="J787" t="s">
        <v>48</v>
      </c>
      <c r="K787" t="s">
        <v>48</v>
      </c>
      <c r="L787" t="s">
        <v>48</v>
      </c>
      <c r="M787" t="s">
        <v>48</v>
      </c>
      <c r="N787" t="s">
        <v>48</v>
      </c>
      <c r="O787" t="s">
        <v>48</v>
      </c>
      <c r="P787" t="s">
        <v>48</v>
      </c>
      <c r="Q787" t="s">
        <v>48</v>
      </c>
      <c r="R787" t="s">
        <v>48</v>
      </c>
      <c r="S787" t="s">
        <v>48</v>
      </c>
      <c r="T787" t="s">
        <v>322</v>
      </c>
      <c r="U787" t="s">
        <v>322</v>
      </c>
      <c r="V787" t="s">
        <v>322</v>
      </c>
      <c r="W787" t="s">
        <v>322</v>
      </c>
      <c r="X787" t="s">
        <v>322</v>
      </c>
      <c r="Y787" t="s">
        <v>322</v>
      </c>
      <c r="Z787" t="s">
        <v>322</v>
      </c>
      <c r="AH787" t="s">
        <v>322</v>
      </c>
      <c r="AI787" s="26"/>
      <c r="AJ787" s="26" t="s">
        <v>322</v>
      </c>
      <c r="AK787" s="26" t="s">
        <v>322</v>
      </c>
      <c r="AL787" s="26" t="s">
        <v>322</v>
      </c>
      <c r="AM787" s="26" t="str" cm="1">
        <f t="array" ref="AM787">IF(AH787="Yes",T787&amp;" (Suspended as of: "&amp;TEXT(AI787,"m/dd/yyyy")&amp;")",T787)</f>
        <v xml:space="preserve"> </v>
      </c>
      <c r="AN787" t="str" cm="1">
        <f t="array" ref="AN78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87" t="str" cm="1">
        <f t="array" ref="AO78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8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87" t="e">
        <f>VLOOKUP(data[[#This Row],[Lead Name]],get_cat!$A$170:$B$172,2,0)</f>
        <v>#N/A</v>
      </c>
      <c r="AR78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88" spans="1:44" x14ac:dyDescent="0.35">
      <c r="A788" t="s">
        <v>133</v>
      </c>
      <c r="B788" t="s">
        <v>322</v>
      </c>
      <c r="C788" t="s">
        <v>322</v>
      </c>
      <c r="D788" t="s">
        <v>322</v>
      </c>
      <c r="E788" t="s">
        <v>48</v>
      </c>
      <c r="F788" t="s">
        <v>48</v>
      </c>
      <c r="G788" t="s">
        <v>48</v>
      </c>
      <c r="H788" t="s">
        <v>48</v>
      </c>
      <c r="I788" t="s">
        <v>48</v>
      </c>
      <c r="J788" t="s">
        <v>48</v>
      </c>
      <c r="K788" t="s">
        <v>48</v>
      </c>
      <c r="L788" t="s">
        <v>48</v>
      </c>
      <c r="M788" t="s">
        <v>48</v>
      </c>
      <c r="N788" t="s">
        <v>48</v>
      </c>
      <c r="O788" t="s">
        <v>48</v>
      </c>
      <c r="P788" t="s">
        <v>48</v>
      </c>
      <c r="Q788" t="s">
        <v>48</v>
      </c>
      <c r="R788" t="s">
        <v>48</v>
      </c>
      <c r="S788" t="s">
        <v>48</v>
      </c>
      <c r="T788" t="s">
        <v>322</v>
      </c>
      <c r="U788" t="s">
        <v>322</v>
      </c>
      <c r="V788" t="s">
        <v>322</v>
      </c>
      <c r="W788" t="s">
        <v>322</v>
      </c>
      <c r="X788" t="s">
        <v>322</v>
      </c>
      <c r="Y788" t="s">
        <v>322</v>
      </c>
      <c r="Z788" t="s">
        <v>322</v>
      </c>
      <c r="AH788" t="s">
        <v>322</v>
      </c>
      <c r="AI788" s="26"/>
      <c r="AJ788" s="26" t="s">
        <v>322</v>
      </c>
      <c r="AK788" s="26" t="s">
        <v>322</v>
      </c>
      <c r="AL788" s="26" t="s">
        <v>322</v>
      </c>
      <c r="AM788" s="26" t="str" cm="1">
        <f t="array" ref="AM788">IF(AH788="Yes",T788&amp;" (Suspended as of: "&amp;TEXT(AI788,"m/dd/yyyy")&amp;")",T788)</f>
        <v xml:space="preserve"> </v>
      </c>
      <c r="AN788" t="str" cm="1">
        <f t="array" ref="AN78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88" t="str" cm="1">
        <f t="array" ref="AO78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8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88" t="e">
        <f>VLOOKUP(data[[#This Row],[Lead Name]],get_cat!$A$170:$B$172,2,0)</f>
        <v>#N/A</v>
      </c>
      <c r="AR78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89" spans="1:44" x14ac:dyDescent="0.35">
      <c r="A789" t="s">
        <v>133</v>
      </c>
      <c r="B789" t="s">
        <v>322</v>
      </c>
      <c r="C789" t="s">
        <v>322</v>
      </c>
      <c r="D789" t="s">
        <v>322</v>
      </c>
      <c r="E789" t="s">
        <v>48</v>
      </c>
      <c r="F789" t="s">
        <v>48</v>
      </c>
      <c r="G789" t="s">
        <v>48</v>
      </c>
      <c r="H789" t="s">
        <v>48</v>
      </c>
      <c r="I789" t="s">
        <v>48</v>
      </c>
      <c r="J789" t="s">
        <v>48</v>
      </c>
      <c r="K789" t="s">
        <v>48</v>
      </c>
      <c r="L789" t="s">
        <v>48</v>
      </c>
      <c r="M789" t="s">
        <v>48</v>
      </c>
      <c r="N789" t="s">
        <v>48</v>
      </c>
      <c r="O789" t="s">
        <v>48</v>
      </c>
      <c r="P789" t="s">
        <v>48</v>
      </c>
      <c r="Q789" t="s">
        <v>48</v>
      </c>
      <c r="R789" t="s">
        <v>48</v>
      </c>
      <c r="S789" t="s">
        <v>48</v>
      </c>
      <c r="T789" t="s">
        <v>322</v>
      </c>
      <c r="U789" t="s">
        <v>322</v>
      </c>
      <c r="V789" t="s">
        <v>322</v>
      </c>
      <c r="W789" t="s">
        <v>322</v>
      </c>
      <c r="X789" t="s">
        <v>322</v>
      </c>
      <c r="Y789" t="s">
        <v>322</v>
      </c>
      <c r="Z789" t="s">
        <v>322</v>
      </c>
      <c r="AH789" t="s">
        <v>322</v>
      </c>
      <c r="AI789" s="26"/>
      <c r="AJ789" s="26" t="s">
        <v>322</v>
      </c>
      <c r="AK789" s="26" t="s">
        <v>322</v>
      </c>
      <c r="AL789" s="26" t="s">
        <v>322</v>
      </c>
      <c r="AM789" s="26" t="str" cm="1">
        <f t="array" ref="AM789">IF(AH789="Yes",T789&amp;" (Suspended as of: "&amp;TEXT(AI789,"m/dd/yyyy")&amp;")",T789)</f>
        <v xml:space="preserve"> </v>
      </c>
      <c r="AN789" t="str" cm="1">
        <f t="array" ref="AN78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89" t="str" cm="1">
        <f t="array" ref="AO78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8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89" t="e">
        <f>VLOOKUP(data[[#This Row],[Lead Name]],get_cat!$A$170:$B$172,2,0)</f>
        <v>#N/A</v>
      </c>
      <c r="AR78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90" spans="1:44" x14ac:dyDescent="0.35">
      <c r="A790" t="s">
        <v>133</v>
      </c>
      <c r="B790" t="s">
        <v>322</v>
      </c>
      <c r="C790" t="s">
        <v>322</v>
      </c>
      <c r="D790" t="s">
        <v>322</v>
      </c>
      <c r="E790" t="s">
        <v>48</v>
      </c>
      <c r="F790" t="s">
        <v>48</v>
      </c>
      <c r="G790" t="s">
        <v>48</v>
      </c>
      <c r="H790" t="s">
        <v>48</v>
      </c>
      <c r="I790" t="s">
        <v>48</v>
      </c>
      <c r="J790" t="s">
        <v>48</v>
      </c>
      <c r="K790" t="s">
        <v>48</v>
      </c>
      <c r="L790" t="s">
        <v>48</v>
      </c>
      <c r="M790" t="s">
        <v>48</v>
      </c>
      <c r="N790" t="s">
        <v>48</v>
      </c>
      <c r="O790" t="s">
        <v>48</v>
      </c>
      <c r="P790" t="s">
        <v>48</v>
      </c>
      <c r="Q790" t="s">
        <v>48</v>
      </c>
      <c r="R790" t="s">
        <v>48</v>
      </c>
      <c r="S790" t="s">
        <v>48</v>
      </c>
      <c r="T790" t="s">
        <v>322</v>
      </c>
      <c r="U790" t="s">
        <v>322</v>
      </c>
      <c r="V790" t="s">
        <v>322</v>
      </c>
      <c r="W790" t="s">
        <v>322</v>
      </c>
      <c r="X790" t="s">
        <v>322</v>
      </c>
      <c r="Y790" t="s">
        <v>322</v>
      </c>
      <c r="Z790" t="s">
        <v>322</v>
      </c>
      <c r="AH790" t="s">
        <v>322</v>
      </c>
      <c r="AI790" s="26"/>
      <c r="AJ790" s="26" t="s">
        <v>322</v>
      </c>
      <c r="AK790" s="26" t="s">
        <v>322</v>
      </c>
      <c r="AL790" s="26" t="s">
        <v>322</v>
      </c>
      <c r="AM790" s="26" t="str" cm="1">
        <f t="array" ref="AM790">IF(AH790="Yes",T790&amp;" (Suspended as of: "&amp;TEXT(AI790,"m/dd/yyyy")&amp;")",T790)</f>
        <v xml:space="preserve"> </v>
      </c>
      <c r="AN790" t="str" cm="1">
        <f t="array" ref="AN79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90" t="str" cm="1">
        <f t="array" ref="AO79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9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90" t="e">
        <f>VLOOKUP(data[[#This Row],[Lead Name]],get_cat!$A$170:$B$172,2,0)</f>
        <v>#N/A</v>
      </c>
      <c r="AR79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91" spans="1:44" x14ac:dyDescent="0.35">
      <c r="A791" t="s">
        <v>133</v>
      </c>
      <c r="B791" t="s">
        <v>322</v>
      </c>
      <c r="C791" t="s">
        <v>322</v>
      </c>
      <c r="D791" t="s">
        <v>322</v>
      </c>
      <c r="E791" t="s">
        <v>48</v>
      </c>
      <c r="F791" t="s">
        <v>48</v>
      </c>
      <c r="G791" t="s">
        <v>48</v>
      </c>
      <c r="H791" t="s">
        <v>48</v>
      </c>
      <c r="I791" t="s">
        <v>48</v>
      </c>
      <c r="J791" t="s">
        <v>48</v>
      </c>
      <c r="K791" t="s">
        <v>48</v>
      </c>
      <c r="L791" t="s">
        <v>48</v>
      </c>
      <c r="M791" t="s">
        <v>48</v>
      </c>
      <c r="N791" t="s">
        <v>48</v>
      </c>
      <c r="O791" t="s">
        <v>48</v>
      </c>
      <c r="P791" t="s">
        <v>48</v>
      </c>
      <c r="Q791" t="s">
        <v>48</v>
      </c>
      <c r="R791" t="s">
        <v>48</v>
      </c>
      <c r="S791" t="s">
        <v>48</v>
      </c>
      <c r="T791" t="s">
        <v>322</v>
      </c>
      <c r="U791" t="s">
        <v>322</v>
      </c>
      <c r="V791" t="s">
        <v>322</v>
      </c>
      <c r="W791" t="s">
        <v>322</v>
      </c>
      <c r="X791" t="s">
        <v>322</v>
      </c>
      <c r="Y791" t="s">
        <v>322</v>
      </c>
      <c r="Z791" t="s">
        <v>322</v>
      </c>
      <c r="AH791" t="s">
        <v>322</v>
      </c>
      <c r="AI791" s="26"/>
      <c r="AJ791" s="26" t="s">
        <v>322</v>
      </c>
      <c r="AK791" s="26" t="s">
        <v>322</v>
      </c>
      <c r="AL791" s="26" t="s">
        <v>322</v>
      </c>
      <c r="AM791" s="26" t="str" cm="1">
        <f t="array" ref="AM791">IF(AH791="Yes",T791&amp;" (Suspended as of: "&amp;TEXT(AI791,"m/dd/yyyy")&amp;")",T791)</f>
        <v xml:space="preserve"> </v>
      </c>
      <c r="AN791" t="str" cm="1">
        <f t="array" ref="AN79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91" t="str" cm="1">
        <f t="array" ref="AO79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9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91" t="e">
        <f>VLOOKUP(data[[#This Row],[Lead Name]],get_cat!$A$170:$B$172,2,0)</f>
        <v>#N/A</v>
      </c>
      <c r="AR79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92" spans="1:44" x14ac:dyDescent="0.35">
      <c r="A792" t="s">
        <v>133</v>
      </c>
      <c r="B792" t="s">
        <v>322</v>
      </c>
      <c r="C792" t="s">
        <v>322</v>
      </c>
      <c r="D792" t="s">
        <v>322</v>
      </c>
      <c r="E792" t="s">
        <v>48</v>
      </c>
      <c r="F792" t="s">
        <v>48</v>
      </c>
      <c r="G792" t="s">
        <v>48</v>
      </c>
      <c r="H792" t="s">
        <v>48</v>
      </c>
      <c r="I792" t="s">
        <v>48</v>
      </c>
      <c r="J792" t="s">
        <v>48</v>
      </c>
      <c r="K792" t="s">
        <v>48</v>
      </c>
      <c r="L792" t="s">
        <v>48</v>
      </c>
      <c r="M792" t="s">
        <v>48</v>
      </c>
      <c r="N792" t="s">
        <v>48</v>
      </c>
      <c r="O792" t="s">
        <v>48</v>
      </c>
      <c r="P792" t="s">
        <v>48</v>
      </c>
      <c r="Q792" t="s">
        <v>48</v>
      </c>
      <c r="R792" t="s">
        <v>48</v>
      </c>
      <c r="S792" t="s">
        <v>48</v>
      </c>
      <c r="T792" t="s">
        <v>322</v>
      </c>
      <c r="U792" t="s">
        <v>322</v>
      </c>
      <c r="V792" t="s">
        <v>322</v>
      </c>
      <c r="W792" t="s">
        <v>322</v>
      </c>
      <c r="X792" t="s">
        <v>322</v>
      </c>
      <c r="Y792" t="s">
        <v>322</v>
      </c>
      <c r="Z792" t="s">
        <v>322</v>
      </c>
      <c r="AH792" t="s">
        <v>322</v>
      </c>
      <c r="AI792" s="26"/>
      <c r="AJ792" s="26" t="s">
        <v>322</v>
      </c>
      <c r="AK792" s="26" t="s">
        <v>322</v>
      </c>
      <c r="AL792" s="26" t="s">
        <v>322</v>
      </c>
      <c r="AM792" s="26" t="str" cm="1">
        <f t="array" ref="AM792">IF(AH792="Yes",T792&amp;" (Suspended as of: "&amp;TEXT(AI792,"m/dd/yyyy")&amp;")",T792)</f>
        <v xml:space="preserve"> </v>
      </c>
      <c r="AN792" t="str" cm="1">
        <f t="array" ref="AN79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92" t="str" cm="1">
        <f t="array" ref="AO79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9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92" t="e">
        <f>VLOOKUP(data[[#This Row],[Lead Name]],get_cat!$A$170:$B$172,2,0)</f>
        <v>#N/A</v>
      </c>
      <c r="AR79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93" spans="1:44" x14ac:dyDescent="0.35">
      <c r="A793" t="s">
        <v>133</v>
      </c>
      <c r="B793" t="s">
        <v>322</v>
      </c>
      <c r="C793" t="s">
        <v>322</v>
      </c>
      <c r="D793" t="s">
        <v>322</v>
      </c>
      <c r="E793" t="s">
        <v>48</v>
      </c>
      <c r="F793" t="s">
        <v>48</v>
      </c>
      <c r="G793" t="s">
        <v>48</v>
      </c>
      <c r="H793" t="s">
        <v>48</v>
      </c>
      <c r="I793" t="s">
        <v>48</v>
      </c>
      <c r="J793" t="s">
        <v>48</v>
      </c>
      <c r="K793" t="s">
        <v>48</v>
      </c>
      <c r="L793" t="s">
        <v>48</v>
      </c>
      <c r="M793" t="s">
        <v>48</v>
      </c>
      <c r="N793" t="s">
        <v>48</v>
      </c>
      <c r="O793" t="s">
        <v>48</v>
      </c>
      <c r="P793" t="s">
        <v>48</v>
      </c>
      <c r="Q793" t="s">
        <v>48</v>
      </c>
      <c r="R793" t="s">
        <v>48</v>
      </c>
      <c r="S793" t="s">
        <v>48</v>
      </c>
      <c r="T793" t="s">
        <v>322</v>
      </c>
      <c r="U793" t="s">
        <v>322</v>
      </c>
      <c r="V793" t="s">
        <v>322</v>
      </c>
      <c r="W793" t="s">
        <v>322</v>
      </c>
      <c r="X793" t="s">
        <v>322</v>
      </c>
      <c r="Y793" t="s">
        <v>322</v>
      </c>
      <c r="Z793" t="s">
        <v>322</v>
      </c>
      <c r="AH793" t="s">
        <v>322</v>
      </c>
      <c r="AI793" s="26"/>
      <c r="AJ793" s="26" t="s">
        <v>322</v>
      </c>
      <c r="AK793" s="26" t="s">
        <v>322</v>
      </c>
      <c r="AL793" s="26" t="s">
        <v>322</v>
      </c>
      <c r="AM793" s="26" t="str" cm="1">
        <f t="array" ref="AM793">IF(AH793="Yes",T793&amp;" (Suspended as of: "&amp;TEXT(AI793,"m/dd/yyyy")&amp;")",T793)</f>
        <v xml:space="preserve"> </v>
      </c>
      <c r="AN793" t="str" cm="1">
        <f t="array" ref="AN79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93" t="str" cm="1">
        <f t="array" ref="AO79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9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93" t="e">
        <f>VLOOKUP(data[[#This Row],[Lead Name]],get_cat!$A$170:$B$172,2,0)</f>
        <v>#N/A</v>
      </c>
      <c r="AR79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94" spans="1:44" x14ac:dyDescent="0.35">
      <c r="A794" t="s">
        <v>133</v>
      </c>
      <c r="B794" t="s">
        <v>322</v>
      </c>
      <c r="C794" t="s">
        <v>322</v>
      </c>
      <c r="D794" t="s">
        <v>322</v>
      </c>
      <c r="E794" t="s">
        <v>48</v>
      </c>
      <c r="F794" t="s">
        <v>48</v>
      </c>
      <c r="G794" t="s">
        <v>48</v>
      </c>
      <c r="H794" t="s">
        <v>48</v>
      </c>
      <c r="I794" t="s">
        <v>48</v>
      </c>
      <c r="J794" t="s">
        <v>48</v>
      </c>
      <c r="K794" t="s">
        <v>48</v>
      </c>
      <c r="L794" t="s">
        <v>48</v>
      </c>
      <c r="M794" t="s">
        <v>48</v>
      </c>
      <c r="N794" t="s">
        <v>48</v>
      </c>
      <c r="O794" t="s">
        <v>48</v>
      </c>
      <c r="P794" t="s">
        <v>48</v>
      </c>
      <c r="Q794" t="s">
        <v>48</v>
      </c>
      <c r="R794" t="s">
        <v>48</v>
      </c>
      <c r="S794" t="s">
        <v>48</v>
      </c>
      <c r="T794" t="s">
        <v>322</v>
      </c>
      <c r="U794" t="s">
        <v>322</v>
      </c>
      <c r="V794" t="s">
        <v>322</v>
      </c>
      <c r="W794" t="s">
        <v>322</v>
      </c>
      <c r="X794" t="s">
        <v>322</v>
      </c>
      <c r="Y794" t="s">
        <v>322</v>
      </c>
      <c r="Z794" t="s">
        <v>322</v>
      </c>
      <c r="AH794" t="s">
        <v>322</v>
      </c>
      <c r="AI794" s="26"/>
      <c r="AJ794" s="26" t="s">
        <v>322</v>
      </c>
      <c r="AK794" s="26" t="s">
        <v>322</v>
      </c>
      <c r="AL794" s="26" t="s">
        <v>322</v>
      </c>
      <c r="AM794" s="26" t="str" cm="1">
        <f t="array" ref="AM794">IF(AH794="Yes",T794&amp;" (Suspended as of: "&amp;TEXT(AI794,"m/dd/yyyy")&amp;")",T794)</f>
        <v xml:space="preserve"> </v>
      </c>
      <c r="AN794" t="str" cm="1">
        <f t="array" ref="AN79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94" t="str" cm="1">
        <f t="array" ref="AO79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9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94" t="e">
        <f>VLOOKUP(data[[#This Row],[Lead Name]],get_cat!$A$170:$B$172,2,0)</f>
        <v>#N/A</v>
      </c>
      <c r="AR79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95" spans="1:44" x14ac:dyDescent="0.35">
      <c r="A795" t="s">
        <v>133</v>
      </c>
      <c r="B795" t="s">
        <v>322</v>
      </c>
      <c r="C795" t="s">
        <v>322</v>
      </c>
      <c r="D795" t="s">
        <v>322</v>
      </c>
      <c r="E795" t="s">
        <v>48</v>
      </c>
      <c r="F795" t="s">
        <v>48</v>
      </c>
      <c r="G795" t="s">
        <v>48</v>
      </c>
      <c r="H795" t="s">
        <v>48</v>
      </c>
      <c r="I795" t="s">
        <v>48</v>
      </c>
      <c r="J795" t="s">
        <v>48</v>
      </c>
      <c r="K795" t="s">
        <v>48</v>
      </c>
      <c r="L795" t="s">
        <v>48</v>
      </c>
      <c r="M795" t="s">
        <v>48</v>
      </c>
      <c r="N795" t="s">
        <v>48</v>
      </c>
      <c r="O795" t="s">
        <v>48</v>
      </c>
      <c r="P795" t="s">
        <v>48</v>
      </c>
      <c r="Q795" t="s">
        <v>48</v>
      </c>
      <c r="R795" t="s">
        <v>48</v>
      </c>
      <c r="S795" t="s">
        <v>48</v>
      </c>
      <c r="T795" t="s">
        <v>322</v>
      </c>
      <c r="U795" t="s">
        <v>322</v>
      </c>
      <c r="V795" t="s">
        <v>322</v>
      </c>
      <c r="W795" t="s">
        <v>322</v>
      </c>
      <c r="X795" t="s">
        <v>322</v>
      </c>
      <c r="Y795" t="s">
        <v>322</v>
      </c>
      <c r="Z795" t="s">
        <v>322</v>
      </c>
      <c r="AH795" t="s">
        <v>322</v>
      </c>
      <c r="AI795" s="26"/>
      <c r="AJ795" s="26" t="s">
        <v>322</v>
      </c>
      <c r="AK795" s="26" t="s">
        <v>322</v>
      </c>
      <c r="AL795" s="26" t="s">
        <v>322</v>
      </c>
      <c r="AM795" s="26" t="str" cm="1">
        <f t="array" ref="AM795">IF(AH795="Yes",T795&amp;" (Suspended as of: "&amp;TEXT(AI795,"m/dd/yyyy")&amp;")",T795)</f>
        <v xml:space="preserve"> </v>
      </c>
      <c r="AN795" t="str" cm="1">
        <f t="array" ref="AN79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95" t="str" cm="1">
        <f t="array" ref="AO79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9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95" t="e">
        <f>VLOOKUP(data[[#This Row],[Lead Name]],get_cat!$A$170:$B$172,2,0)</f>
        <v>#N/A</v>
      </c>
      <c r="AR79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96" spans="1:44" x14ac:dyDescent="0.35">
      <c r="A796" t="s">
        <v>133</v>
      </c>
      <c r="B796" t="s">
        <v>322</v>
      </c>
      <c r="C796" t="s">
        <v>322</v>
      </c>
      <c r="D796" t="s">
        <v>322</v>
      </c>
      <c r="E796" t="s">
        <v>48</v>
      </c>
      <c r="F796" t="s">
        <v>48</v>
      </c>
      <c r="G796" t="s">
        <v>48</v>
      </c>
      <c r="H796" t="s">
        <v>48</v>
      </c>
      <c r="I796" t="s">
        <v>48</v>
      </c>
      <c r="J796" t="s">
        <v>48</v>
      </c>
      <c r="K796" t="s">
        <v>48</v>
      </c>
      <c r="L796" t="s">
        <v>48</v>
      </c>
      <c r="M796" t="s">
        <v>48</v>
      </c>
      <c r="N796" t="s">
        <v>48</v>
      </c>
      <c r="O796" t="s">
        <v>48</v>
      </c>
      <c r="P796" t="s">
        <v>48</v>
      </c>
      <c r="Q796" t="s">
        <v>48</v>
      </c>
      <c r="R796" t="s">
        <v>48</v>
      </c>
      <c r="S796" t="s">
        <v>48</v>
      </c>
      <c r="T796" t="s">
        <v>322</v>
      </c>
      <c r="U796" t="s">
        <v>322</v>
      </c>
      <c r="V796" t="s">
        <v>322</v>
      </c>
      <c r="W796" t="s">
        <v>322</v>
      </c>
      <c r="X796" t="s">
        <v>322</v>
      </c>
      <c r="Y796" t="s">
        <v>322</v>
      </c>
      <c r="Z796" t="s">
        <v>322</v>
      </c>
      <c r="AH796" t="s">
        <v>322</v>
      </c>
      <c r="AI796" s="26"/>
      <c r="AJ796" s="26" t="s">
        <v>322</v>
      </c>
      <c r="AK796" s="26" t="s">
        <v>322</v>
      </c>
      <c r="AL796" s="26" t="s">
        <v>322</v>
      </c>
      <c r="AM796" s="26" t="str" cm="1">
        <f t="array" ref="AM796">IF(AH796="Yes",T796&amp;" (Suspended as of: "&amp;TEXT(AI796,"m/dd/yyyy")&amp;")",T796)</f>
        <v xml:space="preserve"> </v>
      </c>
      <c r="AN796" t="str" cm="1">
        <f t="array" ref="AN79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96" t="str" cm="1">
        <f t="array" ref="AO79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9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96" t="e">
        <f>VLOOKUP(data[[#This Row],[Lead Name]],get_cat!$A$170:$B$172,2,0)</f>
        <v>#N/A</v>
      </c>
      <c r="AR79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97" spans="1:44" x14ac:dyDescent="0.35">
      <c r="A797" t="s">
        <v>133</v>
      </c>
      <c r="B797" t="s">
        <v>322</v>
      </c>
      <c r="C797" t="s">
        <v>322</v>
      </c>
      <c r="D797" t="s">
        <v>322</v>
      </c>
      <c r="E797" t="s">
        <v>48</v>
      </c>
      <c r="F797" t="s">
        <v>48</v>
      </c>
      <c r="G797" t="s">
        <v>48</v>
      </c>
      <c r="H797" t="s">
        <v>48</v>
      </c>
      <c r="I797" t="s">
        <v>48</v>
      </c>
      <c r="J797" t="s">
        <v>48</v>
      </c>
      <c r="K797" t="s">
        <v>48</v>
      </c>
      <c r="L797" t="s">
        <v>48</v>
      </c>
      <c r="M797" t="s">
        <v>48</v>
      </c>
      <c r="N797" t="s">
        <v>48</v>
      </c>
      <c r="O797" t="s">
        <v>48</v>
      </c>
      <c r="P797" t="s">
        <v>48</v>
      </c>
      <c r="Q797" t="s">
        <v>48</v>
      </c>
      <c r="R797" t="s">
        <v>48</v>
      </c>
      <c r="S797" t="s">
        <v>48</v>
      </c>
      <c r="T797" t="s">
        <v>322</v>
      </c>
      <c r="U797" t="s">
        <v>322</v>
      </c>
      <c r="V797" t="s">
        <v>322</v>
      </c>
      <c r="W797" t="s">
        <v>322</v>
      </c>
      <c r="X797" t="s">
        <v>322</v>
      </c>
      <c r="Y797" t="s">
        <v>322</v>
      </c>
      <c r="Z797" t="s">
        <v>322</v>
      </c>
      <c r="AH797" t="s">
        <v>322</v>
      </c>
      <c r="AI797" s="26"/>
      <c r="AJ797" s="26" t="s">
        <v>322</v>
      </c>
      <c r="AK797" s="26" t="s">
        <v>322</v>
      </c>
      <c r="AL797" s="26" t="s">
        <v>322</v>
      </c>
      <c r="AM797" s="26" t="str" cm="1">
        <f t="array" ref="AM797">IF(AH797="Yes",T797&amp;" (Suspended as of: "&amp;TEXT(AI797,"m/dd/yyyy")&amp;")",T797)</f>
        <v xml:space="preserve"> </v>
      </c>
      <c r="AN797" t="str" cm="1">
        <f t="array" ref="AN79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97" t="str" cm="1">
        <f t="array" ref="AO79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9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97" t="e">
        <f>VLOOKUP(data[[#This Row],[Lead Name]],get_cat!$A$170:$B$172,2,0)</f>
        <v>#N/A</v>
      </c>
      <c r="AR79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98" spans="1:44" x14ac:dyDescent="0.35">
      <c r="A798" t="s">
        <v>133</v>
      </c>
      <c r="B798" t="s">
        <v>322</v>
      </c>
      <c r="C798" t="s">
        <v>322</v>
      </c>
      <c r="D798" t="s">
        <v>322</v>
      </c>
      <c r="E798" t="s">
        <v>48</v>
      </c>
      <c r="F798" t="s">
        <v>48</v>
      </c>
      <c r="G798" t="s">
        <v>48</v>
      </c>
      <c r="H798" t="s">
        <v>48</v>
      </c>
      <c r="I798" t="s">
        <v>48</v>
      </c>
      <c r="J798" t="s">
        <v>48</v>
      </c>
      <c r="K798" t="s">
        <v>48</v>
      </c>
      <c r="L798" t="s">
        <v>48</v>
      </c>
      <c r="M798" t="s">
        <v>48</v>
      </c>
      <c r="N798" t="s">
        <v>48</v>
      </c>
      <c r="O798" t="s">
        <v>48</v>
      </c>
      <c r="P798" t="s">
        <v>48</v>
      </c>
      <c r="Q798" t="s">
        <v>48</v>
      </c>
      <c r="R798" t="s">
        <v>48</v>
      </c>
      <c r="S798" t="s">
        <v>48</v>
      </c>
      <c r="T798" t="s">
        <v>322</v>
      </c>
      <c r="U798" t="s">
        <v>322</v>
      </c>
      <c r="V798" t="s">
        <v>322</v>
      </c>
      <c r="W798" t="s">
        <v>322</v>
      </c>
      <c r="X798" t="s">
        <v>322</v>
      </c>
      <c r="Y798" t="s">
        <v>322</v>
      </c>
      <c r="Z798" t="s">
        <v>322</v>
      </c>
      <c r="AH798" t="s">
        <v>322</v>
      </c>
      <c r="AI798" s="26"/>
      <c r="AJ798" s="26" t="s">
        <v>322</v>
      </c>
      <c r="AK798" s="26" t="s">
        <v>322</v>
      </c>
      <c r="AL798" s="26" t="s">
        <v>322</v>
      </c>
      <c r="AM798" s="26" t="str" cm="1">
        <f t="array" ref="AM798">IF(AH798="Yes",T798&amp;" (Suspended as of: "&amp;TEXT(AI798,"m/dd/yyyy")&amp;")",T798)</f>
        <v xml:space="preserve"> </v>
      </c>
      <c r="AN798" t="str" cm="1">
        <f t="array" ref="AN79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98" t="str" cm="1">
        <f t="array" ref="AO79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9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98" t="e">
        <f>VLOOKUP(data[[#This Row],[Lead Name]],get_cat!$A$170:$B$172,2,0)</f>
        <v>#N/A</v>
      </c>
      <c r="AR79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799" spans="1:44" x14ac:dyDescent="0.35">
      <c r="A799" t="s">
        <v>133</v>
      </c>
      <c r="B799" t="s">
        <v>322</v>
      </c>
      <c r="C799" t="s">
        <v>322</v>
      </c>
      <c r="D799" t="s">
        <v>322</v>
      </c>
      <c r="E799" t="s">
        <v>48</v>
      </c>
      <c r="F799" t="s">
        <v>48</v>
      </c>
      <c r="G799" t="s">
        <v>48</v>
      </c>
      <c r="H799" t="s">
        <v>48</v>
      </c>
      <c r="I799" t="s">
        <v>48</v>
      </c>
      <c r="J799" t="s">
        <v>48</v>
      </c>
      <c r="K799" t="s">
        <v>48</v>
      </c>
      <c r="L799" t="s">
        <v>48</v>
      </c>
      <c r="M799" t="s">
        <v>48</v>
      </c>
      <c r="N799" t="s">
        <v>48</v>
      </c>
      <c r="O799" t="s">
        <v>48</v>
      </c>
      <c r="P799" t="s">
        <v>48</v>
      </c>
      <c r="Q799" t="s">
        <v>48</v>
      </c>
      <c r="R799" t="s">
        <v>48</v>
      </c>
      <c r="S799" t="s">
        <v>48</v>
      </c>
      <c r="T799" t="s">
        <v>322</v>
      </c>
      <c r="U799" t="s">
        <v>322</v>
      </c>
      <c r="V799" t="s">
        <v>322</v>
      </c>
      <c r="W799" t="s">
        <v>322</v>
      </c>
      <c r="X799" t="s">
        <v>322</v>
      </c>
      <c r="Y799" t="s">
        <v>322</v>
      </c>
      <c r="Z799" t="s">
        <v>322</v>
      </c>
      <c r="AH799" t="s">
        <v>322</v>
      </c>
      <c r="AI799" s="26"/>
      <c r="AJ799" s="26" t="s">
        <v>322</v>
      </c>
      <c r="AK799" s="26" t="s">
        <v>322</v>
      </c>
      <c r="AL799" s="26" t="s">
        <v>322</v>
      </c>
      <c r="AM799" s="26" t="str" cm="1">
        <f t="array" ref="AM799">IF(AH799="Yes",T799&amp;" (Suspended as of: "&amp;TEXT(AI799,"m/dd/yyyy")&amp;")",T799)</f>
        <v xml:space="preserve"> </v>
      </c>
      <c r="AN799" t="str" cm="1">
        <f t="array" ref="AN79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799" t="str" cm="1">
        <f t="array" ref="AO79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79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799" t="e">
        <f>VLOOKUP(data[[#This Row],[Lead Name]],get_cat!$A$170:$B$172,2,0)</f>
        <v>#N/A</v>
      </c>
      <c r="AR79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00" spans="1:44" x14ac:dyDescent="0.35">
      <c r="A800" t="s">
        <v>133</v>
      </c>
      <c r="B800" t="s">
        <v>322</v>
      </c>
      <c r="C800" t="s">
        <v>322</v>
      </c>
      <c r="D800" t="s">
        <v>322</v>
      </c>
      <c r="E800" t="s">
        <v>48</v>
      </c>
      <c r="F800" t="s">
        <v>48</v>
      </c>
      <c r="G800" t="s">
        <v>48</v>
      </c>
      <c r="H800" t="s">
        <v>48</v>
      </c>
      <c r="I800" t="s">
        <v>48</v>
      </c>
      <c r="J800" t="s">
        <v>48</v>
      </c>
      <c r="K800" t="s">
        <v>48</v>
      </c>
      <c r="L800" t="s">
        <v>48</v>
      </c>
      <c r="M800" t="s">
        <v>48</v>
      </c>
      <c r="N800" t="s">
        <v>48</v>
      </c>
      <c r="O800" t="s">
        <v>48</v>
      </c>
      <c r="P800" t="s">
        <v>48</v>
      </c>
      <c r="Q800" t="s">
        <v>48</v>
      </c>
      <c r="R800" t="s">
        <v>48</v>
      </c>
      <c r="S800" t="s">
        <v>48</v>
      </c>
      <c r="T800" t="s">
        <v>322</v>
      </c>
      <c r="U800" t="s">
        <v>322</v>
      </c>
      <c r="V800" t="s">
        <v>322</v>
      </c>
      <c r="W800" t="s">
        <v>322</v>
      </c>
      <c r="X800" t="s">
        <v>322</v>
      </c>
      <c r="Y800" t="s">
        <v>322</v>
      </c>
      <c r="Z800" t="s">
        <v>322</v>
      </c>
      <c r="AH800" t="s">
        <v>322</v>
      </c>
      <c r="AI800" s="26"/>
      <c r="AJ800" s="26" t="s">
        <v>322</v>
      </c>
      <c r="AK800" s="26" t="s">
        <v>322</v>
      </c>
      <c r="AL800" s="26" t="s">
        <v>322</v>
      </c>
      <c r="AM800" s="26" t="str" cm="1">
        <f t="array" ref="AM800">IF(AH800="Yes",T800&amp;" (Suspended as of: "&amp;TEXT(AI800,"m/dd/yyyy")&amp;")",T800)</f>
        <v xml:space="preserve"> </v>
      </c>
      <c r="AN800" t="str" cm="1">
        <f t="array" ref="AN80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00" t="str" cm="1">
        <f t="array" ref="AO80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0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00" t="e">
        <f>VLOOKUP(data[[#This Row],[Lead Name]],get_cat!$A$170:$B$172,2,0)</f>
        <v>#N/A</v>
      </c>
      <c r="AR80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01" spans="1:44" x14ac:dyDescent="0.35">
      <c r="A801" t="s">
        <v>133</v>
      </c>
      <c r="B801" t="s">
        <v>322</v>
      </c>
      <c r="C801" t="s">
        <v>322</v>
      </c>
      <c r="D801" t="s">
        <v>322</v>
      </c>
      <c r="E801" t="s">
        <v>48</v>
      </c>
      <c r="F801" t="s">
        <v>48</v>
      </c>
      <c r="G801" t="s">
        <v>48</v>
      </c>
      <c r="H801" t="s">
        <v>48</v>
      </c>
      <c r="I801" t="s">
        <v>48</v>
      </c>
      <c r="J801" t="s">
        <v>48</v>
      </c>
      <c r="K801" t="s">
        <v>48</v>
      </c>
      <c r="L801" t="s">
        <v>48</v>
      </c>
      <c r="M801" t="s">
        <v>48</v>
      </c>
      <c r="N801" t="s">
        <v>48</v>
      </c>
      <c r="O801" t="s">
        <v>48</v>
      </c>
      <c r="P801" t="s">
        <v>48</v>
      </c>
      <c r="Q801" t="s">
        <v>48</v>
      </c>
      <c r="R801" t="s">
        <v>48</v>
      </c>
      <c r="S801" t="s">
        <v>48</v>
      </c>
      <c r="T801" t="s">
        <v>322</v>
      </c>
      <c r="U801" t="s">
        <v>322</v>
      </c>
      <c r="V801" t="s">
        <v>322</v>
      </c>
      <c r="W801" t="s">
        <v>322</v>
      </c>
      <c r="X801" t="s">
        <v>322</v>
      </c>
      <c r="Y801" t="s">
        <v>322</v>
      </c>
      <c r="Z801" t="s">
        <v>322</v>
      </c>
      <c r="AH801" t="s">
        <v>322</v>
      </c>
      <c r="AI801" s="26"/>
      <c r="AJ801" s="26" t="s">
        <v>322</v>
      </c>
      <c r="AK801" s="26" t="s">
        <v>322</v>
      </c>
      <c r="AL801" s="26" t="s">
        <v>322</v>
      </c>
      <c r="AM801" s="26" t="str" cm="1">
        <f t="array" ref="AM801">IF(AH801="Yes",T801&amp;" (Suspended as of: "&amp;TEXT(AI801,"m/dd/yyyy")&amp;")",T801)</f>
        <v xml:space="preserve"> </v>
      </c>
      <c r="AN801" t="str" cm="1">
        <f t="array" ref="AN80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01" t="str" cm="1">
        <f t="array" ref="AO80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0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01" t="e">
        <f>VLOOKUP(data[[#This Row],[Lead Name]],get_cat!$A$170:$B$172,2,0)</f>
        <v>#N/A</v>
      </c>
      <c r="AR80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02" spans="1:44" x14ac:dyDescent="0.35">
      <c r="A802" t="s">
        <v>133</v>
      </c>
      <c r="B802" t="s">
        <v>322</v>
      </c>
      <c r="C802" t="s">
        <v>322</v>
      </c>
      <c r="D802" t="s">
        <v>322</v>
      </c>
      <c r="E802" t="s">
        <v>48</v>
      </c>
      <c r="F802" t="s">
        <v>48</v>
      </c>
      <c r="G802" t="s">
        <v>48</v>
      </c>
      <c r="H802" t="s">
        <v>48</v>
      </c>
      <c r="I802" t="s">
        <v>48</v>
      </c>
      <c r="J802" t="s">
        <v>48</v>
      </c>
      <c r="K802" t="s">
        <v>48</v>
      </c>
      <c r="L802" t="s">
        <v>48</v>
      </c>
      <c r="M802" t="s">
        <v>48</v>
      </c>
      <c r="N802" t="s">
        <v>48</v>
      </c>
      <c r="O802" t="s">
        <v>48</v>
      </c>
      <c r="P802" t="s">
        <v>48</v>
      </c>
      <c r="Q802" t="s">
        <v>48</v>
      </c>
      <c r="R802" t="s">
        <v>48</v>
      </c>
      <c r="S802" t="s">
        <v>48</v>
      </c>
      <c r="T802" t="s">
        <v>322</v>
      </c>
      <c r="U802" t="s">
        <v>322</v>
      </c>
      <c r="V802" t="s">
        <v>322</v>
      </c>
      <c r="W802" t="s">
        <v>322</v>
      </c>
      <c r="X802" t="s">
        <v>322</v>
      </c>
      <c r="Y802" t="s">
        <v>322</v>
      </c>
      <c r="Z802" t="s">
        <v>322</v>
      </c>
      <c r="AH802" t="s">
        <v>322</v>
      </c>
      <c r="AI802" s="26"/>
      <c r="AJ802" s="26" t="s">
        <v>322</v>
      </c>
      <c r="AK802" s="26" t="s">
        <v>322</v>
      </c>
      <c r="AL802" s="26" t="s">
        <v>322</v>
      </c>
      <c r="AM802" s="26" t="str" cm="1">
        <f t="array" ref="AM802">IF(AH802="Yes",T802&amp;" (Suspended as of: "&amp;TEXT(AI802,"m/dd/yyyy")&amp;")",T802)</f>
        <v xml:space="preserve"> </v>
      </c>
      <c r="AN802" t="str" cm="1">
        <f t="array" ref="AN80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02" t="str" cm="1">
        <f t="array" ref="AO80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0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02" t="e">
        <f>VLOOKUP(data[[#This Row],[Lead Name]],get_cat!$A$170:$B$172,2,0)</f>
        <v>#N/A</v>
      </c>
      <c r="AR80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03" spans="1:44" x14ac:dyDescent="0.35">
      <c r="A803" t="s">
        <v>133</v>
      </c>
      <c r="B803" t="s">
        <v>322</v>
      </c>
      <c r="C803" t="s">
        <v>322</v>
      </c>
      <c r="D803" t="s">
        <v>322</v>
      </c>
      <c r="E803" t="s">
        <v>48</v>
      </c>
      <c r="F803" t="s">
        <v>48</v>
      </c>
      <c r="G803" t="s">
        <v>48</v>
      </c>
      <c r="H803" t="s">
        <v>48</v>
      </c>
      <c r="I803" t="s">
        <v>48</v>
      </c>
      <c r="J803" t="s">
        <v>48</v>
      </c>
      <c r="K803" t="s">
        <v>48</v>
      </c>
      <c r="L803" t="s">
        <v>48</v>
      </c>
      <c r="M803" t="s">
        <v>48</v>
      </c>
      <c r="N803" t="s">
        <v>48</v>
      </c>
      <c r="O803" t="s">
        <v>48</v>
      </c>
      <c r="P803" t="s">
        <v>48</v>
      </c>
      <c r="Q803" t="s">
        <v>48</v>
      </c>
      <c r="R803" t="s">
        <v>48</v>
      </c>
      <c r="S803" t="s">
        <v>48</v>
      </c>
      <c r="T803" t="s">
        <v>322</v>
      </c>
      <c r="U803" t="s">
        <v>322</v>
      </c>
      <c r="V803" t="s">
        <v>322</v>
      </c>
      <c r="W803" t="s">
        <v>322</v>
      </c>
      <c r="X803" t="s">
        <v>322</v>
      </c>
      <c r="Y803" t="s">
        <v>322</v>
      </c>
      <c r="Z803" t="s">
        <v>322</v>
      </c>
      <c r="AH803" t="s">
        <v>322</v>
      </c>
      <c r="AI803" s="26"/>
      <c r="AJ803" s="26" t="s">
        <v>322</v>
      </c>
      <c r="AK803" s="26" t="s">
        <v>322</v>
      </c>
      <c r="AL803" s="26" t="s">
        <v>322</v>
      </c>
      <c r="AM803" s="26" t="str" cm="1">
        <f t="array" ref="AM803">IF(AH803="Yes",T803&amp;" (Suspended as of: "&amp;TEXT(AI803,"m/dd/yyyy")&amp;")",T803)</f>
        <v xml:space="preserve"> </v>
      </c>
      <c r="AN803" t="str" cm="1">
        <f t="array" ref="AN80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03" t="str" cm="1">
        <f t="array" ref="AO80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0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03" t="e">
        <f>VLOOKUP(data[[#This Row],[Lead Name]],get_cat!$A$170:$B$172,2,0)</f>
        <v>#N/A</v>
      </c>
      <c r="AR80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04" spans="1:44" x14ac:dyDescent="0.35">
      <c r="A804" t="s">
        <v>133</v>
      </c>
      <c r="B804" t="s">
        <v>322</v>
      </c>
      <c r="C804" t="s">
        <v>322</v>
      </c>
      <c r="D804" t="s">
        <v>322</v>
      </c>
      <c r="E804" t="s">
        <v>48</v>
      </c>
      <c r="F804" t="s">
        <v>48</v>
      </c>
      <c r="G804" t="s">
        <v>48</v>
      </c>
      <c r="H804" t="s">
        <v>48</v>
      </c>
      <c r="I804" t="s">
        <v>48</v>
      </c>
      <c r="J804" t="s">
        <v>48</v>
      </c>
      <c r="K804" t="s">
        <v>48</v>
      </c>
      <c r="L804" t="s">
        <v>48</v>
      </c>
      <c r="M804" t="s">
        <v>48</v>
      </c>
      <c r="N804" t="s">
        <v>48</v>
      </c>
      <c r="O804" t="s">
        <v>48</v>
      </c>
      <c r="P804" t="s">
        <v>48</v>
      </c>
      <c r="Q804" t="s">
        <v>48</v>
      </c>
      <c r="R804" t="s">
        <v>48</v>
      </c>
      <c r="S804" t="s">
        <v>48</v>
      </c>
      <c r="T804" t="s">
        <v>322</v>
      </c>
      <c r="U804" t="s">
        <v>322</v>
      </c>
      <c r="V804" t="s">
        <v>322</v>
      </c>
      <c r="W804" t="s">
        <v>322</v>
      </c>
      <c r="X804" t="s">
        <v>322</v>
      </c>
      <c r="Y804" t="s">
        <v>322</v>
      </c>
      <c r="Z804" t="s">
        <v>322</v>
      </c>
      <c r="AH804" t="s">
        <v>322</v>
      </c>
      <c r="AI804" s="26"/>
      <c r="AJ804" s="26" t="s">
        <v>322</v>
      </c>
      <c r="AK804" s="26" t="s">
        <v>322</v>
      </c>
      <c r="AL804" s="26" t="s">
        <v>322</v>
      </c>
      <c r="AM804" s="26" t="str" cm="1">
        <f t="array" ref="AM804">IF(AH804="Yes",T804&amp;" (Suspended as of: "&amp;TEXT(AI804,"m/dd/yyyy")&amp;")",T804)</f>
        <v xml:space="preserve"> </v>
      </c>
      <c r="AN804" t="str" cm="1">
        <f t="array" ref="AN80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04" t="str" cm="1">
        <f t="array" ref="AO80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0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04" t="e">
        <f>VLOOKUP(data[[#This Row],[Lead Name]],get_cat!$A$170:$B$172,2,0)</f>
        <v>#N/A</v>
      </c>
      <c r="AR80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05" spans="1:44" x14ac:dyDescent="0.35">
      <c r="A805" t="s">
        <v>133</v>
      </c>
      <c r="B805" t="s">
        <v>322</v>
      </c>
      <c r="C805" t="s">
        <v>322</v>
      </c>
      <c r="D805" t="s">
        <v>322</v>
      </c>
      <c r="E805" t="s">
        <v>48</v>
      </c>
      <c r="F805" t="s">
        <v>48</v>
      </c>
      <c r="G805" t="s">
        <v>48</v>
      </c>
      <c r="H805" t="s">
        <v>48</v>
      </c>
      <c r="I805" t="s">
        <v>48</v>
      </c>
      <c r="J805" t="s">
        <v>48</v>
      </c>
      <c r="K805" t="s">
        <v>48</v>
      </c>
      <c r="L805" t="s">
        <v>48</v>
      </c>
      <c r="M805" t="s">
        <v>48</v>
      </c>
      <c r="N805" t="s">
        <v>48</v>
      </c>
      <c r="O805" t="s">
        <v>48</v>
      </c>
      <c r="P805" t="s">
        <v>48</v>
      </c>
      <c r="Q805" t="s">
        <v>48</v>
      </c>
      <c r="R805" t="s">
        <v>48</v>
      </c>
      <c r="S805" t="s">
        <v>48</v>
      </c>
      <c r="T805" t="s">
        <v>322</v>
      </c>
      <c r="U805" t="s">
        <v>322</v>
      </c>
      <c r="V805" t="s">
        <v>322</v>
      </c>
      <c r="W805" t="s">
        <v>322</v>
      </c>
      <c r="X805" t="s">
        <v>322</v>
      </c>
      <c r="Y805" t="s">
        <v>322</v>
      </c>
      <c r="Z805" t="s">
        <v>322</v>
      </c>
      <c r="AH805" t="s">
        <v>322</v>
      </c>
      <c r="AI805" s="26"/>
      <c r="AJ805" s="26" t="s">
        <v>322</v>
      </c>
      <c r="AK805" s="26" t="s">
        <v>322</v>
      </c>
      <c r="AL805" s="26" t="s">
        <v>322</v>
      </c>
      <c r="AM805" s="26" t="str" cm="1">
        <f t="array" ref="AM805">IF(AH805="Yes",T805&amp;" (Suspended as of: "&amp;TEXT(AI805,"m/dd/yyyy")&amp;")",T805)</f>
        <v xml:space="preserve"> </v>
      </c>
      <c r="AN805" t="str" cm="1">
        <f t="array" ref="AN80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05" t="str" cm="1">
        <f t="array" ref="AO80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0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05" t="e">
        <f>VLOOKUP(data[[#This Row],[Lead Name]],get_cat!$A$170:$B$172,2,0)</f>
        <v>#N/A</v>
      </c>
      <c r="AR80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06" spans="1:44" x14ac:dyDescent="0.35">
      <c r="A806" t="s">
        <v>133</v>
      </c>
      <c r="B806" t="s">
        <v>322</v>
      </c>
      <c r="C806" t="s">
        <v>322</v>
      </c>
      <c r="D806" t="s">
        <v>322</v>
      </c>
      <c r="E806" t="s">
        <v>48</v>
      </c>
      <c r="F806" t="s">
        <v>48</v>
      </c>
      <c r="G806" t="s">
        <v>48</v>
      </c>
      <c r="H806" t="s">
        <v>48</v>
      </c>
      <c r="I806" t="s">
        <v>48</v>
      </c>
      <c r="J806" t="s">
        <v>48</v>
      </c>
      <c r="K806" t="s">
        <v>48</v>
      </c>
      <c r="L806" t="s">
        <v>48</v>
      </c>
      <c r="M806" t="s">
        <v>48</v>
      </c>
      <c r="N806" t="s">
        <v>48</v>
      </c>
      <c r="O806" t="s">
        <v>48</v>
      </c>
      <c r="P806" t="s">
        <v>48</v>
      </c>
      <c r="Q806" t="s">
        <v>48</v>
      </c>
      <c r="R806" t="s">
        <v>48</v>
      </c>
      <c r="S806" t="s">
        <v>48</v>
      </c>
      <c r="T806" t="s">
        <v>322</v>
      </c>
      <c r="U806" t="s">
        <v>322</v>
      </c>
      <c r="V806" t="s">
        <v>322</v>
      </c>
      <c r="W806" t="s">
        <v>322</v>
      </c>
      <c r="X806" t="s">
        <v>322</v>
      </c>
      <c r="Y806" t="s">
        <v>322</v>
      </c>
      <c r="Z806" t="s">
        <v>322</v>
      </c>
      <c r="AH806" t="s">
        <v>322</v>
      </c>
      <c r="AI806" s="26"/>
      <c r="AJ806" s="26" t="s">
        <v>322</v>
      </c>
      <c r="AK806" s="26" t="s">
        <v>322</v>
      </c>
      <c r="AL806" s="26" t="s">
        <v>322</v>
      </c>
      <c r="AM806" s="26" t="str" cm="1">
        <f t="array" ref="AM806">IF(AH806="Yes",T806&amp;" (Suspended as of: "&amp;TEXT(AI806,"m/dd/yyyy")&amp;")",T806)</f>
        <v xml:space="preserve"> </v>
      </c>
      <c r="AN806" t="str" cm="1">
        <f t="array" ref="AN80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06" t="str" cm="1">
        <f t="array" ref="AO80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0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06" t="e">
        <f>VLOOKUP(data[[#This Row],[Lead Name]],get_cat!$A$170:$B$172,2,0)</f>
        <v>#N/A</v>
      </c>
      <c r="AR80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07" spans="1:44" x14ac:dyDescent="0.35">
      <c r="A807" t="s">
        <v>133</v>
      </c>
      <c r="B807" t="s">
        <v>322</v>
      </c>
      <c r="C807" t="s">
        <v>322</v>
      </c>
      <c r="D807" t="s">
        <v>322</v>
      </c>
      <c r="E807" t="s">
        <v>48</v>
      </c>
      <c r="F807" t="s">
        <v>48</v>
      </c>
      <c r="G807" t="s">
        <v>48</v>
      </c>
      <c r="H807" t="s">
        <v>48</v>
      </c>
      <c r="I807" t="s">
        <v>48</v>
      </c>
      <c r="J807" t="s">
        <v>48</v>
      </c>
      <c r="K807" t="s">
        <v>48</v>
      </c>
      <c r="L807" t="s">
        <v>48</v>
      </c>
      <c r="M807" t="s">
        <v>48</v>
      </c>
      <c r="N807" t="s">
        <v>48</v>
      </c>
      <c r="O807" t="s">
        <v>48</v>
      </c>
      <c r="P807" t="s">
        <v>48</v>
      </c>
      <c r="Q807" t="s">
        <v>48</v>
      </c>
      <c r="R807" t="s">
        <v>48</v>
      </c>
      <c r="S807" t="s">
        <v>48</v>
      </c>
      <c r="T807" t="s">
        <v>322</v>
      </c>
      <c r="U807" t="s">
        <v>322</v>
      </c>
      <c r="V807" t="s">
        <v>322</v>
      </c>
      <c r="W807" t="s">
        <v>322</v>
      </c>
      <c r="X807" t="s">
        <v>322</v>
      </c>
      <c r="Y807" t="s">
        <v>322</v>
      </c>
      <c r="Z807" t="s">
        <v>322</v>
      </c>
      <c r="AH807" t="s">
        <v>322</v>
      </c>
      <c r="AI807" s="26"/>
      <c r="AJ807" s="26" t="s">
        <v>322</v>
      </c>
      <c r="AK807" s="26" t="s">
        <v>322</v>
      </c>
      <c r="AL807" s="26" t="s">
        <v>322</v>
      </c>
      <c r="AM807" s="26" t="str" cm="1">
        <f t="array" ref="AM807">IF(AH807="Yes",T807&amp;" (Suspended as of: "&amp;TEXT(AI807,"m/dd/yyyy")&amp;")",T807)</f>
        <v xml:space="preserve"> </v>
      </c>
      <c r="AN807" t="str" cm="1">
        <f t="array" ref="AN80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07" t="str" cm="1">
        <f t="array" ref="AO80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0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07" t="e">
        <f>VLOOKUP(data[[#This Row],[Lead Name]],get_cat!$A$170:$B$172,2,0)</f>
        <v>#N/A</v>
      </c>
      <c r="AR80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08" spans="1:44" x14ac:dyDescent="0.35">
      <c r="A808" t="s">
        <v>133</v>
      </c>
      <c r="B808" t="s">
        <v>322</v>
      </c>
      <c r="C808" t="s">
        <v>322</v>
      </c>
      <c r="D808" t="s">
        <v>322</v>
      </c>
      <c r="E808" t="s">
        <v>48</v>
      </c>
      <c r="F808" t="s">
        <v>48</v>
      </c>
      <c r="G808" t="s">
        <v>48</v>
      </c>
      <c r="H808" t="s">
        <v>48</v>
      </c>
      <c r="I808" t="s">
        <v>48</v>
      </c>
      <c r="J808" t="s">
        <v>48</v>
      </c>
      <c r="K808" t="s">
        <v>48</v>
      </c>
      <c r="L808" t="s">
        <v>48</v>
      </c>
      <c r="M808" t="s">
        <v>48</v>
      </c>
      <c r="N808" t="s">
        <v>48</v>
      </c>
      <c r="O808" t="s">
        <v>48</v>
      </c>
      <c r="P808" t="s">
        <v>48</v>
      </c>
      <c r="Q808" t="s">
        <v>48</v>
      </c>
      <c r="R808" t="s">
        <v>48</v>
      </c>
      <c r="S808" t="s">
        <v>48</v>
      </c>
      <c r="T808" t="s">
        <v>322</v>
      </c>
      <c r="U808" t="s">
        <v>322</v>
      </c>
      <c r="V808" t="s">
        <v>322</v>
      </c>
      <c r="W808" t="s">
        <v>322</v>
      </c>
      <c r="X808" t="s">
        <v>322</v>
      </c>
      <c r="Y808" t="s">
        <v>322</v>
      </c>
      <c r="Z808" t="s">
        <v>322</v>
      </c>
      <c r="AH808" t="s">
        <v>322</v>
      </c>
      <c r="AI808" s="26"/>
      <c r="AJ808" s="26" t="s">
        <v>322</v>
      </c>
      <c r="AK808" s="26" t="s">
        <v>322</v>
      </c>
      <c r="AL808" s="26" t="s">
        <v>322</v>
      </c>
      <c r="AM808" s="26" t="str" cm="1">
        <f t="array" ref="AM808">IF(AH808="Yes",T808&amp;" (Suspended as of: "&amp;TEXT(AI808,"m/dd/yyyy")&amp;")",T808)</f>
        <v xml:space="preserve"> </v>
      </c>
      <c r="AN808" t="str" cm="1">
        <f t="array" ref="AN80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08" t="str" cm="1">
        <f t="array" ref="AO80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0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08" t="e">
        <f>VLOOKUP(data[[#This Row],[Lead Name]],get_cat!$A$170:$B$172,2,0)</f>
        <v>#N/A</v>
      </c>
      <c r="AR80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09" spans="1:44" x14ac:dyDescent="0.35">
      <c r="A809" t="s">
        <v>133</v>
      </c>
      <c r="B809" t="s">
        <v>322</v>
      </c>
      <c r="C809" t="s">
        <v>322</v>
      </c>
      <c r="D809" t="s">
        <v>322</v>
      </c>
      <c r="E809" t="s">
        <v>48</v>
      </c>
      <c r="F809" t="s">
        <v>48</v>
      </c>
      <c r="G809" t="s">
        <v>48</v>
      </c>
      <c r="H809" t="s">
        <v>48</v>
      </c>
      <c r="I809" t="s">
        <v>48</v>
      </c>
      <c r="J809" t="s">
        <v>48</v>
      </c>
      <c r="K809" t="s">
        <v>48</v>
      </c>
      <c r="L809" t="s">
        <v>48</v>
      </c>
      <c r="M809" t="s">
        <v>48</v>
      </c>
      <c r="N809" t="s">
        <v>48</v>
      </c>
      <c r="O809" t="s">
        <v>48</v>
      </c>
      <c r="P809" t="s">
        <v>48</v>
      </c>
      <c r="Q809" t="s">
        <v>48</v>
      </c>
      <c r="R809" t="s">
        <v>48</v>
      </c>
      <c r="S809" t="s">
        <v>48</v>
      </c>
      <c r="T809" t="s">
        <v>322</v>
      </c>
      <c r="U809" t="s">
        <v>322</v>
      </c>
      <c r="V809" t="s">
        <v>322</v>
      </c>
      <c r="W809" t="s">
        <v>322</v>
      </c>
      <c r="X809" t="s">
        <v>322</v>
      </c>
      <c r="Y809" t="s">
        <v>322</v>
      </c>
      <c r="Z809" t="s">
        <v>322</v>
      </c>
      <c r="AH809" t="s">
        <v>322</v>
      </c>
      <c r="AI809" s="26"/>
      <c r="AJ809" s="26" t="s">
        <v>322</v>
      </c>
      <c r="AK809" s="26" t="s">
        <v>322</v>
      </c>
      <c r="AL809" s="26" t="s">
        <v>322</v>
      </c>
      <c r="AM809" s="26" t="str" cm="1">
        <f t="array" ref="AM809">IF(AH809="Yes",T809&amp;" (Suspended as of: "&amp;TEXT(AI809,"m/dd/yyyy")&amp;")",T809)</f>
        <v xml:space="preserve"> </v>
      </c>
      <c r="AN809" t="str" cm="1">
        <f t="array" ref="AN80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09" t="str" cm="1">
        <f t="array" ref="AO80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0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09" t="e">
        <f>VLOOKUP(data[[#This Row],[Lead Name]],get_cat!$A$170:$B$172,2,0)</f>
        <v>#N/A</v>
      </c>
      <c r="AR80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10" spans="1:44" x14ac:dyDescent="0.35">
      <c r="A810" t="s">
        <v>133</v>
      </c>
      <c r="B810" t="s">
        <v>322</v>
      </c>
      <c r="C810" t="s">
        <v>322</v>
      </c>
      <c r="D810" t="s">
        <v>322</v>
      </c>
      <c r="E810" t="s">
        <v>48</v>
      </c>
      <c r="F810" t="s">
        <v>48</v>
      </c>
      <c r="G810" t="s">
        <v>48</v>
      </c>
      <c r="H810" t="s">
        <v>48</v>
      </c>
      <c r="I810" t="s">
        <v>48</v>
      </c>
      <c r="J810" t="s">
        <v>48</v>
      </c>
      <c r="K810" t="s">
        <v>48</v>
      </c>
      <c r="L810" t="s">
        <v>48</v>
      </c>
      <c r="M810" t="s">
        <v>48</v>
      </c>
      <c r="N810" t="s">
        <v>48</v>
      </c>
      <c r="O810" t="s">
        <v>48</v>
      </c>
      <c r="P810" t="s">
        <v>48</v>
      </c>
      <c r="Q810" t="s">
        <v>48</v>
      </c>
      <c r="R810" t="s">
        <v>48</v>
      </c>
      <c r="S810" t="s">
        <v>48</v>
      </c>
      <c r="T810" t="s">
        <v>322</v>
      </c>
      <c r="U810" t="s">
        <v>322</v>
      </c>
      <c r="V810" t="s">
        <v>322</v>
      </c>
      <c r="W810" t="s">
        <v>322</v>
      </c>
      <c r="X810" t="s">
        <v>322</v>
      </c>
      <c r="Y810" t="s">
        <v>322</v>
      </c>
      <c r="Z810" t="s">
        <v>322</v>
      </c>
      <c r="AH810" t="s">
        <v>322</v>
      </c>
      <c r="AI810" s="26"/>
      <c r="AJ810" s="26" t="s">
        <v>322</v>
      </c>
      <c r="AK810" s="26" t="s">
        <v>322</v>
      </c>
      <c r="AL810" s="26" t="s">
        <v>322</v>
      </c>
      <c r="AM810" s="26" t="str" cm="1">
        <f t="array" ref="AM810">IF(AH810="Yes",T810&amp;" (Suspended as of: "&amp;TEXT(AI810,"m/dd/yyyy")&amp;")",T810)</f>
        <v xml:space="preserve"> </v>
      </c>
      <c r="AN810" t="str" cm="1">
        <f t="array" ref="AN81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10" t="str" cm="1">
        <f t="array" ref="AO81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1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10" t="e">
        <f>VLOOKUP(data[[#This Row],[Lead Name]],get_cat!$A$170:$B$172,2,0)</f>
        <v>#N/A</v>
      </c>
      <c r="AR81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11" spans="1:44" x14ac:dyDescent="0.35">
      <c r="A811" t="s">
        <v>133</v>
      </c>
      <c r="B811" t="s">
        <v>322</v>
      </c>
      <c r="C811" t="s">
        <v>322</v>
      </c>
      <c r="D811" t="s">
        <v>322</v>
      </c>
      <c r="E811" t="s">
        <v>48</v>
      </c>
      <c r="F811" t="s">
        <v>48</v>
      </c>
      <c r="G811" t="s">
        <v>48</v>
      </c>
      <c r="H811" t="s">
        <v>48</v>
      </c>
      <c r="I811" t="s">
        <v>48</v>
      </c>
      <c r="J811" t="s">
        <v>48</v>
      </c>
      <c r="K811" t="s">
        <v>48</v>
      </c>
      <c r="L811" t="s">
        <v>48</v>
      </c>
      <c r="M811" t="s">
        <v>48</v>
      </c>
      <c r="N811" t="s">
        <v>48</v>
      </c>
      <c r="O811" t="s">
        <v>48</v>
      </c>
      <c r="P811" t="s">
        <v>48</v>
      </c>
      <c r="Q811" t="s">
        <v>48</v>
      </c>
      <c r="R811" t="s">
        <v>48</v>
      </c>
      <c r="S811" t="s">
        <v>48</v>
      </c>
      <c r="T811" t="s">
        <v>322</v>
      </c>
      <c r="U811" t="s">
        <v>322</v>
      </c>
      <c r="V811" t="s">
        <v>322</v>
      </c>
      <c r="W811" t="s">
        <v>322</v>
      </c>
      <c r="X811" t="s">
        <v>322</v>
      </c>
      <c r="Y811" t="s">
        <v>322</v>
      </c>
      <c r="Z811" t="s">
        <v>322</v>
      </c>
      <c r="AH811" t="s">
        <v>322</v>
      </c>
      <c r="AI811" s="26"/>
      <c r="AJ811" s="26" t="s">
        <v>322</v>
      </c>
      <c r="AK811" s="26" t="s">
        <v>322</v>
      </c>
      <c r="AL811" s="26" t="s">
        <v>322</v>
      </c>
      <c r="AM811" s="26" t="str" cm="1">
        <f t="array" ref="AM811">IF(AH811="Yes",T811&amp;" (Suspended as of: "&amp;TEXT(AI811,"m/dd/yyyy")&amp;")",T811)</f>
        <v xml:space="preserve"> </v>
      </c>
      <c r="AN811" t="str" cm="1">
        <f t="array" ref="AN81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11" t="str" cm="1">
        <f t="array" ref="AO81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1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11" t="e">
        <f>VLOOKUP(data[[#This Row],[Lead Name]],get_cat!$A$170:$B$172,2,0)</f>
        <v>#N/A</v>
      </c>
      <c r="AR81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12" spans="1:44" x14ac:dyDescent="0.35">
      <c r="A812" t="s">
        <v>133</v>
      </c>
      <c r="B812" t="s">
        <v>322</v>
      </c>
      <c r="C812" t="s">
        <v>322</v>
      </c>
      <c r="D812" t="s">
        <v>322</v>
      </c>
      <c r="E812" t="s">
        <v>48</v>
      </c>
      <c r="F812" t="s">
        <v>48</v>
      </c>
      <c r="G812" t="s">
        <v>48</v>
      </c>
      <c r="H812" t="s">
        <v>48</v>
      </c>
      <c r="I812" t="s">
        <v>48</v>
      </c>
      <c r="J812" t="s">
        <v>48</v>
      </c>
      <c r="K812" t="s">
        <v>48</v>
      </c>
      <c r="L812" t="s">
        <v>48</v>
      </c>
      <c r="M812" t="s">
        <v>48</v>
      </c>
      <c r="N812" t="s">
        <v>48</v>
      </c>
      <c r="O812" t="s">
        <v>48</v>
      </c>
      <c r="P812" t="s">
        <v>48</v>
      </c>
      <c r="Q812" t="s">
        <v>48</v>
      </c>
      <c r="R812" t="s">
        <v>48</v>
      </c>
      <c r="S812" t="s">
        <v>48</v>
      </c>
      <c r="T812" t="s">
        <v>322</v>
      </c>
      <c r="U812" t="s">
        <v>322</v>
      </c>
      <c r="V812" t="s">
        <v>322</v>
      </c>
      <c r="W812" t="s">
        <v>322</v>
      </c>
      <c r="X812" t="s">
        <v>322</v>
      </c>
      <c r="Y812" t="s">
        <v>322</v>
      </c>
      <c r="Z812" t="s">
        <v>322</v>
      </c>
      <c r="AH812" t="s">
        <v>322</v>
      </c>
      <c r="AI812" s="26"/>
      <c r="AJ812" s="26" t="s">
        <v>322</v>
      </c>
      <c r="AK812" s="26" t="s">
        <v>322</v>
      </c>
      <c r="AL812" s="26" t="s">
        <v>322</v>
      </c>
      <c r="AM812" s="26" t="str" cm="1">
        <f t="array" ref="AM812">IF(AH812="Yes",T812&amp;" (Suspended as of: "&amp;TEXT(AI812,"m/dd/yyyy")&amp;")",T812)</f>
        <v xml:space="preserve"> </v>
      </c>
      <c r="AN812" t="str" cm="1">
        <f t="array" ref="AN81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12" t="str" cm="1">
        <f t="array" ref="AO81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1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12" t="e">
        <f>VLOOKUP(data[[#This Row],[Lead Name]],get_cat!$A$170:$B$172,2,0)</f>
        <v>#N/A</v>
      </c>
      <c r="AR81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13" spans="1:44" x14ac:dyDescent="0.35">
      <c r="A813" t="s">
        <v>133</v>
      </c>
      <c r="B813" t="s">
        <v>322</v>
      </c>
      <c r="C813" t="s">
        <v>322</v>
      </c>
      <c r="D813" t="s">
        <v>322</v>
      </c>
      <c r="E813" t="s">
        <v>48</v>
      </c>
      <c r="F813" t="s">
        <v>48</v>
      </c>
      <c r="G813" t="s">
        <v>48</v>
      </c>
      <c r="H813" t="s">
        <v>48</v>
      </c>
      <c r="I813" t="s">
        <v>48</v>
      </c>
      <c r="J813" t="s">
        <v>48</v>
      </c>
      <c r="K813" t="s">
        <v>48</v>
      </c>
      <c r="L813" t="s">
        <v>48</v>
      </c>
      <c r="M813" t="s">
        <v>48</v>
      </c>
      <c r="N813" t="s">
        <v>48</v>
      </c>
      <c r="O813" t="s">
        <v>48</v>
      </c>
      <c r="P813" t="s">
        <v>48</v>
      </c>
      <c r="Q813" t="s">
        <v>48</v>
      </c>
      <c r="R813" t="s">
        <v>48</v>
      </c>
      <c r="S813" t="s">
        <v>48</v>
      </c>
      <c r="T813" t="s">
        <v>322</v>
      </c>
      <c r="U813" t="s">
        <v>322</v>
      </c>
      <c r="V813" t="s">
        <v>322</v>
      </c>
      <c r="W813" t="s">
        <v>322</v>
      </c>
      <c r="X813" t="s">
        <v>322</v>
      </c>
      <c r="Y813" t="s">
        <v>322</v>
      </c>
      <c r="Z813" t="s">
        <v>322</v>
      </c>
      <c r="AH813" t="s">
        <v>322</v>
      </c>
      <c r="AI813" s="26"/>
      <c r="AJ813" s="26" t="s">
        <v>322</v>
      </c>
      <c r="AK813" s="26" t="s">
        <v>322</v>
      </c>
      <c r="AL813" s="26" t="s">
        <v>322</v>
      </c>
      <c r="AM813" s="26" t="str" cm="1">
        <f t="array" ref="AM813">IF(AH813="Yes",T813&amp;" (Suspended as of: "&amp;TEXT(AI813,"m/dd/yyyy")&amp;")",T813)</f>
        <v xml:space="preserve"> </v>
      </c>
      <c r="AN813" t="str" cm="1">
        <f t="array" ref="AN81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13" t="str" cm="1">
        <f t="array" ref="AO81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1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13" t="e">
        <f>VLOOKUP(data[[#This Row],[Lead Name]],get_cat!$A$170:$B$172,2,0)</f>
        <v>#N/A</v>
      </c>
      <c r="AR81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14" spans="1:44" x14ac:dyDescent="0.35">
      <c r="A814" t="s">
        <v>133</v>
      </c>
      <c r="B814" t="s">
        <v>322</v>
      </c>
      <c r="C814" t="s">
        <v>322</v>
      </c>
      <c r="D814" t="s">
        <v>322</v>
      </c>
      <c r="E814" t="s">
        <v>48</v>
      </c>
      <c r="F814" t="s">
        <v>48</v>
      </c>
      <c r="G814" t="s">
        <v>48</v>
      </c>
      <c r="H814" t="s">
        <v>48</v>
      </c>
      <c r="I814" t="s">
        <v>48</v>
      </c>
      <c r="J814" t="s">
        <v>48</v>
      </c>
      <c r="K814" t="s">
        <v>48</v>
      </c>
      <c r="L814" t="s">
        <v>48</v>
      </c>
      <c r="M814" t="s">
        <v>48</v>
      </c>
      <c r="N814" t="s">
        <v>48</v>
      </c>
      <c r="O814" t="s">
        <v>48</v>
      </c>
      <c r="P814" t="s">
        <v>48</v>
      </c>
      <c r="Q814" t="s">
        <v>48</v>
      </c>
      <c r="R814" t="s">
        <v>48</v>
      </c>
      <c r="S814" t="s">
        <v>48</v>
      </c>
      <c r="T814" t="s">
        <v>322</v>
      </c>
      <c r="U814" t="s">
        <v>322</v>
      </c>
      <c r="V814" t="s">
        <v>322</v>
      </c>
      <c r="W814" t="s">
        <v>322</v>
      </c>
      <c r="X814" t="s">
        <v>322</v>
      </c>
      <c r="Y814" t="s">
        <v>322</v>
      </c>
      <c r="Z814" t="s">
        <v>322</v>
      </c>
      <c r="AH814" t="s">
        <v>322</v>
      </c>
      <c r="AI814" s="26"/>
      <c r="AJ814" s="26" t="s">
        <v>322</v>
      </c>
      <c r="AK814" s="26" t="s">
        <v>322</v>
      </c>
      <c r="AL814" s="26" t="s">
        <v>322</v>
      </c>
      <c r="AM814" s="26" t="str" cm="1">
        <f t="array" ref="AM814">IF(AH814="Yes",T814&amp;" (Suspended as of: "&amp;TEXT(AI814,"m/dd/yyyy")&amp;")",T814)</f>
        <v xml:space="preserve"> </v>
      </c>
      <c r="AN814" t="str" cm="1">
        <f t="array" ref="AN81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14" t="str" cm="1">
        <f t="array" ref="AO81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1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14" t="e">
        <f>VLOOKUP(data[[#This Row],[Lead Name]],get_cat!$A$170:$B$172,2,0)</f>
        <v>#N/A</v>
      </c>
      <c r="AR81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15" spans="1:44" x14ac:dyDescent="0.35">
      <c r="A815" t="s">
        <v>133</v>
      </c>
      <c r="B815" t="s">
        <v>322</v>
      </c>
      <c r="C815" t="s">
        <v>322</v>
      </c>
      <c r="D815" t="s">
        <v>322</v>
      </c>
      <c r="E815" t="s">
        <v>48</v>
      </c>
      <c r="F815" t="s">
        <v>48</v>
      </c>
      <c r="G815" t="s">
        <v>48</v>
      </c>
      <c r="H815" t="s">
        <v>48</v>
      </c>
      <c r="I815" t="s">
        <v>48</v>
      </c>
      <c r="J815" t="s">
        <v>48</v>
      </c>
      <c r="K815" t="s">
        <v>48</v>
      </c>
      <c r="L815" t="s">
        <v>48</v>
      </c>
      <c r="M815" t="s">
        <v>48</v>
      </c>
      <c r="N815" t="s">
        <v>48</v>
      </c>
      <c r="O815" t="s">
        <v>48</v>
      </c>
      <c r="P815" t="s">
        <v>48</v>
      </c>
      <c r="Q815" t="s">
        <v>48</v>
      </c>
      <c r="R815" t="s">
        <v>48</v>
      </c>
      <c r="S815" t="s">
        <v>48</v>
      </c>
      <c r="T815" t="s">
        <v>322</v>
      </c>
      <c r="U815" t="s">
        <v>322</v>
      </c>
      <c r="V815" t="s">
        <v>322</v>
      </c>
      <c r="W815" t="s">
        <v>322</v>
      </c>
      <c r="X815" t="s">
        <v>322</v>
      </c>
      <c r="Y815" t="s">
        <v>322</v>
      </c>
      <c r="Z815" t="s">
        <v>322</v>
      </c>
      <c r="AH815" t="s">
        <v>322</v>
      </c>
      <c r="AI815" s="26"/>
      <c r="AJ815" s="26" t="s">
        <v>322</v>
      </c>
      <c r="AK815" s="26" t="s">
        <v>322</v>
      </c>
      <c r="AL815" s="26" t="s">
        <v>322</v>
      </c>
      <c r="AM815" s="26" t="str" cm="1">
        <f t="array" ref="AM815">IF(AH815="Yes",T815&amp;" (Suspended as of: "&amp;TEXT(AI815,"m/dd/yyyy")&amp;")",T815)</f>
        <v xml:space="preserve"> </v>
      </c>
      <c r="AN815" t="str" cm="1">
        <f t="array" ref="AN81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15" t="str" cm="1">
        <f t="array" ref="AO81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1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15" t="e">
        <f>VLOOKUP(data[[#This Row],[Lead Name]],get_cat!$A$170:$B$172,2,0)</f>
        <v>#N/A</v>
      </c>
      <c r="AR81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16" spans="1:44" x14ac:dyDescent="0.35">
      <c r="A816" t="s">
        <v>133</v>
      </c>
      <c r="B816" t="s">
        <v>322</v>
      </c>
      <c r="C816" t="s">
        <v>322</v>
      </c>
      <c r="D816" t="s">
        <v>322</v>
      </c>
      <c r="E816" t="s">
        <v>48</v>
      </c>
      <c r="F816" t="s">
        <v>48</v>
      </c>
      <c r="G816" t="s">
        <v>48</v>
      </c>
      <c r="H816" t="s">
        <v>48</v>
      </c>
      <c r="I816" t="s">
        <v>48</v>
      </c>
      <c r="J816" t="s">
        <v>48</v>
      </c>
      <c r="K816" t="s">
        <v>48</v>
      </c>
      <c r="L816" t="s">
        <v>48</v>
      </c>
      <c r="M816" t="s">
        <v>48</v>
      </c>
      <c r="N816" t="s">
        <v>48</v>
      </c>
      <c r="O816" t="s">
        <v>48</v>
      </c>
      <c r="P816" t="s">
        <v>48</v>
      </c>
      <c r="Q816" t="s">
        <v>48</v>
      </c>
      <c r="R816" t="s">
        <v>48</v>
      </c>
      <c r="S816" t="s">
        <v>48</v>
      </c>
      <c r="T816" t="s">
        <v>322</v>
      </c>
      <c r="U816" t="s">
        <v>322</v>
      </c>
      <c r="V816" t="s">
        <v>322</v>
      </c>
      <c r="W816" t="s">
        <v>322</v>
      </c>
      <c r="X816" t="s">
        <v>322</v>
      </c>
      <c r="Y816" t="s">
        <v>322</v>
      </c>
      <c r="Z816" t="s">
        <v>322</v>
      </c>
      <c r="AH816" t="s">
        <v>322</v>
      </c>
      <c r="AI816" s="26"/>
      <c r="AJ816" s="26" t="s">
        <v>322</v>
      </c>
      <c r="AK816" s="26" t="s">
        <v>322</v>
      </c>
      <c r="AL816" s="26" t="s">
        <v>322</v>
      </c>
      <c r="AM816" s="26" t="str" cm="1">
        <f t="array" ref="AM816">IF(AH816="Yes",T816&amp;" (Suspended as of: "&amp;TEXT(AI816,"m/dd/yyyy")&amp;")",T816)</f>
        <v xml:space="preserve"> </v>
      </c>
      <c r="AN816" t="str" cm="1">
        <f t="array" ref="AN81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16" t="str" cm="1">
        <f t="array" ref="AO81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1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16" t="e">
        <f>VLOOKUP(data[[#This Row],[Lead Name]],get_cat!$A$170:$B$172,2,0)</f>
        <v>#N/A</v>
      </c>
      <c r="AR81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17" spans="1:44" x14ac:dyDescent="0.35">
      <c r="A817" t="s">
        <v>133</v>
      </c>
      <c r="B817" t="s">
        <v>322</v>
      </c>
      <c r="C817" t="s">
        <v>322</v>
      </c>
      <c r="D817" t="s">
        <v>322</v>
      </c>
      <c r="E817" t="s">
        <v>48</v>
      </c>
      <c r="F817" t="s">
        <v>48</v>
      </c>
      <c r="G817" t="s">
        <v>48</v>
      </c>
      <c r="H817" t="s">
        <v>48</v>
      </c>
      <c r="I817" t="s">
        <v>48</v>
      </c>
      <c r="J817" t="s">
        <v>48</v>
      </c>
      <c r="K817" t="s">
        <v>48</v>
      </c>
      <c r="L817" t="s">
        <v>48</v>
      </c>
      <c r="M817" t="s">
        <v>48</v>
      </c>
      <c r="N817" t="s">
        <v>48</v>
      </c>
      <c r="O817" t="s">
        <v>48</v>
      </c>
      <c r="P817" t="s">
        <v>48</v>
      </c>
      <c r="Q817" t="s">
        <v>48</v>
      </c>
      <c r="R817" t="s">
        <v>48</v>
      </c>
      <c r="S817" t="s">
        <v>48</v>
      </c>
      <c r="T817" t="s">
        <v>322</v>
      </c>
      <c r="U817" t="s">
        <v>322</v>
      </c>
      <c r="V817" t="s">
        <v>322</v>
      </c>
      <c r="W817" t="s">
        <v>322</v>
      </c>
      <c r="X817" t="s">
        <v>322</v>
      </c>
      <c r="Y817" t="s">
        <v>322</v>
      </c>
      <c r="Z817" t="s">
        <v>322</v>
      </c>
      <c r="AH817" t="s">
        <v>322</v>
      </c>
      <c r="AI817" s="26"/>
      <c r="AJ817" s="26" t="s">
        <v>322</v>
      </c>
      <c r="AK817" s="26" t="s">
        <v>322</v>
      </c>
      <c r="AL817" s="26" t="s">
        <v>322</v>
      </c>
      <c r="AM817" s="26" t="str" cm="1">
        <f t="array" ref="AM817">IF(AH817="Yes",T817&amp;" (Suspended as of: "&amp;TEXT(AI817,"m/dd/yyyy")&amp;")",T817)</f>
        <v xml:space="preserve"> </v>
      </c>
      <c r="AN817" t="str" cm="1">
        <f t="array" ref="AN81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17" t="str" cm="1">
        <f t="array" ref="AO81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1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17" t="e">
        <f>VLOOKUP(data[[#This Row],[Lead Name]],get_cat!$A$170:$B$172,2,0)</f>
        <v>#N/A</v>
      </c>
      <c r="AR81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18" spans="1:44" x14ac:dyDescent="0.35">
      <c r="A818" t="s">
        <v>133</v>
      </c>
      <c r="B818" t="s">
        <v>322</v>
      </c>
      <c r="C818" t="s">
        <v>322</v>
      </c>
      <c r="D818" t="s">
        <v>322</v>
      </c>
      <c r="E818" t="s">
        <v>48</v>
      </c>
      <c r="F818" t="s">
        <v>48</v>
      </c>
      <c r="G818" t="s">
        <v>48</v>
      </c>
      <c r="H818" t="s">
        <v>48</v>
      </c>
      <c r="I818" t="s">
        <v>48</v>
      </c>
      <c r="J818" t="s">
        <v>48</v>
      </c>
      <c r="K818" t="s">
        <v>48</v>
      </c>
      <c r="L818" t="s">
        <v>48</v>
      </c>
      <c r="M818" t="s">
        <v>48</v>
      </c>
      <c r="N818" t="s">
        <v>48</v>
      </c>
      <c r="O818" t="s">
        <v>48</v>
      </c>
      <c r="P818" t="s">
        <v>48</v>
      </c>
      <c r="Q818" t="s">
        <v>48</v>
      </c>
      <c r="R818" t="s">
        <v>48</v>
      </c>
      <c r="S818" t="s">
        <v>48</v>
      </c>
      <c r="T818" t="s">
        <v>322</v>
      </c>
      <c r="U818" t="s">
        <v>322</v>
      </c>
      <c r="V818" t="s">
        <v>322</v>
      </c>
      <c r="W818" t="s">
        <v>322</v>
      </c>
      <c r="X818" t="s">
        <v>322</v>
      </c>
      <c r="Y818" t="s">
        <v>322</v>
      </c>
      <c r="Z818" t="s">
        <v>322</v>
      </c>
      <c r="AH818" t="s">
        <v>322</v>
      </c>
      <c r="AI818" s="26"/>
      <c r="AJ818" s="26" t="s">
        <v>322</v>
      </c>
      <c r="AK818" s="26" t="s">
        <v>322</v>
      </c>
      <c r="AL818" s="26" t="s">
        <v>322</v>
      </c>
      <c r="AM818" s="26" t="str" cm="1">
        <f t="array" ref="AM818">IF(AH818="Yes",T818&amp;" (Suspended as of: "&amp;TEXT(AI818,"m/dd/yyyy")&amp;")",T818)</f>
        <v xml:space="preserve"> </v>
      </c>
      <c r="AN818" t="str" cm="1">
        <f t="array" ref="AN81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18" t="str" cm="1">
        <f t="array" ref="AO81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1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18" t="e">
        <f>VLOOKUP(data[[#This Row],[Lead Name]],get_cat!$A$170:$B$172,2,0)</f>
        <v>#N/A</v>
      </c>
      <c r="AR81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19" spans="1:44" x14ac:dyDescent="0.35">
      <c r="A819" t="s">
        <v>133</v>
      </c>
      <c r="B819" t="s">
        <v>322</v>
      </c>
      <c r="C819" t="s">
        <v>322</v>
      </c>
      <c r="D819" t="s">
        <v>322</v>
      </c>
      <c r="E819" t="s">
        <v>48</v>
      </c>
      <c r="F819" t="s">
        <v>48</v>
      </c>
      <c r="G819" t="s">
        <v>48</v>
      </c>
      <c r="H819" t="s">
        <v>48</v>
      </c>
      <c r="I819" t="s">
        <v>48</v>
      </c>
      <c r="J819" t="s">
        <v>48</v>
      </c>
      <c r="K819" t="s">
        <v>48</v>
      </c>
      <c r="L819" t="s">
        <v>48</v>
      </c>
      <c r="M819" t="s">
        <v>48</v>
      </c>
      <c r="N819" t="s">
        <v>48</v>
      </c>
      <c r="O819" t="s">
        <v>48</v>
      </c>
      <c r="P819" t="s">
        <v>48</v>
      </c>
      <c r="Q819" t="s">
        <v>48</v>
      </c>
      <c r="R819" t="s">
        <v>48</v>
      </c>
      <c r="S819" t="s">
        <v>48</v>
      </c>
      <c r="T819" t="s">
        <v>322</v>
      </c>
      <c r="U819" t="s">
        <v>322</v>
      </c>
      <c r="V819" t="s">
        <v>322</v>
      </c>
      <c r="W819" t="s">
        <v>322</v>
      </c>
      <c r="X819" t="s">
        <v>322</v>
      </c>
      <c r="Y819" t="s">
        <v>322</v>
      </c>
      <c r="Z819" t="s">
        <v>322</v>
      </c>
      <c r="AH819" t="s">
        <v>322</v>
      </c>
      <c r="AI819" s="26"/>
      <c r="AJ819" s="26" t="s">
        <v>322</v>
      </c>
      <c r="AK819" s="26" t="s">
        <v>322</v>
      </c>
      <c r="AL819" s="26" t="s">
        <v>322</v>
      </c>
      <c r="AM819" s="26" t="str" cm="1">
        <f t="array" ref="AM819">IF(AH819="Yes",T819&amp;" (Suspended as of: "&amp;TEXT(AI819,"m/dd/yyyy")&amp;")",T819)</f>
        <v xml:space="preserve"> </v>
      </c>
      <c r="AN819" t="str" cm="1">
        <f t="array" ref="AN81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19" t="str" cm="1">
        <f t="array" ref="AO81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1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19" t="e">
        <f>VLOOKUP(data[[#This Row],[Lead Name]],get_cat!$A$170:$B$172,2,0)</f>
        <v>#N/A</v>
      </c>
      <c r="AR81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20" spans="1:44" x14ac:dyDescent="0.35">
      <c r="A820" t="s">
        <v>133</v>
      </c>
      <c r="B820" t="s">
        <v>322</v>
      </c>
      <c r="C820" t="s">
        <v>322</v>
      </c>
      <c r="D820" t="s">
        <v>322</v>
      </c>
      <c r="E820" t="s">
        <v>48</v>
      </c>
      <c r="F820" t="s">
        <v>48</v>
      </c>
      <c r="G820" t="s">
        <v>48</v>
      </c>
      <c r="H820" t="s">
        <v>48</v>
      </c>
      <c r="I820" t="s">
        <v>48</v>
      </c>
      <c r="J820" t="s">
        <v>48</v>
      </c>
      <c r="K820" t="s">
        <v>48</v>
      </c>
      <c r="L820" t="s">
        <v>48</v>
      </c>
      <c r="M820" t="s">
        <v>48</v>
      </c>
      <c r="N820" t="s">
        <v>48</v>
      </c>
      <c r="O820" t="s">
        <v>48</v>
      </c>
      <c r="P820" t="s">
        <v>48</v>
      </c>
      <c r="Q820" t="s">
        <v>48</v>
      </c>
      <c r="R820" t="s">
        <v>48</v>
      </c>
      <c r="S820" t="s">
        <v>48</v>
      </c>
      <c r="T820" t="s">
        <v>322</v>
      </c>
      <c r="U820" t="s">
        <v>322</v>
      </c>
      <c r="V820" t="s">
        <v>322</v>
      </c>
      <c r="W820" t="s">
        <v>322</v>
      </c>
      <c r="X820" t="s">
        <v>322</v>
      </c>
      <c r="Y820" t="s">
        <v>322</v>
      </c>
      <c r="Z820" t="s">
        <v>322</v>
      </c>
      <c r="AH820" t="s">
        <v>322</v>
      </c>
      <c r="AI820" s="26"/>
      <c r="AJ820" s="26" t="s">
        <v>322</v>
      </c>
      <c r="AK820" s="26" t="s">
        <v>322</v>
      </c>
      <c r="AL820" s="26" t="s">
        <v>322</v>
      </c>
      <c r="AM820" s="26" t="str" cm="1">
        <f t="array" ref="AM820">IF(AH820="Yes",T820&amp;" (Suspended as of: "&amp;TEXT(AI820,"m/dd/yyyy")&amp;")",T820)</f>
        <v xml:space="preserve"> </v>
      </c>
      <c r="AN820" t="str" cm="1">
        <f t="array" ref="AN82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20" t="str" cm="1">
        <f t="array" ref="AO82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2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20" t="e">
        <f>VLOOKUP(data[[#This Row],[Lead Name]],get_cat!$A$170:$B$172,2,0)</f>
        <v>#N/A</v>
      </c>
      <c r="AR82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21" spans="1:44" x14ac:dyDescent="0.35">
      <c r="A821" t="s">
        <v>133</v>
      </c>
      <c r="B821" t="s">
        <v>322</v>
      </c>
      <c r="C821" t="s">
        <v>322</v>
      </c>
      <c r="D821" t="s">
        <v>322</v>
      </c>
      <c r="E821" t="s">
        <v>48</v>
      </c>
      <c r="F821" t="s">
        <v>48</v>
      </c>
      <c r="G821" t="s">
        <v>48</v>
      </c>
      <c r="H821" t="s">
        <v>48</v>
      </c>
      <c r="I821" t="s">
        <v>48</v>
      </c>
      <c r="J821" t="s">
        <v>48</v>
      </c>
      <c r="K821" t="s">
        <v>48</v>
      </c>
      <c r="L821" t="s">
        <v>48</v>
      </c>
      <c r="M821" t="s">
        <v>48</v>
      </c>
      <c r="N821" t="s">
        <v>48</v>
      </c>
      <c r="O821" t="s">
        <v>48</v>
      </c>
      <c r="P821" t="s">
        <v>48</v>
      </c>
      <c r="Q821" t="s">
        <v>48</v>
      </c>
      <c r="R821" t="s">
        <v>48</v>
      </c>
      <c r="S821" t="s">
        <v>48</v>
      </c>
      <c r="T821" t="s">
        <v>322</v>
      </c>
      <c r="U821" t="s">
        <v>322</v>
      </c>
      <c r="V821" t="s">
        <v>322</v>
      </c>
      <c r="W821" t="s">
        <v>322</v>
      </c>
      <c r="X821" t="s">
        <v>322</v>
      </c>
      <c r="Y821" t="s">
        <v>322</v>
      </c>
      <c r="Z821" t="s">
        <v>322</v>
      </c>
      <c r="AH821" t="s">
        <v>322</v>
      </c>
      <c r="AI821" s="26"/>
      <c r="AJ821" s="26" t="s">
        <v>322</v>
      </c>
      <c r="AK821" s="26" t="s">
        <v>322</v>
      </c>
      <c r="AL821" s="26" t="s">
        <v>322</v>
      </c>
      <c r="AM821" s="26" t="str" cm="1">
        <f t="array" ref="AM821">IF(AH821="Yes",T821&amp;" (Suspended as of: "&amp;TEXT(AI821,"m/dd/yyyy")&amp;")",T821)</f>
        <v xml:space="preserve"> </v>
      </c>
      <c r="AN821" t="str" cm="1">
        <f t="array" ref="AN82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21" t="str" cm="1">
        <f t="array" ref="AO82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2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21" t="e">
        <f>VLOOKUP(data[[#This Row],[Lead Name]],get_cat!$A$170:$B$172,2,0)</f>
        <v>#N/A</v>
      </c>
      <c r="AR82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22" spans="1:44" x14ac:dyDescent="0.35">
      <c r="A822" t="s">
        <v>133</v>
      </c>
      <c r="B822" t="s">
        <v>322</v>
      </c>
      <c r="C822" t="s">
        <v>322</v>
      </c>
      <c r="D822" t="s">
        <v>322</v>
      </c>
      <c r="E822" t="s">
        <v>48</v>
      </c>
      <c r="F822" t="s">
        <v>48</v>
      </c>
      <c r="G822" t="s">
        <v>48</v>
      </c>
      <c r="H822" t="s">
        <v>48</v>
      </c>
      <c r="I822" t="s">
        <v>48</v>
      </c>
      <c r="J822" t="s">
        <v>48</v>
      </c>
      <c r="K822" t="s">
        <v>48</v>
      </c>
      <c r="L822" t="s">
        <v>48</v>
      </c>
      <c r="M822" t="s">
        <v>48</v>
      </c>
      <c r="N822" t="s">
        <v>48</v>
      </c>
      <c r="O822" t="s">
        <v>48</v>
      </c>
      <c r="P822" t="s">
        <v>48</v>
      </c>
      <c r="Q822" t="s">
        <v>48</v>
      </c>
      <c r="R822" t="s">
        <v>48</v>
      </c>
      <c r="S822" t="s">
        <v>48</v>
      </c>
      <c r="T822" t="s">
        <v>322</v>
      </c>
      <c r="U822" t="s">
        <v>322</v>
      </c>
      <c r="V822" t="s">
        <v>322</v>
      </c>
      <c r="W822" t="s">
        <v>322</v>
      </c>
      <c r="X822" t="s">
        <v>322</v>
      </c>
      <c r="Y822" t="s">
        <v>322</v>
      </c>
      <c r="Z822" t="s">
        <v>322</v>
      </c>
      <c r="AH822" t="s">
        <v>322</v>
      </c>
      <c r="AI822" s="26"/>
      <c r="AJ822" s="26" t="s">
        <v>322</v>
      </c>
      <c r="AK822" s="26" t="s">
        <v>322</v>
      </c>
      <c r="AL822" s="26" t="s">
        <v>322</v>
      </c>
      <c r="AM822" s="26" t="str" cm="1">
        <f t="array" ref="AM822">IF(AH822="Yes",T822&amp;" (Suspended as of: "&amp;TEXT(AI822,"m/dd/yyyy")&amp;")",T822)</f>
        <v xml:space="preserve"> </v>
      </c>
      <c r="AN822" t="str" cm="1">
        <f t="array" ref="AN82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22" t="str" cm="1">
        <f t="array" ref="AO82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2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22" t="e">
        <f>VLOOKUP(data[[#This Row],[Lead Name]],get_cat!$A$170:$B$172,2,0)</f>
        <v>#N/A</v>
      </c>
      <c r="AR82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23" spans="1:44" x14ac:dyDescent="0.35">
      <c r="A823" t="s">
        <v>133</v>
      </c>
      <c r="B823" t="s">
        <v>322</v>
      </c>
      <c r="C823" t="s">
        <v>322</v>
      </c>
      <c r="D823" t="s">
        <v>322</v>
      </c>
      <c r="E823" t="s">
        <v>48</v>
      </c>
      <c r="F823" t="s">
        <v>48</v>
      </c>
      <c r="G823" t="s">
        <v>48</v>
      </c>
      <c r="H823" t="s">
        <v>48</v>
      </c>
      <c r="I823" t="s">
        <v>48</v>
      </c>
      <c r="J823" t="s">
        <v>48</v>
      </c>
      <c r="K823" t="s">
        <v>48</v>
      </c>
      <c r="L823" t="s">
        <v>48</v>
      </c>
      <c r="M823" t="s">
        <v>48</v>
      </c>
      <c r="N823" t="s">
        <v>48</v>
      </c>
      <c r="O823" t="s">
        <v>48</v>
      </c>
      <c r="P823" t="s">
        <v>48</v>
      </c>
      <c r="Q823" t="s">
        <v>48</v>
      </c>
      <c r="R823" t="s">
        <v>48</v>
      </c>
      <c r="S823" t="s">
        <v>48</v>
      </c>
      <c r="T823" t="s">
        <v>322</v>
      </c>
      <c r="U823" t="s">
        <v>322</v>
      </c>
      <c r="V823" t="s">
        <v>322</v>
      </c>
      <c r="W823" t="s">
        <v>322</v>
      </c>
      <c r="X823" t="s">
        <v>322</v>
      </c>
      <c r="Y823" t="s">
        <v>322</v>
      </c>
      <c r="Z823" t="s">
        <v>322</v>
      </c>
      <c r="AH823" t="s">
        <v>322</v>
      </c>
      <c r="AI823" s="26"/>
      <c r="AJ823" s="26" t="s">
        <v>322</v>
      </c>
      <c r="AK823" s="26" t="s">
        <v>322</v>
      </c>
      <c r="AL823" s="26" t="s">
        <v>322</v>
      </c>
      <c r="AM823" s="26" t="str" cm="1">
        <f t="array" ref="AM823">IF(AH823="Yes",T823&amp;" (Suspended as of: "&amp;TEXT(AI823,"m/dd/yyyy")&amp;")",T823)</f>
        <v xml:space="preserve"> </v>
      </c>
      <c r="AN823" t="str" cm="1">
        <f t="array" ref="AN82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23" t="str" cm="1">
        <f t="array" ref="AO82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2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23" t="e">
        <f>VLOOKUP(data[[#This Row],[Lead Name]],get_cat!$A$170:$B$172,2,0)</f>
        <v>#N/A</v>
      </c>
      <c r="AR82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24" spans="1:44" x14ac:dyDescent="0.35">
      <c r="A824" t="s">
        <v>133</v>
      </c>
      <c r="B824" t="s">
        <v>322</v>
      </c>
      <c r="C824" t="s">
        <v>322</v>
      </c>
      <c r="D824" t="s">
        <v>322</v>
      </c>
      <c r="E824" t="s">
        <v>48</v>
      </c>
      <c r="F824" t="s">
        <v>48</v>
      </c>
      <c r="G824" t="s">
        <v>48</v>
      </c>
      <c r="H824" t="s">
        <v>48</v>
      </c>
      <c r="I824" t="s">
        <v>48</v>
      </c>
      <c r="J824" t="s">
        <v>48</v>
      </c>
      <c r="K824" t="s">
        <v>48</v>
      </c>
      <c r="L824" t="s">
        <v>48</v>
      </c>
      <c r="M824" t="s">
        <v>48</v>
      </c>
      <c r="N824" t="s">
        <v>48</v>
      </c>
      <c r="O824" t="s">
        <v>48</v>
      </c>
      <c r="P824" t="s">
        <v>48</v>
      </c>
      <c r="Q824" t="s">
        <v>48</v>
      </c>
      <c r="R824" t="s">
        <v>48</v>
      </c>
      <c r="S824" t="s">
        <v>48</v>
      </c>
      <c r="T824" t="s">
        <v>322</v>
      </c>
      <c r="U824" t="s">
        <v>322</v>
      </c>
      <c r="V824" t="s">
        <v>322</v>
      </c>
      <c r="W824" t="s">
        <v>322</v>
      </c>
      <c r="X824" t="s">
        <v>322</v>
      </c>
      <c r="Y824" t="s">
        <v>322</v>
      </c>
      <c r="Z824" t="s">
        <v>322</v>
      </c>
      <c r="AH824" t="s">
        <v>322</v>
      </c>
      <c r="AI824" s="26"/>
      <c r="AJ824" s="26" t="s">
        <v>322</v>
      </c>
      <c r="AK824" s="26" t="s">
        <v>322</v>
      </c>
      <c r="AL824" s="26" t="s">
        <v>322</v>
      </c>
      <c r="AM824" s="26" t="str" cm="1">
        <f t="array" ref="AM824">IF(AH824="Yes",T824&amp;" (Suspended as of: "&amp;TEXT(AI824,"m/dd/yyyy")&amp;")",T824)</f>
        <v xml:space="preserve"> </v>
      </c>
      <c r="AN824" t="str" cm="1">
        <f t="array" ref="AN82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24" t="str" cm="1">
        <f t="array" ref="AO82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2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24" t="e">
        <f>VLOOKUP(data[[#This Row],[Lead Name]],get_cat!$A$170:$B$172,2,0)</f>
        <v>#N/A</v>
      </c>
      <c r="AR82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25" spans="1:44" x14ac:dyDescent="0.35">
      <c r="A825" t="s">
        <v>133</v>
      </c>
      <c r="B825" t="s">
        <v>322</v>
      </c>
      <c r="C825" t="s">
        <v>322</v>
      </c>
      <c r="D825" t="s">
        <v>322</v>
      </c>
      <c r="E825" t="s">
        <v>48</v>
      </c>
      <c r="F825" t="s">
        <v>48</v>
      </c>
      <c r="G825" t="s">
        <v>48</v>
      </c>
      <c r="H825" t="s">
        <v>48</v>
      </c>
      <c r="I825" t="s">
        <v>48</v>
      </c>
      <c r="J825" t="s">
        <v>48</v>
      </c>
      <c r="K825" t="s">
        <v>48</v>
      </c>
      <c r="L825" t="s">
        <v>48</v>
      </c>
      <c r="M825" t="s">
        <v>48</v>
      </c>
      <c r="N825" t="s">
        <v>48</v>
      </c>
      <c r="O825" t="s">
        <v>48</v>
      </c>
      <c r="P825" t="s">
        <v>48</v>
      </c>
      <c r="Q825" t="s">
        <v>48</v>
      </c>
      <c r="R825" t="s">
        <v>48</v>
      </c>
      <c r="S825" t="s">
        <v>48</v>
      </c>
      <c r="T825" t="s">
        <v>322</v>
      </c>
      <c r="U825" t="s">
        <v>322</v>
      </c>
      <c r="V825" t="s">
        <v>322</v>
      </c>
      <c r="W825" t="s">
        <v>322</v>
      </c>
      <c r="X825" t="s">
        <v>322</v>
      </c>
      <c r="Y825" t="s">
        <v>322</v>
      </c>
      <c r="Z825" t="s">
        <v>322</v>
      </c>
      <c r="AH825" t="s">
        <v>322</v>
      </c>
      <c r="AI825" s="26"/>
      <c r="AJ825" s="26" t="s">
        <v>322</v>
      </c>
      <c r="AK825" s="26" t="s">
        <v>322</v>
      </c>
      <c r="AL825" s="26" t="s">
        <v>322</v>
      </c>
      <c r="AM825" s="26" t="str" cm="1">
        <f t="array" ref="AM825">IF(AH825="Yes",T825&amp;" (Suspended as of: "&amp;TEXT(AI825,"m/dd/yyyy")&amp;")",T825)</f>
        <v xml:space="preserve"> </v>
      </c>
      <c r="AN825" t="str" cm="1">
        <f t="array" ref="AN82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25" t="str" cm="1">
        <f t="array" ref="AO82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2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25" t="e">
        <f>VLOOKUP(data[[#This Row],[Lead Name]],get_cat!$A$170:$B$172,2,0)</f>
        <v>#N/A</v>
      </c>
      <c r="AR82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26" spans="1:44" x14ac:dyDescent="0.35">
      <c r="A826" t="s">
        <v>133</v>
      </c>
      <c r="B826" t="s">
        <v>322</v>
      </c>
      <c r="C826" t="s">
        <v>322</v>
      </c>
      <c r="D826" t="s">
        <v>322</v>
      </c>
      <c r="E826" t="s">
        <v>48</v>
      </c>
      <c r="F826" t="s">
        <v>48</v>
      </c>
      <c r="G826" t="s">
        <v>48</v>
      </c>
      <c r="H826" t="s">
        <v>48</v>
      </c>
      <c r="I826" t="s">
        <v>48</v>
      </c>
      <c r="J826" t="s">
        <v>48</v>
      </c>
      <c r="K826" t="s">
        <v>48</v>
      </c>
      <c r="L826" t="s">
        <v>48</v>
      </c>
      <c r="M826" t="s">
        <v>48</v>
      </c>
      <c r="N826" t="s">
        <v>48</v>
      </c>
      <c r="O826" t="s">
        <v>48</v>
      </c>
      <c r="P826" t="s">
        <v>48</v>
      </c>
      <c r="Q826" t="s">
        <v>48</v>
      </c>
      <c r="R826" t="s">
        <v>48</v>
      </c>
      <c r="S826" t="s">
        <v>48</v>
      </c>
      <c r="T826" t="s">
        <v>322</v>
      </c>
      <c r="U826" t="s">
        <v>322</v>
      </c>
      <c r="V826" t="s">
        <v>322</v>
      </c>
      <c r="W826" t="s">
        <v>322</v>
      </c>
      <c r="X826" t="s">
        <v>322</v>
      </c>
      <c r="Y826" t="s">
        <v>322</v>
      </c>
      <c r="Z826" t="s">
        <v>322</v>
      </c>
      <c r="AH826" t="s">
        <v>322</v>
      </c>
      <c r="AI826" s="26"/>
      <c r="AJ826" s="26" t="s">
        <v>322</v>
      </c>
      <c r="AK826" s="26" t="s">
        <v>322</v>
      </c>
      <c r="AL826" s="26" t="s">
        <v>322</v>
      </c>
      <c r="AM826" s="26" t="str" cm="1">
        <f t="array" ref="AM826">IF(AH826="Yes",T826&amp;" (Suspended as of: "&amp;TEXT(AI826,"m/dd/yyyy")&amp;")",T826)</f>
        <v xml:space="preserve"> </v>
      </c>
      <c r="AN826" t="str" cm="1">
        <f t="array" ref="AN82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26" t="str" cm="1">
        <f t="array" ref="AO82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2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26" t="e">
        <f>VLOOKUP(data[[#This Row],[Lead Name]],get_cat!$A$170:$B$172,2,0)</f>
        <v>#N/A</v>
      </c>
      <c r="AR82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27" spans="1:44" x14ac:dyDescent="0.35">
      <c r="A827" t="s">
        <v>133</v>
      </c>
      <c r="B827" t="s">
        <v>322</v>
      </c>
      <c r="C827" t="s">
        <v>322</v>
      </c>
      <c r="D827" t="s">
        <v>322</v>
      </c>
      <c r="E827" t="s">
        <v>48</v>
      </c>
      <c r="F827" t="s">
        <v>48</v>
      </c>
      <c r="G827" t="s">
        <v>48</v>
      </c>
      <c r="H827" t="s">
        <v>48</v>
      </c>
      <c r="I827" t="s">
        <v>48</v>
      </c>
      <c r="J827" t="s">
        <v>48</v>
      </c>
      <c r="K827" t="s">
        <v>48</v>
      </c>
      <c r="L827" t="s">
        <v>48</v>
      </c>
      <c r="M827" t="s">
        <v>48</v>
      </c>
      <c r="N827" t="s">
        <v>48</v>
      </c>
      <c r="O827" t="s">
        <v>48</v>
      </c>
      <c r="P827" t="s">
        <v>48</v>
      </c>
      <c r="Q827" t="s">
        <v>48</v>
      </c>
      <c r="R827" t="s">
        <v>48</v>
      </c>
      <c r="S827" t="s">
        <v>48</v>
      </c>
      <c r="T827" t="s">
        <v>322</v>
      </c>
      <c r="U827" t="s">
        <v>322</v>
      </c>
      <c r="V827" t="s">
        <v>322</v>
      </c>
      <c r="W827" t="s">
        <v>322</v>
      </c>
      <c r="X827" t="s">
        <v>322</v>
      </c>
      <c r="Y827" t="s">
        <v>322</v>
      </c>
      <c r="Z827" t="s">
        <v>322</v>
      </c>
      <c r="AH827" t="s">
        <v>322</v>
      </c>
      <c r="AI827" s="26"/>
      <c r="AJ827" s="26" t="s">
        <v>322</v>
      </c>
      <c r="AK827" s="26" t="s">
        <v>322</v>
      </c>
      <c r="AL827" s="26" t="s">
        <v>322</v>
      </c>
      <c r="AM827" s="26" t="str" cm="1">
        <f t="array" ref="AM827">IF(AH827="Yes",T827&amp;" (Suspended as of: "&amp;TEXT(AI827,"m/dd/yyyy")&amp;")",T827)</f>
        <v xml:space="preserve"> </v>
      </c>
      <c r="AN827" t="str" cm="1">
        <f t="array" ref="AN82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27" t="str" cm="1">
        <f t="array" ref="AO82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2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27" t="e">
        <f>VLOOKUP(data[[#This Row],[Lead Name]],get_cat!$A$170:$B$172,2,0)</f>
        <v>#N/A</v>
      </c>
      <c r="AR82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28" spans="1:44" x14ac:dyDescent="0.35">
      <c r="A828" t="s">
        <v>133</v>
      </c>
      <c r="B828" t="s">
        <v>322</v>
      </c>
      <c r="C828" t="s">
        <v>322</v>
      </c>
      <c r="D828" t="s">
        <v>322</v>
      </c>
      <c r="E828" t="s">
        <v>48</v>
      </c>
      <c r="F828" t="s">
        <v>48</v>
      </c>
      <c r="G828" t="s">
        <v>48</v>
      </c>
      <c r="H828" t="s">
        <v>48</v>
      </c>
      <c r="I828" t="s">
        <v>48</v>
      </c>
      <c r="J828" t="s">
        <v>48</v>
      </c>
      <c r="K828" t="s">
        <v>48</v>
      </c>
      <c r="L828" t="s">
        <v>48</v>
      </c>
      <c r="M828" t="s">
        <v>48</v>
      </c>
      <c r="N828" t="s">
        <v>48</v>
      </c>
      <c r="O828" t="s">
        <v>48</v>
      </c>
      <c r="P828" t="s">
        <v>48</v>
      </c>
      <c r="Q828" t="s">
        <v>48</v>
      </c>
      <c r="R828" t="s">
        <v>48</v>
      </c>
      <c r="S828" t="s">
        <v>48</v>
      </c>
      <c r="T828" t="s">
        <v>322</v>
      </c>
      <c r="U828" t="s">
        <v>322</v>
      </c>
      <c r="V828" t="s">
        <v>322</v>
      </c>
      <c r="W828" t="s">
        <v>322</v>
      </c>
      <c r="X828" t="s">
        <v>322</v>
      </c>
      <c r="Y828" t="s">
        <v>322</v>
      </c>
      <c r="Z828" t="s">
        <v>322</v>
      </c>
      <c r="AH828" t="s">
        <v>322</v>
      </c>
      <c r="AI828" s="26"/>
      <c r="AJ828" s="26" t="s">
        <v>322</v>
      </c>
      <c r="AK828" s="26" t="s">
        <v>322</v>
      </c>
      <c r="AL828" s="26" t="s">
        <v>322</v>
      </c>
      <c r="AM828" s="26" t="str" cm="1">
        <f t="array" ref="AM828">IF(AH828="Yes",T828&amp;" (Suspended as of: "&amp;TEXT(AI828,"m/dd/yyyy")&amp;")",T828)</f>
        <v xml:space="preserve"> </v>
      </c>
      <c r="AN828" t="str" cm="1">
        <f t="array" ref="AN82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28" t="str" cm="1">
        <f t="array" ref="AO82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2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28" t="e">
        <f>VLOOKUP(data[[#This Row],[Lead Name]],get_cat!$A$170:$B$172,2,0)</f>
        <v>#N/A</v>
      </c>
      <c r="AR82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29" spans="1:44" x14ac:dyDescent="0.35">
      <c r="A829" t="s">
        <v>133</v>
      </c>
      <c r="B829" t="s">
        <v>322</v>
      </c>
      <c r="C829" t="s">
        <v>322</v>
      </c>
      <c r="D829" t="s">
        <v>322</v>
      </c>
      <c r="E829" t="s">
        <v>48</v>
      </c>
      <c r="F829" t="s">
        <v>48</v>
      </c>
      <c r="G829" t="s">
        <v>48</v>
      </c>
      <c r="H829" t="s">
        <v>48</v>
      </c>
      <c r="I829" t="s">
        <v>48</v>
      </c>
      <c r="J829" t="s">
        <v>48</v>
      </c>
      <c r="K829" t="s">
        <v>48</v>
      </c>
      <c r="L829" t="s">
        <v>48</v>
      </c>
      <c r="M829" t="s">
        <v>48</v>
      </c>
      <c r="N829" t="s">
        <v>48</v>
      </c>
      <c r="O829" t="s">
        <v>48</v>
      </c>
      <c r="P829" t="s">
        <v>48</v>
      </c>
      <c r="Q829" t="s">
        <v>48</v>
      </c>
      <c r="R829" t="s">
        <v>48</v>
      </c>
      <c r="S829" t="s">
        <v>48</v>
      </c>
      <c r="T829" t="s">
        <v>322</v>
      </c>
      <c r="U829" t="s">
        <v>322</v>
      </c>
      <c r="V829" t="s">
        <v>322</v>
      </c>
      <c r="W829" t="s">
        <v>322</v>
      </c>
      <c r="X829" t="s">
        <v>322</v>
      </c>
      <c r="Y829" t="s">
        <v>322</v>
      </c>
      <c r="Z829" t="s">
        <v>322</v>
      </c>
      <c r="AH829" t="s">
        <v>322</v>
      </c>
      <c r="AI829" s="26"/>
      <c r="AJ829" s="26" t="s">
        <v>322</v>
      </c>
      <c r="AK829" s="26" t="s">
        <v>322</v>
      </c>
      <c r="AL829" s="26" t="s">
        <v>322</v>
      </c>
      <c r="AM829" s="26" t="str" cm="1">
        <f t="array" ref="AM829">IF(AH829="Yes",T829&amp;" (Suspended as of: "&amp;TEXT(AI829,"m/dd/yyyy")&amp;")",T829)</f>
        <v xml:space="preserve"> </v>
      </c>
      <c r="AN829" t="str" cm="1">
        <f t="array" ref="AN82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29" t="str" cm="1">
        <f t="array" ref="AO82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2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29" t="e">
        <f>VLOOKUP(data[[#This Row],[Lead Name]],get_cat!$A$170:$B$172,2,0)</f>
        <v>#N/A</v>
      </c>
      <c r="AR82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30" spans="1:44" x14ac:dyDescent="0.35">
      <c r="A830" t="s">
        <v>133</v>
      </c>
      <c r="B830" t="s">
        <v>322</v>
      </c>
      <c r="C830" t="s">
        <v>322</v>
      </c>
      <c r="D830" t="s">
        <v>322</v>
      </c>
      <c r="E830" t="s">
        <v>48</v>
      </c>
      <c r="F830" t="s">
        <v>48</v>
      </c>
      <c r="G830" t="s">
        <v>48</v>
      </c>
      <c r="H830" t="s">
        <v>48</v>
      </c>
      <c r="I830" t="s">
        <v>48</v>
      </c>
      <c r="J830" t="s">
        <v>48</v>
      </c>
      <c r="K830" t="s">
        <v>48</v>
      </c>
      <c r="L830" t="s">
        <v>48</v>
      </c>
      <c r="M830" t="s">
        <v>48</v>
      </c>
      <c r="N830" t="s">
        <v>48</v>
      </c>
      <c r="O830" t="s">
        <v>48</v>
      </c>
      <c r="P830" t="s">
        <v>48</v>
      </c>
      <c r="Q830" t="s">
        <v>48</v>
      </c>
      <c r="R830" t="s">
        <v>48</v>
      </c>
      <c r="S830" t="s">
        <v>48</v>
      </c>
      <c r="T830" t="s">
        <v>322</v>
      </c>
      <c r="U830" t="s">
        <v>322</v>
      </c>
      <c r="V830" t="s">
        <v>322</v>
      </c>
      <c r="W830" t="s">
        <v>322</v>
      </c>
      <c r="X830" t="s">
        <v>322</v>
      </c>
      <c r="Y830" t="s">
        <v>322</v>
      </c>
      <c r="Z830" t="s">
        <v>322</v>
      </c>
      <c r="AH830" t="s">
        <v>322</v>
      </c>
      <c r="AI830" s="26"/>
      <c r="AJ830" s="26" t="s">
        <v>322</v>
      </c>
      <c r="AK830" s="26" t="s">
        <v>322</v>
      </c>
      <c r="AL830" s="26" t="s">
        <v>322</v>
      </c>
      <c r="AM830" s="26" t="str" cm="1">
        <f t="array" ref="AM830">IF(AH830="Yes",T830&amp;" (Suspended as of: "&amp;TEXT(AI830,"m/dd/yyyy")&amp;")",T830)</f>
        <v xml:space="preserve"> </v>
      </c>
      <c r="AN830" t="str" cm="1">
        <f t="array" ref="AN83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30" t="str" cm="1">
        <f t="array" ref="AO83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3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30" t="e">
        <f>VLOOKUP(data[[#This Row],[Lead Name]],get_cat!$A$170:$B$172,2,0)</f>
        <v>#N/A</v>
      </c>
      <c r="AR83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31" spans="1:44" x14ac:dyDescent="0.35">
      <c r="A831" t="s">
        <v>133</v>
      </c>
      <c r="B831" t="s">
        <v>322</v>
      </c>
      <c r="C831" t="s">
        <v>322</v>
      </c>
      <c r="D831" t="s">
        <v>322</v>
      </c>
      <c r="E831" t="s">
        <v>48</v>
      </c>
      <c r="F831" t="s">
        <v>48</v>
      </c>
      <c r="G831" t="s">
        <v>48</v>
      </c>
      <c r="H831" t="s">
        <v>48</v>
      </c>
      <c r="I831" t="s">
        <v>48</v>
      </c>
      <c r="J831" t="s">
        <v>48</v>
      </c>
      <c r="K831" t="s">
        <v>48</v>
      </c>
      <c r="L831" t="s">
        <v>48</v>
      </c>
      <c r="M831" t="s">
        <v>48</v>
      </c>
      <c r="N831" t="s">
        <v>48</v>
      </c>
      <c r="O831" t="s">
        <v>48</v>
      </c>
      <c r="P831" t="s">
        <v>48</v>
      </c>
      <c r="Q831" t="s">
        <v>48</v>
      </c>
      <c r="R831" t="s">
        <v>48</v>
      </c>
      <c r="S831" t="s">
        <v>48</v>
      </c>
      <c r="T831" t="s">
        <v>322</v>
      </c>
      <c r="U831" t="s">
        <v>322</v>
      </c>
      <c r="V831" t="s">
        <v>322</v>
      </c>
      <c r="W831" t="s">
        <v>322</v>
      </c>
      <c r="X831" t="s">
        <v>322</v>
      </c>
      <c r="Y831" t="s">
        <v>322</v>
      </c>
      <c r="Z831" t="s">
        <v>322</v>
      </c>
      <c r="AH831" t="s">
        <v>322</v>
      </c>
      <c r="AI831" s="26"/>
      <c r="AJ831" s="26" t="s">
        <v>322</v>
      </c>
      <c r="AK831" s="26" t="s">
        <v>322</v>
      </c>
      <c r="AL831" s="26" t="s">
        <v>322</v>
      </c>
      <c r="AM831" s="26" t="str" cm="1">
        <f t="array" ref="AM831">IF(AH831="Yes",T831&amp;" (Suspended as of: "&amp;TEXT(AI831,"m/dd/yyyy")&amp;")",T831)</f>
        <v xml:space="preserve"> </v>
      </c>
      <c r="AN831" t="str" cm="1">
        <f t="array" ref="AN83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31" t="str" cm="1">
        <f t="array" ref="AO83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3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31" t="e">
        <f>VLOOKUP(data[[#This Row],[Lead Name]],get_cat!$A$170:$B$172,2,0)</f>
        <v>#N/A</v>
      </c>
      <c r="AR83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32" spans="1:44" x14ac:dyDescent="0.35">
      <c r="A832" t="s">
        <v>133</v>
      </c>
      <c r="B832" t="s">
        <v>322</v>
      </c>
      <c r="C832" t="s">
        <v>322</v>
      </c>
      <c r="D832" t="s">
        <v>322</v>
      </c>
      <c r="E832" t="s">
        <v>48</v>
      </c>
      <c r="F832" t="s">
        <v>48</v>
      </c>
      <c r="G832" t="s">
        <v>48</v>
      </c>
      <c r="H832" t="s">
        <v>48</v>
      </c>
      <c r="I832" t="s">
        <v>48</v>
      </c>
      <c r="J832" t="s">
        <v>48</v>
      </c>
      <c r="K832" t="s">
        <v>48</v>
      </c>
      <c r="L832" t="s">
        <v>48</v>
      </c>
      <c r="M832" t="s">
        <v>48</v>
      </c>
      <c r="N832" t="s">
        <v>48</v>
      </c>
      <c r="O832" t="s">
        <v>48</v>
      </c>
      <c r="P832" t="s">
        <v>48</v>
      </c>
      <c r="Q832" t="s">
        <v>48</v>
      </c>
      <c r="R832" t="s">
        <v>48</v>
      </c>
      <c r="S832" t="s">
        <v>48</v>
      </c>
      <c r="T832" t="s">
        <v>322</v>
      </c>
      <c r="U832" t="s">
        <v>322</v>
      </c>
      <c r="V832" t="s">
        <v>322</v>
      </c>
      <c r="W832" t="s">
        <v>322</v>
      </c>
      <c r="X832" t="s">
        <v>322</v>
      </c>
      <c r="Y832" t="s">
        <v>322</v>
      </c>
      <c r="Z832" t="s">
        <v>322</v>
      </c>
      <c r="AH832" t="s">
        <v>322</v>
      </c>
      <c r="AI832" s="26"/>
      <c r="AJ832" s="26" t="s">
        <v>322</v>
      </c>
      <c r="AK832" s="26" t="s">
        <v>322</v>
      </c>
      <c r="AL832" s="26" t="s">
        <v>322</v>
      </c>
      <c r="AM832" s="26" t="str" cm="1">
        <f t="array" ref="AM832">IF(AH832="Yes",T832&amp;" (Suspended as of: "&amp;TEXT(AI832,"m/dd/yyyy")&amp;")",T832)</f>
        <v xml:space="preserve"> </v>
      </c>
      <c r="AN832" t="str" cm="1">
        <f t="array" ref="AN83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32" t="str" cm="1">
        <f t="array" ref="AO83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3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32" t="e">
        <f>VLOOKUP(data[[#This Row],[Lead Name]],get_cat!$A$170:$B$172,2,0)</f>
        <v>#N/A</v>
      </c>
      <c r="AR83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33" spans="1:44" x14ac:dyDescent="0.35">
      <c r="A833" t="s">
        <v>133</v>
      </c>
      <c r="B833" t="s">
        <v>322</v>
      </c>
      <c r="C833" t="s">
        <v>322</v>
      </c>
      <c r="D833" t="s">
        <v>322</v>
      </c>
      <c r="E833" t="s">
        <v>48</v>
      </c>
      <c r="F833" t="s">
        <v>48</v>
      </c>
      <c r="G833" t="s">
        <v>48</v>
      </c>
      <c r="H833" t="s">
        <v>48</v>
      </c>
      <c r="I833" t="s">
        <v>48</v>
      </c>
      <c r="J833" t="s">
        <v>48</v>
      </c>
      <c r="K833" t="s">
        <v>48</v>
      </c>
      <c r="L833" t="s">
        <v>48</v>
      </c>
      <c r="M833" t="s">
        <v>48</v>
      </c>
      <c r="N833" t="s">
        <v>48</v>
      </c>
      <c r="O833" t="s">
        <v>48</v>
      </c>
      <c r="P833" t="s">
        <v>48</v>
      </c>
      <c r="Q833" t="s">
        <v>48</v>
      </c>
      <c r="R833" t="s">
        <v>48</v>
      </c>
      <c r="S833" t="s">
        <v>48</v>
      </c>
      <c r="T833" t="s">
        <v>322</v>
      </c>
      <c r="U833" t="s">
        <v>322</v>
      </c>
      <c r="V833" t="s">
        <v>322</v>
      </c>
      <c r="W833" t="s">
        <v>322</v>
      </c>
      <c r="X833" t="s">
        <v>322</v>
      </c>
      <c r="Y833" t="s">
        <v>322</v>
      </c>
      <c r="Z833" t="s">
        <v>322</v>
      </c>
      <c r="AH833" t="s">
        <v>322</v>
      </c>
      <c r="AI833" s="26"/>
      <c r="AJ833" s="26" t="s">
        <v>322</v>
      </c>
      <c r="AK833" s="26" t="s">
        <v>322</v>
      </c>
      <c r="AL833" s="26" t="s">
        <v>322</v>
      </c>
      <c r="AM833" s="26" t="str" cm="1">
        <f t="array" ref="AM833">IF(AH833="Yes",T833&amp;" (Suspended as of: "&amp;TEXT(AI833,"m/dd/yyyy")&amp;")",T833)</f>
        <v xml:space="preserve"> </v>
      </c>
      <c r="AN833" t="str" cm="1">
        <f t="array" ref="AN83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33" t="str" cm="1">
        <f t="array" ref="AO83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3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33" t="e">
        <f>VLOOKUP(data[[#This Row],[Lead Name]],get_cat!$A$170:$B$172,2,0)</f>
        <v>#N/A</v>
      </c>
      <c r="AR83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34" spans="1:44" x14ac:dyDescent="0.35">
      <c r="A834" t="s">
        <v>133</v>
      </c>
      <c r="B834" t="s">
        <v>322</v>
      </c>
      <c r="C834" t="s">
        <v>322</v>
      </c>
      <c r="D834" t="s">
        <v>322</v>
      </c>
      <c r="E834" t="s">
        <v>48</v>
      </c>
      <c r="F834" t="s">
        <v>48</v>
      </c>
      <c r="G834" t="s">
        <v>48</v>
      </c>
      <c r="H834" t="s">
        <v>48</v>
      </c>
      <c r="I834" t="s">
        <v>48</v>
      </c>
      <c r="J834" t="s">
        <v>48</v>
      </c>
      <c r="K834" t="s">
        <v>48</v>
      </c>
      <c r="L834" t="s">
        <v>48</v>
      </c>
      <c r="M834" t="s">
        <v>48</v>
      </c>
      <c r="N834" t="s">
        <v>48</v>
      </c>
      <c r="O834" t="s">
        <v>48</v>
      </c>
      <c r="P834" t="s">
        <v>48</v>
      </c>
      <c r="Q834" t="s">
        <v>48</v>
      </c>
      <c r="R834" t="s">
        <v>48</v>
      </c>
      <c r="S834" t="s">
        <v>48</v>
      </c>
      <c r="T834" t="s">
        <v>322</v>
      </c>
      <c r="U834" t="s">
        <v>322</v>
      </c>
      <c r="V834" t="s">
        <v>322</v>
      </c>
      <c r="W834" t="s">
        <v>322</v>
      </c>
      <c r="X834" t="s">
        <v>322</v>
      </c>
      <c r="Y834" t="s">
        <v>322</v>
      </c>
      <c r="Z834" t="s">
        <v>322</v>
      </c>
      <c r="AH834" t="s">
        <v>322</v>
      </c>
      <c r="AI834" s="26"/>
      <c r="AJ834" s="26" t="s">
        <v>322</v>
      </c>
      <c r="AK834" s="26" t="s">
        <v>322</v>
      </c>
      <c r="AL834" s="26" t="s">
        <v>322</v>
      </c>
      <c r="AM834" s="26" t="str" cm="1">
        <f t="array" ref="AM834">IF(AH834="Yes",T834&amp;" (Suspended as of: "&amp;TEXT(AI834,"m/dd/yyyy")&amp;")",T834)</f>
        <v xml:space="preserve"> </v>
      </c>
      <c r="AN834" t="str" cm="1">
        <f t="array" ref="AN83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34" t="str" cm="1">
        <f t="array" ref="AO83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3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34" t="e">
        <f>VLOOKUP(data[[#This Row],[Lead Name]],get_cat!$A$170:$B$172,2,0)</f>
        <v>#N/A</v>
      </c>
      <c r="AR83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35" spans="1:44" x14ac:dyDescent="0.35">
      <c r="A835" t="s">
        <v>133</v>
      </c>
      <c r="B835" t="s">
        <v>322</v>
      </c>
      <c r="C835" t="s">
        <v>322</v>
      </c>
      <c r="D835" t="s">
        <v>322</v>
      </c>
      <c r="E835" t="s">
        <v>48</v>
      </c>
      <c r="F835" t="s">
        <v>48</v>
      </c>
      <c r="G835" t="s">
        <v>48</v>
      </c>
      <c r="H835" t="s">
        <v>48</v>
      </c>
      <c r="I835" t="s">
        <v>48</v>
      </c>
      <c r="J835" t="s">
        <v>48</v>
      </c>
      <c r="K835" t="s">
        <v>48</v>
      </c>
      <c r="L835" t="s">
        <v>48</v>
      </c>
      <c r="M835" t="s">
        <v>48</v>
      </c>
      <c r="N835" t="s">
        <v>48</v>
      </c>
      <c r="O835" t="s">
        <v>48</v>
      </c>
      <c r="P835" t="s">
        <v>48</v>
      </c>
      <c r="Q835" t="s">
        <v>48</v>
      </c>
      <c r="R835" t="s">
        <v>48</v>
      </c>
      <c r="S835" t="s">
        <v>48</v>
      </c>
      <c r="T835" t="s">
        <v>322</v>
      </c>
      <c r="U835" t="s">
        <v>322</v>
      </c>
      <c r="V835" t="s">
        <v>322</v>
      </c>
      <c r="W835" t="s">
        <v>322</v>
      </c>
      <c r="X835" t="s">
        <v>322</v>
      </c>
      <c r="Y835" t="s">
        <v>322</v>
      </c>
      <c r="Z835" t="s">
        <v>322</v>
      </c>
      <c r="AH835" t="s">
        <v>322</v>
      </c>
      <c r="AI835" s="26"/>
      <c r="AJ835" s="26" t="s">
        <v>322</v>
      </c>
      <c r="AK835" s="26" t="s">
        <v>322</v>
      </c>
      <c r="AL835" s="26" t="s">
        <v>322</v>
      </c>
      <c r="AM835" s="26" t="str" cm="1">
        <f t="array" ref="AM835">IF(AH835="Yes",T835&amp;" (Suspended as of: "&amp;TEXT(AI835,"m/dd/yyyy")&amp;")",T835)</f>
        <v xml:space="preserve"> </v>
      </c>
      <c r="AN835" t="str" cm="1">
        <f t="array" ref="AN83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35" t="str" cm="1">
        <f t="array" ref="AO83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3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35" t="e">
        <f>VLOOKUP(data[[#This Row],[Lead Name]],get_cat!$A$170:$B$172,2,0)</f>
        <v>#N/A</v>
      </c>
      <c r="AR83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36" spans="1:44" x14ac:dyDescent="0.35">
      <c r="A836" t="s">
        <v>133</v>
      </c>
      <c r="B836" t="s">
        <v>322</v>
      </c>
      <c r="C836" t="s">
        <v>322</v>
      </c>
      <c r="D836" t="s">
        <v>322</v>
      </c>
      <c r="E836" t="s">
        <v>48</v>
      </c>
      <c r="F836" t="s">
        <v>48</v>
      </c>
      <c r="G836" t="s">
        <v>48</v>
      </c>
      <c r="H836" t="s">
        <v>48</v>
      </c>
      <c r="I836" t="s">
        <v>48</v>
      </c>
      <c r="J836" t="s">
        <v>48</v>
      </c>
      <c r="K836" t="s">
        <v>48</v>
      </c>
      <c r="L836" t="s">
        <v>48</v>
      </c>
      <c r="M836" t="s">
        <v>48</v>
      </c>
      <c r="N836" t="s">
        <v>48</v>
      </c>
      <c r="O836" t="s">
        <v>48</v>
      </c>
      <c r="P836" t="s">
        <v>48</v>
      </c>
      <c r="Q836" t="s">
        <v>48</v>
      </c>
      <c r="R836" t="s">
        <v>48</v>
      </c>
      <c r="S836" t="s">
        <v>48</v>
      </c>
      <c r="T836" t="s">
        <v>322</v>
      </c>
      <c r="U836" t="s">
        <v>322</v>
      </c>
      <c r="V836" t="s">
        <v>322</v>
      </c>
      <c r="W836" t="s">
        <v>322</v>
      </c>
      <c r="X836" t="s">
        <v>322</v>
      </c>
      <c r="Y836" t="s">
        <v>322</v>
      </c>
      <c r="Z836" t="s">
        <v>322</v>
      </c>
      <c r="AH836" t="s">
        <v>322</v>
      </c>
      <c r="AI836" s="26"/>
      <c r="AJ836" s="26" t="s">
        <v>322</v>
      </c>
      <c r="AK836" s="26" t="s">
        <v>322</v>
      </c>
      <c r="AL836" s="26" t="s">
        <v>322</v>
      </c>
      <c r="AM836" s="26" t="str" cm="1">
        <f t="array" ref="AM836">IF(AH836="Yes",T836&amp;" (Suspended as of: "&amp;TEXT(AI836,"m/dd/yyyy")&amp;")",T836)</f>
        <v xml:space="preserve"> </v>
      </c>
      <c r="AN836" t="str" cm="1">
        <f t="array" ref="AN83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36" t="str" cm="1">
        <f t="array" ref="AO83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3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36" t="e">
        <f>VLOOKUP(data[[#This Row],[Lead Name]],get_cat!$A$170:$B$172,2,0)</f>
        <v>#N/A</v>
      </c>
      <c r="AR83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37" spans="1:44" x14ac:dyDescent="0.35">
      <c r="A837" t="s">
        <v>133</v>
      </c>
      <c r="B837" t="s">
        <v>322</v>
      </c>
      <c r="C837" t="s">
        <v>322</v>
      </c>
      <c r="D837" t="s">
        <v>322</v>
      </c>
      <c r="E837" t="s">
        <v>48</v>
      </c>
      <c r="F837" t="s">
        <v>48</v>
      </c>
      <c r="G837" t="s">
        <v>48</v>
      </c>
      <c r="H837" t="s">
        <v>48</v>
      </c>
      <c r="I837" t="s">
        <v>48</v>
      </c>
      <c r="J837" t="s">
        <v>48</v>
      </c>
      <c r="K837" t="s">
        <v>48</v>
      </c>
      <c r="L837" t="s">
        <v>48</v>
      </c>
      <c r="M837" t="s">
        <v>48</v>
      </c>
      <c r="N837" t="s">
        <v>48</v>
      </c>
      <c r="O837" t="s">
        <v>48</v>
      </c>
      <c r="P837" t="s">
        <v>48</v>
      </c>
      <c r="Q837" t="s">
        <v>48</v>
      </c>
      <c r="R837" t="s">
        <v>48</v>
      </c>
      <c r="S837" t="s">
        <v>48</v>
      </c>
      <c r="T837" t="s">
        <v>322</v>
      </c>
      <c r="U837" t="s">
        <v>322</v>
      </c>
      <c r="V837" t="s">
        <v>322</v>
      </c>
      <c r="W837" t="s">
        <v>322</v>
      </c>
      <c r="X837" t="s">
        <v>322</v>
      </c>
      <c r="Y837" t="s">
        <v>322</v>
      </c>
      <c r="Z837" t="s">
        <v>322</v>
      </c>
      <c r="AH837" t="s">
        <v>322</v>
      </c>
      <c r="AI837" s="26"/>
      <c r="AJ837" s="26" t="s">
        <v>322</v>
      </c>
      <c r="AK837" s="26" t="s">
        <v>322</v>
      </c>
      <c r="AL837" s="26" t="s">
        <v>322</v>
      </c>
      <c r="AM837" s="26" t="str" cm="1">
        <f t="array" ref="AM837">IF(AH837="Yes",T837&amp;" (Suspended as of: "&amp;TEXT(AI837,"m/dd/yyyy")&amp;")",T837)</f>
        <v xml:space="preserve"> </v>
      </c>
      <c r="AN837" t="str" cm="1">
        <f t="array" ref="AN83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37" t="str" cm="1">
        <f t="array" ref="AO83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3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37" t="e">
        <f>VLOOKUP(data[[#This Row],[Lead Name]],get_cat!$A$170:$B$172,2,0)</f>
        <v>#N/A</v>
      </c>
      <c r="AR83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38" spans="1:44" x14ac:dyDescent="0.35">
      <c r="A838" t="s">
        <v>133</v>
      </c>
      <c r="B838" t="s">
        <v>322</v>
      </c>
      <c r="C838" t="s">
        <v>322</v>
      </c>
      <c r="D838" t="s">
        <v>322</v>
      </c>
      <c r="E838" t="s">
        <v>48</v>
      </c>
      <c r="F838" t="s">
        <v>48</v>
      </c>
      <c r="G838" t="s">
        <v>48</v>
      </c>
      <c r="H838" t="s">
        <v>48</v>
      </c>
      <c r="I838" t="s">
        <v>48</v>
      </c>
      <c r="J838" t="s">
        <v>48</v>
      </c>
      <c r="K838" t="s">
        <v>48</v>
      </c>
      <c r="L838" t="s">
        <v>48</v>
      </c>
      <c r="M838" t="s">
        <v>48</v>
      </c>
      <c r="N838" t="s">
        <v>48</v>
      </c>
      <c r="O838" t="s">
        <v>48</v>
      </c>
      <c r="P838" t="s">
        <v>48</v>
      </c>
      <c r="Q838" t="s">
        <v>48</v>
      </c>
      <c r="R838" t="s">
        <v>48</v>
      </c>
      <c r="S838" t="s">
        <v>48</v>
      </c>
      <c r="T838" t="s">
        <v>322</v>
      </c>
      <c r="U838" t="s">
        <v>322</v>
      </c>
      <c r="V838" t="s">
        <v>322</v>
      </c>
      <c r="W838" t="s">
        <v>322</v>
      </c>
      <c r="X838" t="s">
        <v>322</v>
      </c>
      <c r="Y838" t="s">
        <v>322</v>
      </c>
      <c r="Z838" t="s">
        <v>322</v>
      </c>
      <c r="AH838" t="s">
        <v>322</v>
      </c>
      <c r="AI838" s="26"/>
      <c r="AJ838" s="26" t="s">
        <v>322</v>
      </c>
      <c r="AK838" s="26" t="s">
        <v>322</v>
      </c>
      <c r="AL838" s="26" t="s">
        <v>322</v>
      </c>
      <c r="AM838" s="26" t="str" cm="1">
        <f t="array" ref="AM838">IF(AH838="Yes",T838&amp;" (Suspended as of: "&amp;TEXT(AI838,"m/dd/yyyy")&amp;")",T838)</f>
        <v xml:space="preserve"> </v>
      </c>
      <c r="AN838" t="str" cm="1">
        <f t="array" ref="AN83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38" t="str" cm="1">
        <f t="array" ref="AO83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3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38" t="e">
        <f>VLOOKUP(data[[#This Row],[Lead Name]],get_cat!$A$170:$B$172,2,0)</f>
        <v>#N/A</v>
      </c>
      <c r="AR83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39" spans="1:44" x14ac:dyDescent="0.35">
      <c r="A839" t="s">
        <v>133</v>
      </c>
      <c r="B839" t="s">
        <v>322</v>
      </c>
      <c r="C839" t="s">
        <v>322</v>
      </c>
      <c r="D839" t="s">
        <v>322</v>
      </c>
      <c r="E839" t="s">
        <v>48</v>
      </c>
      <c r="F839" t="s">
        <v>48</v>
      </c>
      <c r="G839" t="s">
        <v>48</v>
      </c>
      <c r="H839" t="s">
        <v>48</v>
      </c>
      <c r="I839" t="s">
        <v>48</v>
      </c>
      <c r="J839" t="s">
        <v>48</v>
      </c>
      <c r="K839" t="s">
        <v>48</v>
      </c>
      <c r="L839" t="s">
        <v>48</v>
      </c>
      <c r="M839" t="s">
        <v>48</v>
      </c>
      <c r="N839" t="s">
        <v>48</v>
      </c>
      <c r="O839" t="s">
        <v>48</v>
      </c>
      <c r="P839" t="s">
        <v>48</v>
      </c>
      <c r="Q839" t="s">
        <v>48</v>
      </c>
      <c r="R839" t="s">
        <v>48</v>
      </c>
      <c r="S839" t="s">
        <v>48</v>
      </c>
      <c r="T839" t="s">
        <v>322</v>
      </c>
      <c r="U839" t="s">
        <v>322</v>
      </c>
      <c r="V839" t="s">
        <v>322</v>
      </c>
      <c r="W839" t="s">
        <v>322</v>
      </c>
      <c r="X839" t="s">
        <v>322</v>
      </c>
      <c r="Y839" t="s">
        <v>322</v>
      </c>
      <c r="Z839" t="s">
        <v>322</v>
      </c>
      <c r="AH839" t="s">
        <v>322</v>
      </c>
      <c r="AI839" s="26"/>
      <c r="AJ839" s="26" t="s">
        <v>322</v>
      </c>
      <c r="AK839" s="26" t="s">
        <v>322</v>
      </c>
      <c r="AL839" s="26" t="s">
        <v>322</v>
      </c>
      <c r="AM839" s="26" t="str" cm="1">
        <f t="array" ref="AM839">IF(AH839="Yes",T839&amp;" (Suspended as of: "&amp;TEXT(AI839,"m/dd/yyyy")&amp;")",T839)</f>
        <v xml:space="preserve"> </v>
      </c>
      <c r="AN839" t="str" cm="1">
        <f t="array" ref="AN83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39" t="str" cm="1">
        <f t="array" ref="AO83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3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39" t="e">
        <f>VLOOKUP(data[[#This Row],[Lead Name]],get_cat!$A$170:$B$172,2,0)</f>
        <v>#N/A</v>
      </c>
      <c r="AR83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40" spans="1:44" x14ac:dyDescent="0.35">
      <c r="A840" t="s">
        <v>133</v>
      </c>
      <c r="B840" t="s">
        <v>322</v>
      </c>
      <c r="C840" t="s">
        <v>322</v>
      </c>
      <c r="D840" t="s">
        <v>322</v>
      </c>
      <c r="E840" t="s">
        <v>48</v>
      </c>
      <c r="F840" t="s">
        <v>48</v>
      </c>
      <c r="G840" t="s">
        <v>48</v>
      </c>
      <c r="H840" t="s">
        <v>48</v>
      </c>
      <c r="I840" t="s">
        <v>48</v>
      </c>
      <c r="J840" t="s">
        <v>48</v>
      </c>
      <c r="K840" t="s">
        <v>48</v>
      </c>
      <c r="L840" t="s">
        <v>48</v>
      </c>
      <c r="M840" t="s">
        <v>48</v>
      </c>
      <c r="N840" t="s">
        <v>48</v>
      </c>
      <c r="O840" t="s">
        <v>48</v>
      </c>
      <c r="P840" t="s">
        <v>48</v>
      </c>
      <c r="Q840" t="s">
        <v>48</v>
      </c>
      <c r="R840" t="s">
        <v>48</v>
      </c>
      <c r="S840" t="s">
        <v>48</v>
      </c>
      <c r="T840" t="s">
        <v>322</v>
      </c>
      <c r="U840" t="s">
        <v>322</v>
      </c>
      <c r="V840" t="s">
        <v>322</v>
      </c>
      <c r="W840" t="s">
        <v>322</v>
      </c>
      <c r="X840" t="s">
        <v>322</v>
      </c>
      <c r="Y840" t="s">
        <v>322</v>
      </c>
      <c r="Z840" t="s">
        <v>322</v>
      </c>
      <c r="AH840" t="s">
        <v>322</v>
      </c>
      <c r="AI840" s="26"/>
      <c r="AJ840" s="26" t="s">
        <v>322</v>
      </c>
      <c r="AK840" s="26" t="s">
        <v>322</v>
      </c>
      <c r="AL840" s="26" t="s">
        <v>322</v>
      </c>
      <c r="AM840" s="26" t="str" cm="1">
        <f t="array" ref="AM840">IF(AH840="Yes",T840&amp;" (Suspended as of: "&amp;TEXT(AI840,"m/dd/yyyy")&amp;")",T840)</f>
        <v xml:space="preserve"> </v>
      </c>
      <c r="AN840" t="str" cm="1">
        <f t="array" ref="AN84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40" t="str" cm="1">
        <f t="array" ref="AO84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4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40" t="e">
        <f>VLOOKUP(data[[#This Row],[Lead Name]],get_cat!$A$170:$B$172,2,0)</f>
        <v>#N/A</v>
      </c>
      <c r="AR84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41" spans="1:44" x14ac:dyDescent="0.35">
      <c r="A841" t="s">
        <v>133</v>
      </c>
      <c r="B841" t="s">
        <v>322</v>
      </c>
      <c r="C841" t="s">
        <v>322</v>
      </c>
      <c r="D841" t="s">
        <v>322</v>
      </c>
      <c r="E841" t="s">
        <v>48</v>
      </c>
      <c r="F841" t="s">
        <v>48</v>
      </c>
      <c r="G841" t="s">
        <v>48</v>
      </c>
      <c r="H841" t="s">
        <v>48</v>
      </c>
      <c r="I841" t="s">
        <v>48</v>
      </c>
      <c r="J841" t="s">
        <v>48</v>
      </c>
      <c r="K841" t="s">
        <v>48</v>
      </c>
      <c r="L841" t="s">
        <v>48</v>
      </c>
      <c r="M841" t="s">
        <v>48</v>
      </c>
      <c r="N841" t="s">
        <v>48</v>
      </c>
      <c r="O841" t="s">
        <v>48</v>
      </c>
      <c r="P841" t="s">
        <v>48</v>
      </c>
      <c r="Q841" t="s">
        <v>48</v>
      </c>
      <c r="R841" t="s">
        <v>48</v>
      </c>
      <c r="S841" t="s">
        <v>48</v>
      </c>
      <c r="T841" t="s">
        <v>322</v>
      </c>
      <c r="U841" t="s">
        <v>322</v>
      </c>
      <c r="V841" t="s">
        <v>322</v>
      </c>
      <c r="W841" t="s">
        <v>322</v>
      </c>
      <c r="X841" t="s">
        <v>322</v>
      </c>
      <c r="Y841" t="s">
        <v>322</v>
      </c>
      <c r="Z841" t="s">
        <v>322</v>
      </c>
      <c r="AH841" t="s">
        <v>322</v>
      </c>
      <c r="AI841" s="26"/>
      <c r="AJ841" s="26" t="s">
        <v>322</v>
      </c>
      <c r="AK841" s="26" t="s">
        <v>322</v>
      </c>
      <c r="AL841" s="26" t="s">
        <v>322</v>
      </c>
      <c r="AM841" s="26" t="str" cm="1">
        <f t="array" ref="AM841">IF(AH841="Yes",T841&amp;" (Suspended as of: "&amp;TEXT(AI841,"m/dd/yyyy")&amp;")",T841)</f>
        <v xml:space="preserve"> </v>
      </c>
      <c r="AN841" t="str" cm="1">
        <f t="array" ref="AN84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41" t="str" cm="1">
        <f t="array" ref="AO84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4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41" t="e">
        <f>VLOOKUP(data[[#This Row],[Lead Name]],get_cat!$A$170:$B$172,2,0)</f>
        <v>#N/A</v>
      </c>
      <c r="AR84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42" spans="1:44" x14ac:dyDescent="0.35">
      <c r="A842" t="s">
        <v>133</v>
      </c>
      <c r="B842" t="s">
        <v>322</v>
      </c>
      <c r="C842" t="s">
        <v>322</v>
      </c>
      <c r="D842" t="s">
        <v>322</v>
      </c>
      <c r="E842" t="s">
        <v>48</v>
      </c>
      <c r="F842" t="s">
        <v>48</v>
      </c>
      <c r="G842" t="s">
        <v>48</v>
      </c>
      <c r="H842" t="s">
        <v>48</v>
      </c>
      <c r="I842" t="s">
        <v>48</v>
      </c>
      <c r="J842" t="s">
        <v>48</v>
      </c>
      <c r="K842" t="s">
        <v>48</v>
      </c>
      <c r="L842" t="s">
        <v>48</v>
      </c>
      <c r="M842" t="s">
        <v>48</v>
      </c>
      <c r="N842" t="s">
        <v>48</v>
      </c>
      <c r="O842" t="s">
        <v>48</v>
      </c>
      <c r="P842" t="s">
        <v>48</v>
      </c>
      <c r="Q842" t="s">
        <v>48</v>
      </c>
      <c r="R842" t="s">
        <v>48</v>
      </c>
      <c r="S842" t="s">
        <v>48</v>
      </c>
      <c r="T842" t="s">
        <v>322</v>
      </c>
      <c r="U842" t="s">
        <v>322</v>
      </c>
      <c r="V842" t="s">
        <v>322</v>
      </c>
      <c r="W842" t="s">
        <v>322</v>
      </c>
      <c r="X842" t="s">
        <v>322</v>
      </c>
      <c r="Y842" t="s">
        <v>322</v>
      </c>
      <c r="Z842" t="s">
        <v>322</v>
      </c>
      <c r="AH842" t="s">
        <v>322</v>
      </c>
      <c r="AI842" s="26"/>
      <c r="AJ842" s="26" t="s">
        <v>322</v>
      </c>
      <c r="AK842" s="26" t="s">
        <v>322</v>
      </c>
      <c r="AL842" s="26" t="s">
        <v>322</v>
      </c>
      <c r="AM842" s="26" t="str" cm="1">
        <f t="array" ref="AM842">IF(AH842="Yes",T842&amp;" (Suspended as of: "&amp;TEXT(AI842,"m/dd/yyyy")&amp;")",T842)</f>
        <v xml:space="preserve"> </v>
      </c>
      <c r="AN842" t="str" cm="1">
        <f t="array" ref="AN84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42" t="str" cm="1">
        <f t="array" ref="AO84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4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42" t="e">
        <f>VLOOKUP(data[[#This Row],[Lead Name]],get_cat!$A$170:$B$172,2,0)</f>
        <v>#N/A</v>
      </c>
      <c r="AR84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43" spans="1:44" x14ac:dyDescent="0.35">
      <c r="A843" t="s">
        <v>133</v>
      </c>
      <c r="B843" t="s">
        <v>322</v>
      </c>
      <c r="C843" t="s">
        <v>322</v>
      </c>
      <c r="D843" t="s">
        <v>322</v>
      </c>
      <c r="E843" t="s">
        <v>48</v>
      </c>
      <c r="F843" t="s">
        <v>48</v>
      </c>
      <c r="G843" t="s">
        <v>48</v>
      </c>
      <c r="H843" t="s">
        <v>48</v>
      </c>
      <c r="I843" t="s">
        <v>48</v>
      </c>
      <c r="J843" t="s">
        <v>48</v>
      </c>
      <c r="K843" t="s">
        <v>48</v>
      </c>
      <c r="L843" t="s">
        <v>48</v>
      </c>
      <c r="M843" t="s">
        <v>48</v>
      </c>
      <c r="N843" t="s">
        <v>48</v>
      </c>
      <c r="O843" t="s">
        <v>48</v>
      </c>
      <c r="P843" t="s">
        <v>48</v>
      </c>
      <c r="Q843" t="s">
        <v>48</v>
      </c>
      <c r="R843" t="s">
        <v>48</v>
      </c>
      <c r="S843" t="s">
        <v>48</v>
      </c>
      <c r="T843" t="s">
        <v>322</v>
      </c>
      <c r="U843" t="s">
        <v>322</v>
      </c>
      <c r="V843" t="s">
        <v>322</v>
      </c>
      <c r="W843" t="s">
        <v>322</v>
      </c>
      <c r="X843" t="s">
        <v>322</v>
      </c>
      <c r="Y843" t="s">
        <v>322</v>
      </c>
      <c r="Z843" t="s">
        <v>322</v>
      </c>
      <c r="AH843" t="s">
        <v>322</v>
      </c>
      <c r="AI843" s="26"/>
      <c r="AJ843" s="26" t="s">
        <v>322</v>
      </c>
      <c r="AK843" s="26" t="s">
        <v>322</v>
      </c>
      <c r="AL843" s="26" t="s">
        <v>322</v>
      </c>
      <c r="AM843" s="26" t="str" cm="1">
        <f t="array" ref="AM843">IF(AH843="Yes",T843&amp;" (Suspended as of: "&amp;TEXT(AI843,"m/dd/yyyy")&amp;")",T843)</f>
        <v xml:space="preserve"> </v>
      </c>
      <c r="AN843" t="str" cm="1">
        <f t="array" ref="AN84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43" t="str" cm="1">
        <f t="array" ref="AO84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4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43" t="e">
        <f>VLOOKUP(data[[#This Row],[Lead Name]],get_cat!$A$170:$B$172,2,0)</f>
        <v>#N/A</v>
      </c>
      <c r="AR84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44" spans="1:44" x14ac:dyDescent="0.35">
      <c r="A844" t="s">
        <v>133</v>
      </c>
      <c r="B844" t="s">
        <v>322</v>
      </c>
      <c r="C844" t="s">
        <v>322</v>
      </c>
      <c r="D844" t="s">
        <v>322</v>
      </c>
      <c r="E844" t="s">
        <v>48</v>
      </c>
      <c r="F844" t="s">
        <v>48</v>
      </c>
      <c r="G844" t="s">
        <v>48</v>
      </c>
      <c r="H844" t="s">
        <v>48</v>
      </c>
      <c r="I844" t="s">
        <v>48</v>
      </c>
      <c r="J844" t="s">
        <v>48</v>
      </c>
      <c r="K844" t="s">
        <v>48</v>
      </c>
      <c r="L844" t="s">
        <v>48</v>
      </c>
      <c r="M844" t="s">
        <v>48</v>
      </c>
      <c r="N844" t="s">
        <v>48</v>
      </c>
      <c r="O844" t="s">
        <v>48</v>
      </c>
      <c r="P844" t="s">
        <v>48</v>
      </c>
      <c r="Q844" t="s">
        <v>48</v>
      </c>
      <c r="R844" t="s">
        <v>48</v>
      </c>
      <c r="S844" t="s">
        <v>48</v>
      </c>
      <c r="T844" t="s">
        <v>322</v>
      </c>
      <c r="U844" t="s">
        <v>322</v>
      </c>
      <c r="V844" t="s">
        <v>322</v>
      </c>
      <c r="W844" t="s">
        <v>322</v>
      </c>
      <c r="X844" t="s">
        <v>322</v>
      </c>
      <c r="Y844" t="s">
        <v>322</v>
      </c>
      <c r="Z844" t="s">
        <v>322</v>
      </c>
      <c r="AH844" t="s">
        <v>322</v>
      </c>
      <c r="AI844" s="26"/>
      <c r="AJ844" s="26" t="s">
        <v>322</v>
      </c>
      <c r="AK844" s="26" t="s">
        <v>322</v>
      </c>
      <c r="AL844" s="26" t="s">
        <v>322</v>
      </c>
      <c r="AM844" s="26" t="str" cm="1">
        <f t="array" ref="AM844">IF(AH844="Yes",T844&amp;" (Suspended as of: "&amp;TEXT(AI844,"m/dd/yyyy")&amp;")",T844)</f>
        <v xml:space="preserve"> </v>
      </c>
      <c r="AN844" t="str" cm="1">
        <f t="array" ref="AN84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44" t="str" cm="1">
        <f t="array" ref="AO84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4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44" t="e">
        <f>VLOOKUP(data[[#This Row],[Lead Name]],get_cat!$A$170:$B$172,2,0)</f>
        <v>#N/A</v>
      </c>
      <c r="AR84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45" spans="1:44" x14ac:dyDescent="0.35">
      <c r="A845" t="s">
        <v>133</v>
      </c>
      <c r="B845" t="s">
        <v>322</v>
      </c>
      <c r="C845" t="s">
        <v>322</v>
      </c>
      <c r="D845" t="s">
        <v>322</v>
      </c>
      <c r="E845" t="s">
        <v>48</v>
      </c>
      <c r="F845" t="s">
        <v>48</v>
      </c>
      <c r="G845" t="s">
        <v>48</v>
      </c>
      <c r="H845" t="s">
        <v>48</v>
      </c>
      <c r="I845" t="s">
        <v>48</v>
      </c>
      <c r="J845" t="s">
        <v>48</v>
      </c>
      <c r="K845" t="s">
        <v>48</v>
      </c>
      <c r="L845" t="s">
        <v>48</v>
      </c>
      <c r="M845" t="s">
        <v>48</v>
      </c>
      <c r="N845" t="s">
        <v>48</v>
      </c>
      <c r="O845" t="s">
        <v>48</v>
      </c>
      <c r="P845" t="s">
        <v>48</v>
      </c>
      <c r="Q845" t="s">
        <v>48</v>
      </c>
      <c r="R845" t="s">
        <v>48</v>
      </c>
      <c r="S845" t="s">
        <v>48</v>
      </c>
      <c r="T845" t="s">
        <v>322</v>
      </c>
      <c r="U845" t="s">
        <v>322</v>
      </c>
      <c r="V845" t="s">
        <v>322</v>
      </c>
      <c r="W845" t="s">
        <v>322</v>
      </c>
      <c r="X845" t="s">
        <v>322</v>
      </c>
      <c r="Y845" t="s">
        <v>322</v>
      </c>
      <c r="Z845" t="s">
        <v>322</v>
      </c>
      <c r="AH845" t="s">
        <v>322</v>
      </c>
      <c r="AI845" s="26"/>
      <c r="AJ845" s="26" t="s">
        <v>322</v>
      </c>
      <c r="AK845" s="26" t="s">
        <v>322</v>
      </c>
      <c r="AL845" s="26" t="s">
        <v>322</v>
      </c>
      <c r="AM845" s="26" t="str" cm="1">
        <f t="array" ref="AM845">IF(AH845="Yes",T845&amp;" (Suspended as of: "&amp;TEXT(AI845,"m/dd/yyyy")&amp;")",T845)</f>
        <v xml:space="preserve"> </v>
      </c>
      <c r="AN845" t="str" cm="1">
        <f t="array" ref="AN84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45" t="str" cm="1">
        <f t="array" ref="AO84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4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45" t="e">
        <f>VLOOKUP(data[[#This Row],[Lead Name]],get_cat!$A$170:$B$172,2,0)</f>
        <v>#N/A</v>
      </c>
      <c r="AR84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46" spans="1:44" x14ac:dyDescent="0.35">
      <c r="A846" t="s">
        <v>133</v>
      </c>
      <c r="B846" t="s">
        <v>322</v>
      </c>
      <c r="C846" t="s">
        <v>322</v>
      </c>
      <c r="D846" t="s">
        <v>322</v>
      </c>
      <c r="E846" t="s">
        <v>48</v>
      </c>
      <c r="F846" t="s">
        <v>48</v>
      </c>
      <c r="G846" t="s">
        <v>48</v>
      </c>
      <c r="H846" t="s">
        <v>48</v>
      </c>
      <c r="I846" t="s">
        <v>48</v>
      </c>
      <c r="J846" t="s">
        <v>48</v>
      </c>
      <c r="K846" t="s">
        <v>48</v>
      </c>
      <c r="L846" t="s">
        <v>48</v>
      </c>
      <c r="M846" t="s">
        <v>48</v>
      </c>
      <c r="N846" t="s">
        <v>48</v>
      </c>
      <c r="O846" t="s">
        <v>48</v>
      </c>
      <c r="P846" t="s">
        <v>48</v>
      </c>
      <c r="Q846" t="s">
        <v>48</v>
      </c>
      <c r="R846" t="s">
        <v>48</v>
      </c>
      <c r="S846" t="s">
        <v>48</v>
      </c>
      <c r="T846" t="s">
        <v>322</v>
      </c>
      <c r="U846" t="s">
        <v>322</v>
      </c>
      <c r="V846" t="s">
        <v>322</v>
      </c>
      <c r="W846" t="s">
        <v>322</v>
      </c>
      <c r="X846" t="s">
        <v>322</v>
      </c>
      <c r="Y846" t="s">
        <v>322</v>
      </c>
      <c r="Z846" t="s">
        <v>322</v>
      </c>
      <c r="AH846" t="s">
        <v>322</v>
      </c>
      <c r="AI846" s="26"/>
      <c r="AJ846" s="26" t="s">
        <v>322</v>
      </c>
      <c r="AK846" s="26" t="s">
        <v>322</v>
      </c>
      <c r="AL846" s="26" t="s">
        <v>322</v>
      </c>
      <c r="AM846" s="26" t="str" cm="1">
        <f t="array" ref="AM846">IF(AH846="Yes",T846&amp;" (Suspended as of: "&amp;TEXT(AI846,"m/dd/yyyy")&amp;")",T846)</f>
        <v xml:space="preserve"> </v>
      </c>
      <c r="AN846" t="str" cm="1">
        <f t="array" ref="AN84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46" t="str" cm="1">
        <f t="array" ref="AO84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4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46" t="e">
        <f>VLOOKUP(data[[#This Row],[Lead Name]],get_cat!$A$170:$B$172,2,0)</f>
        <v>#N/A</v>
      </c>
      <c r="AR84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47" spans="1:44" x14ac:dyDescent="0.35">
      <c r="A847" t="s">
        <v>133</v>
      </c>
      <c r="B847" t="s">
        <v>322</v>
      </c>
      <c r="C847" t="s">
        <v>322</v>
      </c>
      <c r="D847" t="s">
        <v>322</v>
      </c>
      <c r="E847" t="s">
        <v>48</v>
      </c>
      <c r="F847" t="s">
        <v>48</v>
      </c>
      <c r="G847" t="s">
        <v>48</v>
      </c>
      <c r="H847" t="s">
        <v>48</v>
      </c>
      <c r="I847" t="s">
        <v>48</v>
      </c>
      <c r="J847" t="s">
        <v>48</v>
      </c>
      <c r="K847" t="s">
        <v>48</v>
      </c>
      <c r="L847" t="s">
        <v>48</v>
      </c>
      <c r="M847" t="s">
        <v>48</v>
      </c>
      <c r="N847" t="s">
        <v>48</v>
      </c>
      <c r="O847" t="s">
        <v>48</v>
      </c>
      <c r="P847" t="s">
        <v>48</v>
      </c>
      <c r="Q847" t="s">
        <v>48</v>
      </c>
      <c r="R847" t="s">
        <v>48</v>
      </c>
      <c r="S847" t="s">
        <v>48</v>
      </c>
      <c r="T847" t="s">
        <v>322</v>
      </c>
      <c r="U847" t="s">
        <v>322</v>
      </c>
      <c r="V847" t="s">
        <v>322</v>
      </c>
      <c r="W847" t="s">
        <v>322</v>
      </c>
      <c r="X847" t="s">
        <v>322</v>
      </c>
      <c r="Y847" t="s">
        <v>322</v>
      </c>
      <c r="Z847" t="s">
        <v>322</v>
      </c>
      <c r="AH847" t="s">
        <v>322</v>
      </c>
      <c r="AI847" s="26"/>
      <c r="AJ847" s="26" t="s">
        <v>322</v>
      </c>
      <c r="AK847" s="26" t="s">
        <v>322</v>
      </c>
      <c r="AL847" s="26" t="s">
        <v>322</v>
      </c>
      <c r="AM847" s="26" t="str" cm="1">
        <f t="array" ref="AM847">IF(AH847="Yes",T847&amp;" (Suspended as of: "&amp;TEXT(AI847,"m/dd/yyyy")&amp;")",T847)</f>
        <v xml:space="preserve"> </v>
      </c>
      <c r="AN847" t="str" cm="1">
        <f t="array" ref="AN84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47" t="str" cm="1">
        <f t="array" ref="AO84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4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47" t="e">
        <f>VLOOKUP(data[[#This Row],[Lead Name]],get_cat!$A$170:$B$172,2,0)</f>
        <v>#N/A</v>
      </c>
      <c r="AR84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48" spans="1:44" x14ac:dyDescent="0.35">
      <c r="A848" t="s">
        <v>133</v>
      </c>
      <c r="B848" t="s">
        <v>322</v>
      </c>
      <c r="C848" t="s">
        <v>322</v>
      </c>
      <c r="D848" t="s">
        <v>322</v>
      </c>
      <c r="E848" t="s">
        <v>48</v>
      </c>
      <c r="F848" t="s">
        <v>48</v>
      </c>
      <c r="G848" t="s">
        <v>48</v>
      </c>
      <c r="H848" t="s">
        <v>48</v>
      </c>
      <c r="I848" t="s">
        <v>48</v>
      </c>
      <c r="J848" t="s">
        <v>48</v>
      </c>
      <c r="K848" t="s">
        <v>48</v>
      </c>
      <c r="L848" t="s">
        <v>48</v>
      </c>
      <c r="M848" t="s">
        <v>48</v>
      </c>
      <c r="N848" t="s">
        <v>48</v>
      </c>
      <c r="O848" t="s">
        <v>48</v>
      </c>
      <c r="P848" t="s">
        <v>48</v>
      </c>
      <c r="Q848" t="s">
        <v>48</v>
      </c>
      <c r="R848" t="s">
        <v>48</v>
      </c>
      <c r="S848" t="s">
        <v>48</v>
      </c>
      <c r="T848" t="s">
        <v>322</v>
      </c>
      <c r="U848" t="s">
        <v>322</v>
      </c>
      <c r="V848" t="s">
        <v>322</v>
      </c>
      <c r="W848" t="s">
        <v>322</v>
      </c>
      <c r="X848" t="s">
        <v>322</v>
      </c>
      <c r="Y848" t="s">
        <v>322</v>
      </c>
      <c r="Z848" t="s">
        <v>322</v>
      </c>
      <c r="AH848" t="s">
        <v>322</v>
      </c>
      <c r="AI848" s="26"/>
      <c r="AJ848" s="26" t="s">
        <v>322</v>
      </c>
      <c r="AK848" s="26" t="s">
        <v>322</v>
      </c>
      <c r="AL848" s="26" t="s">
        <v>322</v>
      </c>
      <c r="AM848" s="26" t="str" cm="1">
        <f t="array" ref="AM848">IF(AH848="Yes",T848&amp;" (Suspended as of: "&amp;TEXT(AI848,"m/dd/yyyy")&amp;")",T848)</f>
        <v xml:space="preserve"> </v>
      </c>
      <c r="AN848" t="str" cm="1">
        <f t="array" ref="AN84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48" t="str" cm="1">
        <f t="array" ref="AO84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4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48" t="e">
        <f>VLOOKUP(data[[#This Row],[Lead Name]],get_cat!$A$170:$B$172,2,0)</f>
        <v>#N/A</v>
      </c>
      <c r="AR84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49" spans="1:44" x14ac:dyDescent="0.35">
      <c r="A849" t="s">
        <v>133</v>
      </c>
      <c r="B849" t="s">
        <v>322</v>
      </c>
      <c r="C849" t="s">
        <v>322</v>
      </c>
      <c r="D849" t="s">
        <v>322</v>
      </c>
      <c r="E849" t="s">
        <v>48</v>
      </c>
      <c r="F849" t="s">
        <v>48</v>
      </c>
      <c r="G849" t="s">
        <v>48</v>
      </c>
      <c r="H849" t="s">
        <v>48</v>
      </c>
      <c r="I849" t="s">
        <v>48</v>
      </c>
      <c r="J849" t="s">
        <v>48</v>
      </c>
      <c r="K849" t="s">
        <v>48</v>
      </c>
      <c r="L849" t="s">
        <v>48</v>
      </c>
      <c r="M849" t="s">
        <v>48</v>
      </c>
      <c r="N849" t="s">
        <v>48</v>
      </c>
      <c r="O849" t="s">
        <v>48</v>
      </c>
      <c r="P849" t="s">
        <v>48</v>
      </c>
      <c r="Q849" t="s">
        <v>48</v>
      </c>
      <c r="R849" t="s">
        <v>48</v>
      </c>
      <c r="S849" t="s">
        <v>48</v>
      </c>
      <c r="T849" t="s">
        <v>322</v>
      </c>
      <c r="U849" t="s">
        <v>322</v>
      </c>
      <c r="V849" t="s">
        <v>322</v>
      </c>
      <c r="W849" t="s">
        <v>322</v>
      </c>
      <c r="X849" t="s">
        <v>322</v>
      </c>
      <c r="Y849" t="s">
        <v>322</v>
      </c>
      <c r="Z849" t="s">
        <v>322</v>
      </c>
      <c r="AH849" t="s">
        <v>322</v>
      </c>
      <c r="AI849" s="26"/>
      <c r="AJ849" s="26" t="s">
        <v>322</v>
      </c>
      <c r="AK849" s="26" t="s">
        <v>322</v>
      </c>
      <c r="AL849" s="26" t="s">
        <v>322</v>
      </c>
      <c r="AM849" s="26" t="str" cm="1">
        <f t="array" ref="AM849">IF(AH849="Yes",T849&amp;" (Suspended as of: "&amp;TEXT(AI849,"m/dd/yyyy")&amp;")",T849)</f>
        <v xml:space="preserve"> </v>
      </c>
      <c r="AN849" t="str" cm="1">
        <f t="array" ref="AN84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49" t="str" cm="1">
        <f t="array" ref="AO84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4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49" t="e">
        <f>VLOOKUP(data[[#This Row],[Lead Name]],get_cat!$A$170:$B$172,2,0)</f>
        <v>#N/A</v>
      </c>
      <c r="AR84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50" spans="1:44" x14ac:dyDescent="0.35">
      <c r="A850" t="s">
        <v>133</v>
      </c>
      <c r="B850" t="s">
        <v>322</v>
      </c>
      <c r="C850" t="s">
        <v>322</v>
      </c>
      <c r="D850" t="s">
        <v>322</v>
      </c>
      <c r="E850" t="s">
        <v>48</v>
      </c>
      <c r="F850" t="s">
        <v>48</v>
      </c>
      <c r="G850" t="s">
        <v>48</v>
      </c>
      <c r="H850" t="s">
        <v>48</v>
      </c>
      <c r="I850" t="s">
        <v>48</v>
      </c>
      <c r="J850" t="s">
        <v>48</v>
      </c>
      <c r="K850" t="s">
        <v>48</v>
      </c>
      <c r="L850" t="s">
        <v>48</v>
      </c>
      <c r="M850" t="s">
        <v>48</v>
      </c>
      <c r="N850" t="s">
        <v>48</v>
      </c>
      <c r="O850" t="s">
        <v>48</v>
      </c>
      <c r="P850" t="s">
        <v>48</v>
      </c>
      <c r="Q850" t="s">
        <v>48</v>
      </c>
      <c r="R850" t="s">
        <v>48</v>
      </c>
      <c r="S850" t="s">
        <v>48</v>
      </c>
      <c r="T850" t="s">
        <v>322</v>
      </c>
      <c r="U850" t="s">
        <v>322</v>
      </c>
      <c r="V850" t="s">
        <v>322</v>
      </c>
      <c r="W850" t="s">
        <v>322</v>
      </c>
      <c r="X850" t="s">
        <v>322</v>
      </c>
      <c r="Y850" t="s">
        <v>322</v>
      </c>
      <c r="Z850" t="s">
        <v>322</v>
      </c>
      <c r="AH850" t="s">
        <v>322</v>
      </c>
      <c r="AI850" s="26"/>
      <c r="AJ850" s="26" t="s">
        <v>322</v>
      </c>
      <c r="AK850" s="26" t="s">
        <v>322</v>
      </c>
      <c r="AL850" s="26" t="s">
        <v>322</v>
      </c>
      <c r="AM850" s="26" t="str" cm="1">
        <f t="array" ref="AM850">IF(AH850="Yes",T850&amp;" (Suspended as of: "&amp;TEXT(AI850,"m/dd/yyyy")&amp;")",T850)</f>
        <v xml:space="preserve"> </v>
      </c>
      <c r="AN850" t="str" cm="1">
        <f t="array" ref="AN85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50" t="str" cm="1">
        <f t="array" ref="AO85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5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50" t="e">
        <f>VLOOKUP(data[[#This Row],[Lead Name]],get_cat!$A$170:$B$172,2,0)</f>
        <v>#N/A</v>
      </c>
      <c r="AR85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51" spans="1:44" x14ac:dyDescent="0.35">
      <c r="A851" t="s">
        <v>133</v>
      </c>
      <c r="B851" t="s">
        <v>322</v>
      </c>
      <c r="C851" t="s">
        <v>322</v>
      </c>
      <c r="D851" t="s">
        <v>322</v>
      </c>
      <c r="E851" t="s">
        <v>48</v>
      </c>
      <c r="F851" t="s">
        <v>48</v>
      </c>
      <c r="G851" t="s">
        <v>48</v>
      </c>
      <c r="H851" t="s">
        <v>48</v>
      </c>
      <c r="I851" t="s">
        <v>48</v>
      </c>
      <c r="J851" t="s">
        <v>48</v>
      </c>
      <c r="K851" t="s">
        <v>48</v>
      </c>
      <c r="L851" t="s">
        <v>48</v>
      </c>
      <c r="M851" t="s">
        <v>48</v>
      </c>
      <c r="N851" t="s">
        <v>48</v>
      </c>
      <c r="O851" t="s">
        <v>48</v>
      </c>
      <c r="P851" t="s">
        <v>48</v>
      </c>
      <c r="Q851" t="s">
        <v>48</v>
      </c>
      <c r="R851" t="s">
        <v>48</v>
      </c>
      <c r="S851" t="s">
        <v>48</v>
      </c>
      <c r="T851" t="s">
        <v>322</v>
      </c>
      <c r="U851" t="s">
        <v>322</v>
      </c>
      <c r="V851" t="s">
        <v>322</v>
      </c>
      <c r="W851" t="s">
        <v>322</v>
      </c>
      <c r="X851" t="s">
        <v>322</v>
      </c>
      <c r="Y851" t="s">
        <v>322</v>
      </c>
      <c r="Z851" t="s">
        <v>322</v>
      </c>
      <c r="AH851" t="s">
        <v>322</v>
      </c>
      <c r="AI851" s="26"/>
      <c r="AJ851" s="26" t="s">
        <v>322</v>
      </c>
      <c r="AK851" s="26" t="s">
        <v>322</v>
      </c>
      <c r="AL851" s="26" t="s">
        <v>322</v>
      </c>
      <c r="AM851" s="26" t="str" cm="1">
        <f t="array" ref="AM851">IF(AH851="Yes",T851&amp;" (Suspended as of: "&amp;TEXT(AI851,"m/dd/yyyy")&amp;")",T851)</f>
        <v xml:space="preserve"> </v>
      </c>
      <c r="AN851" t="str" cm="1">
        <f t="array" ref="AN85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51" t="str" cm="1">
        <f t="array" ref="AO85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5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51" t="e">
        <f>VLOOKUP(data[[#This Row],[Lead Name]],get_cat!$A$170:$B$172,2,0)</f>
        <v>#N/A</v>
      </c>
      <c r="AR85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52" spans="1:44" x14ac:dyDescent="0.35">
      <c r="A852" t="s">
        <v>133</v>
      </c>
      <c r="B852" t="s">
        <v>322</v>
      </c>
      <c r="C852" t="s">
        <v>322</v>
      </c>
      <c r="D852" t="s">
        <v>322</v>
      </c>
      <c r="E852" t="s">
        <v>48</v>
      </c>
      <c r="F852" t="s">
        <v>48</v>
      </c>
      <c r="G852" t="s">
        <v>48</v>
      </c>
      <c r="H852" t="s">
        <v>48</v>
      </c>
      <c r="I852" t="s">
        <v>48</v>
      </c>
      <c r="J852" t="s">
        <v>48</v>
      </c>
      <c r="K852" t="s">
        <v>48</v>
      </c>
      <c r="L852" t="s">
        <v>48</v>
      </c>
      <c r="M852" t="s">
        <v>48</v>
      </c>
      <c r="N852" t="s">
        <v>48</v>
      </c>
      <c r="O852" t="s">
        <v>48</v>
      </c>
      <c r="P852" t="s">
        <v>48</v>
      </c>
      <c r="Q852" t="s">
        <v>48</v>
      </c>
      <c r="R852" t="s">
        <v>48</v>
      </c>
      <c r="S852" t="s">
        <v>48</v>
      </c>
      <c r="T852" t="s">
        <v>322</v>
      </c>
      <c r="U852" t="s">
        <v>322</v>
      </c>
      <c r="V852" t="s">
        <v>322</v>
      </c>
      <c r="W852" t="s">
        <v>322</v>
      </c>
      <c r="X852" t="s">
        <v>322</v>
      </c>
      <c r="Y852" t="s">
        <v>322</v>
      </c>
      <c r="Z852" t="s">
        <v>322</v>
      </c>
      <c r="AH852" t="s">
        <v>322</v>
      </c>
      <c r="AI852" s="26"/>
      <c r="AJ852" s="26" t="s">
        <v>322</v>
      </c>
      <c r="AK852" s="26" t="s">
        <v>322</v>
      </c>
      <c r="AL852" s="26" t="s">
        <v>322</v>
      </c>
      <c r="AM852" s="26" t="str" cm="1">
        <f t="array" ref="AM852">IF(AH852="Yes",T852&amp;" (Suspended as of: "&amp;TEXT(AI852,"m/dd/yyyy")&amp;")",T852)</f>
        <v xml:space="preserve"> </v>
      </c>
      <c r="AN852" t="str" cm="1">
        <f t="array" ref="AN85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52" t="str" cm="1">
        <f t="array" ref="AO85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5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52" t="e">
        <f>VLOOKUP(data[[#This Row],[Lead Name]],get_cat!$A$170:$B$172,2,0)</f>
        <v>#N/A</v>
      </c>
      <c r="AR85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53" spans="1:44" x14ac:dyDescent="0.35">
      <c r="A853" t="s">
        <v>133</v>
      </c>
      <c r="B853" t="s">
        <v>322</v>
      </c>
      <c r="C853" t="s">
        <v>322</v>
      </c>
      <c r="D853" t="s">
        <v>322</v>
      </c>
      <c r="E853" t="s">
        <v>48</v>
      </c>
      <c r="F853" t="s">
        <v>48</v>
      </c>
      <c r="G853" t="s">
        <v>48</v>
      </c>
      <c r="H853" t="s">
        <v>48</v>
      </c>
      <c r="I853" t="s">
        <v>48</v>
      </c>
      <c r="J853" t="s">
        <v>48</v>
      </c>
      <c r="K853" t="s">
        <v>48</v>
      </c>
      <c r="L853" t="s">
        <v>48</v>
      </c>
      <c r="M853" t="s">
        <v>48</v>
      </c>
      <c r="N853" t="s">
        <v>48</v>
      </c>
      <c r="O853" t="s">
        <v>48</v>
      </c>
      <c r="P853" t="s">
        <v>48</v>
      </c>
      <c r="Q853" t="s">
        <v>48</v>
      </c>
      <c r="R853" t="s">
        <v>48</v>
      </c>
      <c r="S853" t="s">
        <v>48</v>
      </c>
      <c r="T853" t="s">
        <v>322</v>
      </c>
      <c r="U853" t="s">
        <v>322</v>
      </c>
      <c r="V853" t="s">
        <v>322</v>
      </c>
      <c r="W853" t="s">
        <v>322</v>
      </c>
      <c r="X853" t="s">
        <v>322</v>
      </c>
      <c r="Y853" t="s">
        <v>322</v>
      </c>
      <c r="Z853" t="s">
        <v>322</v>
      </c>
      <c r="AH853" t="s">
        <v>322</v>
      </c>
      <c r="AI853" s="26"/>
      <c r="AJ853" s="26" t="s">
        <v>322</v>
      </c>
      <c r="AK853" s="26" t="s">
        <v>322</v>
      </c>
      <c r="AL853" s="26" t="s">
        <v>322</v>
      </c>
      <c r="AM853" s="26" t="str" cm="1">
        <f t="array" ref="AM853">IF(AH853="Yes",T853&amp;" (Suspended as of: "&amp;TEXT(AI853,"m/dd/yyyy")&amp;")",T853)</f>
        <v xml:space="preserve"> </v>
      </c>
      <c r="AN853" t="str" cm="1">
        <f t="array" ref="AN85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53" t="str" cm="1">
        <f t="array" ref="AO85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5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53" t="e">
        <f>VLOOKUP(data[[#This Row],[Lead Name]],get_cat!$A$170:$B$172,2,0)</f>
        <v>#N/A</v>
      </c>
      <c r="AR85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54" spans="1:44" x14ac:dyDescent="0.35">
      <c r="A854" t="s">
        <v>133</v>
      </c>
      <c r="B854" t="s">
        <v>322</v>
      </c>
      <c r="C854" t="s">
        <v>322</v>
      </c>
      <c r="D854" t="s">
        <v>322</v>
      </c>
      <c r="E854" t="s">
        <v>48</v>
      </c>
      <c r="F854" t="s">
        <v>48</v>
      </c>
      <c r="G854" t="s">
        <v>48</v>
      </c>
      <c r="H854" t="s">
        <v>48</v>
      </c>
      <c r="I854" t="s">
        <v>48</v>
      </c>
      <c r="J854" t="s">
        <v>48</v>
      </c>
      <c r="K854" t="s">
        <v>48</v>
      </c>
      <c r="L854" t="s">
        <v>48</v>
      </c>
      <c r="M854" t="s">
        <v>48</v>
      </c>
      <c r="N854" t="s">
        <v>48</v>
      </c>
      <c r="O854" t="s">
        <v>48</v>
      </c>
      <c r="P854" t="s">
        <v>48</v>
      </c>
      <c r="Q854" t="s">
        <v>48</v>
      </c>
      <c r="R854" t="s">
        <v>48</v>
      </c>
      <c r="S854" t="s">
        <v>48</v>
      </c>
      <c r="T854" t="s">
        <v>322</v>
      </c>
      <c r="U854" t="s">
        <v>322</v>
      </c>
      <c r="V854" t="s">
        <v>322</v>
      </c>
      <c r="W854" t="s">
        <v>322</v>
      </c>
      <c r="X854" t="s">
        <v>322</v>
      </c>
      <c r="Y854" t="s">
        <v>322</v>
      </c>
      <c r="Z854" t="s">
        <v>322</v>
      </c>
      <c r="AH854" t="s">
        <v>322</v>
      </c>
      <c r="AI854" s="26"/>
      <c r="AJ854" s="26" t="s">
        <v>322</v>
      </c>
      <c r="AK854" s="26" t="s">
        <v>322</v>
      </c>
      <c r="AL854" s="26" t="s">
        <v>322</v>
      </c>
      <c r="AM854" s="26" t="str" cm="1">
        <f t="array" ref="AM854">IF(AH854="Yes",T854&amp;" (Suspended as of: "&amp;TEXT(AI854,"m/dd/yyyy")&amp;")",T854)</f>
        <v xml:space="preserve"> </v>
      </c>
      <c r="AN854" t="str" cm="1">
        <f t="array" ref="AN85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54" t="str" cm="1">
        <f t="array" ref="AO85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5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54" t="e">
        <f>VLOOKUP(data[[#This Row],[Lead Name]],get_cat!$A$170:$B$172,2,0)</f>
        <v>#N/A</v>
      </c>
      <c r="AR85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55" spans="1:44" x14ac:dyDescent="0.35">
      <c r="A855" t="s">
        <v>133</v>
      </c>
      <c r="B855" t="s">
        <v>322</v>
      </c>
      <c r="C855" t="s">
        <v>322</v>
      </c>
      <c r="D855" t="s">
        <v>322</v>
      </c>
      <c r="E855" t="s">
        <v>48</v>
      </c>
      <c r="F855" t="s">
        <v>48</v>
      </c>
      <c r="G855" t="s">
        <v>48</v>
      </c>
      <c r="H855" t="s">
        <v>48</v>
      </c>
      <c r="I855" t="s">
        <v>48</v>
      </c>
      <c r="J855" t="s">
        <v>48</v>
      </c>
      <c r="K855" t="s">
        <v>48</v>
      </c>
      <c r="L855" t="s">
        <v>48</v>
      </c>
      <c r="M855" t="s">
        <v>48</v>
      </c>
      <c r="N855" t="s">
        <v>48</v>
      </c>
      <c r="O855" t="s">
        <v>48</v>
      </c>
      <c r="P855" t="s">
        <v>48</v>
      </c>
      <c r="Q855" t="s">
        <v>48</v>
      </c>
      <c r="R855" t="s">
        <v>48</v>
      </c>
      <c r="S855" t="s">
        <v>48</v>
      </c>
      <c r="T855" t="s">
        <v>322</v>
      </c>
      <c r="U855" t="s">
        <v>322</v>
      </c>
      <c r="V855" t="s">
        <v>322</v>
      </c>
      <c r="W855" t="s">
        <v>322</v>
      </c>
      <c r="X855" t="s">
        <v>322</v>
      </c>
      <c r="Y855" t="s">
        <v>322</v>
      </c>
      <c r="Z855" t="s">
        <v>322</v>
      </c>
      <c r="AH855" t="s">
        <v>322</v>
      </c>
      <c r="AI855" s="26"/>
      <c r="AJ855" s="26" t="s">
        <v>322</v>
      </c>
      <c r="AK855" s="26" t="s">
        <v>322</v>
      </c>
      <c r="AL855" s="26" t="s">
        <v>322</v>
      </c>
      <c r="AM855" s="26" t="str" cm="1">
        <f t="array" ref="AM855">IF(AH855="Yes",T855&amp;" (Suspended as of: "&amp;TEXT(AI855,"m/dd/yyyy")&amp;")",T855)</f>
        <v xml:space="preserve"> </v>
      </c>
      <c r="AN855" t="str" cm="1">
        <f t="array" ref="AN85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55" t="str" cm="1">
        <f t="array" ref="AO85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5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55" t="e">
        <f>VLOOKUP(data[[#This Row],[Lead Name]],get_cat!$A$170:$B$172,2,0)</f>
        <v>#N/A</v>
      </c>
      <c r="AR85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56" spans="1:44" x14ac:dyDescent="0.35">
      <c r="A856" t="s">
        <v>133</v>
      </c>
      <c r="B856" t="s">
        <v>322</v>
      </c>
      <c r="C856" t="s">
        <v>322</v>
      </c>
      <c r="D856" t="s">
        <v>322</v>
      </c>
      <c r="E856" t="s">
        <v>48</v>
      </c>
      <c r="F856" t="s">
        <v>48</v>
      </c>
      <c r="G856" t="s">
        <v>48</v>
      </c>
      <c r="H856" t="s">
        <v>48</v>
      </c>
      <c r="I856" t="s">
        <v>48</v>
      </c>
      <c r="J856" t="s">
        <v>48</v>
      </c>
      <c r="K856" t="s">
        <v>48</v>
      </c>
      <c r="L856" t="s">
        <v>48</v>
      </c>
      <c r="M856" t="s">
        <v>48</v>
      </c>
      <c r="N856" t="s">
        <v>48</v>
      </c>
      <c r="O856" t="s">
        <v>48</v>
      </c>
      <c r="P856" t="s">
        <v>48</v>
      </c>
      <c r="Q856" t="s">
        <v>48</v>
      </c>
      <c r="R856" t="s">
        <v>48</v>
      </c>
      <c r="S856" t="s">
        <v>48</v>
      </c>
      <c r="T856" t="s">
        <v>322</v>
      </c>
      <c r="U856" t="s">
        <v>322</v>
      </c>
      <c r="V856" t="s">
        <v>322</v>
      </c>
      <c r="W856" t="s">
        <v>322</v>
      </c>
      <c r="X856" t="s">
        <v>322</v>
      </c>
      <c r="Y856" t="s">
        <v>322</v>
      </c>
      <c r="Z856" t="s">
        <v>322</v>
      </c>
      <c r="AH856" t="s">
        <v>322</v>
      </c>
      <c r="AI856" s="26"/>
      <c r="AJ856" s="26" t="s">
        <v>322</v>
      </c>
      <c r="AK856" s="26" t="s">
        <v>322</v>
      </c>
      <c r="AL856" s="26" t="s">
        <v>322</v>
      </c>
      <c r="AM856" s="26" t="str" cm="1">
        <f t="array" ref="AM856">IF(AH856="Yes",T856&amp;" (Suspended as of: "&amp;TEXT(AI856,"m/dd/yyyy")&amp;")",T856)</f>
        <v xml:space="preserve"> </v>
      </c>
      <c r="AN856" t="str" cm="1">
        <f t="array" ref="AN85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56" t="str" cm="1">
        <f t="array" ref="AO85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5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56" t="e">
        <f>VLOOKUP(data[[#This Row],[Lead Name]],get_cat!$A$170:$B$172,2,0)</f>
        <v>#N/A</v>
      </c>
      <c r="AR85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57" spans="1:44" x14ac:dyDescent="0.35">
      <c r="A857" t="s">
        <v>133</v>
      </c>
      <c r="B857" t="s">
        <v>322</v>
      </c>
      <c r="C857" t="s">
        <v>322</v>
      </c>
      <c r="D857" t="s">
        <v>322</v>
      </c>
      <c r="E857" t="s">
        <v>48</v>
      </c>
      <c r="F857" t="s">
        <v>48</v>
      </c>
      <c r="G857" t="s">
        <v>48</v>
      </c>
      <c r="H857" t="s">
        <v>48</v>
      </c>
      <c r="I857" t="s">
        <v>48</v>
      </c>
      <c r="J857" t="s">
        <v>48</v>
      </c>
      <c r="K857" t="s">
        <v>48</v>
      </c>
      <c r="L857" t="s">
        <v>48</v>
      </c>
      <c r="M857" t="s">
        <v>48</v>
      </c>
      <c r="N857" t="s">
        <v>48</v>
      </c>
      <c r="O857" t="s">
        <v>48</v>
      </c>
      <c r="P857" t="s">
        <v>48</v>
      </c>
      <c r="Q857" t="s">
        <v>48</v>
      </c>
      <c r="R857" t="s">
        <v>48</v>
      </c>
      <c r="S857" t="s">
        <v>48</v>
      </c>
      <c r="T857" t="s">
        <v>322</v>
      </c>
      <c r="U857" t="s">
        <v>322</v>
      </c>
      <c r="V857" t="s">
        <v>322</v>
      </c>
      <c r="W857" t="s">
        <v>322</v>
      </c>
      <c r="X857" t="s">
        <v>322</v>
      </c>
      <c r="Y857" t="s">
        <v>322</v>
      </c>
      <c r="Z857" t="s">
        <v>322</v>
      </c>
      <c r="AH857" t="s">
        <v>322</v>
      </c>
      <c r="AI857" s="26"/>
      <c r="AJ857" s="26" t="s">
        <v>322</v>
      </c>
      <c r="AK857" s="26" t="s">
        <v>322</v>
      </c>
      <c r="AL857" s="26" t="s">
        <v>322</v>
      </c>
      <c r="AM857" s="26" t="str" cm="1">
        <f t="array" ref="AM857">IF(AH857="Yes",T857&amp;" (Suspended as of: "&amp;TEXT(AI857,"m/dd/yyyy")&amp;")",T857)</f>
        <v xml:space="preserve"> </v>
      </c>
      <c r="AN857" t="str" cm="1">
        <f t="array" ref="AN85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57" t="str" cm="1">
        <f t="array" ref="AO85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5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57" t="e">
        <f>VLOOKUP(data[[#This Row],[Lead Name]],get_cat!$A$170:$B$172,2,0)</f>
        <v>#N/A</v>
      </c>
      <c r="AR85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58" spans="1:44" x14ac:dyDescent="0.35">
      <c r="A858" t="s">
        <v>133</v>
      </c>
      <c r="B858" t="s">
        <v>322</v>
      </c>
      <c r="C858" t="s">
        <v>322</v>
      </c>
      <c r="D858" t="s">
        <v>322</v>
      </c>
      <c r="E858" t="s">
        <v>48</v>
      </c>
      <c r="F858" t="s">
        <v>48</v>
      </c>
      <c r="G858" t="s">
        <v>48</v>
      </c>
      <c r="H858" t="s">
        <v>48</v>
      </c>
      <c r="I858" t="s">
        <v>48</v>
      </c>
      <c r="J858" t="s">
        <v>48</v>
      </c>
      <c r="K858" t="s">
        <v>48</v>
      </c>
      <c r="L858" t="s">
        <v>48</v>
      </c>
      <c r="M858" t="s">
        <v>48</v>
      </c>
      <c r="N858" t="s">
        <v>48</v>
      </c>
      <c r="O858" t="s">
        <v>48</v>
      </c>
      <c r="P858" t="s">
        <v>48</v>
      </c>
      <c r="Q858" t="s">
        <v>48</v>
      </c>
      <c r="R858" t="s">
        <v>48</v>
      </c>
      <c r="S858" t="s">
        <v>48</v>
      </c>
      <c r="T858" t="s">
        <v>322</v>
      </c>
      <c r="U858" t="s">
        <v>322</v>
      </c>
      <c r="V858" t="s">
        <v>322</v>
      </c>
      <c r="W858" t="s">
        <v>322</v>
      </c>
      <c r="X858" t="s">
        <v>322</v>
      </c>
      <c r="Y858" t="s">
        <v>322</v>
      </c>
      <c r="Z858" t="s">
        <v>322</v>
      </c>
      <c r="AH858" t="s">
        <v>322</v>
      </c>
      <c r="AI858" s="26"/>
      <c r="AJ858" s="26" t="s">
        <v>322</v>
      </c>
      <c r="AK858" s="26" t="s">
        <v>322</v>
      </c>
      <c r="AL858" s="26" t="s">
        <v>322</v>
      </c>
      <c r="AM858" s="26" t="str" cm="1">
        <f t="array" ref="AM858">IF(AH858="Yes",T858&amp;" (Suspended as of: "&amp;TEXT(AI858,"m/dd/yyyy")&amp;")",T858)</f>
        <v xml:space="preserve"> </v>
      </c>
      <c r="AN858" t="str" cm="1">
        <f t="array" ref="AN85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58" t="str" cm="1">
        <f t="array" ref="AO85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5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58" t="e">
        <f>VLOOKUP(data[[#This Row],[Lead Name]],get_cat!$A$170:$B$172,2,0)</f>
        <v>#N/A</v>
      </c>
      <c r="AR85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59" spans="1:44" x14ac:dyDescent="0.35">
      <c r="A859" t="s">
        <v>133</v>
      </c>
      <c r="B859" t="s">
        <v>322</v>
      </c>
      <c r="C859" t="s">
        <v>322</v>
      </c>
      <c r="D859" t="s">
        <v>322</v>
      </c>
      <c r="E859" t="s">
        <v>48</v>
      </c>
      <c r="F859" t="s">
        <v>48</v>
      </c>
      <c r="G859" t="s">
        <v>48</v>
      </c>
      <c r="H859" t="s">
        <v>48</v>
      </c>
      <c r="I859" t="s">
        <v>48</v>
      </c>
      <c r="J859" t="s">
        <v>48</v>
      </c>
      <c r="K859" t="s">
        <v>48</v>
      </c>
      <c r="L859" t="s">
        <v>48</v>
      </c>
      <c r="M859" t="s">
        <v>48</v>
      </c>
      <c r="N859" t="s">
        <v>48</v>
      </c>
      <c r="O859" t="s">
        <v>48</v>
      </c>
      <c r="P859" t="s">
        <v>48</v>
      </c>
      <c r="Q859" t="s">
        <v>48</v>
      </c>
      <c r="R859" t="s">
        <v>48</v>
      </c>
      <c r="S859" t="s">
        <v>48</v>
      </c>
      <c r="T859" t="s">
        <v>322</v>
      </c>
      <c r="U859" t="s">
        <v>322</v>
      </c>
      <c r="V859" t="s">
        <v>322</v>
      </c>
      <c r="W859" t="s">
        <v>322</v>
      </c>
      <c r="X859" t="s">
        <v>322</v>
      </c>
      <c r="Y859" t="s">
        <v>322</v>
      </c>
      <c r="Z859" t="s">
        <v>322</v>
      </c>
      <c r="AH859" t="s">
        <v>322</v>
      </c>
      <c r="AI859" s="26"/>
      <c r="AJ859" s="26" t="s">
        <v>322</v>
      </c>
      <c r="AK859" s="26" t="s">
        <v>322</v>
      </c>
      <c r="AL859" s="26" t="s">
        <v>322</v>
      </c>
      <c r="AM859" s="26" t="str" cm="1">
        <f t="array" ref="AM859">IF(AH859="Yes",T859&amp;" (Suspended as of: "&amp;TEXT(AI859,"m/dd/yyyy")&amp;")",T859)</f>
        <v xml:space="preserve"> </v>
      </c>
      <c r="AN859" t="str" cm="1">
        <f t="array" ref="AN85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59" t="str" cm="1">
        <f t="array" ref="AO85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5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59" t="e">
        <f>VLOOKUP(data[[#This Row],[Lead Name]],get_cat!$A$170:$B$172,2,0)</f>
        <v>#N/A</v>
      </c>
      <c r="AR85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60" spans="1:44" x14ac:dyDescent="0.35">
      <c r="A860" t="s">
        <v>133</v>
      </c>
      <c r="B860" t="s">
        <v>322</v>
      </c>
      <c r="C860" t="s">
        <v>322</v>
      </c>
      <c r="D860" t="s">
        <v>322</v>
      </c>
      <c r="E860" t="s">
        <v>48</v>
      </c>
      <c r="F860" t="s">
        <v>48</v>
      </c>
      <c r="G860" t="s">
        <v>48</v>
      </c>
      <c r="H860" t="s">
        <v>48</v>
      </c>
      <c r="I860" t="s">
        <v>48</v>
      </c>
      <c r="J860" t="s">
        <v>48</v>
      </c>
      <c r="K860" t="s">
        <v>48</v>
      </c>
      <c r="L860" t="s">
        <v>48</v>
      </c>
      <c r="M860" t="s">
        <v>48</v>
      </c>
      <c r="N860" t="s">
        <v>48</v>
      </c>
      <c r="O860" t="s">
        <v>48</v>
      </c>
      <c r="P860" t="s">
        <v>48</v>
      </c>
      <c r="Q860" t="s">
        <v>48</v>
      </c>
      <c r="R860" t="s">
        <v>48</v>
      </c>
      <c r="S860" t="s">
        <v>48</v>
      </c>
      <c r="T860" t="s">
        <v>322</v>
      </c>
      <c r="U860" t="s">
        <v>322</v>
      </c>
      <c r="V860" t="s">
        <v>322</v>
      </c>
      <c r="W860" t="s">
        <v>322</v>
      </c>
      <c r="X860" t="s">
        <v>322</v>
      </c>
      <c r="Y860" t="s">
        <v>322</v>
      </c>
      <c r="Z860" t="s">
        <v>322</v>
      </c>
      <c r="AH860" t="s">
        <v>322</v>
      </c>
      <c r="AI860" s="26"/>
      <c r="AJ860" s="26" t="s">
        <v>322</v>
      </c>
      <c r="AK860" s="26" t="s">
        <v>322</v>
      </c>
      <c r="AL860" s="26" t="s">
        <v>322</v>
      </c>
      <c r="AM860" s="26" t="str" cm="1">
        <f t="array" ref="AM860">IF(AH860="Yes",T860&amp;" (Suspended as of: "&amp;TEXT(AI860,"m/dd/yyyy")&amp;")",T860)</f>
        <v xml:space="preserve"> </v>
      </c>
      <c r="AN860" t="str" cm="1">
        <f t="array" ref="AN86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60" t="str" cm="1">
        <f t="array" ref="AO86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6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60" t="e">
        <f>VLOOKUP(data[[#This Row],[Lead Name]],get_cat!$A$170:$B$172,2,0)</f>
        <v>#N/A</v>
      </c>
      <c r="AR86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61" spans="1:44" x14ac:dyDescent="0.35">
      <c r="A861" t="s">
        <v>133</v>
      </c>
      <c r="B861" t="s">
        <v>322</v>
      </c>
      <c r="C861" t="s">
        <v>322</v>
      </c>
      <c r="D861" t="s">
        <v>322</v>
      </c>
      <c r="E861" t="s">
        <v>48</v>
      </c>
      <c r="F861" t="s">
        <v>48</v>
      </c>
      <c r="G861" t="s">
        <v>48</v>
      </c>
      <c r="H861" t="s">
        <v>48</v>
      </c>
      <c r="I861" t="s">
        <v>48</v>
      </c>
      <c r="J861" t="s">
        <v>48</v>
      </c>
      <c r="K861" t="s">
        <v>48</v>
      </c>
      <c r="L861" t="s">
        <v>48</v>
      </c>
      <c r="M861" t="s">
        <v>48</v>
      </c>
      <c r="N861" t="s">
        <v>48</v>
      </c>
      <c r="O861" t="s">
        <v>48</v>
      </c>
      <c r="P861" t="s">
        <v>48</v>
      </c>
      <c r="Q861" t="s">
        <v>48</v>
      </c>
      <c r="R861" t="s">
        <v>48</v>
      </c>
      <c r="S861" t="s">
        <v>48</v>
      </c>
      <c r="T861" t="s">
        <v>322</v>
      </c>
      <c r="U861" t="s">
        <v>322</v>
      </c>
      <c r="V861" t="s">
        <v>322</v>
      </c>
      <c r="W861" t="s">
        <v>322</v>
      </c>
      <c r="X861" t="s">
        <v>322</v>
      </c>
      <c r="Y861" t="s">
        <v>322</v>
      </c>
      <c r="Z861" t="s">
        <v>322</v>
      </c>
      <c r="AH861" t="s">
        <v>322</v>
      </c>
      <c r="AI861" s="26"/>
      <c r="AJ861" s="26" t="s">
        <v>322</v>
      </c>
      <c r="AK861" s="26" t="s">
        <v>322</v>
      </c>
      <c r="AL861" s="26" t="s">
        <v>322</v>
      </c>
      <c r="AM861" s="26" t="str" cm="1">
        <f t="array" ref="AM861">IF(AH861="Yes",T861&amp;" (Suspended as of: "&amp;TEXT(AI861,"m/dd/yyyy")&amp;")",T861)</f>
        <v xml:space="preserve"> </v>
      </c>
      <c r="AN861" t="str" cm="1">
        <f t="array" ref="AN86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61" t="str" cm="1">
        <f t="array" ref="AO86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6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61" t="e">
        <f>VLOOKUP(data[[#This Row],[Lead Name]],get_cat!$A$170:$B$172,2,0)</f>
        <v>#N/A</v>
      </c>
      <c r="AR86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62" spans="1:44" x14ac:dyDescent="0.35">
      <c r="A862" t="s">
        <v>133</v>
      </c>
      <c r="B862" t="s">
        <v>322</v>
      </c>
      <c r="C862" t="s">
        <v>322</v>
      </c>
      <c r="D862" t="s">
        <v>322</v>
      </c>
      <c r="E862" t="s">
        <v>48</v>
      </c>
      <c r="F862" t="s">
        <v>48</v>
      </c>
      <c r="G862" t="s">
        <v>48</v>
      </c>
      <c r="H862" t="s">
        <v>48</v>
      </c>
      <c r="I862" t="s">
        <v>48</v>
      </c>
      <c r="J862" t="s">
        <v>48</v>
      </c>
      <c r="K862" t="s">
        <v>48</v>
      </c>
      <c r="L862" t="s">
        <v>48</v>
      </c>
      <c r="M862" t="s">
        <v>48</v>
      </c>
      <c r="N862" t="s">
        <v>48</v>
      </c>
      <c r="O862" t="s">
        <v>48</v>
      </c>
      <c r="P862" t="s">
        <v>48</v>
      </c>
      <c r="Q862" t="s">
        <v>48</v>
      </c>
      <c r="R862" t="s">
        <v>48</v>
      </c>
      <c r="S862" t="s">
        <v>48</v>
      </c>
      <c r="T862" t="s">
        <v>322</v>
      </c>
      <c r="U862" t="s">
        <v>322</v>
      </c>
      <c r="V862" t="s">
        <v>322</v>
      </c>
      <c r="W862" t="s">
        <v>322</v>
      </c>
      <c r="X862" t="s">
        <v>322</v>
      </c>
      <c r="Y862" t="s">
        <v>322</v>
      </c>
      <c r="Z862" t="s">
        <v>322</v>
      </c>
      <c r="AH862" t="s">
        <v>322</v>
      </c>
      <c r="AI862" s="26"/>
      <c r="AJ862" s="26" t="s">
        <v>322</v>
      </c>
      <c r="AK862" s="26" t="s">
        <v>322</v>
      </c>
      <c r="AL862" s="26" t="s">
        <v>322</v>
      </c>
      <c r="AM862" s="26" t="str" cm="1">
        <f t="array" ref="AM862">IF(AH862="Yes",T862&amp;" (Suspended as of: "&amp;TEXT(AI862,"m/dd/yyyy")&amp;")",T862)</f>
        <v xml:space="preserve"> </v>
      </c>
      <c r="AN862" t="str" cm="1">
        <f t="array" ref="AN86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62" t="str" cm="1">
        <f t="array" ref="AO86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6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62" t="e">
        <f>VLOOKUP(data[[#This Row],[Lead Name]],get_cat!$A$170:$B$172,2,0)</f>
        <v>#N/A</v>
      </c>
      <c r="AR86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63" spans="1:44" x14ac:dyDescent="0.35">
      <c r="A863" t="s">
        <v>133</v>
      </c>
      <c r="B863" t="s">
        <v>322</v>
      </c>
      <c r="C863" t="s">
        <v>322</v>
      </c>
      <c r="D863" t="s">
        <v>322</v>
      </c>
      <c r="E863" t="s">
        <v>48</v>
      </c>
      <c r="F863" t="s">
        <v>48</v>
      </c>
      <c r="G863" t="s">
        <v>48</v>
      </c>
      <c r="H863" t="s">
        <v>48</v>
      </c>
      <c r="I863" t="s">
        <v>48</v>
      </c>
      <c r="J863" t="s">
        <v>48</v>
      </c>
      <c r="K863" t="s">
        <v>48</v>
      </c>
      <c r="L863" t="s">
        <v>48</v>
      </c>
      <c r="M863" t="s">
        <v>48</v>
      </c>
      <c r="N863" t="s">
        <v>48</v>
      </c>
      <c r="O863" t="s">
        <v>48</v>
      </c>
      <c r="P863" t="s">
        <v>48</v>
      </c>
      <c r="Q863" t="s">
        <v>48</v>
      </c>
      <c r="R863" t="s">
        <v>48</v>
      </c>
      <c r="S863" t="s">
        <v>48</v>
      </c>
      <c r="T863" t="s">
        <v>322</v>
      </c>
      <c r="U863" t="s">
        <v>322</v>
      </c>
      <c r="V863" t="s">
        <v>322</v>
      </c>
      <c r="W863" t="s">
        <v>322</v>
      </c>
      <c r="X863" t="s">
        <v>322</v>
      </c>
      <c r="Y863" t="s">
        <v>322</v>
      </c>
      <c r="Z863" t="s">
        <v>322</v>
      </c>
      <c r="AH863" t="s">
        <v>322</v>
      </c>
      <c r="AI863" s="26"/>
      <c r="AJ863" s="26" t="s">
        <v>322</v>
      </c>
      <c r="AK863" s="26" t="s">
        <v>322</v>
      </c>
      <c r="AL863" s="26" t="s">
        <v>322</v>
      </c>
      <c r="AM863" s="26" t="str" cm="1">
        <f t="array" ref="AM863">IF(AH863="Yes",T863&amp;" (Suspended as of: "&amp;TEXT(AI863,"m/dd/yyyy")&amp;")",T863)</f>
        <v xml:space="preserve"> </v>
      </c>
      <c r="AN863" t="str" cm="1">
        <f t="array" ref="AN86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63" t="str" cm="1">
        <f t="array" ref="AO86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6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63" t="e">
        <f>VLOOKUP(data[[#This Row],[Lead Name]],get_cat!$A$170:$B$172,2,0)</f>
        <v>#N/A</v>
      </c>
      <c r="AR86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64" spans="1:44" x14ac:dyDescent="0.35">
      <c r="A864" t="s">
        <v>133</v>
      </c>
      <c r="B864" t="s">
        <v>322</v>
      </c>
      <c r="C864" t="s">
        <v>322</v>
      </c>
      <c r="D864" t="s">
        <v>322</v>
      </c>
      <c r="E864" t="s">
        <v>48</v>
      </c>
      <c r="F864" t="s">
        <v>48</v>
      </c>
      <c r="G864" t="s">
        <v>48</v>
      </c>
      <c r="H864" t="s">
        <v>48</v>
      </c>
      <c r="I864" t="s">
        <v>48</v>
      </c>
      <c r="J864" t="s">
        <v>48</v>
      </c>
      <c r="K864" t="s">
        <v>48</v>
      </c>
      <c r="L864" t="s">
        <v>48</v>
      </c>
      <c r="M864" t="s">
        <v>48</v>
      </c>
      <c r="N864" t="s">
        <v>48</v>
      </c>
      <c r="O864" t="s">
        <v>48</v>
      </c>
      <c r="P864" t="s">
        <v>48</v>
      </c>
      <c r="Q864" t="s">
        <v>48</v>
      </c>
      <c r="R864" t="s">
        <v>48</v>
      </c>
      <c r="S864" t="s">
        <v>48</v>
      </c>
      <c r="T864" t="s">
        <v>322</v>
      </c>
      <c r="U864" t="s">
        <v>322</v>
      </c>
      <c r="V864" t="s">
        <v>322</v>
      </c>
      <c r="W864" t="s">
        <v>322</v>
      </c>
      <c r="X864" t="s">
        <v>322</v>
      </c>
      <c r="Y864" t="s">
        <v>322</v>
      </c>
      <c r="Z864" t="s">
        <v>322</v>
      </c>
      <c r="AH864" t="s">
        <v>322</v>
      </c>
      <c r="AI864" s="26"/>
      <c r="AJ864" s="26" t="s">
        <v>322</v>
      </c>
      <c r="AK864" s="26" t="s">
        <v>322</v>
      </c>
      <c r="AL864" s="26" t="s">
        <v>322</v>
      </c>
      <c r="AM864" s="26" t="str" cm="1">
        <f t="array" ref="AM864">IF(AH864="Yes",T864&amp;" (Suspended as of: "&amp;TEXT(AI864,"m/dd/yyyy")&amp;")",T864)</f>
        <v xml:space="preserve"> </v>
      </c>
      <c r="AN864" t="str" cm="1">
        <f t="array" ref="AN86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64" t="str" cm="1">
        <f t="array" ref="AO86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6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64" t="e">
        <f>VLOOKUP(data[[#This Row],[Lead Name]],get_cat!$A$170:$B$172,2,0)</f>
        <v>#N/A</v>
      </c>
      <c r="AR86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65" spans="1:44" x14ac:dyDescent="0.35">
      <c r="A865" t="s">
        <v>133</v>
      </c>
      <c r="B865" t="s">
        <v>322</v>
      </c>
      <c r="C865" t="s">
        <v>322</v>
      </c>
      <c r="D865" t="s">
        <v>322</v>
      </c>
      <c r="E865" t="s">
        <v>48</v>
      </c>
      <c r="F865" t="s">
        <v>48</v>
      </c>
      <c r="G865" t="s">
        <v>48</v>
      </c>
      <c r="H865" t="s">
        <v>48</v>
      </c>
      <c r="I865" t="s">
        <v>48</v>
      </c>
      <c r="J865" t="s">
        <v>48</v>
      </c>
      <c r="K865" t="s">
        <v>48</v>
      </c>
      <c r="L865" t="s">
        <v>48</v>
      </c>
      <c r="M865" t="s">
        <v>48</v>
      </c>
      <c r="N865" t="s">
        <v>48</v>
      </c>
      <c r="O865" t="s">
        <v>48</v>
      </c>
      <c r="P865" t="s">
        <v>48</v>
      </c>
      <c r="Q865" t="s">
        <v>48</v>
      </c>
      <c r="R865" t="s">
        <v>48</v>
      </c>
      <c r="S865" t="s">
        <v>48</v>
      </c>
      <c r="T865" t="s">
        <v>322</v>
      </c>
      <c r="U865" t="s">
        <v>322</v>
      </c>
      <c r="V865" t="s">
        <v>322</v>
      </c>
      <c r="W865" t="s">
        <v>322</v>
      </c>
      <c r="X865" t="s">
        <v>322</v>
      </c>
      <c r="Y865" t="s">
        <v>322</v>
      </c>
      <c r="Z865" t="s">
        <v>322</v>
      </c>
      <c r="AH865" t="s">
        <v>322</v>
      </c>
      <c r="AI865" s="26"/>
      <c r="AJ865" s="26" t="s">
        <v>322</v>
      </c>
      <c r="AK865" s="26" t="s">
        <v>322</v>
      </c>
      <c r="AL865" s="26" t="s">
        <v>322</v>
      </c>
      <c r="AM865" s="26" t="str" cm="1">
        <f t="array" ref="AM865">IF(AH865="Yes",T865&amp;" (Suspended as of: "&amp;TEXT(AI865,"m/dd/yyyy")&amp;")",T865)</f>
        <v xml:space="preserve"> </v>
      </c>
      <c r="AN865" t="str" cm="1">
        <f t="array" ref="AN86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65" t="str" cm="1">
        <f t="array" ref="AO86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6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65" t="e">
        <f>VLOOKUP(data[[#This Row],[Lead Name]],get_cat!$A$170:$B$172,2,0)</f>
        <v>#N/A</v>
      </c>
      <c r="AR86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66" spans="1:44" x14ac:dyDescent="0.35">
      <c r="A866" t="s">
        <v>133</v>
      </c>
      <c r="B866" t="s">
        <v>322</v>
      </c>
      <c r="C866" t="s">
        <v>322</v>
      </c>
      <c r="D866" t="s">
        <v>322</v>
      </c>
      <c r="E866" t="s">
        <v>48</v>
      </c>
      <c r="F866" t="s">
        <v>48</v>
      </c>
      <c r="G866" t="s">
        <v>48</v>
      </c>
      <c r="H866" t="s">
        <v>48</v>
      </c>
      <c r="I866" t="s">
        <v>48</v>
      </c>
      <c r="J866" t="s">
        <v>48</v>
      </c>
      <c r="K866" t="s">
        <v>48</v>
      </c>
      <c r="L866" t="s">
        <v>48</v>
      </c>
      <c r="M866" t="s">
        <v>48</v>
      </c>
      <c r="N866" t="s">
        <v>48</v>
      </c>
      <c r="O866" t="s">
        <v>48</v>
      </c>
      <c r="P866" t="s">
        <v>48</v>
      </c>
      <c r="Q866" t="s">
        <v>48</v>
      </c>
      <c r="R866" t="s">
        <v>48</v>
      </c>
      <c r="S866" t="s">
        <v>48</v>
      </c>
      <c r="T866" t="s">
        <v>322</v>
      </c>
      <c r="U866" t="s">
        <v>322</v>
      </c>
      <c r="V866" t="s">
        <v>322</v>
      </c>
      <c r="W866" t="s">
        <v>322</v>
      </c>
      <c r="X866" t="s">
        <v>322</v>
      </c>
      <c r="Y866" t="s">
        <v>322</v>
      </c>
      <c r="Z866" t="s">
        <v>322</v>
      </c>
      <c r="AH866" t="s">
        <v>322</v>
      </c>
      <c r="AI866" s="26"/>
      <c r="AJ866" s="26" t="s">
        <v>322</v>
      </c>
      <c r="AK866" s="26" t="s">
        <v>322</v>
      </c>
      <c r="AL866" s="26" t="s">
        <v>322</v>
      </c>
      <c r="AM866" s="26" t="str" cm="1">
        <f t="array" ref="AM866">IF(AH866="Yes",T866&amp;" (Suspended as of: "&amp;TEXT(AI866,"m/dd/yyyy")&amp;")",T866)</f>
        <v xml:space="preserve"> </v>
      </c>
      <c r="AN866" t="str" cm="1">
        <f t="array" ref="AN86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66" t="str" cm="1">
        <f t="array" ref="AO86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6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66" t="e">
        <f>VLOOKUP(data[[#This Row],[Lead Name]],get_cat!$A$170:$B$172,2,0)</f>
        <v>#N/A</v>
      </c>
      <c r="AR86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67" spans="1:44" x14ac:dyDescent="0.35">
      <c r="A867" t="s">
        <v>133</v>
      </c>
      <c r="B867" t="s">
        <v>322</v>
      </c>
      <c r="C867" t="s">
        <v>322</v>
      </c>
      <c r="D867" t="s">
        <v>322</v>
      </c>
      <c r="E867" t="s">
        <v>48</v>
      </c>
      <c r="F867" t="s">
        <v>48</v>
      </c>
      <c r="G867" t="s">
        <v>48</v>
      </c>
      <c r="H867" t="s">
        <v>48</v>
      </c>
      <c r="I867" t="s">
        <v>48</v>
      </c>
      <c r="J867" t="s">
        <v>48</v>
      </c>
      <c r="K867" t="s">
        <v>48</v>
      </c>
      <c r="L867" t="s">
        <v>48</v>
      </c>
      <c r="M867" t="s">
        <v>48</v>
      </c>
      <c r="N867" t="s">
        <v>48</v>
      </c>
      <c r="O867" t="s">
        <v>48</v>
      </c>
      <c r="P867" t="s">
        <v>48</v>
      </c>
      <c r="Q867" t="s">
        <v>48</v>
      </c>
      <c r="R867" t="s">
        <v>48</v>
      </c>
      <c r="S867" t="s">
        <v>48</v>
      </c>
      <c r="T867" t="s">
        <v>322</v>
      </c>
      <c r="U867" t="s">
        <v>322</v>
      </c>
      <c r="V867" t="s">
        <v>322</v>
      </c>
      <c r="W867" t="s">
        <v>322</v>
      </c>
      <c r="X867" t="s">
        <v>322</v>
      </c>
      <c r="Y867" t="s">
        <v>322</v>
      </c>
      <c r="Z867" t="s">
        <v>322</v>
      </c>
      <c r="AH867" t="s">
        <v>322</v>
      </c>
      <c r="AI867" s="26"/>
      <c r="AJ867" s="26" t="s">
        <v>322</v>
      </c>
      <c r="AK867" s="26" t="s">
        <v>322</v>
      </c>
      <c r="AL867" s="26" t="s">
        <v>322</v>
      </c>
      <c r="AM867" s="26" t="str" cm="1">
        <f t="array" ref="AM867">IF(AH867="Yes",T867&amp;" (Suspended as of: "&amp;TEXT(AI867,"m/dd/yyyy")&amp;")",T867)</f>
        <v xml:space="preserve"> </v>
      </c>
      <c r="AN867" t="str" cm="1">
        <f t="array" ref="AN86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67" t="str" cm="1">
        <f t="array" ref="AO86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6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67" t="e">
        <f>VLOOKUP(data[[#This Row],[Lead Name]],get_cat!$A$170:$B$172,2,0)</f>
        <v>#N/A</v>
      </c>
      <c r="AR86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68" spans="1:44" x14ac:dyDescent="0.35">
      <c r="A868" t="s">
        <v>133</v>
      </c>
      <c r="B868" t="s">
        <v>322</v>
      </c>
      <c r="C868" t="s">
        <v>322</v>
      </c>
      <c r="D868" t="s">
        <v>322</v>
      </c>
      <c r="E868" t="s">
        <v>48</v>
      </c>
      <c r="F868" t="s">
        <v>48</v>
      </c>
      <c r="G868" t="s">
        <v>48</v>
      </c>
      <c r="H868" t="s">
        <v>48</v>
      </c>
      <c r="I868" t="s">
        <v>48</v>
      </c>
      <c r="J868" t="s">
        <v>48</v>
      </c>
      <c r="K868" t="s">
        <v>48</v>
      </c>
      <c r="L868" t="s">
        <v>48</v>
      </c>
      <c r="M868" t="s">
        <v>48</v>
      </c>
      <c r="N868" t="s">
        <v>48</v>
      </c>
      <c r="O868" t="s">
        <v>48</v>
      </c>
      <c r="P868" t="s">
        <v>48</v>
      </c>
      <c r="Q868" t="s">
        <v>48</v>
      </c>
      <c r="R868" t="s">
        <v>48</v>
      </c>
      <c r="S868" t="s">
        <v>48</v>
      </c>
      <c r="T868" t="s">
        <v>322</v>
      </c>
      <c r="U868" t="s">
        <v>322</v>
      </c>
      <c r="V868" t="s">
        <v>322</v>
      </c>
      <c r="W868" t="s">
        <v>322</v>
      </c>
      <c r="X868" t="s">
        <v>322</v>
      </c>
      <c r="Y868" t="s">
        <v>322</v>
      </c>
      <c r="Z868" t="s">
        <v>322</v>
      </c>
      <c r="AH868" t="s">
        <v>322</v>
      </c>
      <c r="AI868" s="26"/>
      <c r="AJ868" s="26" t="s">
        <v>322</v>
      </c>
      <c r="AK868" s="26" t="s">
        <v>322</v>
      </c>
      <c r="AL868" s="26" t="s">
        <v>322</v>
      </c>
      <c r="AM868" s="26" t="str" cm="1">
        <f t="array" ref="AM868">IF(AH868="Yes",T868&amp;" (Suspended as of: "&amp;TEXT(AI868,"m/dd/yyyy")&amp;")",T868)</f>
        <v xml:space="preserve"> </v>
      </c>
      <c r="AN868" t="str" cm="1">
        <f t="array" ref="AN86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68" t="str" cm="1">
        <f t="array" ref="AO86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6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68" t="e">
        <f>VLOOKUP(data[[#This Row],[Lead Name]],get_cat!$A$170:$B$172,2,0)</f>
        <v>#N/A</v>
      </c>
      <c r="AR86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69" spans="1:44" x14ac:dyDescent="0.35">
      <c r="A869" t="s">
        <v>133</v>
      </c>
      <c r="B869" t="s">
        <v>322</v>
      </c>
      <c r="C869" t="s">
        <v>322</v>
      </c>
      <c r="D869" t="s">
        <v>322</v>
      </c>
      <c r="E869" t="s">
        <v>48</v>
      </c>
      <c r="F869" t="s">
        <v>48</v>
      </c>
      <c r="G869" t="s">
        <v>48</v>
      </c>
      <c r="H869" t="s">
        <v>48</v>
      </c>
      <c r="I869" t="s">
        <v>48</v>
      </c>
      <c r="J869" t="s">
        <v>48</v>
      </c>
      <c r="K869" t="s">
        <v>48</v>
      </c>
      <c r="L869" t="s">
        <v>48</v>
      </c>
      <c r="M869" t="s">
        <v>48</v>
      </c>
      <c r="N869" t="s">
        <v>48</v>
      </c>
      <c r="O869" t="s">
        <v>48</v>
      </c>
      <c r="P869" t="s">
        <v>48</v>
      </c>
      <c r="Q869" t="s">
        <v>48</v>
      </c>
      <c r="R869" t="s">
        <v>48</v>
      </c>
      <c r="S869" t="s">
        <v>48</v>
      </c>
      <c r="T869" t="s">
        <v>322</v>
      </c>
      <c r="U869" t="s">
        <v>322</v>
      </c>
      <c r="V869" t="s">
        <v>322</v>
      </c>
      <c r="W869" t="s">
        <v>322</v>
      </c>
      <c r="X869" t="s">
        <v>322</v>
      </c>
      <c r="Y869" t="s">
        <v>322</v>
      </c>
      <c r="Z869" t="s">
        <v>322</v>
      </c>
      <c r="AH869" t="s">
        <v>322</v>
      </c>
      <c r="AI869" s="26"/>
      <c r="AJ869" s="26" t="s">
        <v>322</v>
      </c>
      <c r="AK869" s="26" t="s">
        <v>322</v>
      </c>
      <c r="AL869" s="26" t="s">
        <v>322</v>
      </c>
      <c r="AM869" s="26" t="str" cm="1">
        <f t="array" ref="AM869">IF(AH869="Yes",T869&amp;" (Suspended as of: "&amp;TEXT(AI869,"m/dd/yyyy")&amp;")",T869)</f>
        <v xml:space="preserve"> </v>
      </c>
      <c r="AN869" t="str" cm="1">
        <f t="array" ref="AN86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69" t="str" cm="1">
        <f t="array" ref="AO86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6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69" t="e">
        <f>VLOOKUP(data[[#This Row],[Lead Name]],get_cat!$A$170:$B$172,2,0)</f>
        <v>#N/A</v>
      </c>
      <c r="AR86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70" spans="1:44" x14ac:dyDescent="0.35">
      <c r="A870" t="s">
        <v>133</v>
      </c>
      <c r="B870" t="s">
        <v>322</v>
      </c>
      <c r="C870" t="s">
        <v>322</v>
      </c>
      <c r="D870" t="s">
        <v>322</v>
      </c>
      <c r="E870" t="s">
        <v>48</v>
      </c>
      <c r="F870" t="s">
        <v>48</v>
      </c>
      <c r="G870" t="s">
        <v>48</v>
      </c>
      <c r="H870" t="s">
        <v>48</v>
      </c>
      <c r="I870" t="s">
        <v>48</v>
      </c>
      <c r="J870" t="s">
        <v>48</v>
      </c>
      <c r="K870" t="s">
        <v>48</v>
      </c>
      <c r="L870" t="s">
        <v>48</v>
      </c>
      <c r="M870" t="s">
        <v>48</v>
      </c>
      <c r="N870" t="s">
        <v>48</v>
      </c>
      <c r="O870" t="s">
        <v>48</v>
      </c>
      <c r="P870" t="s">
        <v>48</v>
      </c>
      <c r="Q870" t="s">
        <v>48</v>
      </c>
      <c r="R870" t="s">
        <v>48</v>
      </c>
      <c r="S870" t="s">
        <v>48</v>
      </c>
      <c r="T870" t="s">
        <v>322</v>
      </c>
      <c r="U870" t="s">
        <v>322</v>
      </c>
      <c r="V870" t="s">
        <v>322</v>
      </c>
      <c r="W870" t="s">
        <v>322</v>
      </c>
      <c r="X870" t="s">
        <v>322</v>
      </c>
      <c r="Y870" t="s">
        <v>322</v>
      </c>
      <c r="Z870" t="s">
        <v>322</v>
      </c>
      <c r="AH870" t="s">
        <v>322</v>
      </c>
      <c r="AI870" s="26"/>
      <c r="AJ870" s="26" t="s">
        <v>322</v>
      </c>
      <c r="AK870" s="26" t="s">
        <v>322</v>
      </c>
      <c r="AL870" s="26" t="s">
        <v>322</v>
      </c>
      <c r="AM870" s="26" t="str" cm="1">
        <f t="array" ref="AM870">IF(AH870="Yes",T870&amp;" (Suspended as of: "&amp;TEXT(AI870,"m/dd/yyyy")&amp;")",T870)</f>
        <v xml:space="preserve"> </v>
      </c>
      <c r="AN870" t="str" cm="1">
        <f t="array" ref="AN87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70" t="str" cm="1">
        <f t="array" ref="AO87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7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70" t="e">
        <f>VLOOKUP(data[[#This Row],[Lead Name]],get_cat!$A$170:$B$172,2,0)</f>
        <v>#N/A</v>
      </c>
      <c r="AR87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71" spans="1:44" x14ac:dyDescent="0.35">
      <c r="A871" t="s">
        <v>133</v>
      </c>
      <c r="B871" t="s">
        <v>322</v>
      </c>
      <c r="C871" t="s">
        <v>322</v>
      </c>
      <c r="D871" t="s">
        <v>322</v>
      </c>
      <c r="E871" t="s">
        <v>48</v>
      </c>
      <c r="F871" t="s">
        <v>48</v>
      </c>
      <c r="G871" t="s">
        <v>48</v>
      </c>
      <c r="H871" t="s">
        <v>48</v>
      </c>
      <c r="I871" t="s">
        <v>48</v>
      </c>
      <c r="J871" t="s">
        <v>48</v>
      </c>
      <c r="K871" t="s">
        <v>48</v>
      </c>
      <c r="L871" t="s">
        <v>48</v>
      </c>
      <c r="M871" t="s">
        <v>48</v>
      </c>
      <c r="N871" t="s">
        <v>48</v>
      </c>
      <c r="O871" t="s">
        <v>48</v>
      </c>
      <c r="P871" t="s">
        <v>48</v>
      </c>
      <c r="Q871" t="s">
        <v>48</v>
      </c>
      <c r="R871" t="s">
        <v>48</v>
      </c>
      <c r="S871" t="s">
        <v>48</v>
      </c>
      <c r="T871" t="s">
        <v>322</v>
      </c>
      <c r="U871" t="s">
        <v>322</v>
      </c>
      <c r="V871" t="s">
        <v>322</v>
      </c>
      <c r="W871" t="s">
        <v>322</v>
      </c>
      <c r="X871" t="s">
        <v>322</v>
      </c>
      <c r="Y871" t="s">
        <v>322</v>
      </c>
      <c r="Z871" t="s">
        <v>322</v>
      </c>
      <c r="AH871" t="s">
        <v>322</v>
      </c>
      <c r="AI871" s="26"/>
      <c r="AJ871" s="26" t="s">
        <v>322</v>
      </c>
      <c r="AK871" s="26" t="s">
        <v>322</v>
      </c>
      <c r="AL871" s="26" t="s">
        <v>322</v>
      </c>
      <c r="AM871" s="26" t="str" cm="1">
        <f t="array" ref="AM871">IF(AH871="Yes",T871&amp;" (Suspended as of: "&amp;TEXT(AI871,"m/dd/yyyy")&amp;")",T871)</f>
        <v xml:space="preserve"> </v>
      </c>
      <c r="AN871" t="str" cm="1">
        <f t="array" ref="AN87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71" t="str" cm="1">
        <f t="array" ref="AO87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7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71" t="e">
        <f>VLOOKUP(data[[#This Row],[Lead Name]],get_cat!$A$170:$B$172,2,0)</f>
        <v>#N/A</v>
      </c>
      <c r="AR87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72" spans="1:44" x14ac:dyDescent="0.35">
      <c r="A872" t="s">
        <v>133</v>
      </c>
      <c r="B872" t="s">
        <v>322</v>
      </c>
      <c r="C872" t="s">
        <v>322</v>
      </c>
      <c r="D872" t="s">
        <v>322</v>
      </c>
      <c r="E872" t="s">
        <v>48</v>
      </c>
      <c r="F872" t="s">
        <v>48</v>
      </c>
      <c r="G872" t="s">
        <v>48</v>
      </c>
      <c r="H872" t="s">
        <v>48</v>
      </c>
      <c r="I872" t="s">
        <v>48</v>
      </c>
      <c r="J872" t="s">
        <v>48</v>
      </c>
      <c r="K872" t="s">
        <v>48</v>
      </c>
      <c r="L872" t="s">
        <v>48</v>
      </c>
      <c r="M872" t="s">
        <v>48</v>
      </c>
      <c r="N872" t="s">
        <v>48</v>
      </c>
      <c r="O872" t="s">
        <v>48</v>
      </c>
      <c r="P872" t="s">
        <v>48</v>
      </c>
      <c r="Q872" t="s">
        <v>48</v>
      </c>
      <c r="R872" t="s">
        <v>48</v>
      </c>
      <c r="S872" t="s">
        <v>48</v>
      </c>
      <c r="T872" t="s">
        <v>322</v>
      </c>
      <c r="U872" t="s">
        <v>322</v>
      </c>
      <c r="V872" t="s">
        <v>322</v>
      </c>
      <c r="W872" t="s">
        <v>322</v>
      </c>
      <c r="X872" t="s">
        <v>322</v>
      </c>
      <c r="Y872" t="s">
        <v>322</v>
      </c>
      <c r="Z872" t="s">
        <v>322</v>
      </c>
      <c r="AH872" t="s">
        <v>322</v>
      </c>
      <c r="AI872" s="26"/>
      <c r="AJ872" s="26" t="s">
        <v>322</v>
      </c>
      <c r="AK872" s="26" t="s">
        <v>322</v>
      </c>
      <c r="AL872" s="26" t="s">
        <v>322</v>
      </c>
      <c r="AM872" s="26" t="str" cm="1">
        <f t="array" ref="AM872">IF(AH872="Yes",T872&amp;" (Suspended as of: "&amp;TEXT(AI872,"m/dd/yyyy")&amp;")",T872)</f>
        <v xml:space="preserve"> </v>
      </c>
      <c r="AN872" t="str" cm="1">
        <f t="array" ref="AN87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72" t="str" cm="1">
        <f t="array" ref="AO87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7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72" t="e">
        <f>VLOOKUP(data[[#This Row],[Lead Name]],get_cat!$A$170:$B$172,2,0)</f>
        <v>#N/A</v>
      </c>
      <c r="AR87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73" spans="1:44" x14ac:dyDescent="0.35">
      <c r="A873" t="s">
        <v>133</v>
      </c>
      <c r="B873" t="s">
        <v>322</v>
      </c>
      <c r="C873" t="s">
        <v>322</v>
      </c>
      <c r="D873" t="s">
        <v>322</v>
      </c>
      <c r="E873" t="s">
        <v>48</v>
      </c>
      <c r="F873" t="s">
        <v>48</v>
      </c>
      <c r="G873" t="s">
        <v>48</v>
      </c>
      <c r="H873" t="s">
        <v>48</v>
      </c>
      <c r="I873" t="s">
        <v>48</v>
      </c>
      <c r="J873" t="s">
        <v>48</v>
      </c>
      <c r="K873" t="s">
        <v>48</v>
      </c>
      <c r="L873" t="s">
        <v>48</v>
      </c>
      <c r="M873" t="s">
        <v>48</v>
      </c>
      <c r="N873" t="s">
        <v>48</v>
      </c>
      <c r="O873" t="s">
        <v>48</v>
      </c>
      <c r="P873" t="s">
        <v>48</v>
      </c>
      <c r="Q873" t="s">
        <v>48</v>
      </c>
      <c r="R873" t="s">
        <v>48</v>
      </c>
      <c r="S873" t="s">
        <v>48</v>
      </c>
      <c r="T873" t="s">
        <v>322</v>
      </c>
      <c r="U873" t="s">
        <v>322</v>
      </c>
      <c r="V873" t="s">
        <v>322</v>
      </c>
      <c r="W873" t="s">
        <v>322</v>
      </c>
      <c r="X873" t="s">
        <v>322</v>
      </c>
      <c r="Y873" t="s">
        <v>322</v>
      </c>
      <c r="Z873" t="s">
        <v>322</v>
      </c>
      <c r="AH873" t="s">
        <v>322</v>
      </c>
      <c r="AI873" s="26"/>
      <c r="AJ873" s="26" t="s">
        <v>322</v>
      </c>
      <c r="AK873" s="26" t="s">
        <v>322</v>
      </c>
      <c r="AL873" s="26" t="s">
        <v>322</v>
      </c>
      <c r="AM873" s="26" t="str" cm="1">
        <f t="array" ref="AM873">IF(AH873="Yes",T873&amp;" (Suspended as of: "&amp;TEXT(AI873,"m/dd/yyyy")&amp;")",T873)</f>
        <v xml:space="preserve"> </v>
      </c>
      <c r="AN873" t="str" cm="1">
        <f t="array" ref="AN87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73" t="str" cm="1">
        <f t="array" ref="AO87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7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73" t="e">
        <f>VLOOKUP(data[[#This Row],[Lead Name]],get_cat!$A$170:$B$172,2,0)</f>
        <v>#N/A</v>
      </c>
      <c r="AR87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74" spans="1:44" x14ac:dyDescent="0.35">
      <c r="A874" t="s">
        <v>133</v>
      </c>
      <c r="B874" t="s">
        <v>322</v>
      </c>
      <c r="C874" t="s">
        <v>322</v>
      </c>
      <c r="D874" t="s">
        <v>322</v>
      </c>
      <c r="E874" t="s">
        <v>48</v>
      </c>
      <c r="F874" t="s">
        <v>48</v>
      </c>
      <c r="G874" t="s">
        <v>48</v>
      </c>
      <c r="H874" t="s">
        <v>48</v>
      </c>
      <c r="I874" t="s">
        <v>48</v>
      </c>
      <c r="J874" t="s">
        <v>48</v>
      </c>
      <c r="K874" t="s">
        <v>48</v>
      </c>
      <c r="L874" t="s">
        <v>48</v>
      </c>
      <c r="M874" t="s">
        <v>48</v>
      </c>
      <c r="N874" t="s">
        <v>48</v>
      </c>
      <c r="O874" t="s">
        <v>48</v>
      </c>
      <c r="P874" t="s">
        <v>48</v>
      </c>
      <c r="Q874" t="s">
        <v>48</v>
      </c>
      <c r="R874" t="s">
        <v>48</v>
      </c>
      <c r="S874" t="s">
        <v>48</v>
      </c>
      <c r="T874" t="s">
        <v>322</v>
      </c>
      <c r="U874" t="s">
        <v>322</v>
      </c>
      <c r="V874" t="s">
        <v>322</v>
      </c>
      <c r="W874" t="s">
        <v>322</v>
      </c>
      <c r="X874" t="s">
        <v>322</v>
      </c>
      <c r="Y874" t="s">
        <v>322</v>
      </c>
      <c r="Z874" t="s">
        <v>322</v>
      </c>
      <c r="AH874" t="s">
        <v>322</v>
      </c>
      <c r="AI874" s="26"/>
      <c r="AJ874" s="26" t="s">
        <v>322</v>
      </c>
      <c r="AK874" s="26" t="s">
        <v>322</v>
      </c>
      <c r="AL874" s="26" t="s">
        <v>322</v>
      </c>
      <c r="AM874" s="26" t="str" cm="1">
        <f t="array" ref="AM874">IF(AH874="Yes",T874&amp;" (Suspended as of: "&amp;TEXT(AI874,"m/dd/yyyy")&amp;")",T874)</f>
        <v xml:space="preserve"> </v>
      </c>
      <c r="AN874" t="str" cm="1">
        <f t="array" ref="AN87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74" t="str" cm="1">
        <f t="array" ref="AO87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7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74" t="e">
        <f>VLOOKUP(data[[#This Row],[Lead Name]],get_cat!$A$170:$B$172,2,0)</f>
        <v>#N/A</v>
      </c>
      <c r="AR87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75" spans="1:44" x14ac:dyDescent="0.35">
      <c r="A875" t="s">
        <v>133</v>
      </c>
      <c r="B875" t="s">
        <v>322</v>
      </c>
      <c r="C875" t="s">
        <v>322</v>
      </c>
      <c r="D875" t="s">
        <v>322</v>
      </c>
      <c r="E875" t="s">
        <v>48</v>
      </c>
      <c r="F875" t="s">
        <v>48</v>
      </c>
      <c r="G875" t="s">
        <v>48</v>
      </c>
      <c r="H875" t="s">
        <v>48</v>
      </c>
      <c r="I875" t="s">
        <v>48</v>
      </c>
      <c r="J875" t="s">
        <v>48</v>
      </c>
      <c r="K875" t="s">
        <v>48</v>
      </c>
      <c r="L875" t="s">
        <v>48</v>
      </c>
      <c r="M875" t="s">
        <v>48</v>
      </c>
      <c r="N875" t="s">
        <v>48</v>
      </c>
      <c r="O875" t="s">
        <v>48</v>
      </c>
      <c r="P875" t="s">
        <v>48</v>
      </c>
      <c r="Q875" t="s">
        <v>48</v>
      </c>
      <c r="R875" t="s">
        <v>48</v>
      </c>
      <c r="S875" t="s">
        <v>48</v>
      </c>
      <c r="T875" t="s">
        <v>322</v>
      </c>
      <c r="U875" t="s">
        <v>322</v>
      </c>
      <c r="V875" t="s">
        <v>322</v>
      </c>
      <c r="W875" t="s">
        <v>322</v>
      </c>
      <c r="X875" t="s">
        <v>322</v>
      </c>
      <c r="Y875" t="s">
        <v>322</v>
      </c>
      <c r="Z875" t="s">
        <v>322</v>
      </c>
      <c r="AH875" t="s">
        <v>322</v>
      </c>
      <c r="AI875" s="26"/>
      <c r="AJ875" s="26" t="s">
        <v>322</v>
      </c>
      <c r="AK875" s="26" t="s">
        <v>322</v>
      </c>
      <c r="AL875" s="26" t="s">
        <v>322</v>
      </c>
      <c r="AM875" s="26" t="str" cm="1">
        <f t="array" ref="AM875">IF(AH875="Yes",T875&amp;" (Suspended as of: "&amp;TEXT(AI875,"m/dd/yyyy")&amp;")",T875)</f>
        <v xml:space="preserve"> </v>
      </c>
      <c r="AN875" t="str" cm="1">
        <f t="array" ref="AN87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75" t="str" cm="1">
        <f t="array" ref="AO87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7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75" t="e">
        <f>VLOOKUP(data[[#This Row],[Lead Name]],get_cat!$A$170:$B$172,2,0)</f>
        <v>#N/A</v>
      </c>
      <c r="AR87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76" spans="1:44" x14ac:dyDescent="0.35">
      <c r="A876" t="s">
        <v>133</v>
      </c>
      <c r="B876" t="s">
        <v>322</v>
      </c>
      <c r="C876" t="s">
        <v>322</v>
      </c>
      <c r="D876" t="s">
        <v>322</v>
      </c>
      <c r="E876" t="s">
        <v>48</v>
      </c>
      <c r="F876" t="s">
        <v>48</v>
      </c>
      <c r="G876" t="s">
        <v>48</v>
      </c>
      <c r="H876" t="s">
        <v>48</v>
      </c>
      <c r="I876" t="s">
        <v>48</v>
      </c>
      <c r="J876" t="s">
        <v>48</v>
      </c>
      <c r="K876" t="s">
        <v>48</v>
      </c>
      <c r="L876" t="s">
        <v>48</v>
      </c>
      <c r="M876" t="s">
        <v>48</v>
      </c>
      <c r="N876" t="s">
        <v>48</v>
      </c>
      <c r="O876" t="s">
        <v>48</v>
      </c>
      <c r="P876" t="s">
        <v>48</v>
      </c>
      <c r="Q876" t="s">
        <v>48</v>
      </c>
      <c r="R876" t="s">
        <v>48</v>
      </c>
      <c r="S876" t="s">
        <v>48</v>
      </c>
      <c r="T876" t="s">
        <v>322</v>
      </c>
      <c r="U876" t="s">
        <v>322</v>
      </c>
      <c r="V876" t="s">
        <v>322</v>
      </c>
      <c r="W876" t="s">
        <v>322</v>
      </c>
      <c r="X876" t="s">
        <v>322</v>
      </c>
      <c r="Y876" t="s">
        <v>322</v>
      </c>
      <c r="Z876" t="s">
        <v>322</v>
      </c>
      <c r="AH876" t="s">
        <v>322</v>
      </c>
      <c r="AI876" s="26"/>
      <c r="AJ876" s="26" t="s">
        <v>322</v>
      </c>
      <c r="AK876" s="26" t="s">
        <v>322</v>
      </c>
      <c r="AL876" s="26" t="s">
        <v>322</v>
      </c>
      <c r="AM876" s="26" t="str" cm="1">
        <f t="array" ref="AM876">IF(AH876="Yes",T876&amp;" (Suspended as of: "&amp;TEXT(AI876,"m/dd/yyyy")&amp;")",T876)</f>
        <v xml:space="preserve"> </v>
      </c>
      <c r="AN876" t="str" cm="1">
        <f t="array" ref="AN87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76" t="str" cm="1">
        <f t="array" ref="AO87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7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76" t="e">
        <f>VLOOKUP(data[[#This Row],[Lead Name]],get_cat!$A$170:$B$172,2,0)</f>
        <v>#N/A</v>
      </c>
      <c r="AR87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77" spans="1:44" x14ac:dyDescent="0.35">
      <c r="A877" t="s">
        <v>133</v>
      </c>
      <c r="B877" t="s">
        <v>322</v>
      </c>
      <c r="C877" t="s">
        <v>322</v>
      </c>
      <c r="D877" t="s">
        <v>322</v>
      </c>
      <c r="E877" t="s">
        <v>48</v>
      </c>
      <c r="F877" t="s">
        <v>48</v>
      </c>
      <c r="G877" t="s">
        <v>48</v>
      </c>
      <c r="H877" t="s">
        <v>48</v>
      </c>
      <c r="I877" t="s">
        <v>48</v>
      </c>
      <c r="J877" t="s">
        <v>48</v>
      </c>
      <c r="K877" t="s">
        <v>48</v>
      </c>
      <c r="L877" t="s">
        <v>48</v>
      </c>
      <c r="M877" t="s">
        <v>48</v>
      </c>
      <c r="N877" t="s">
        <v>48</v>
      </c>
      <c r="O877" t="s">
        <v>48</v>
      </c>
      <c r="P877" t="s">
        <v>48</v>
      </c>
      <c r="Q877" t="s">
        <v>48</v>
      </c>
      <c r="R877" t="s">
        <v>48</v>
      </c>
      <c r="S877" t="s">
        <v>48</v>
      </c>
      <c r="T877" t="s">
        <v>322</v>
      </c>
      <c r="U877" t="s">
        <v>322</v>
      </c>
      <c r="V877" t="s">
        <v>322</v>
      </c>
      <c r="W877" t="s">
        <v>322</v>
      </c>
      <c r="X877" t="s">
        <v>322</v>
      </c>
      <c r="Y877" t="s">
        <v>322</v>
      </c>
      <c r="Z877" t="s">
        <v>322</v>
      </c>
      <c r="AH877" t="s">
        <v>322</v>
      </c>
      <c r="AI877" s="26"/>
      <c r="AJ877" s="26" t="s">
        <v>322</v>
      </c>
      <c r="AK877" s="26" t="s">
        <v>322</v>
      </c>
      <c r="AL877" s="26" t="s">
        <v>322</v>
      </c>
      <c r="AM877" s="26" t="str" cm="1">
        <f t="array" ref="AM877">IF(AH877="Yes",T877&amp;" (Suspended as of: "&amp;TEXT(AI877,"m/dd/yyyy")&amp;")",T877)</f>
        <v xml:space="preserve"> </v>
      </c>
      <c r="AN877" t="str" cm="1">
        <f t="array" ref="AN87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77" t="str" cm="1">
        <f t="array" ref="AO87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7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77" t="e">
        <f>VLOOKUP(data[[#This Row],[Lead Name]],get_cat!$A$170:$B$172,2,0)</f>
        <v>#N/A</v>
      </c>
      <c r="AR87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78" spans="1:44" x14ac:dyDescent="0.35">
      <c r="A878" t="s">
        <v>133</v>
      </c>
      <c r="B878" t="s">
        <v>322</v>
      </c>
      <c r="C878" t="s">
        <v>322</v>
      </c>
      <c r="D878" t="s">
        <v>322</v>
      </c>
      <c r="E878" t="s">
        <v>48</v>
      </c>
      <c r="F878" t="s">
        <v>48</v>
      </c>
      <c r="G878" t="s">
        <v>48</v>
      </c>
      <c r="H878" t="s">
        <v>48</v>
      </c>
      <c r="I878" t="s">
        <v>48</v>
      </c>
      <c r="J878" t="s">
        <v>48</v>
      </c>
      <c r="K878" t="s">
        <v>48</v>
      </c>
      <c r="L878" t="s">
        <v>48</v>
      </c>
      <c r="M878" t="s">
        <v>48</v>
      </c>
      <c r="N878" t="s">
        <v>48</v>
      </c>
      <c r="O878" t="s">
        <v>48</v>
      </c>
      <c r="P878" t="s">
        <v>48</v>
      </c>
      <c r="Q878" t="s">
        <v>48</v>
      </c>
      <c r="R878" t="s">
        <v>48</v>
      </c>
      <c r="S878" t="s">
        <v>48</v>
      </c>
      <c r="T878" t="s">
        <v>322</v>
      </c>
      <c r="U878" t="s">
        <v>322</v>
      </c>
      <c r="V878" t="s">
        <v>322</v>
      </c>
      <c r="W878" t="s">
        <v>322</v>
      </c>
      <c r="X878" t="s">
        <v>322</v>
      </c>
      <c r="Y878" t="s">
        <v>322</v>
      </c>
      <c r="Z878" t="s">
        <v>322</v>
      </c>
      <c r="AH878" t="s">
        <v>322</v>
      </c>
      <c r="AI878" s="26"/>
      <c r="AJ878" s="26" t="s">
        <v>322</v>
      </c>
      <c r="AK878" s="26" t="s">
        <v>322</v>
      </c>
      <c r="AL878" s="26" t="s">
        <v>322</v>
      </c>
      <c r="AM878" s="26" t="str" cm="1">
        <f t="array" ref="AM878">IF(AH878="Yes",T878&amp;" (Suspended as of: "&amp;TEXT(AI878,"m/dd/yyyy")&amp;")",T878)</f>
        <v xml:space="preserve"> </v>
      </c>
      <c r="AN878" t="str" cm="1">
        <f t="array" ref="AN87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78" t="str" cm="1">
        <f t="array" ref="AO87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7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78" t="e">
        <f>VLOOKUP(data[[#This Row],[Lead Name]],get_cat!$A$170:$B$172,2,0)</f>
        <v>#N/A</v>
      </c>
      <c r="AR87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79" spans="1:44" x14ac:dyDescent="0.35">
      <c r="A879" t="s">
        <v>133</v>
      </c>
      <c r="B879" t="s">
        <v>322</v>
      </c>
      <c r="C879" t="s">
        <v>322</v>
      </c>
      <c r="D879" t="s">
        <v>322</v>
      </c>
      <c r="E879" t="s">
        <v>48</v>
      </c>
      <c r="F879" t="s">
        <v>48</v>
      </c>
      <c r="G879" t="s">
        <v>48</v>
      </c>
      <c r="H879" t="s">
        <v>48</v>
      </c>
      <c r="I879" t="s">
        <v>48</v>
      </c>
      <c r="J879" t="s">
        <v>48</v>
      </c>
      <c r="K879" t="s">
        <v>48</v>
      </c>
      <c r="L879" t="s">
        <v>48</v>
      </c>
      <c r="M879" t="s">
        <v>48</v>
      </c>
      <c r="N879" t="s">
        <v>48</v>
      </c>
      <c r="O879" t="s">
        <v>48</v>
      </c>
      <c r="P879" t="s">
        <v>48</v>
      </c>
      <c r="Q879" t="s">
        <v>48</v>
      </c>
      <c r="R879" t="s">
        <v>48</v>
      </c>
      <c r="S879" t="s">
        <v>48</v>
      </c>
      <c r="T879" t="s">
        <v>322</v>
      </c>
      <c r="U879" t="s">
        <v>322</v>
      </c>
      <c r="V879" t="s">
        <v>322</v>
      </c>
      <c r="W879" t="s">
        <v>322</v>
      </c>
      <c r="X879" t="s">
        <v>322</v>
      </c>
      <c r="Y879" t="s">
        <v>322</v>
      </c>
      <c r="Z879" t="s">
        <v>322</v>
      </c>
      <c r="AH879" t="s">
        <v>322</v>
      </c>
      <c r="AI879" s="26"/>
      <c r="AJ879" s="26" t="s">
        <v>322</v>
      </c>
      <c r="AK879" s="26" t="s">
        <v>322</v>
      </c>
      <c r="AL879" s="26" t="s">
        <v>322</v>
      </c>
      <c r="AM879" s="26" t="str" cm="1">
        <f t="array" ref="AM879">IF(AH879="Yes",T879&amp;" (Suspended as of: "&amp;TEXT(AI879,"m/dd/yyyy")&amp;")",T879)</f>
        <v xml:space="preserve"> </v>
      </c>
      <c r="AN879" t="str" cm="1">
        <f t="array" ref="AN87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79" t="str" cm="1">
        <f t="array" ref="AO87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7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79" t="e">
        <f>VLOOKUP(data[[#This Row],[Lead Name]],get_cat!$A$170:$B$172,2,0)</f>
        <v>#N/A</v>
      </c>
      <c r="AR87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80" spans="1:44" x14ac:dyDescent="0.35">
      <c r="A880" t="s">
        <v>133</v>
      </c>
      <c r="B880" t="s">
        <v>322</v>
      </c>
      <c r="C880" t="s">
        <v>322</v>
      </c>
      <c r="D880" t="s">
        <v>322</v>
      </c>
      <c r="E880" t="s">
        <v>48</v>
      </c>
      <c r="F880" t="s">
        <v>48</v>
      </c>
      <c r="G880" t="s">
        <v>48</v>
      </c>
      <c r="H880" t="s">
        <v>48</v>
      </c>
      <c r="I880" t="s">
        <v>48</v>
      </c>
      <c r="J880" t="s">
        <v>48</v>
      </c>
      <c r="K880" t="s">
        <v>48</v>
      </c>
      <c r="L880" t="s">
        <v>48</v>
      </c>
      <c r="M880" t="s">
        <v>48</v>
      </c>
      <c r="N880" t="s">
        <v>48</v>
      </c>
      <c r="O880" t="s">
        <v>48</v>
      </c>
      <c r="P880" t="s">
        <v>48</v>
      </c>
      <c r="Q880" t="s">
        <v>48</v>
      </c>
      <c r="R880" t="s">
        <v>48</v>
      </c>
      <c r="S880" t="s">
        <v>48</v>
      </c>
      <c r="T880" t="s">
        <v>322</v>
      </c>
      <c r="U880" t="s">
        <v>322</v>
      </c>
      <c r="V880" t="s">
        <v>322</v>
      </c>
      <c r="W880" t="s">
        <v>322</v>
      </c>
      <c r="X880" t="s">
        <v>322</v>
      </c>
      <c r="Y880" t="s">
        <v>322</v>
      </c>
      <c r="Z880" t="s">
        <v>322</v>
      </c>
      <c r="AH880" t="s">
        <v>322</v>
      </c>
      <c r="AI880" s="26"/>
      <c r="AJ880" s="26" t="s">
        <v>322</v>
      </c>
      <c r="AK880" s="26" t="s">
        <v>322</v>
      </c>
      <c r="AL880" s="26" t="s">
        <v>322</v>
      </c>
      <c r="AM880" s="26" t="str" cm="1">
        <f t="array" ref="AM880">IF(AH880="Yes",T880&amp;" (Suspended as of: "&amp;TEXT(AI880,"m/dd/yyyy")&amp;")",T880)</f>
        <v xml:space="preserve"> </v>
      </c>
      <c r="AN880" t="str" cm="1">
        <f t="array" ref="AN88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80" t="str" cm="1">
        <f t="array" ref="AO88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8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80" t="e">
        <f>VLOOKUP(data[[#This Row],[Lead Name]],get_cat!$A$170:$B$172,2,0)</f>
        <v>#N/A</v>
      </c>
      <c r="AR88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81" spans="1:44" x14ac:dyDescent="0.35">
      <c r="A881" t="s">
        <v>133</v>
      </c>
      <c r="B881" t="s">
        <v>322</v>
      </c>
      <c r="C881" t="s">
        <v>322</v>
      </c>
      <c r="D881" t="s">
        <v>322</v>
      </c>
      <c r="E881" t="s">
        <v>48</v>
      </c>
      <c r="F881" t="s">
        <v>48</v>
      </c>
      <c r="G881" t="s">
        <v>48</v>
      </c>
      <c r="H881" t="s">
        <v>48</v>
      </c>
      <c r="I881" t="s">
        <v>48</v>
      </c>
      <c r="J881" t="s">
        <v>48</v>
      </c>
      <c r="K881" t="s">
        <v>48</v>
      </c>
      <c r="L881" t="s">
        <v>48</v>
      </c>
      <c r="M881" t="s">
        <v>48</v>
      </c>
      <c r="N881" t="s">
        <v>48</v>
      </c>
      <c r="O881" t="s">
        <v>48</v>
      </c>
      <c r="P881" t="s">
        <v>48</v>
      </c>
      <c r="Q881" t="s">
        <v>48</v>
      </c>
      <c r="R881" t="s">
        <v>48</v>
      </c>
      <c r="S881" t="s">
        <v>48</v>
      </c>
      <c r="T881" t="s">
        <v>322</v>
      </c>
      <c r="U881" t="s">
        <v>322</v>
      </c>
      <c r="V881" t="s">
        <v>322</v>
      </c>
      <c r="W881" t="s">
        <v>322</v>
      </c>
      <c r="X881" t="s">
        <v>322</v>
      </c>
      <c r="Y881" t="s">
        <v>322</v>
      </c>
      <c r="Z881" t="s">
        <v>322</v>
      </c>
      <c r="AH881" t="s">
        <v>322</v>
      </c>
      <c r="AI881" s="26"/>
      <c r="AJ881" s="26" t="s">
        <v>322</v>
      </c>
      <c r="AK881" s="26" t="s">
        <v>322</v>
      </c>
      <c r="AL881" s="26" t="s">
        <v>322</v>
      </c>
      <c r="AM881" s="26" t="str" cm="1">
        <f t="array" ref="AM881">IF(AH881="Yes",T881&amp;" (Suspended as of: "&amp;TEXT(AI881,"m/dd/yyyy")&amp;")",T881)</f>
        <v xml:space="preserve"> </v>
      </c>
      <c r="AN881" t="str" cm="1">
        <f t="array" ref="AN88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81" t="str" cm="1">
        <f t="array" ref="AO88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8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81" t="e">
        <f>VLOOKUP(data[[#This Row],[Lead Name]],get_cat!$A$170:$B$172,2,0)</f>
        <v>#N/A</v>
      </c>
      <c r="AR88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82" spans="1:44" x14ac:dyDescent="0.35">
      <c r="A882" t="s">
        <v>133</v>
      </c>
      <c r="B882" t="s">
        <v>322</v>
      </c>
      <c r="C882" t="s">
        <v>322</v>
      </c>
      <c r="D882" t="s">
        <v>322</v>
      </c>
      <c r="E882" t="s">
        <v>48</v>
      </c>
      <c r="F882" t="s">
        <v>48</v>
      </c>
      <c r="G882" t="s">
        <v>48</v>
      </c>
      <c r="H882" t="s">
        <v>48</v>
      </c>
      <c r="I882" t="s">
        <v>48</v>
      </c>
      <c r="J882" t="s">
        <v>48</v>
      </c>
      <c r="K882" t="s">
        <v>48</v>
      </c>
      <c r="L882" t="s">
        <v>48</v>
      </c>
      <c r="M882" t="s">
        <v>48</v>
      </c>
      <c r="N882" t="s">
        <v>48</v>
      </c>
      <c r="O882" t="s">
        <v>48</v>
      </c>
      <c r="P882" t="s">
        <v>48</v>
      </c>
      <c r="Q882" t="s">
        <v>48</v>
      </c>
      <c r="R882" t="s">
        <v>48</v>
      </c>
      <c r="S882" t="s">
        <v>48</v>
      </c>
      <c r="T882" t="s">
        <v>322</v>
      </c>
      <c r="U882" t="s">
        <v>322</v>
      </c>
      <c r="V882" t="s">
        <v>322</v>
      </c>
      <c r="W882" t="s">
        <v>322</v>
      </c>
      <c r="X882" t="s">
        <v>322</v>
      </c>
      <c r="Y882" t="s">
        <v>322</v>
      </c>
      <c r="Z882" t="s">
        <v>322</v>
      </c>
      <c r="AH882" t="s">
        <v>322</v>
      </c>
      <c r="AI882" s="26"/>
      <c r="AJ882" s="26" t="s">
        <v>322</v>
      </c>
      <c r="AK882" s="26" t="s">
        <v>322</v>
      </c>
      <c r="AL882" s="26" t="s">
        <v>322</v>
      </c>
      <c r="AM882" s="26" t="str" cm="1">
        <f t="array" ref="AM882">IF(AH882="Yes",T882&amp;" (Suspended as of: "&amp;TEXT(AI882,"m/dd/yyyy")&amp;")",T882)</f>
        <v xml:space="preserve"> </v>
      </c>
      <c r="AN882" t="str" cm="1">
        <f t="array" ref="AN88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82" t="str" cm="1">
        <f t="array" ref="AO88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8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82" t="e">
        <f>VLOOKUP(data[[#This Row],[Lead Name]],get_cat!$A$170:$B$172,2,0)</f>
        <v>#N/A</v>
      </c>
      <c r="AR88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83" spans="1:44" x14ac:dyDescent="0.35">
      <c r="A883" t="s">
        <v>133</v>
      </c>
      <c r="B883" t="s">
        <v>322</v>
      </c>
      <c r="C883" t="s">
        <v>322</v>
      </c>
      <c r="D883" t="s">
        <v>322</v>
      </c>
      <c r="E883" t="s">
        <v>48</v>
      </c>
      <c r="F883" t="s">
        <v>48</v>
      </c>
      <c r="G883" t="s">
        <v>48</v>
      </c>
      <c r="H883" t="s">
        <v>48</v>
      </c>
      <c r="I883" t="s">
        <v>48</v>
      </c>
      <c r="J883" t="s">
        <v>48</v>
      </c>
      <c r="K883" t="s">
        <v>48</v>
      </c>
      <c r="L883" t="s">
        <v>48</v>
      </c>
      <c r="M883" t="s">
        <v>48</v>
      </c>
      <c r="N883" t="s">
        <v>48</v>
      </c>
      <c r="O883" t="s">
        <v>48</v>
      </c>
      <c r="P883" t="s">
        <v>48</v>
      </c>
      <c r="Q883" t="s">
        <v>48</v>
      </c>
      <c r="R883" t="s">
        <v>48</v>
      </c>
      <c r="S883" t="s">
        <v>48</v>
      </c>
      <c r="T883" t="s">
        <v>322</v>
      </c>
      <c r="U883" t="s">
        <v>322</v>
      </c>
      <c r="V883" t="s">
        <v>322</v>
      </c>
      <c r="W883" t="s">
        <v>322</v>
      </c>
      <c r="X883" t="s">
        <v>322</v>
      </c>
      <c r="Y883" t="s">
        <v>322</v>
      </c>
      <c r="Z883" t="s">
        <v>322</v>
      </c>
      <c r="AH883" t="s">
        <v>322</v>
      </c>
      <c r="AI883" s="26"/>
      <c r="AJ883" s="26" t="s">
        <v>322</v>
      </c>
      <c r="AK883" s="26" t="s">
        <v>322</v>
      </c>
      <c r="AL883" s="26" t="s">
        <v>322</v>
      </c>
      <c r="AM883" s="26" t="str" cm="1">
        <f t="array" ref="AM883">IF(AH883="Yes",T883&amp;" (Suspended as of: "&amp;TEXT(AI883,"m/dd/yyyy")&amp;")",T883)</f>
        <v xml:space="preserve"> </v>
      </c>
      <c r="AN883" t="str" cm="1">
        <f t="array" ref="AN88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83" t="str" cm="1">
        <f t="array" ref="AO88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8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83" t="e">
        <f>VLOOKUP(data[[#This Row],[Lead Name]],get_cat!$A$170:$B$172,2,0)</f>
        <v>#N/A</v>
      </c>
      <c r="AR88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84" spans="1:44" x14ac:dyDescent="0.35">
      <c r="A884" t="s">
        <v>133</v>
      </c>
      <c r="B884" t="s">
        <v>322</v>
      </c>
      <c r="C884" t="s">
        <v>322</v>
      </c>
      <c r="D884" t="s">
        <v>322</v>
      </c>
      <c r="E884" t="s">
        <v>48</v>
      </c>
      <c r="F884" t="s">
        <v>48</v>
      </c>
      <c r="G884" t="s">
        <v>48</v>
      </c>
      <c r="H884" t="s">
        <v>48</v>
      </c>
      <c r="I884" t="s">
        <v>48</v>
      </c>
      <c r="J884" t="s">
        <v>48</v>
      </c>
      <c r="K884" t="s">
        <v>48</v>
      </c>
      <c r="L884" t="s">
        <v>48</v>
      </c>
      <c r="M884" t="s">
        <v>48</v>
      </c>
      <c r="N884" t="s">
        <v>48</v>
      </c>
      <c r="O884" t="s">
        <v>48</v>
      </c>
      <c r="P884" t="s">
        <v>48</v>
      </c>
      <c r="Q884" t="s">
        <v>48</v>
      </c>
      <c r="R884" t="s">
        <v>48</v>
      </c>
      <c r="S884" t="s">
        <v>48</v>
      </c>
      <c r="T884" t="s">
        <v>322</v>
      </c>
      <c r="U884" t="s">
        <v>322</v>
      </c>
      <c r="V884" t="s">
        <v>322</v>
      </c>
      <c r="W884" t="s">
        <v>322</v>
      </c>
      <c r="X884" t="s">
        <v>322</v>
      </c>
      <c r="Y884" t="s">
        <v>322</v>
      </c>
      <c r="Z884" t="s">
        <v>322</v>
      </c>
      <c r="AH884" t="s">
        <v>322</v>
      </c>
      <c r="AI884" s="26"/>
      <c r="AJ884" s="26" t="s">
        <v>322</v>
      </c>
      <c r="AK884" s="26" t="s">
        <v>322</v>
      </c>
      <c r="AL884" s="26" t="s">
        <v>322</v>
      </c>
      <c r="AM884" s="26" t="str" cm="1">
        <f t="array" ref="AM884">IF(AH884="Yes",T884&amp;" (Suspended as of: "&amp;TEXT(AI884,"m/dd/yyyy")&amp;")",T884)</f>
        <v xml:space="preserve"> </v>
      </c>
      <c r="AN884" t="str" cm="1">
        <f t="array" ref="AN88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84" t="str" cm="1">
        <f t="array" ref="AO88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8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84" t="e">
        <f>VLOOKUP(data[[#This Row],[Lead Name]],get_cat!$A$170:$B$172,2,0)</f>
        <v>#N/A</v>
      </c>
      <c r="AR88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85" spans="1:44" x14ac:dyDescent="0.35">
      <c r="A885" t="s">
        <v>133</v>
      </c>
      <c r="B885" t="s">
        <v>322</v>
      </c>
      <c r="C885" t="s">
        <v>322</v>
      </c>
      <c r="D885" t="s">
        <v>322</v>
      </c>
      <c r="E885" t="s">
        <v>48</v>
      </c>
      <c r="F885" t="s">
        <v>48</v>
      </c>
      <c r="G885" t="s">
        <v>48</v>
      </c>
      <c r="H885" t="s">
        <v>48</v>
      </c>
      <c r="I885" t="s">
        <v>48</v>
      </c>
      <c r="J885" t="s">
        <v>48</v>
      </c>
      <c r="K885" t="s">
        <v>48</v>
      </c>
      <c r="L885" t="s">
        <v>48</v>
      </c>
      <c r="M885" t="s">
        <v>48</v>
      </c>
      <c r="N885" t="s">
        <v>48</v>
      </c>
      <c r="O885" t="s">
        <v>48</v>
      </c>
      <c r="P885" t="s">
        <v>48</v>
      </c>
      <c r="Q885" t="s">
        <v>48</v>
      </c>
      <c r="R885" t="s">
        <v>48</v>
      </c>
      <c r="S885" t="s">
        <v>48</v>
      </c>
      <c r="T885" t="s">
        <v>322</v>
      </c>
      <c r="U885" t="s">
        <v>322</v>
      </c>
      <c r="V885" t="s">
        <v>322</v>
      </c>
      <c r="W885" t="s">
        <v>322</v>
      </c>
      <c r="X885" t="s">
        <v>322</v>
      </c>
      <c r="Y885" t="s">
        <v>322</v>
      </c>
      <c r="Z885" t="s">
        <v>322</v>
      </c>
      <c r="AH885" t="s">
        <v>322</v>
      </c>
      <c r="AI885" s="26"/>
      <c r="AJ885" s="26" t="s">
        <v>322</v>
      </c>
      <c r="AK885" s="26" t="s">
        <v>322</v>
      </c>
      <c r="AL885" s="26" t="s">
        <v>322</v>
      </c>
      <c r="AM885" s="26" t="str" cm="1">
        <f t="array" ref="AM885">IF(AH885="Yes",T885&amp;" (Suspended as of: "&amp;TEXT(AI885,"m/dd/yyyy")&amp;")",T885)</f>
        <v xml:space="preserve"> </v>
      </c>
      <c r="AN885" t="str" cm="1">
        <f t="array" ref="AN88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85" t="str" cm="1">
        <f t="array" ref="AO88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8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85" t="e">
        <f>VLOOKUP(data[[#This Row],[Lead Name]],get_cat!$A$170:$B$172,2,0)</f>
        <v>#N/A</v>
      </c>
      <c r="AR88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86" spans="1:44" x14ac:dyDescent="0.35">
      <c r="A886" t="s">
        <v>133</v>
      </c>
      <c r="B886" t="s">
        <v>322</v>
      </c>
      <c r="C886" t="s">
        <v>322</v>
      </c>
      <c r="D886" t="s">
        <v>322</v>
      </c>
      <c r="E886" t="s">
        <v>48</v>
      </c>
      <c r="F886" t="s">
        <v>48</v>
      </c>
      <c r="G886" t="s">
        <v>48</v>
      </c>
      <c r="H886" t="s">
        <v>48</v>
      </c>
      <c r="I886" t="s">
        <v>48</v>
      </c>
      <c r="J886" t="s">
        <v>48</v>
      </c>
      <c r="K886" t="s">
        <v>48</v>
      </c>
      <c r="L886" t="s">
        <v>48</v>
      </c>
      <c r="M886" t="s">
        <v>48</v>
      </c>
      <c r="N886" t="s">
        <v>48</v>
      </c>
      <c r="O886" t="s">
        <v>48</v>
      </c>
      <c r="P886" t="s">
        <v>48</v>
      </c>
      <c r="Q886" t="s">
        <v>48</v>
      </c>
      <c r="R886" t="s">
        <v>48</v>
      </c>
      <c r="S886" t="s">
        <v>48</v>
      </c>
      <c r="T886" t="s">
        <v>322</v>
      </c>
      <c r="U886" t="s">
        <v>322</v>
      </c>
      <c r="V886" t="s">
        <v>322</v>
      </c>
      <c r="W886" t="s">
        <v>322</v>
      </c>
      <c r="X886" t="s">
        <v>322</v>
      </c>
      <c r="Y886" t="s">
        <v>322</v>
      </c>
      <c r="Z886" t="s">
        <v>322</v>
      </c>
      <c r="AH886" t="s">
        <v>322</v>
      </c>
      <c r="AI886" s="26"/>
      <c r="AJ886" s="26" t="s">
        <v>322</v>
      </c>
      <c r="AK886" s="26" t="s">
        <v>322</v>
      </c>
      <c r="AL886" s="26" t="s">
        <v>322</v>
      </c>
      <c r="AM886" s="26" t="str" cm="1">
        <f t="array" ref="AM886">IF(AH886="Yes",T886&amp;" (Suspended as of: "&amp;TEXT(AI886,"m/dd/yyyy")&amp;")",T886)</f>
        <v xml:space="preserve"> </v>
      </c>
      <c r="AN886" t="str" cm="1">
        <f t="array" ref="AN88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86" t="str" cm="1">
        <f t="array" ref="AO88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8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86" t="e">
        <f>VLOOKUP(data[[#This Row],[Lead Name]],get_cat!$A$170:$B$172,2,0)</f>
        <v>#N/A</v>
      </c>
      <c r="AR88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87" spans="1:44" x14ac:dyDescent="0.35">
      <c r="A887" t="s">
        <v>133</v>
      </c>
      <c r="B887" t="s">
        <v>322</v>
      </c>
      <c r="C887" t="s">
        <v>322</v>
      </c>
      <c r="D887" t="s">
        <v>322</v>
      </c>
      <c r="E887" t="s">
        <v>48</v>
      </c>
      <c r="F887" t="s">
        <v>48</v>
      </c>
      <c r="G887" t="s">
        <v>48</v>
      </c>
      <c r="H887" t="s">
        <v>48</v>
      </c>
      <c r="I887" t="s">
        <v>48</v>
      </c>
      <c r="J887" t="s">
        <v>48</v>
      </c>
      <c r="K887" t="s">
        <v>48</v>
      </c>
      <c r="L887" t="s">
        <v>48</v>
      </c>
      <c r="M887" t="s">
        <v>48</v>
      </c>
      <c r="N887" t="s">
        <v>48</v>
      </c>
      <c r="O887" t="s">
        <v>48</v>
      </c>
      <c r="P887" t="s">
        <v>48</v>
      </c>
      <c r="Q887" t="s">
        <v>48</v>
      </c>
      <c r="R887" t="s">
        <v>48</v>
      </c>
      <c r="S887" t="s">
        <v>48</v>
      </c>
      <c r="T887" t="s">
        <v>322</v>
      </c>
      <c r="U887" t="s">
        <v>322</v>
      </c>
      <c r="V887" t="s">
        <v>322</v>
      </c>
      <c r="W887" t="s">
        <v>322</v>
      </c>
      <c r="X887" t="s">
        <v>322</v>
      </c>
      <c r="Y887" t="s">
        <v>322</v>
      </c>
      <c r="Z887" t="s">
        <v>322</v>
      </c>
      <c r="AH887" t="s">
        <v>322</v>
      </c>
      <c r="AI887" s="26"/>
      <c r="AJ887" s="26" t="s">
        <v>322</v>
      </c>
      <c r="AK887" s="26" t="s">
        <v>322</v>
      </c>
      <c r="AL887" s="26" t="s">
        <v>322</v>
      </c>
      <c r="AM887" s="26" t="str" cm="1">
        <f t="array" ref="AM887">IF(AH887="Yes",T887&amp;" (Suspended as of: "&amp;TEXT(AI887,"m/dd/yyyy")&amp;")",T887)</f>
        <v xml:space="preserve"> </v>
      </c>
      <c r="AN887" t="str" cm="1">
        <f t="array" ref="AN88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87" t="str" cm="1">
        <f t="array" ref="AO88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8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87" t="e">
        <f>VLOOKUP(data[[#This Row],[Lead Name]],get_cat!$A$170:$B$172,2,0)</f>
        <v>#N/A</v>
      </c>
      <c r="AR88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88" spans="1:44" x14ac:dyDescent="0.35">
      <c r="A888" t="s">
        <v>133</v>
      </c>
      <c r="B888" t="s">
        <v>322</v>
      </c>
      <c r="C888" t="s">
        <v>322</v>
      </c>
      <c r="D888" t="s">
        <v>322</v>
      </c>
      <c r="E888" t="s">
        <v>48</v>
      </c>
      <c r="F888" t="s">
        <v>48</v>
      </c>
      <c r="G888" t="s">
        <v>48</v>
      </c>
      <c r="H888" t="s">
        <v>48</v>
      </c>
      <c r="I888" t="s">
        <v>48</v>
      </c>
      <c r="J888" t="s">
        <v>48</v>
      </c>
      <c r="K888" t="s">
        <v>48</v>
      </c>
      <c r="L888" t="s">
        <v>48</v>
      </c>
      <c r="M888" t="s">
        <v>48</v>
      </c>
      <c r="N888" t="s">
        <v>48</v>
      </c>
      <c r="O888" t="s">
        <v>48</v>
      </c>
      <c r="P888" t="s">
        <v>48</v>
      </c>
      <c r="Q888" t="s">
        <v>48</v>
      </c>
      <c r="R888" t="s">
        <v>48</v>
      </c>
      <c r="S888" t="s">
        <v>48</v>
      </c>
      <c r="T888" t="s">
        <v>322</v>
      </c>
      <c r="U888" t="s">
        <v>322</v>
      </c>
      <c r="V888" t="s">
        <v>322</v>
      </c>
      <c r="W888" t="s">
        <v>322</v>
      </c>
      <c r="X888" t="s">
        <v>322</v>
      </c>
      <c r="Y888" t="s">
        <v>322</v>
      </c>
      <c r="Z888" t="s">
        <v>322</v>
      </c>
      <c r="AH888" t="s">
        <v>322</v>
      </c>
      <c r="AI888" s="26"/>
      <c r="AJ888" s="26" t="s">
        <v>322</v>
      </c>
      <c r="AK888" s="26" t="s">
        <v>322</v>
      </c>
      <c r="AL888" s="26" t="s">
        <v>322</v>
      </c>
      <c r="AM888" s="26" t="str" cm="1">
        <f t="array" ref="AM888">IF(AH888="Yes",T888&amp;" (Suspended as of: "&amp;TEXT(AI888,"m/dd/yyyy")&amp;")",T888)</f>
        <v xml:space="preserve"> </v>
      </c>
      <c r="AN888" t="str" cm="1">
        <f t="array" ref="AN88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88" t="str" cm="1">
        <f t="array" ref="AO88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8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88" t="e">
        <f>VLOOKUP(data[[#This Row],[Lead Name]],get_cat!$A$170:$B$172,2,0)</f>
        <v>#N/A</v>
      </c>
      <c r="AR88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89" spans="1:44" x14ac:dyDescent="0.35">
      <c r="A889" t="s">
        <v>133</v>
      </c>
      <c r="B889" t="s">
        <v>322</v>
      </c>
      <c r="C889" t="s">
        <v>322</v>
      </c>
      <c r="D889" t="s">
        <v>322</v>
      </c>
      <c r="E889" t="s">
        <v>48</v>
      </c>
      <c r="F889" t="s">
        <v>48</v>
      </c>
      <c r="G889" t="s">
        <v>48</v>
      </c>
      <c r="H889" t="s">
        <v>48</v>
      </c>
      <c r="I889" t="s">
        <v>48</v>
      </c>
      <c r="J889" t="s">
        <v>48</v>
      </c>
      <c r="K889" t="s">
        <v>48</v>
      </c>
      <c r="L889" t="s">
        <v>48</v>
      </c>
      <c r="M889" t="s">
        <v>48</v>
      </c>
      <c r="N889" t="s">
        <v>48</v>
      </c>
      <c r="O889" t="s">
        <v>48</v>
      </c>
      <c r="P889" t="s">
        <v>48</v>
      </c>
      <c r="Q889" t="s">
        <v>48</v>
      </c>
      <c r="R889" t="s">
        <v>48</v>
      </c>
      <c r="S889" t="s">
        <v>48</v>
      </c>
      <c r="T889" t="s">
        <v>322</v>
      </c>
      <c r="U889" t="s">
        <v>322</v>
      </c>
      <c r="V889" t="s">
        <v>322</v>
      </c>
      <c r="W889" t="s">
        <v>322</v>
      </c>
      <c r="X889" t="s">
        <v>322</v>
      </c>
      <c r="Y889" t="s">
        <v>322</v>
      </c>
      <c r="Z889" t="s">
        <v>322</v>
      </c>
      <c r="AH889" t="s">
        <v>322</v>
      </c>
      <c r="AI889" s="26"/>
      <c r="AJ889" s="26" t="s">
        <v>322</v>
      </c>
      <c r="AK889" s="26" t="s">
        <v>322</v>
      </c>
      <c r="AL889" s="26" t="s">
        <v>322</v>
      </c>
      <c r="AM889" s="26" t="str" cm="1">
        <f t="array" ref="AM889">IF(AH889="Yes",T889&amp;" (Suspended as of: "&amp;TEXT(AI889,"m/dd/yyyy")&amp;")",T889)</f>
        <v xml:space="preserve"> </v>
      </c>
      <c r="AN889" t="str" cm="1">
        <f t="array" ref="AN88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89" t="str" cm="1">
        <f t="array" ref="AO88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8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89" t="e">
        <f>VLOOKUP(data[[#This Row],[Lead Name]],get_cat!$A$170:$B$172,2,0)</f>
        <v>#N/A</v>
      </c>
      <c r="AR88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90" spans="1:44" x14ac:dyDescent="0.35">
      <c r="A890" t="s">
        <v>133</v>
      </c>
      <c r="B890" t="s">
        <v>322</v>
      </c>
      <c r="C890" t="s">
        <v>322</v>
      </c>
      <c r="D890" t="s">
        <v>322</v>
      </c>
      <c r="E890" t="s">
        <v>48</v>
      </c>
      <c r="F890" t="s">
        <v>48</v>
      </c>
      <c r="G890" t="s">
        <v>48</v>
      </c>
      <c r="H890" t="s">
        <v>48</v>
      </c>
      <c r="I890" t="s">
        <v>48</v>
      </c>
      <c r="J890" t="s">
        <v>48</v>
      </c>
      <c r="K890" t="s">
        <v>48</v>
      </c>
      <c r="L890" t="s">
        <v>48</v>
      </c>
      <c r="M890" t="s">
        <v>48</v>
      </c>
      <c r="N890" t="s">
        <v>48</v>
      </c>
      <c r="O890" t="s">
        <v>48</v>
      </c>
      <c r="P890" t="s">
        <v>48</v>
      </c>
      <c r="Q890" t="s">
        <v>48</v>
      </c>
      <c r="R890" t="s">
        <v>48</v>
      </c>
      <c r="S890" t="s">
        <v>48</v>
      </c>
      <c r="T890" t="s">
        <v>322</v>
      </c>
      <c r="U890" t="s">
        <v>322</v>
      </c>
      <c r="V890" t="s">
        <v>322</v>
      </c>
      <c r="W890" t="s">
        <v>322</v>
      </c>
      <c r="X890" t="s">
        <v>322</v>
      </c>
      <c r="Y890" t="s">
        <v>322</v>
      </c>
      <c r="Z890" t="s">
        <v>322</v>
      </c>
      <c r="AH890" t="s">
        <v>322</v>
      </c>
      <c r="AI890" s="26"/>
      <c r="AJ890" s="26" t="s">
        <v>322</v>
      </c>
      <c r="AK890" s="26" t="s">
        <v>322</v>
      </c>
      <c r="AL890" s="26" t="s">
        <v>322</v>
      </c>
      <c r="AM890" s="26" t="str" cm="1">
        <f t="array" ref="AM890">IF(AH890="Yes",T890&amp;" (Suspended as of: "&amp;TEXT(AI890,"m/dd/yyyy")&amp;")",T890)</f>
        <v xml:space="preserve"> </v>
      </c>
      <c r="AN890" t="str" cm="1">
        <f t="array" ref="AN89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90" t="str" cm="1">
        <f t="array" ref="AO89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9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90" t="e">
        <f>VLOOKUP(data[[#This Row],[Lead Name]],get_cat!$A$170:$B$172,2,0)</f>
        <v>#N/A</v>
      </c>
      <c r="AR89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91" spans="1:44" x14ac:dyDescent="0.35">
      <c r="A891" t="s">
        <v>133</v>
      </c>
      <c r="B891" t="s">
        <v>322</v>
      </c>
      <c r="C891" t="s">
        <v>322</v>
      </c>
      <c r="D891" t="s">
        <v>322</v>
      </c>
      <c r="E891" t="s">
        <v>48</v>
      </c>
      <c r="F891" t="s">
        <v>48</v>
      </c>
      <c r="G891" t="s">
        <v>48</v>
      </c>
      <c r="H891" t="s">
        <v>48</v>
      </c>
      <c r="I891" t="s">
        <v>48</v>
      </c>
      <c r="J891" t="s">
        <v>48</v>
      </c>
      <c r="K891" t="s">
        <v>48</v>
      </c>
      <c r="L891" t="s">
        <v>48</v>
      </c>
      <c r="M891" t="s">
        <v>48</v>
      </c>
      <c r="N891" t="s">
        <v>48</v>
      </c>
      <c r="O891" t="s">
        <v>48</v>
      </c>
      <c r="P891" t="s">
        <v>48</v>
      </c>
      <c r="Q891" t="s">
        <v>48</v>
      </c>
      <c r="R891" t="s">
        <v>48</v>
      </c>
      <c r="S891" t="s">
        <v>48</v>
      </c>
      <c r="T891" t="s">
        <v>322</v>
      </c>
      <c r="U891" t="s">
        <v>322</v>
      </c>
      <c r="V891" t="s">
        <v>322</v>
      </c>
      <c r="W891" t="s">
        <v>322</v>
      </c>
      <c r="X891" t="s">
        <v>322</v>
      </c>
      <c r="Y891" t="s">
        <v>322</v>
      </c>
      <c r="Z891" t="s">
        <v>322</v>
      </c>
      <c r="AH891" t="s">
        <v>322</v>
      </c>
      <c r="AI891" s="26"/>
      <c r="AJ891" s="26" t="s">
        <v>322</v>
      </c>
      <c r="AK891" s="26" t="s">
        <v>322</v>
      </c>
      <c r="AL891" s="26" t="s">
        <v>322</v>
      </c>
      <c r="AM891" s="26" t="str" cm="1">
        <f t="array" ref="AM891">IF(AH891="Yes",T891&amp;" (Suspended as of: "&amp;TEXT(AI891,"m/dd/yyyy")&amp;")",T891)</f>
        <v xml:space="preserve"> </v>
      </c>
      <c r="AN891" t="str" cm="1">
        <f t="array" ref="AN89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91" t="str" cm="1">
        <f t="array" ref="AO89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9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91" t="e">
        <f>VLOOKUP(data[[#This Row],[Lead Name]],get_cat!$A$170:$B$172,2,0)</f>
        <v>#N/A</v>
      </c>
      <c r="AR89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92" spans="1:44" x14ac:dyDescent="0.35">
      <c r="A892" t="s">
        <v>133</v>
      </c>
      <c r="B892" t="s">
        <v>322</v>
      </c>
      <c r="C892" t="s">
        <v>322</v>
      </c>
      <c r="D892" t="s">
        <v>322</v>
      </c>
      <c r="E892" t="s">
        <v>48</v>
      </c>
      <c r="F892" t="s">
        <v>48</v>
      </c>
      <c r="G892" t="s">
        <v>48</v>
      </c>
      <c r="H892" t="s">
        <v>48</v>
      </c>
      <c r="I892" t="s">
        <v>48</v>
      </c>
      <c r="J892" t="s">
        <v>48</v>
      </c>
      <c r="K892" t="s">
        <v>48</v>
      </c>
      <c r="L892" t="s">
        <v>48</v>
      </c>
      <c r="M892" t="s">
        <v>48</v>
      </c>
      <c r="N892" t="s">
        <v>48</v>
      </c>
      <c r="O892" t="s">
        <v>48</v>
      </c>
      <c r="P892" t="s">
        <v>48</v>
      </c>
      <c r="Q892" t="s">
        <v>48</v>
      </c>
      <c r="R892" t="s">
        <v>48</v>
      </c>
      <c r="S892" t="s">
        <v>48</v>
      </c>
      <c r="T892" t="s">
        <v>322</v>
      </c>
      <c r="U892" t="s">
        <v>322</v>
      </c>
      <c r="V892" t="s">
        <v>322</v>
      </c>
      <c r="W892" t="s">
        <v>322</v>
      </c>
      <c r="X892" t="s">
        <v>322</v>
      </c>
      <c r="Y892" t="s">
        <v>322</v>
      </c>
      <c r="Z892" t="s">
        <v>322</v>
      </c>
      <c r="AH892" t="s">
        <v>322</v>
      </c>
      <c r="AI892" s="26"/>
      <c r="AJ892" s="26" t="s">
        <v>322</v>
      </c>
      <c r="AK892" s="26" t="s">
        <v>322</v>
      </c>
      <c r="AL892" s="26" t="s">
        <v>322</v>
      </c>
      <c r="AM892" s="26" t="str" cm="1">
        <f t="array" ref="AM892">IF(AH892="Yes",T892&amp;" (Suspended as of: "&amp;TEXT(AI892,"m/dd/yyyy")&amp;")",T892)</f>
        <v xml:space="preserve"> </v>
      </c>
      <c r="AN892" t="str" cm="1">
        <f t="array" ref="AN89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92" t="str" cm="1">
        <f t="array" ref="AO89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9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92" t="e">
        <f>VLOOKUP(data[[#This Row],[Lead Name]],get_cat!$A$170:$B$172,2,0)</f>
        <v>#N/A</v>
      </c>
      <c r="AR89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93" spans="1:44" x14ac:dyDescent="0.35">
      <c r="A893" t="s">
        <v>133</v>
      </c>
      <c r="B893" t="s">
        <v>322</v>
      </c>
      <c r="C893" t="s">
        <v>322</v>
      </c>
      <c r="D893" t="s">
        <v>322</v>
      </c>
      <c r="E893" t="s">
        <v>48</v>
      </c>
      <c r="F893" t="s">
        <v>48</v>
      </c>
      <c r="G893" t="s">
        <v>48</v>
      </c>
      <c r="H893" t="s">
        <v>48</v>
      </c>
      <c r="I893" t="s">
        <v>48</v>
      </c>
      <c r="J893" t="s">
        <v>48</v>
      </c>
      <c r="K893" t="s">
        <v>48</v>
      </c>
      <c r="L893" t="s">
        <v>48</v>
      </c>
      <c r="M893" t="s">
        <v>48</v>
      </c>
      <c r="N893" t="s">
        <v>48</v>
      </c>
      <c r="O893" t="s">
        <v>48</v>
      </c>
      <c r="P893" t="s">
        <v>48</v>
      </c>
      <c r="Q893" t="s">
        <v>48</v>
      </c>
      <c r="R893" t="s">
        <v>48</v>
      </c>
      <c r="S893" t="s">
        <v>48</v>
      </c>
      <c r="T893" t="s">
        <v>322</v>
      </c>
      <c r="U893" t="s">
        <v>322</v>
      </c>
      <c r="V893" t="s">
        <v>322</v>
      </c>
      <c r="W893" t="s">
        <v>322</v>
      </c>
      <c r="X893" t="s">
        <v>322</v>
      </c>
      <c r="Y893" t="s">
        <v>322</v>
      </c>
      <c r="Z893" t="s">
        <v>322</v>
      </c>
      <c r="AH893" t="s">
        <v>322</v>
      </c>
      <c r="AI893" s="26"/>
      <c r="AJ893" s="26" t="s">
        <v>322</v>
      </c>
      <c r="AK893" s="26" t="s">
        <v>322</v>
      </c>
      <c r="AL893" s="26" t="s">
        <v>322</v>
      </c>
      <c r="AM893" s="26" t="str" cm="1">
        <f t="array" ref="AM893">IF(AH893="Yes",T893&amp;" (Suspended as of: "&amp;TEXT(AI893,"m/dd/yyyy")&amp;")",T893)</f>
        <v xml:space="preserve"> </v>
      </c>
      <c r="AN893" t="str" cm="1">
        <f t="array" ref="AN89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93" t="str" cm="1">
        <f t="array" ref="AO89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9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93" t="e">
        <f>VLOOKUP(data[[#This Row],[Lead Name]],get_cat!$A$170:$B$172,2,0)</f>
        <v>#N/A</v>
      </c>
      <c r="AR89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94" spans="1:44" x14ac:dyDescent="0.35">
      <c r="A894" t="s">
        <v>133</v>
      </c>
      <c r="B894" t="s">
        <v>322</v>
      </c>
      <c r="C894" t="s">
        <v>322</v>
      </c>
      <c r="D894" t="s">
        <v>322</v>
      </c>
      <c r="E894" t="s">
        <v>48</v>
      </c>
      <c r="F894" t="s">
        <v>48</v>
      </c>
      <c r="G894" t="s">
        <v>48</v>
      </c>
      <c r="H894" t="s">
        <v>48</v>
      </c>
      <c r="I894" t="s">
        <v>48</v>
      </c>
      <c r="J894" t="s">
        <v>48</v>
      </c>
      <c r="K894" t="s">
        <v>48</v>
      </c>
      <c r="L894" t="s">
        <v>48</v>
      </c>
      <c r="M894" t="s">
        <v>48</v>
      </c>
      <c r="N894" t="s">
        <v>48</v>
      </c>
      <c r="O894" t="s">
        <v>48</v>
      </c>
      <c r="P894" t="s">
        <v>48</v>
      </c>
      <c r="Q894" t="s">
        <v>48</v>
      </c>
      <c r="R894" t="s">
        <v>48</v>
      </c>
      <c r="S894" t="s">
        <v>48</v>
      </c>
      <c r="T894" t="s">
        <v>322</v>
      </c>
      <c r="U894" t="s">
        <v>322</v>
      </c>
      <c r="V894" t="s">
        <v>322</v>
      </c>
      <c r="W894" t="s">
        <v>322</v>
      </c>
      <c r="X894" t="s">
        <v>322</v>
      </c>
      <c r="Y894" t="s">
        <v>322</v>
      </c>
      <c r="Z894" t="s">
        <v>322</v>
      </c>
      <c r="AH894" t="s">
        <v>322</v>
      </c>
      <c r="AI894" s="26"/>
      <c r="AJ894" s="26" t="s">
        <v>322</v>
      </c>
      <c r="AK894" s="26" t="s">
        <v>322</v>
      </c>
      <c r="AL894" s="26" t="s">
        <v>322</v>
      </c>
      <c r="AM894" s="26" t="str" cm="1">
        <f t="array" ref="AM894">IF(AH894="Yes",T894&amp;" (Suspended as of: "&amp;TEXT(AI894,"m/dd/yyyy")&amp;")",T894)</f>
        <v xml:space="preserve"> </v>
      </c>
      <c r="AN894" t="str" cm="1">
        <f t="array" ref="AN89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94" t="str" cm="1">
        <f t="array" ref="AO89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9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94" t="e">
        <f>VLOOKUP(data[[#This Row],[Lead Name]],get_cat!$A$170:$B$172,2,0)</f>
        <v>#N/A</v>
      </c>
      <c r="AR89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95" spans="1:44" x14ac:dyDescent="0.35">
      <c r="A895" t="s">
        <v>133</v>
      </c>
      <c r="B895" t="s">
        <v>322</v>
      </c>
      <c r="C895" t="s">
        <v>322</v>
      </c>
      <c r="D895" t="s">
        <v>322</v>
      </c>
      <c r="E895" t="s">
        <v>48</v>
      </c>
      <c r="F895" t="s">
        <v>48</v>
      </c>
      <c r="G895" t="s">
        <v>48</v>
      </c>
      <c r="H895" t="s">
        <v>48</v>
      </c>
      <c r="I895" t="s">
        <v>48</v>
      </c>
      <c r="J895" t="s">
        <v>48</v>
      </c>
      <c r="K895" t="s">
        <v>48</v>
      </c>
      <c r="L895" t="s">
        <v>48</v>
      </c>
      <c r="M895" t="s">
        <v>48</v>
      </c>
      <c r="N895" t="s">
        <v>48</v>
      </c>
      <c r="O895" t="s">
        <v>48</v>
      </c>
      <c r="P895" t="s">
        <v>48</v>
      </c>
      <c r="Q895" t="s">
        <v>48</v>
      </c>
      <c r="R895" t="s">
        <v>48</v>
      </c>
      <c r="S895" t="s">
        <v>48</v>
      </c>
      <c r="T895" t="s">
        <v>322</v>
      </c>
      <c r="U895" t="s">
        <v>322</v>
      </c>
      <c r="V895" t="s">
        <v>322</v>
      </c>
      <c r="W895" t="s">
        <v>322</v>
      </c>
      <c r="X895" t="s">
        <v>322</v>
      </c>
      <c r="Y895" t="s">
        <v>322</v>
      </c>
      <c r="Z895" t="s">
        <v>322</v>
      </c>
      <c r="AH895" t="s">
        <v>322</v>
      </c>
      <c r="AI895" s="26"/>
      <c r="AJ895" s="26" t="s">
        <v>322</v>
      </c>
      <c r="AK895" s="26" t="s">
        <v>322</v>
      </c>
      <c r="AL895" s="26" t="s">
        <v>322</v>
      </c>
      <c r="AM895" s="26" t="str" cm="1">
        <f t="array" ref="AM895">IF(AH895="Yes",T895&amp;" (Suspended as of: "&amp;TEXT(AI895,"m/dd/yyyy")&amp;")",T895)</f>
        <v xml:space="preserve"> </v>
      </c>
      <c r="AN895" t="str" cm="1">
        <f t="array" ref="AN89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95" t="str" cm="1">
        <f t="array" ref="AO89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9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95" t="e">
        <f>VLOOKUP(data[[#This Row],[Lead Name]],get_cat!$A$170:$B$172,2,0)</f>
        <v>#N/A</v>
      </c>
      <c r="AR89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96" spans="1:44" x14ac:dyDescent="0.35">
      <c r="A896" t="s">
        <v>133</v>
      </c>
      <c r="B896" t="s">
        <v>322</v>
      </c>
      <c r="C896" t="s">
        <v>322</v>
      </c>
      <c r="D896" t="s">
        <v>322</v>
      </c>
      <c r="E896" t="s">
        <v>48</v>
      </c>
      <c r="F896" t="s">
        <v>48</v>
      </c>
      <c r="G896" t="s">
        <v>48</v>
      </c>
      <c r="H896" t="s">
        <v>48</v>
      </c>
      <c r="I896" t="s">
        <v>48</v>
      </c>
      <c r="J896" t="s">
        <v>48</v>
      </c>
      <c r="K896" t="s">
        <v>48</v>
      </c>
      <c r="L896" t="s">
        <v>48</v>
      </c>
      <c r="M896" t="s">
        <v>48</v>
      </c>
      <c r="N896" t="s">
        <v>48</v>
      </c>
      <c r="O896" t="s">
        <v>48</v>
      </c>
      <c r="P896" t="s">
        <v>48</v>
      </c>
      <c r="Q896" t="s">
        <v>48</v>
      </c>
      <c r="R896" t="s">
        <v>48</v>
      </c>
      <c r="S896" t="s">
        <v>48</v>
      </c>
      <c r="T896" t="s">
        <v>322</v>
      </c>
      <c r="U896" t="s">
        <v>322</v>
      </c>
      <c r="V896" t="s">
        <v>322</v>
      </c>
      <c r="W896" t="s">
        <v>322</v>
      </c>
      <c r="X896" t="s">
        <v>322</v>
      </c>
      <c r="Y896" t="s">
        <v>322</v>
      </c>
      <c r="Z896" t="s">
        <v>322</v>
      </c>
      <c r="AH896" t="s">
        <v>322</v>
      </c>
      <c r="AI896" s="26"/>
      <c r="AJ896" s="26" t="s">
        <v>322</v>
      </c>
      <c r="AK896" s="26" t="s">
        <v>322</v>
      </c>
      <c r="AL896" s="26" t="s">
        <v>322</v>
      </c>
      <c r="AM896" s="26" t="str" cm="1">
        <f t="array" ref="AM896">IF(AH896="Yes",T896&amp;" (Suspended as of: "&amp;TEXT(AI896,"m/dd/yyyy")&amp;")",T896)</f>
        <v xml:space="preserve"> </v>
      </c>
      <c r="AN896" t="str" cm="1">
        <f t="array" ref="AN89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96" t="str" cm="1">
        <f t="array" ref="AO89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9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96" t="e">
        <f>VLOOKUP(data[[#This Row],[Lead Name]],get_cat!$A$170:$B$172,2,0)</f>
        <v>#N/A</v>
      </c>
      <c r="AR89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97" spans="1:44" x14ac:dyDescent="0.35">
      <c r="A897" t="s">
        <v>133</v>
      </c>
      <c r="B897" t="s">
        <v>322</v>
      </c>
      <c r="C897" t="s">
        <v>322</v>
      </c>
      <c r="D897" t="s">
        <v>322</v>
      </c>
      <c r="E897" t="s">
        <v>48</v>
      </c>
      <c r="F897" t="s">
        <v>48</v>
      </c>
      <c r="G897" t="s">
        <v>48</v>
      </c>
      <c r="H897" t="s">
        <v>48</v>
      </c>
      <c r="I897" t="s">
        <v>48</v>
      </c>
      <c r="J897" t="s">
        <v>48</v>
      </c>
      <c r="K897" t="s">
        <v>48</v>
      </c>
      <c r="L897" t="s">
        <v>48</v>
      </c>
      <c r="M897" t="s">
        <v>48</v>
      </c>
      <c r="N897" t="s">
        <v>48</v>
      </c>
      <c r="O897" t="s">
        <v>48</v>
      </c>
      <c r="P897" t="s">
        <v>48</v>
      </c>
      <c r="Q897" t="s">
        <v>48</v>
      </c>
      <c r="R897" t="s">
        <v>48</v>
      </c>
      <c r="S897" t="s">
        <v>48</v>
      </c>
      <c r="T897" t="s">
        <v>322</v>
      </c>
      <c r="U897" t="s">
        <v>322</v>
      </c>
      <c r="V897" t="s">
        <v>322</v>
      </c>
      <c r="W897" t="s">
        <v>322</v>
      </c>
      <c r="X897" t="s">
        <v>322</v>
      </c>
      <c r="Y897" t="s">
        <v>322</v>
      </c>
      <c r="Z897" t="s">
        <v>322</v>
      </c>
      <c r="AH897" t="s">
        <v>322</v>
      </c>
      <c r="AI897" s="26"/>
      <c r="AJ897" s="26" t="s">
        <v>322</v>
      </c>
      <c r="AK897" s="26" t="s">
        <v>322</v>
      </c>
      <c r="AL897" s="26" t="s">
        <v>322</v>
      </c>
      <c r="AM897" s="26" t="str" cm="1">
        <f t="array" ref="AM897">IF(AH897="Yes",T897&amp;" (Suspended as of: "&amp;TEXT(AI897,"m/dd/yyyy")&amp;")",T897)</f>
        <v xml:space="preserve"> </v>
      </c>
      <c r="AN897" t="str" cm="1">
        <f t="array" ref="AN89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97" t="str" cm="1">
        <f t="array" ref="AO89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9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97" t="e">
        <f>VLOOKUP(data[[#This Row],[Lead Name]],get_cat!$A$170:$B$172,2,0)</f>
        <v>#N/A</v>
      </c>
      <c r="AR89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98" spans="1:44" x14ac:dyDescent="0.35">
      <c r="A898" t="s">
        <v>133</v>
      </c>
      <c r="B898" t="s">
        <v>322</v>
      </c>
      <c r="C898" t="s">
        <v>322</v>
      </c>
      <c r="D898" t="s">
        <v>322</v>
      </c>
      <c r="E898" t="s">
        <v>48</v>
      </c>
      <c r="F898" t="s">
        <v>48</v>
      </c>
      <c r="G898" t="s">
        <v>48</v>
      </c>
      <c r="H898" t="s">
        <v>48</v>
      </c>
      <c r="I898" t="s">
        <v>48</v>
      </c>
      <c r="J898" t="s">
        <v>48</v>
      </c>
      <c r="K898" t="s">
        <v>48</v>
      </c>
      <c r="L898" t="s">
        <v>48</v>
      </c>
      <c r="M898" t="s">
        <v>48</v>
      </c>
      <c r="N898" t="s">
        <v>48</v>
      </c>
      <c r="O898" t="s">
        <v>48</v>
      </c>
      <c r="P898" t="s">
        <v>48</v>
      </c>
      <c r="Q898" t="s">
        <v>48</v>
      </c>
      <c r="R898" t="s">
        <v>48</v>
      </c>
      <c r="S898" t="s">
        <v>48</v>
      </c>
      <c r="T898" t="s">
        <v>322</v>
      </c>
      <c r="U898" t="s">
        <v>322</v>
      </c>
      <c r="V898" t="s">
        <v>322</v>
      </c>
      <c r="W898" t="s">
        <v>322</v>
      </c>
      <c r="X898" t="s">
        <v>322</v>
      </c>
      <c r="Y898" t="s">
        <v>322</v>
      </c>
      <c r="Z898" t="s">
        <v>322</v>
      </c>
      <c r="AH898" t="s">
        <v>322</v>
      </c>
      <c r="AI898" s="26"/>
      <c r="AJ898" s="26" t="s">
        <v>322</v>
      </c>
      <c r="AK898" s="26" t="s">
        <v>322</v>
      </c>
      <c r="AL898" s="26" t="s">
        <v>322</v>
      </c>
      <c r="AM898" s="26" t="str" cm="1">
        <f t="array" ref="AM898">IF(AH898="Yes",T898&amp;" (Suspended as of: "&amp;TEXT(AI898,"m/dd/yyyy")&amp;")",T898)</f>
        <v xml:space="preserve"> </v>
      </c>
      <c r="AN898" t="str" cm="1">
        <f t="array" ref="AN89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98" t="str" cm="1">
        <f t="array" ref="AO89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9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98" t="e">
        <f>VLOOKUP(data[[#This Row],[Lead Name]],get_cat!$A$170:$B$172,2,0)</f>
        <v>#N/A</v>
      </c>
      <c r="AR89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899" spans="1:44" x14ac:dyDescent="0.35">
      <c r="A899" t="s">
        <v>133</v>
      </c>
      <c r="B899" t="s">
        <v>322</v>
      </c>
      <c r="C899" t="s">
        <v>322</v>
      </c>
      <c r="D899" t="s">
        <v>322</v>
      </c>
      <c r="E899" t="s">
        <v>48</v>
      </c>
      <c r="F899" t="s">
        <v>48</v>
      </c>
      <c r="G899" t="s">
        <v>48</v>
      </c>
      <c r="H899" t="s">
        <v>48</v>
      </c>
      <c r="I899" t="s">
        <v>48</v>
      </c>
      <c r="J899" t="s">
        <v>48</v>
      </c>
      <c r="K899" t="s">
        <v>48</v>
      </c>
      <c r="L899" t="s">
        <v>48</v>
      </c>
      <c r="M899" t="s">
        <v>48</v>
      </c>
      <c r="N899" t="s">
        <v>48</v>
      </c>
      <c r="O899" t="s">
        <v>48</v>
      </c>
      <c r="P899" t="s">
        <v>48</v>
      </c>
      <c r="Q899" t="s">
        <v>48</v>
      </c>
      <c r="R899" t="s">
        <v>48</v>
      </c>
      <c r="S899" t="s">
        <v>48</v>
      </c>
      <c r="T899" t="s">
        <v>322</v>
      </c>
      <c r="U899" t="s">
        <v>322</v>
      </c>
      <c r="V899" t="s">
        <v>322</v>
      </c>
      <c r="W899" t="s">
        <v>322</v>
      </c>
      <c r="X899" t="s">
        <v>322</v>
      </c>
      <c r="Y899" t="s">
        <v>322</v>
      </c>
      <c r="Z899" t="s">
        <v>322</v>
      </c>
      <c r="AH899" t="s">
        <v>322</v>
      </c>
      <c r="AI899" s="26"/>
      <c r="AJ899" s="26" t="s">
        <v>322</v>
      </c>
      <c r="AK899" s="26" t="s">
        <v>322</v>
      </c>
      <c r="AL899" s="26" t="s">
        <v>322</v>
      </c>
      <c r="AM899" s="26" t="str" cm="1">
        <f t="array" ref="AM899">IF(AH899="Yes",T899&amp;" (Suspended as of: "&amp;TEXT(AI899,"m/dd/yyyy")&amp;")",T899)</f>
        <v xml:space="preserve"> </v>
      </c>
      <c r="AN899" t="str" cm="1">
        <f t="array" ref="AN89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899" t="str" cm="1">
        <f t="array" ref="AO89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89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899" t="e">
        <f>VLOOKUP(data[[#This Row],[Lead Name]],get_cat!$A$170:$B$172,2,0)</f>
        <v>#N/A</v>
      </c>
      <c r="AR89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00" spans="1:44" x14ac:dyDescent="0.35">
      <c r="A900" t="s">
        <v>133</v>
      </c>
      <c r="B900" t="s">
        <v>322</v>
      </c>
      <c r="C900" t="s">
        <v>322</v>
      </c>
      <c r="D900" t="s">
        <v>322</v>
      </c>
      <c r="E900" t="s">
        <v>48</v>
      </c>
      <c r="F900" t="s">
        <v>48</v>
      </c>
      <c r="G900" t="s">
        <v>48</v>
      </c>
      <c r="H900" t="s">
        <v>48</v>
      </c>
      <c r="I900" t="s">
        <v>48</v>
      </c>
      <c r="J900" t="s">
        <v>48</v>
      </c>
      <c r="K900" t="s">
        <v>48</v>
      </c>
      <c r="L900" t="s">
        <v>48</v>
      </c>
      <c r="M900" t="s">
        <v>48</v>
      </c>
      <c r="N900" t="s">
        <v>48</v>
      </c>
      <c r="O900" t="s">
        <v>48</v>
      </c>
      <c r="P900" t="s">
        <v>48</v>
      </c>
      <c r="Q900" t="s">
        <v>48</v>
      </c>
      <c r="R900" t="s">
        <v>48</v>
      </c>
      <c r="S900" t="s">
        <v>48</v>
      </c>
      <c r="T900" t="s">
        <v>322</v>
      </c>
      <c r="U900" t="s">
        <v>322</v>
      </c>
      <c r="V900" t="s">
        <v>322</v>
      </c>
      <c r="W900" t="s">
        <v>322</v>
      </c>
      <c r="X900" t="s">
        <v>322</v>
      </c>
      <c r="Y900" t="s">
        <v>322</v>
      </c>
      <c r="Z900" t="s">
        <v>322</v>
      </c>
      <c r="AH900" t="s">
        <v>322</v>
      </c>
      <c r="AI900" s="26"/>
      <c r="AJ900" s="26" t="s">
        <v>322</v>
      </c>
      <c r="AK900" s="26" t="s">
        <v>322</v>
      </c>
      <c r="AL900" s="26" t="s">
        <v>322</v>
      </c>
      <c r="AM900" s="26" t="str" cm="1">
        <f t="array" ref="AM900">IF(AH900="Yes",T900&amp;" (Suspended as of: "&amp;TEXT(AI900,"m/dd/yyyy")&amp;")",T900)</f>
        <v xml:space="preserve"> </v>
      </c>
      <c r="AN900" t="str" cm="1">
        <f t="array" ref="AN90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00" t="str" cm="1">
        <f t="array" ref="AO90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0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00" t="e">
        <f>VLOOKUP(data[[#This Row],[Lead Name]],get_cat!$A$170:$B$172,2,0)</f>
        <v>#N/A</v>
      </c>
      <c r="AR90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01" spans="1:44" x14ac:dyDescent="0.35">
      <c r="A901" t="s">
        <v>133</v>
      </c>
      <c r="B901" t="s">
        <v>322</v>
      </c>
      <c r="C901" t="s">
        <v>322</v>
      </c>
      <c r="D901" t="s">
        <v>322</v>
      </c>
      <c r="E901" t="s">
        <v>48</v>
      </c>
      <c r="F901" t="s">
        <v>48</v>
      </c>
      <c r="G901" t="s">
        <v>48</v>
      </c>
      <c r="H901" t="s">
        <v>48</v>
      </c>
      <c r="I901" t="s">
        <v>48</v>
      </c>
      <c r="J901" t="s">
        <v>48</v>
      </c>
      <c r="K901" t="s">
        <v>48</v>
      </c>
      <c r="L901" t="s">
        <v>48</v>
      </c>
      <c r="M901" t="s">
        <v>48</v>
      </c>
      <c r="N901" t="s">
        <v>48</v>
      </c>
      <c r="O901" t="s">
        <v>48</v>
      </c>
      <c r="P901" t="s">
        <v>48</v>
      </c>
      <c r="Q901" t="s">
        <v>48</v>
      </c>
      <c r="R901" t="s">
        <v>48</v>
      </c>
      <c r="S901" t="s">
        <v>48</v>
      </c>
      <c r="T901" t="s">
        <v>322</v>
      </c>
      <c r="U901" t="s">
        <v>322</v>
      </c>
      <c r="V901" t="s">
        <v>322</v>
      </c>
      <c r="W901" t="s">
        <v>322</v>
      </c>
      <c r="X901" t="s">
        <v>322</v>
      </c>
      <c r="Y901" t="s">
        <v>322</v>
      </c>
      <c r="Z901" t="s">
        <v>322</v>
      </c>
      <c r="AH901" t="s">
        <v>322</v>
      </c>
      <c r="AI901" s="26"/>
      <c r="AJ901" s="26" t="s">
        <v>322</v>
      </c>
      <c r="AK901" s="26" t="s">
        <v>322</v>
      </c>
      <c r="AL901" s="26" t="s">
        <v>322</v>
      </c>
      <c r="AM901" s="26" t="str" cm="1">
        <f t="array" ref="AM901">IF(AH901="Yes",T901&amp;" (Suspended as of: "&amp;TEXT(AI901,"m/dd/yyyy")&amp;")",T901)</f>
        <v xml:space="preserve"> </v>
      </c>
      <c r="AN901" t="str" cm="1">
        <f t="array" ref="AN90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01" t="str" cm="1">
        <f t="array" ref="AO90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0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01" t="e">
        <f>VLOOKUP(data[[#This Row],[Lead Name]],get_cat!$A$170:$B$172,2,0)</f>
        <v>#N/A</v>
      </c>
      <c r="AR90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02" spans="1:44" x14ac:dyDescent="0.35">
      <c r="A902" t="s">
        <v>133</v>
      </c>
      <c r="B902" t="s">
        <v>322</v>
      </c>
      <c r="C902" t="s">
        <v>322</v>
      </c>
      <c r="D902" t="s">
        <v>322</v>
      </c>
      <c r="E902" t="s">
        <v>48</v>
      </c>
      <c r="F902" t="s">
        <v>48</v>
      </c>
      <c r="G902" t="s">
        <v>48</v>
      </c>
      <c r="H902" t="s">
        <v>48</v>
      </c>
      <c r="I902" t="s">
        <v>48</v>
      </c>
      <c r="J902" t="s">
        <v>48</v>
      </c>
      <c r="K902" t="s">
        <v>48</v>
      </c>
      <c r="L902" t="s">
        <v>48</v>
      </c>
      <c r="M902" t="s">
        <v>48</v>
      </c>
      <c r="N902" t="s">
        <v>48</v>
      </c>
      <c r="O902" t="s">
        <v>48</v>
      </c>
      <c r="P902" t="s">
        <v>48</v>
      </c>
      <c r="Q902" t="s">
        <v>48</v>
      </c>
      <c r="R902" t="s">
        <v>48</v>
      </c>
      <c r="S902" t="s">
        <v>48</v>
      </c>
      <c r="T902" t="s">
        <v>322</v>
      </c>
      <c r="U902" t="s">
        <v>322</v>
      </c>
      <c r="V902" t="s">
        <v>322</v>
      </c>
      <c r="W902" t="s">
        <v>322</v>
      </c>
      <c r="X902" t="s">
        <v>322</v>
      </c>
      <c r="Y902" t="s">
        <v>322</v>
      </c>
      <c r="Z902" t="s">
        <v>322</v>
      </c>
      <c r="AH902" t="s">
        <v>322</v>
      </c>
      <c r="AI902" s="26"/>
      <c r="AJ902" s="26" t="s">
        <v>322</v>
      </c>
      <c r="AK902" s="26" t="s">
        <v>322</v>
      </c>
      <c r="AL902" s="26" t="s">
        <v>322</v>
      </c>
      <c r="AM902" s="26" t="str" cm="1">
        <f t="array" ref="AM902">IF(AH902="Yes",T902&amp;" (Suspended as of: "&amp;TEXT(AI902,"m/dd/yyyy")&amp;")",T902)</f>
        <v xml:space="preserve"> </v>
      </c>
      <c r="AN902" t="str" cm="1">
        <f t="array" ref="AN90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02" t="str" cm="1">
        <f t="array" ref="AO90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0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02" t="e">
        <f>VLOOKUP(data[[#This Row],[Lead Name]],get_cat!$A$170:$B$172,2,0)</f>
        <v>#N/A</v>
      </c>
      <c r="AR90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03" spans="1:44" x14ac:dyDescent="0.35">
      <c r="A903" t="s">
        <v>133</v>
      </c>
      <c r="B903" t="s">
        <v>322</v>
      </c>
      <c r="C903" t="s">
        <v>322</v>
      </c>
      <c r="D903" t="s">
        <v>322</v>
      </c>
      <c r="E903" t="s">
        <v>48</v>
      </c>
      <c r="F903" t="s">
        <v>48</v>
      </c>
      <c r="G903" t="s">
        <v>48</v>
      </c>
      <c r="H903" t="s">
        <v>48</v>
      </c>
      <c r="I903" t="s">
        <v>48</v>
      </c>
      <c r="J903" t="s">
        <v>48</v>
      </c>
      <c r="K903" t="s">
        <v>48</v>
      </c>
      <c r="L903" t="s">
        <v>48</v>
      </c>
      <c r="M903" t="s">
        <v>48</v>
      </c>
      <c r="N903" t="s">
        <v>48</v>
      </c>
      <c r="O903" t="s">
        <v>48</v>
      </c>
      <c r="P903" t="s">
        <v>48</v>
      </c>
      <c r="Q903" t="s">
        <v>48</v>
      </c>
      <c r="R903" t="s">
        <v>48</v>
      </c>
      <c r="S903" t="s">
        <v>48</v>
      </c>
      <c r="T903" t="s">
        <v>322</v>
      </c>
      <c r="U903" t="s">
        <v>322</v>
      </c>
      <c r="V903" t="s">
        <v>322</v>
      </c>
      <c r="W903" t="s">
        <v>322</v>
      </c>
      <c r="X903" t="s">
        <v>322</v>
      </c>
      <c r="Y903" t="s">
        <v>322</v>
      </c>
      <c r="Z903" t="s">
        <v>322</v>
      </c>
      <c r="AH903" t="s">
        <v>322</v>
      </c>
      <c r="AI903" s="26"/>
      <c r="AJ903" s="26" t="s">
        <v>322</v>
      </c>
      <c r="AK903" s="26" t="s">
        <v>322</v>
      </c>
      <c r="AL903" s="26" t="s">
        <v>322</v>
      </c>
      <c r="AM903" s="26" t="str" cm="1">
        <f t="array" ref="AM903">IF(AH903="Yes",T903&amp;" (Suspended as of: "&amp;TEXT(AI903,"m/dd/yyyy")&amp;")",T903)</f>
        <v xml:space="preserve"> </v>
      </c>
      <c r="AN903" t="str" cm="1">
        <f t="array" ref="AN90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03" t="str" cm="1">
        <f t="array" ref="AO90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0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03" t="e">
        <f>VLOOKUP(data[[#This Row],[Lead Name]],get_cat!$A$170:$B$172,2,0)</f>
        <v>#N/A</v>
      </c>
      <c r="AR90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04" spans="1:44" x14ac:dyDescent="0.35">
      <c r="A904" t="s">
        <v>133</v>
      </c>
      <c r="B904" t="s">
        <v>322</v>
      </c>
      <c r="C904" t="s">
        <v>322</v>
      </c>
      <c r="D904" t="s">
        <v>322</v>
      </c>
      <c r="E904" t="s">
        <v>48</v>
      </c>
      <c r="F904" t="s">
        <v>48</v>
      </c>
      <c r="G904" t="s">
        <v>48</v>
      </c>
      <c r="H904" t="s">
        <v>48</v>
      </c>
      <c r="I904" t="s">
        <v>48</v>
      </c>
      <c r="J904" t="s">
        <v>48</v>
      </c>
      <c r="K904" t="s">
        <v>48</v>
      </c>
      <c r="L904" t="s">
        <v>48</v>
      </c>
      <c r="M904" t="s">
        <v>48</v>
      </c>
      <c r="N904" t="s">
        <v>48</v>
      </c>
      <c r="O904" t="s">
        <v>48</v>
      </c>
      <c r="P904" t="s">
        <v>48</v>
      </c>
      <c r="Q904" t="s">
        <v>48</v>
      </c>
      <c r="R904" t="s">
        <v>48</v>
      </c>
      <c r="S904" t="s">
        <v>48</v>
      </c>
      <c r="T904" t="s">
        <v>322</v>
      </c>
      <c r="U904" t="s">
        <v>322</v>
      </c>
      <c r="V904" t="s">
        <v>322</v>
      </c>
      <c r="W904" t="s">
        <v>322</v>
      </c>
      <c r="X904" t="s">
        <v>322</v>
      </c>
      <c r="Y904" t="s">
        <v>322</v>
      </c>
      <c r="Z904" t="s">
        <v>322</v>
      </c>
      <c r="AH904" t="s">
        <v>322</v>
      </c>
      <c r="AI904" s="26"/>
      <c r="AJ904" s="26" t="s">
        <v>322</v>
      </c>
      <c r="AK904" s="26" t="s">
        <v>322</v>
      </c>
      <c r="AL904" s="26" t="s">
        <v>322</v>
      </c>
      <c r="AM904" s="26" t="str" cm="1">
        <f t="array" ref="AM904">IF(AH904="Yes",T904&amp;" (Suspended as of: "&amp;TEXT(AI904,"m/dd/yyyy")&amp;")",T904)</f>
        <v xml:space="preserve"> </v>
      </c>
      <c r="AN904" t="str" cm="1">
        <f t="array" ref="AN90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04" t="str" cm="1">
        <f t="array" ref="AO90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0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04" t="e">
        <f>VLOOKUP(data[[#This Row],[Lead Name]],get_cat!$A$170:$B$172,2,0)</f>
        <v>#N/A</v>
      </c>
      <c r="AR90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05" spans="1:44" x14ac:dyDescent="0.35">
      <c r="A905" t="s">
        <v>133</v>
      </c>
      <c r="B905" t="s">
        <v>322</v>
      </c>
      <c r="C905" t="s">
        <v>322</v>
      </c>
      <c r="D905" t="s">
        <v>322</v>
      </c>
      <c r="E905" t="s">
        <v>48</v>
      </c>
      <c r="F905" t="s">
        <v>48</v>
      </c>
      <c r="G905" t="s">
        <v>48</v>
      </c>
      <c r="H905" t="s">
        <v>48</v>
      </c>
      <c r="I905" t="s">
        <v>48</v>
      </c>
      <c r="J905" t="s">
        <v>48</v>
      </c>
      <c r="K905" t="s">
        <v>48</v>
      </c>
      <c r="L905" t="s">
        <v>48</v>
      </c>
      <c r="M905" t="s">
        <v>48</v>
      </c>
      <c r="N905" t="s">
        <v>48</v>
      </c>
      <c r="O905" t="s">
        <v>48</v>
      </c>
      <c r="P905" t="s">
        <v>48</v>
      </c>
      <c r="Q905" t="s">
        <v>48</v>
      </c>
      <c r="R905" t="s">
        <v>48</v>
      </c>
      <c r="S905" t="s">
        <v>48</v>
      </c>
      <c r="T905" t="s">
        <v>322</v>
      </c>
      <c r="U905" t="s">
        <v>322</v>
      </c>
      <c r="V905" t="s">
        <v>322</v>
      </c>
      <c r="W905" t="s">
        <v>322</v>
      </c>
      <c r="X905" t="s">
        <v>322</v>
      </c>
      <c r="Y905" t="s">
        <v>322</v>
      </c>
      <c r="Z905" t="s">
        <v>322</v>
      </c>
      <c r="AH905" t="s">
        <v>322</v>
      </c>
      <c r="AI905" s="26"/>
      <c r="AJ905" s="26" t="s">
        <v>322</v>
      </c>
      <c r="AK905" s="26" t="s">
        <v>322</v>
      </c>
      <c r="AL905" s="26" t="s">
        <v>322</v>
      </c>
      <c r="AM905" s="26" t="str" cm="1">
        <f t="array" ref="AM905">IF(AH905="Yes",T905&amp;" (Suspended as of: "&amp;TEXT(AI905,"m/dd/yyyy")&amp;")",T905)</f>
        <v xml:space="preserve"> </v>
      </c>
      <c r="AN905" t="str" cm="1">
        <f t="array" ref="AN90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05" t="str" cm="1">
        <f t="array" ref="AO90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0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05" t="e">
        <f>VLOOKUP(data[[#This Row],[Lead Name]],get_cat!$A$170:$B$172,2,0)</f>
        <v>#N/A</v>
      </c>
      <c r="AR90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06" spans="1:44" x14ac:dyDescent="0.35">
      <c r="A906" t="s">
        <v>133</v>
      </c>
      <c r="B906" t="s">
        <v>322</v>
      </c>
      <c r="C906" t="s">
        <v>322</v>
      </c>
      <c r="D906" t="s">
        <v>322</v>
      </c>
      <c r="E906" t="s">
        <v>48</v>
      </c>
      <c r="F906" t="s">
        <v>48</v>
      </c>
      <c r="G906" t="s">
        <v>48</v>
      </c>
      <c r="H906" t="s">
        <v>48</v>
      </c>
      <c r="I906" t="s">
        <v>48</v>
      </c>
      <c r="J906" t="s">
        <v>48</v>
      </c>
      <c r="K906" t="s">
        <v>48</v>
      </c>
      <c r="L906" t="s">
        <v>48</v>
      </c>
      <c r="M906" t="s">
        <v>48</v>
      </c>
      <c r="N906" t="s">
        <v>48</v>
      </c>
      <c r="O906" t="s">
        <v>48</v>
      </c>
      <c r="P906" t="s">
        <v>48</v>
      </c>
      <c r="Q906" t="s">
        <v>48</v>
      </c>
      <c r="R906" t="s">
        <v>48</v>
      </c>
      <c r="S906" t="s">
        <v>48</v>
      </c>
      <c r="T906" t="s">
        <v>322</v>
      </c>
      <c r="U906" t="s">
        <v>322</v>
      </c>
      <c r="V906" t="s">
        <v>322</v>
      </c>
      <c r="W906" t="s">
        <v>322</v>
      </c>
      <c r="X906" t="s">
        <v>322</v>
      </c>
      <c r="Y906" t="s">
        <v>322</v>
      </c>
      <c r="Z906" t="s">
        <v>322</v>
      </c>
      <c r="AH906" t="s">
        <v>322</v>
      </c>
      <c r="AI906" s="26"/>
      <c r="AJ906" s="26" t="s">
        <v>322</v>
      </c>
      <c r="AK906" s="26" t="s">
        <v>322</v>
      </c>
      <c r="AL906" s="26" t="s">
        <v>322</v>
      </c>
      <c r="AM906" s="26" t="str" cm="1">
        <f t="array" ref="AM906">IF(AH906="Yes",T906&amp;" (Suspended as of: "&amp;TEXT(AI906,"m/dd/yyyy")&amp;")",T906)</f>
        <v xml:space="preserve"> </v>
      </c>
      <c r="AN906" t="str" cm="1">
        <f t="array" ref="AN90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06" t="str" cm="1">
        <f t="array" ref="AO90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0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06" t="e">
        <f>VLOOKUP(data[[#This Row],[Lead Name]],get_cat!$A$170:$B$172,2,0)</f>
        <v>#N/A</v>
      </c>
      <c r="AR90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07" spans="1:44" x14ac:dyDescent="0.35">
      <c r="A907" t="s">
        <v>133</v>
      </c>
      <c r="B907" t="s">
        <v>322</v>
      </c>
      <c r="C907" t="s">
        <v>322</v>
      </c>
      <c r="D907" t="s">
        <v>322</v>
      </c>
      <c r="E907" t="s">
        <v>48</v>
      </c>
      <c r="F907" t="s">
        <v>48</v>
      </c>
      <c r="G907" t="s">
        <v>48</v>
      </c>
      <c r="H907" t="s">
        <v>48</v>
      </c>
      <c r="I907" t="s">
        <v>48</v>
      </c>
      <c r="J907" t="s">
        <v>48</v>
      </c>
      <c r="K907" t="s">
        <v>48</v>
      </c>
      <c r="L907" t="s">
        <v>48</v>
      </c>
      <c r="M907" t="s">
        <v>48</v>
      </c>
      <c r="N907" t="s">
        <v>48</v>
      </c>
      <c r="O907" t="s">
        <v>48</v>
      </c>
      <c r="P907" t="s">
        <v>48</v>
      </c>
      <c r="Q907" t="s">
        <v>48</v>
      </c>
      <c r="R907" t="s">
        <v>48</v>
      </c>
      <c r="S907" t="s">
        <v>48</v>
      </c>
      <c r="T907" t="s">
        <v>322</v>
      </c>
      <c r="U907" t="s">
        <v>322</v>
      </c>
      <c r="V907" t="s">
        <v>322</v>
      </c>
      <c r="W907" t="s">
        <v>322</v>
      </c>
      <c r="X907" t="s">
        <v>322</v>
      </c>
      <c r="Y907" t="s">
        <v>322</v>
      </c>
      <c r="Z907" t="s">
        <v>322</v>
      </c>
      <c r="AH907" t="s">
        <v>322</v>
      </c>
      <c r="AI907" s="26"/>
      <c r="AJ907" s="26" t="s">
        <v>322</v>
      </c>
      <c r="AK907" s="26" t="s">
        <v>322</v>
      </c>
      <c r="AL907" s="26" t="s">
        <v>322</v>
      </c>
      <c r="AM907" s="26" t="str" cm="1">
        <f t="array" ref="AM907">IF(AH907="Yes",T907&amp;" (Suspended as of: "&amp;TEXT(AI907,"m/dd/yyyy")&amp;")",T907)</f>
        <v xml:space="preserve"> </v>
      </c>
      <c r="AN907" t="str" cm="1">
        <f t="array" ref="AN90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07" t="str" cm="1">
        <f t="array" ref="AO90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0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07" t="e">
        <f>VLOOKUP(data[[#This Row],[Lead Name]],get_cat!$A$170:$B$172,2,0)</f>
        <v>#N/A</v>
      </c>
      <c r="AR90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08" spans="1:44" x14ac:dyDescent="0.35">
      <c r="A908" t="s">
        <v>133</v>
      </c>
      <c r="B908" t="s">
        <v>322</v>
      </c>
      <c r="C908" t="s">
        <v>322</v>
      </c>
      <c r="D908" t="s">
        <v>322</v>
      </c>
      <c r="E908" t="s">
        <v>48</v>
      </c>
      <c r="F908" t="s">
        <v>48</v>
      </c>
      <c r="G908" t="s">
        <v>48</v>
      </c>
      <c r="H908" t="s">
        <v>48</v>
      </c>
      <c r="I908" t="s">
        <v>48</v>
      </c>
      <c r="J908" t="s">
        <v>48</v>
      </c>
      <c r="K908" t="s">
        <v>48</v>
      </c>
      <c r="L908" t="s">
        <v>48</v>
      </c>
      <c r="M908" t="s">
        <v>48</v>
      </c>
      <c r="N908" t="s">
        <v>48</v>
      </c>
      <c r="O908" t="s">
        <v>48</v>
      </c>
      <c r="P908" t="s">
        <v>48</v>
      </c>
      <c r="Q908" t="s">
        <v>48</v>
      </c>
      <c r="R908" t="s">
        <v>48</v>
      </c>
      <c r="S908" t="s">
        <v>48</v>
      </c>
      <c r="T908" t="s">
        <v>322</v>
      </c>
      <c r="U908" t="s">
        <v>322</v>
      </c>
      <c r="V908" t="s">
        <v>322</v>
      </c>
      <c r="W908" t="s">
        <v>322</v>
      </c>
      <c r="X908" t="s">
        <v>322</v>
      </c>
      <c r="Y908" t="s">
        <v>322</v>
      </c>
      <c r="Z908" t="s">
        <v>322</v>
      </c>
      <c r="AH908" t="s">
        <v>322</v>
      </c>
      <c r="AI908" s="26"/>
      <c r="AJ908" s="26" t="s">
        <v>322</v>
      </c>
      <c r="AK908" s="26" t="s">
        <v>322</v>
      </c>
      <c r="AL908" s="26" t="s">
        <v>322</v>
      </c>
      <c r="AM908" s="26" t="str" cm="1">
        <f t="array" ref="AM908">IF(AH908="Yes",T908&amp;" (Suspended as of: "&amp;TEXT(AI908,"m/dd/yyyy")&amp;")",T908)</f>
        <v xml:space="preserve"> </v>
      </c>
      <c r="AN908" t="str" cm="1">
        <f t="array" ref="AN90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08" t="str" cm="1">
        <f t="array" ref="AO90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0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08" t="e">
        <f>VLOOKUP(data[[#This Row],[Lead Name]],get_cat!$A$170:$B$172,2,0)</f>
        <v>#N/A</v>
      </c>
      <c r="AR90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09" spans="1:44" x14ac:dyDescent="0.35">
      <c r="A909" t="s">
        <v>133</v>
      </c>
      <c r="B909" t="s">
        <v>322</v>
      </c>
      <c r="C909" t="s">
        <v>322</v>
      </c>
      <c r="D909" t="s">
        <v>322</v>
      </c>
      <c r="E909" t="s">
        <v>48</v>
      </c>
      <c r="F909" t="s">
        <v>48</v>
      </c>
      <c r="G909" t="s">
        <v>48</v>
      </c>
      <c r="H909" t="s">
        <v>48</v>
      </c>
      <c r="I909" t="s">
        <v>48</v>
      </c>
      <c r="J909" t="s">
        <v>48</v>
      </c>
      <c r="K909" t="s">
        <v>48</v>
      </c>
      <c r="L909" t="s">
        <v>48</v>
      </c>
      <c r="M909" t="s">
        <v>48</v>
      </c>
      <c r="N909" t="s">
        <v>48</v>
      </c>
      <c r="O909" t="s">
        <v>48</v>
      </c>
      <c r="P909" t="s">
        <v>48</v>
      </c>
      <c r="Q909" t="s">
        <v>48</v>
      </c>
      <c r="R909" t="s">
        <v>48</v>
      </c>
      <c r="S909" t="s">
        <v>48</v>
      </c>
      <c r="T909" t="s">
        <v>322</v>
      </c>
      <c r="U909" t="s">
        <v>322</v>
      </c>
      <c r="V909" t="s">
        <v>322</v>
      </c>
      <c r="W909" t="s">
        <v>322</v>
      </c>
      <c r="X909" t="s">
        <v>322</v>
      </c>
      <c r="Y909" t="s">
        <v>322</v>
      </c>
      <c r="Z909" t="s">
        <v>322</v>
      </c>
      <c r="AH909" t="s">
        <v>322</v>
      </c>
      <c r="AI909" s="26"/>
      <c r="AJ909" s="26" t="s">
        <v>322</v>
      </c>
      <c r="AK909" s="26" t="s">
        <v>322</v>
      </c>
      <c r="AL909" s="26" t="s">
        <v>322</v>
      </c>
      <c r="AM909" s="26" t="str" cm="1">
        <f t="array" ref="AM909">IF(AH909="Yes",T909&amp;" (Suspended as of: "&amp;TEXT(AI909,"m/dd/yyyy")&amp;")",T909)</f>
        <v xml:space="preserve"> </v>
      </c>
      <c r="AN909" t="str" cm="1">
        <f t="array" ref="AN90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09" t="str" cm="1">
        <f t="array" ref="AO90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0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09" t="e">
        <f>VLOOKUP(data[[#This Row],[Lead Name]],get_cat!$A$170:$B$172,2,0)</f>
        <v>#N/A</v>
      </c>
      <c r="AR90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10" spans="1:44" x14ac:dyDescent="0.35">
      <c r="A910" t="s">
        <v>133</v>
      </c>
      <c r="B910" t="s">
        <v>322</v>
      </c>
      <c r="C910" t="s">
        <v>322</v>
      </c>
      <c r="D910" t="s">
        <v>322</v>
      </c>
      <c r="E910" t="s">
        <v>48</v>
      </c>
      <c r="F910" t="s">
        <v>48</v>
      </c>
      <c r="G910" t="s">
        <v>48</v>
      </c>
      <c r="H910" t="s">
        <v>48</v>
      </c>
      <c r="I910" t="s">
        <v>48</v>
      </c>
      <c r="J910" t="s">
        <v>48</v>
      </c>
      <c r="K910" t="s">
        <v>48</v>
      </c>
      <c r="L910" t="s">
        <v>48</v>
      </c>
      <c r="M910" t="s">
        <v>48</v>
      </c>
      <c r="N910" t="s">
        <v>48</v>
      </c>
      <c r="O910" t="s">
        <v>48</v>
      </c>
      <c r="P910" t="s">
        <v>48</v>
      </c>
      <c r="Q910" t="s">
        <v>48</v>
      </c>
      <c r="R910" t="s">
        <v>48</v>
      </c>
      <c r="S910" t="s">
        <v>48</v>
      </c>
      <c r="T910" t="s">
        <v>322</v>
      </c>
      <c r="U910" t="s">
        <v>322</v>
      </c>
      <c r="V910" t="s">
        <v>322</v>
      </c>
      <c r="W910" t="s">
        <v>322</v>
      </c>
      <c r="X910" t="s">
        <v>322</v>
      </c>
      <c r="Y910" t="s">
        <v>322</v>
      </c>
      <c r="Z910" t="s">
        <v>322</v>
      </c>
      <c r="AH910" t="s">
        <v>322</v>
      </c>
      <c r="AI910" s="26"/>
      <c r="AJ910" s="26" t="s">
        <v>322</v>
      </c>
      <c r="AK910" s="26" t="s">
        <v>322</v>
      </c>
      <c r="AL910" s="26" t="s">
        <v>322</v>
      </c>
      <c r="AM910" s="26" t="str" cm="1">
        <f t="array" ref="AM910">IF(AH910="Yes",T910&amp;" (Suspended as of: "&amp;TEXT(AI910,"m/dd/yyyy")&amp;")",T910)</f>
        <v xml:space="preserve"> </v>
      </c>
      <c r="AN910" t="str" cm="1">
        <f t="array" ref="AN91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10" t="str" cm="1">
        <f t="array" ref="AO91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1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10" t="e">
        <f>VLOOKUP(data[[#This Row],[Lead Name]],get_cat!$A$170:$B$172,2,0)</f>
        <v>#N/A</v>
      </c>
      <c r="AR91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11" spans="1:44" x14ac:dyDescent="0.35">
      <c r="A911" t="s">
        <v>133</v>
      </c>
      <c r="B911" t="s">
        <v>322</v>
      </c>
      <c r="C911" t="s">
        <v>322</v>
      </c>
      <c r="D911" t="s">
        <v>322</v>
      </c>
      <c r="E911" t="s">
        <v>48</v>
      </c>
      <c r="F911" t="s">
        <v>48</v>
      </c>
      <c r="G911" t="s">
        <v>48</v>
      </c>
      <c r="H911" t="s">
        <v>48</v>
      </c>
      <c r="I911" t="s">
        <v>48</v>
      </c>
      <c r="J911" t="s">
        <v>48</v>
      </c>
      <c r="K911" t="s">
        <v>48</v>
      </c>
      <c r="L911" t="s">
        <v>48</v>
      </c>
      <c r="M911" t="s">
        <v>48</v>
      </c>
      <c r="N911" t="s">
        <v>48</v>
      </c>
      <c r="O911" t="s">
        <v>48</v>
      </c>
      <c r="P911" t="s">
        <v>48</v>
      </c>
      <c r="Q911" t="s">
        <v>48</v>
      </c>
      <c r="R911" t="s">
        <v>48</v>
      </c>
      <c r="S911" t="s">
        <v>48</v>
      </c>
      <c r="T911" t="s">
        <v>322</v>
      </c>
      <c r="U911" t="s">
        <v>322</v>
      </c>
      <c r="V911" t="s">
        <v>322</v>
      </c>
      <c r="W911" t="s">
        <v>322</v>
      </c>
      <c r="X911" t="s">
        <v>322</v>
      </c>
      <c r="Y911" t="s">
        <v>322</v>
      </c>
      <c r="Z911" t="s">
        <v>322</v>
      </c>
      <c r="AH911" t="s">
        <v>322</v>
      </c>
      <c r="AI911" s="26"/>
      <c r="AJ911" s="26" t="s">
        <v>322</v>
      </c>
      <c r="AK911" s="26" t="s">
        <v>322</v>
      </c>
      <c r="AL911" s="26" t="s">
        <v>322</v>
      </c>
      <c r="AM911" s="26" t="str" cm="1">
        <f t="array" ref="AM911">IF(AH911="Yes",T911&amp;" (Suspended as of: "&amp;TEXT(AI911,"m/dd/yyyy")&amp;")",T911)</f>
        <v xml:space="preserve"> </v>
      </c>
      <c r="AN911" t="str" cm="1">
        <f t="array" ref="AN91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11" t="str" cm="1">
        <f t="array" ref="AO91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1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11" t="e">
        <f>VLOOKUP(data[[#This Row],[Lead Name]],get_cat!$A$170:$B$172,2,0)</f>
        <v>#N/A</v>
      </c>
      <c r="AR91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12" spans="1:44" x14ac:dyDescent="0.35">
      <c r="A912" t="s">
        <v>133</v>
      </c>
      <c r="B912" t="s">
        <v>322</v>
      </c>
      <c r="C912" t="s">
        <v>322</v>
      </c>
      <c r="D912" t="s">
        <v>322</v>
      </c>
      <c r="E912" t="s">
        <v>48</v>
      </c>
      <c r="F912" t="s">
        <v>48</v>
      </c>
      <c r="G912" t="s">
        <v>48</v>
      </c>
      <c r="H912" t="s">
        <v>48</v>
      </c>
      <c r="I912" t="s">
        <v>48</v>
      </c>
      <c r="J912" t="s">
        <v>48</v>
      </c>
      <c r="K912" t="s">
        <v>48</v>
      </c>
      <c r="L912" t="s">
        <v>48</v>
      </c>
      <c r="M912" t="s">
        <v>48</v>
      </c>
      <c r="N912" t="s">
        <v>48</v>
      </c>
      <c r="O912" t="s">
        <v>48</v>
      </c>
      <c r="P912" t="s">
        <v>48</v>
      </c>
      <c r="Q912" t="s">
        <v>48</v>
      </c>
      <c r="R912" t="s">
        <v>48</v>
      </c>
      <c r="S912" t="s">
        <v>48</v>
      </c>
      <c r="T912" t="s">
        <v>322</v>
      </c>
      <c r="U912" t="s">
        <v>322</v>
      </c>
      <c r="V912" t="s">
        <v>322</v>
      </c>
      <c r="W912" t="s">
        <v>322</v>
      </c>
      <c r="X912" t="s">
        <v>322</v>
      </c>
      <c r="Y912" t="s">
        <v>322</v>
      </c>
      <c r="Z912" t="s">
        <v>322</v>
      </c>
      <c r="AH912" t="s">
        <v>322</v>
      </c>
      <c r="AI912" s="26"/>
      <c r="AJ912" s="26" t="s">
        <v>322</v>
      </c>
      <c r="AK912" s="26" t="s">
        <v>322</v>
      </c>
      <c r="AL912" s="26" t="s">
        <v>322</v>
      </c>
      <c r="AM912" s="26" t="str" cm="1">
        <f t="array" ref="AM912">IF(AH912="Yes",T912&amp;" (Suspended as of: "&amp;TEXT(AI912,"m/dd/yyyy")&amp;")",T912)</f>
        <v xml:space="preserve"> </v>
      </c>
      <c r="AN912" t="str" cm="1">
        <f t="array" ref="AN91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12" t="str" cm="1">
        <f t="array" ref="AO91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1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12" t="e">
        <f>VLOOKUP(data[[#This Row],[Lead Name]],get_cat!$A$170:$B$172,2,0)</f>
        <v>#N/A</v>
      </c>
      <c r="AR91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13" spans="1:44" x14ac:dyDescent="0.35">
      <c r="A913" t="s">
        <v>133</v>
      </c>
      <c r="B913" t="s">
        <v>322</v>
      </c>
      <c r="C913" t="s">
        <v>322</v>
      </c>
      <c r="D913" t="s">
        <v>322</v>
      </c>
      <c r="E913" t="s">
        <v>48</v>
      </c>
      <c r="F913" t="s">
        <v>48</v>
      </c>
      <c r="G913" t="s">
        <v>48</v>
      </c>
      <c r="H913" t="s">
        <v>48</v>
      </c>
      <c r="I913" t="s">
        <v>48</v>
      </c>
      <c r="J913" t="s">
        <v>48</v>
      </c>
      <c r="K913" t="s">
        <v>48</v>
      </c>
      <c r="L913" t="s">
        <v>48</v>
      </c>
      <c r="M913" t="s">
        <v>48</v>
      </c>
      <c r="N913" t="s">
        <v>48</v>
      </c>
      <c r="O913" t="s">
        <v>48</v>
      </c>
      <c r="P913" t="s">
        <v>48</v>
      </c>
      <c r="Q913" t="s">
        <v>48</v>
      </c>
      <c r="R913" t="s">
        <v>48</v>
      </c>
      <c r="S913" t="s">
        <v>48</v>
      </c>
      <c r="T913" t="s">
        <v>322</v>
      </c>
      <c r="U913" t="s">
        <v>322</v>
      </c>
      <c r="V913" t="s">
        <v>322</v>
      </c>
      <c r="W913" t="s">
        <v>322</v>
      </c>
      <c r="X913" t="s">
        <v>322</v>
      </c>
      <c r="Y913" t="s">
        <v>322</v>
      </c>
      <c r="Z913" t="s">
        <v>322</v>
      </c>
      <c r="AH913" t="s">
        <v>322</v>
      </c>
      <c r="AI913" s="26"/>
      <c r="AJ913" s="26" t="s">
        <v>322</v>
      </c>
      <c r="AK913" s="26" t="s">
        <v>322</v>
      </c>
      <c r="AL913" s="26" t="s">
        <v>322</v>
      </c>
      <c r="AM913" s="26" t="str" cm="1">
        <f t="array" ref="AM913">IF(AH913="Yes",T913&amp;" (Suspended as of: "&amp;TEXT(AI913,"m/dd/yyyy")&amp;")",T913)</f>
        <v xml:space="preserve"> </v>
      </c>
      <c r="AN913" t="str" cm="1">
        <f t="array" ref="AN91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13" t="str" cm="1">
        <f t="array" ref="AO91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1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13" t="e">
        <f>VLOOKUP(data[[#This Row],[Lead Name]],get_cat!$A$170:$B$172,2,0)</f>
        <v>#N/A</v>
      </c>
      <c r="AR91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14" spans="1:44" x14ac:dyDescent="0.35">
      <c r="A914" t="s">
        <v>133</v>
      </c>
      <c r="B914" t="s">
        <v>322</v>
      </c>
      <c r="C914" t="s">
        <v>322</v>
      </c>
      <c r="D914" t="s">
        <v>322</v>
      </c>
      <c r="E914" t="s">
        <v>48</v>
      </c>
      <c r="F914" t="s">
        <v>48</v>
      </c>
      <c r="G914" t="s">
        <v>48</v>
      </c>
      <c r="H914" t="s">
        <v>48</v>
      </c>
      <c r="I914" t="s">
        <v>48</v>
      </c>
      <c r="J914" t="s">
        <v>48</v>
      </c>
      <c r="K914" t="s">
        <v>48</v>
      </c>
      <c r="L914" t="s">
        <v>48</v>
      </c>
      <c r="M914" t="s">
        <v>48</v>
      </c>
      <c r="N914" t="s">
        <v>48</v>
      </c>
      <c r="O914" t="s">
        <v>48</v>
      </c>
      <c r="P914" t="s">
        <v>48</v>
      </c>
      <c r="Q914" t="s">
        <v>48</v>
      </c>
      <c r="R914" t="s">
        <v>48</v>
      </c>
      <c r="S914" t="s">
        <v>48</v>
      </c>
      <c r="T914" t="s">
        <v>322</v>
      </c>
      <c r="U914" t="s">
        <v>322</v>
      </c>
      <c r="V914" t="s">
        <v>322</v>
      </c>
      <c r="W914" t="s">
        <v>322</v>
      </c>
      <c r="X914" t="s">
        <v>322</v>
      </c>
      <c r="Y914" t="s">
        <v>322</v>
      </c>
      <c r="Z914" t="s">
        <v>322</v>
      </c>
      <c r="AH914" t="s">
        <v>322</v>
      </c>
      <c r="AI914" s="26"/>
      <c r="AJ914" s="26" t="s">
        <v>322</v>
      </c>
      <c r="AK914" s="26" t="s">
        <v>322</v>
      </c>
      <c r="AL914" s="26" t="s">
        <v>322</v>
      </c>
      <c r="AM914" s="26" t="str" cm="1">
        <f t="array" ref="AM914">IF(AH914="Yes",T914&amp;" (Suspended as of: "&amp;TEXT(AI914,"m/dd/yyyy")&amp;")",T914)</f>
        <v xml:space="preserve"> </v>
      </c>
      <c r="AN914" t="str" cm="1">
        <f t="array" ref="AN91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14" t="str" cm="1">
        <f t="array" ref="AO91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1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14" t="e">
        <f>VLOOKUP(data[[#This Row],[Lead Name]],get_cat!$A$170:$B$172,2,0)</f>
        <v>#N/A</v>
      </c>
      <c r="AR91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15" spans="1:44" x14ac:dyDescent="0.35">
      <c r="A915" t="s">
        <v>133</v>
      </c>
      <c r="B915" t="s">
        <v>322</v>
      </c>
      <c r="C915" t="s">
        <v>322</v>
      </c>
      <c r="D915" t="s">
        <v>322</v>
      </c>
      <c r="E915" t="s">
        <v>48</v>
      </c>
      <c r="F915" t="s">
        <v>48</v>
      </c>
      <c r="G915" t="s">
        <v>48</v>
      </c>
      <c r="H915" t="s">
        <v>48</v>
      </c>
      <c r="I915" t="s">
        <v>48</v>
      </c>
      <c r="J915" t="s">
        <v>48</v>
      </c>
      <c r="K915" t="s">
        <v>48</v>
      </c>
      <c r="L915" t="s">
        <v>48</v>
      </c>
      <c r="M915" t="s">
        <v>48</v>
      </c>
      <c r="N915" t="s">
        <v>48</v>
      </c>
      <c r="O915" t="s">
        <v>48</v>
      </c>
      <c r="P915" t="s">
        <v>48</v>
      </c>
      <c r="Q915" t="s">
        <v>48</v>
      </c>
      <c r="R915" t="s">
        <v>48</v>
      </c>
      <c r="S915" t="s">
        <v>48</v>
      </c>
      <c r="T915" t="s">
        <v>322</v>
      </c>
      <c r="U915" t="s">
        <v>322</v>
      </c>
      <c r="V915" t="s">
        <v>322</v>
      </c>
      <c r="W915" t="s">
        <v>322</v>
      </c>
      <c r="X915" t="s">
        <v>322</v>
      </c>
      <c r="Y915" t="s">
        <v>322</v>
      </c>
      <c r="Z915" t="s">
        <v>322</v>
      </c>
      <c r="AH915" t="s">
        <v>322</v>
      </c>
      <c r="AI915" s="26"/>
      <c r="AJ915" s="26" t="s">
        <v>322</v>
      </c>
      <c r="AK915" s="26" t="s">
        <v>322</v>
      </c>
      <c r="AL915" s="26" t="s">
        <v>322</v>
      </c>
      <c r="AM915" s="26" t="str" cm="1">
        <f t="array" ref="AM915">IF(AH915="Yes",T915&amp;" (Suspended as of: "&amp;TEXT(AI915,"m/dd/yyyy")&amp;")",T915)</f>
        <v xml:space="preserve"> </v>
      </c>
      <c r="AN915" t="str" cm="1">
        <f t="array" ref="AN91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15" t="str" cm="1">
        <f t="array" ref="AO91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1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15" t="e">
        <f>VLOOKUP(data[[#This Row],[Lead Name]],get_cat!$A$170:$B$172,2,0)</f>
        <v>#N/A</v>
      </c>
      <c r="AR91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16" spans="1:44" x14ac:dyDescent="0.35">
      <c r="A916" t="s">
        <v>133</v>
      </c>
      <c r="B916" t="s">
        <v>322</v>
      </c>
      <c r="C916" t="s">
        <v>322</v>
      </c>
      <c r="D916" t="s">
        <v>322</v>
      </c>
      <c r="E916" t="s">
        <v>48</v>
      </c>
      <c r="F916" t="s">
        <v>48</v>
      </c>
      <c r="G916" t="s">
        <v>48</v>
      </c>
      <c r="H916" t="s">
        <v>48</v>
      </c>
      <c r="I916" t="s">
        <v>48</v>
      </c>
      <c r="J916" t="s">
        <v>48</v>
      </c>
      <c r="K916" t="s">
        <v>48</v>
      </c>
      <c r="L916" t="s">
        <v>48</v>
      </c>
      <c r="M916" t="s">
        <v>48</v>
      </c>
      <c r="N916" t="s">
        <v>48</v>
      </c>
      <c r="O916" t="s">
        <v>48</v>
      </c>
      <c r="P916" t="s">
        <v>48</v>
      </c>
      <c r="Q916" t="s">
        <v>48</v>
      </c>
      <c r="R916" t="s">
        <v>48</v>
      </c>
      <c r="S916" t="s">
        <v>48</v>
      </c>
      <c r="T916" t="s">
        <v>322</v>
      </c>
      <c r="U916" t="s">
        <v>322</v>
      </c>
      <c r="V916" t="s">
        <v>322</v>
      </c>
      <c r="W916" t="s">
        <v>322</v>
      </c>
      <c r="X916" t="s">
        <v>322</v>
      </c>
      <c r="Y916" t="s">
        <v>322</v>
      </c>
      <c r="Z916" t="s">
        <v>322</v>
      </c>
      <c r="AH916" t="s">
        <v>322</v>
      </c>
      <c r="AI916" s="26"/>
      <c r="AJ916" s="26" t="s">
        <v>322</v>
      </c>
      <c r="AK916" s="26" t="s">
        <v>322</v>
      </c>
      <c r="AL916" s="26" t="s">
        <v>322</v>
      </c>
      <c r="AM916" s="26" t="str" cm="1">
        <f t="array" ref="AM916">IF(AH916="Yes",T916&amp;" (Suspended as of: "&amp;TEXT(AI916,"m/dd/yyyy")&amp;")",T916)</f>
        <v xml:space="preserve"> </v>
      </c>
      <c r="AN916" t="str" cm="1">
        <f t="array" ref="AN91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16" t="str" cm="1">
        <f t="array" ref="AO91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1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16" t="e">
        <f>VLOOKUP(data[[#This Row],[Lead Name]],get_cat!$A$170:$B$172,2,0)</f>
        <v>#N/A</v>
      </c>
      <c r="AR91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17" spans="1:44" x14ac:dyDescent="0.35">
      <c r="A917" t="s">
        <v>133</v>
      </c>
      <c r="B917" t="s">
        <v>322</v>
      </c>
      <c r="C917" t="s">
        <v>322</v>
      </c>
      <c r="D917" t="s">
        <v>322</v>
      </c>
      <c r="E917" t="s">
        <v>48</v>
      </c>
      <c r="F917" t="s">
        <v>48</v>
      </c>
      <c r="G917" t="s">
        <v>48</v>
      </c>
      <c r="H917" t="s">
        <v>48</v>
      </c>
      <c r="I917" t="s">
        <v>48</v>
      </c>
      <c r="J917" t="s">
        <v>48</v>
      </c>
      <c r="K917" t="s">
        <v>48</v>
      </c>
      <c r="L917" t="s">
        <v>48</v>
      </c>
      <c r="M917" t="s">
        <v>48</v>
      </c>
      <c r="N917" t="s">
        <v>48</v>
      </c>
      <c r="O917" t="s">
        <v>48</v>
      </c>
      <c r="P917" t="s">
        <v>48</v>
      </c>
      <c r="Q917" t="s">
        <v>48</v>
      </c>
      <c r="R917" t="s">
        <v>48</v>
      </c>
      <c r="S917" t="s">
        <v>48</v>
      </c>
      <c r="T917" t="s">
        <v>322</v>
      </c>
      <c r="U917" t="s">
        <v>322</v>
      </c>
      <c r="V917" t="s">
        <v>322</v>
      </c>
      <c r="W917" t="s">
        <v>322</v>
      </c>
      <c r="X917" t="s">
        <v>322</v>
      </c>
      <c r="Y917" t="s">
        <v>322</v>
      </c>
      <c r="Z917" t="s">
        <v>322</v>
      </c>
      <c r="AH917" t="s">
        <v>322</v>
      </c>
      <c r="AI917" s="26"/>
      <c r="AJ917" s="26" t="s">
        <v>322</v>
      </c>
      <c r="AK917" s="26" t="s">
        <v>322</v>
      </c>
      <c r="AL917" s="26" t="s">
        <v>322</v>
      </c>
      <c r="AM917" s="26" t="str" cm="1">
        <f t="array" ref="AM917">IF(AH917="Yes",T917&amp;" (Suspended as of: "&amp;TEXT(AI917,"m/dd/yyyy")&amp;")",T917)</f>
        <v xml:space="preserve"> </v>
      </c>
      <c r="AN917" t="str" cm="1">
        <f t="array" ref="AN91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17" t="str" cm="1">
        <f t="array" ref="AO91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1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17" t="e">
        <f>VLOOKUP(data[[#This Row],[Lead Name]],get_cat!$A$170:$B$172,2,0)</f>
        <v>#N/A</v>
      </c>
      <c r="AR91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18" spans="1:44" x14ac:dyDescent="0.35">
      <c r="A918" t="s">
        <v>133</v>
      </c>
      <c r="B918" t="s">
        <v>322</v>
      </c>
      <c r="C918" t="s">
        <v>322</v>
      </c>
      <c r="D918" t="s">
        <v>322</v>
      </c>
      <c r="E918" t="s">
        <v>48</v>
      </c>
      <c r="F918" t="s">
        <v>48</v>
      </c>
      <c r="G918" t="s">
        <v>48</v>
      </c>
      <c r="H918" t="s">
        <v>48</v>
      </c>
      <c r="I918" t="s">
        <v>48</v>
      </c>
      <c r="J918" t="s">
        <v>48</v>
      </c>
      <c r="K918" t="s">
        <v>48</v>
      </c>
      <c r="L918" t="s">
        <v>48</v>
      </c>
      <c r="M918" t="s">
        <v>48</v>
      </c>
      <c r="N918" t="s">
        <v>48</v>
      </c>
      <c r="O918" t="s">
        <v>48</v>
      </c>
      <c r="P918" t="s">
        <v>48</v>
      </c>
      <c r="Q918" t="s">
        <v>48</v>
      </c>
      <c r="R918" t="s">
        <v>48</v>
      </c>
      <c r="S918" t="s">
        <v>48</v>
      </c>
      <c r="T918" t="s">
        <v>322</v>
      </c>
      <c r="U918" t="s">
        <v>322</v>
      </c>
      <c r="V918" t="s">
        <v>322</v>
      </c>
      <c r="W918" t="s">
        <v>322</v>
      </c>
      <c r="X918" t="s">
        <v>322</v>
      </c>
      <c r="Y918" t="s">
        <v>322</v>
      </c>
      <c r="Z918" t="s">
        <v>322</v>
      </c>
      <c r="AH918" t="s">
        <v>322</v>
      </c>
      <c r="AI918" s="26"/>
      <c r="AJ918" s="26" t="s">
        <v>322</v>
      </c>
      <c r="AK918" s="26" t="s">
        <v>322</v>
      </c>
      <c r="AL918" s="26" t="s">
        <v>322</v>
      </c>
      <c r="AM918" s="26" t="str" cm="1">
        <f t="array" ref="AM918">IF(AH918="Yes",T918&amp;" (Suspended as of: "&amp;TEXT(AI918,"m/dd/yyyy")&amp;")",T918)</f>
        <v xml:space="preserve"> </v>
      </c>
      <c r="AN918" t="str" cm="1">
        <f t="array" ref="AN91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18" t="str" cm="1">
        <f t="array" ref="AO91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1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18" t="e">
        <f>VLOOKUP(data[[#This Row],[Lead Name]],get_cat!$A$170:$B$172,2,0)</f>
        <v>#N/A</v>
      </c>
      <c r="AR91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19" spans="1:44" x14ac:dyDescent="0.35">
      <c r="A919" t="s">
        <v>133</v>
      </c>
      <c r="B919" t="s">
        <v>322</v>
      </c>
      <c r="C919" t="s">
        <v>322</v>
      </c>
      <c r="D919" t="s">
        <v>322</v>
      </c>
      <c r="E919" t="s">
        <v>48</v>
      </c>
      <c r="F919" t="s">
        <v>48</v>
      </c>
      <c r="G919" t="s">
        <v>48</v>
      </c>
      <c r="H919" t="s">
        <v>48</v>
      </c>
      <c r="I919" t="s">
        <v>48</v>
      </c>
      <c r="J919" t="s">
        <v>48</v>
      </c>
      <c r="K919" t="s">
        <v>48</v>
      </c>
      <c r="L919" t="s">
        <v>48</v>
      </c>
      <c r="M919" t="s">
        <v>48</v>
      </c>
      <c r="N919" t="s">
        <v>48</v>
      </c>
      <c r="O919" t="s">
        <v>48</v>
      </c>
      <c r="P919" t="s">
        <v>48</v>
      </c>
      <c r="Q919" t="s">
        <v>48</v>
      </c>
      <c r="R919" t="s">
        <v>48</v>
      </c>
      <c r="S919" t="s">
        <v>48</v>
      </c>
      <c r="T919" t="s">
        <v>322</v>
      </c>
      <c r="U919" t="s">
        <v>322</v>
      </c>
      <c r="V919" t="s">
        <v>322</v>
      </c>
      <c r="W919" t="s">
        <v>322</v>
      </c>
      <c r="X919" t="s">
        <v>322</v>
      </c>
      <c r="Y919" t="s">
        <v>322</v>
      </c>
      <c r="Z919" t="s">
        <v>322</v>
      </c>
      <c r="AH919" t="s">
        <v>322</v>
      </c>
      <c r="AI919" s="26"/>
      <c r="AJ919" s="26" t="s">
        <v>322</v>
      </c>
      <c r="AK919" s="26" t="s">
        <v>322</v>
      </c>
      <c r="AL919" s="26" t="s">
        <v>322</v>
      </c>
      <c r="AM919" s="26" t="str" cm="1">
        <f t="array" ref="AM919">IF(AH919="Yes",T919&amp;" (Suspended as of: "&amp;TEXT(AI919,"m/dd/yyyy")&amp;")",T919)</f>
        <v xml:space="preserve"> </v>
      </c>
      <c r="AN919" t="str" cm="1">
        <f t="array" ref="AN91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19" t="str" cm="1">
        <f t="array" ref="AO91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1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19" t="e">
        <f>VLOOKUP(data[[#This Row],[Lead Name]],get_cat!$A$170:$B$172,2,0)</f>
        <v>#N/A</v>
      </c>
      <c r="AR91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20" spans="1:44" x14ac:dyDescent="0.35">
      <c r="A920" t="s">
        <v>133</v>
      </c>
      <c r="B920" t="s">
        <v>322</v>
      </c>
      <c r="C920" t="s">
        <v>322</v>
      </c>
      <c r="D920" t="s">
        <v>322</v>
      </c>
      <c r="E920" t="s">
        <v>48</v>
      </c>
      <c r="F920" t="s">
        <v>48</v>
      </c>
      <c r="G920" t="s">
        <v>48</v>
      </c>
      <c r="H920" t="s">
        <v>48</v>
      </c>
      <c r="I920" t="s">
        <v>48</v>
      </c>
      <c r="J920" t="s">
        <v>48</v>
      </c>
      <c r="K920" t="s">
        <v>48</v>
      </c>
      <c r="L920" t="s">
        <v>48</v>
      </c>
      <c r="M920" t="s">
        <v>48</v>
      </c>
      <c r="N920" t="s">
        <v>48</v>
      </c>
      <c r="O920" t="s">
        <v>48</v>
      </c>
      <c r="P920" t="s">
        <v>48</v>
      </c>
      <c r="Q920" t="s">
        <v>48</v>
      </c>
      <c r="R920" t="s">
        <v>48</v>
      </c>
      <c r="S920" t="s">
        <v>48</v>
      </c>
      <c r="T920" t="s">
        <v>322</v>
      </c>
      <c r="U920" t="s">
        <v>322</v>
      </c>
      <c r="V920" t="s">
        <v>322</v>
      </c>
      <c r="W920" t="s">
        <v>322</v>
      </c>
      <c r="X920" t="s">
        <v>322</v>
      </c>
      <c r="Y920" t="s">
        <v>322</v>
      </c>
      <c r="Z920" t="s">
        <v>322</v>
      </c>
      <c r="AH920" t="s">
        <v>322</v>
      </c>
      <c r="AI920" s="26"/>
      <c r="AJ920" s="26" t="s">
        <v>322</v>
      </c>
      <c r="AK920" s="26" t="s">
        <v>322</v>
      </c>
      <c r="AL920" s="26" t="s">
        <v>322</v>
      </c>
      <c r="AM920" s="26" t="str" cm="1">
        <f t="array" ref="AM920">IF(AH920="Yes",T920&amp;" (Suspended as of: "&amp;TEXT(AI920,"m/dd/yyyy")&amp;")",T920)</f>
        <v xml:space="preserve"> </v>
      </c>
      <c r="AN920" t="str" cm="1">
        <f t="array" ref="AN92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20" t="str" cm="1">
        <f t="array" ref="AO92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2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20" t="e">
        <f>VLOOKUP(data[[#This Row],[Lead Name]],get_cat!$A$170:$B$172,2,0)</f>
        <v>#N/A</v>
      </c>
      <c r="AR92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21" spans="1:44" x14ac:dyDescent="0.35">
      <c r="A921" t="s">
        <v>133</v>
      </c>
      <c r="B921" t="s">
        <v>322</v>
      </c>
      <c r="C921" t="s">
        <v>322</v>
      </c>
      <c r="D921" t="s">
        <v>322</v>
      </c>
      <c r="E921" t="s">
        <v>48</v>
      </c>
      <c r="F921" t="s">
        <v>48</v>
      </c>
      <c r="G921" t="s">
        <v>48</v>
      </c>
      <c r="H921" t="s">
        <v>48</v>
      </c>
      <c r="I921" t="s">
        <v>48</v>
      </c>
      <c r="J921" t="s">
        <v>48</v>
      </c>
      <c r="K921" t="s">
        <v>48</v>
      </c>
      <c r="L921" t="s">
        <v>48</v>
      </c>
      <c r="M921" t="s">
        <v>48</v>
      </c>
      <c r="N921" t="s">
        <v>48</v>
      </c>
      <c r="O921" t="s">
        <v>48</v>
      </c>
      <c r="P921" t="s">
        <v>48</v>
      </c>
      <c r="Q921" t="s">
        <v>48</v>
      </c>
      <c r="R921" t="s">
        <v>48</v>
      </c>
      <c r="S921" t="s">
        <v>48</v>
      </c>
      <c r="T921" t="s">
        <v>322</v>
      </c>
      <c r="U921" t="s">
        <v>322</v>
      </c>
      <c r="V921" t="s">
        <v>322</v>
      </c>
      <c r="W921" t="s">
        <v>322</v>
      </c>
      <c r="X921" t="s">
        <v>322</v>
      </c>
      <c r="Y921" t="s">
        <v>322</v>
      </c>
      <c r="Z921" t="s">
        <v>322</v>
      </c>
      <c r="AH921" t="s">
        <v>322</v>
      </c>
      <c r="AI921" s="26"/>
      <c r="AJ921" s="26" t="s">
        <v>322</v>
      </c>
      <c r="AK921" s="26" t="s">
        <v>322</v>
      </c>
      <c r="AL921" s="26" t="s">
        <v>322</v>
      </c>
      <c r="AM921" s="26" t="str" cm="1">
        <f t="array" ref="AM921">IF(AH921="Yes",T921&amp;" (Suspended as of: "&amp;TEXT(AI921,"m/dd/yyyy")&amp;")",T921)</f>
        <v xml:space="preserve"> </v>
      </c>
      <c r="AN921" t="str" cm="1">
        <f t="array" ref="AN92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21" t="str" cm="1">
        <f t="array" ref="AO92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2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21" t="e">
        <f>VLOOKUP(data[[#This Row],[Lead Name]],get_cat!$A$170:$B$172,2,0)</f>
        <v>#N/A</v>
      </c>
      <c r="AR92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22" spans="1:44" x14ac:dyDescent="0.35">
      <c r="A922" t="s">
        <v>133</v>
      </c>
      <c r="B922" t="s">
        <v>322</v>
      </c>
      <c r="C922" t="s">
        <v>322</v>
      </c>
      <c r="D922" t="s">
        <v>322</v>
      </c>
      <c r="E922" t="s">
        <v>48</v>
      </c>
      <c r="F922" t="s">
        <v>48</v>
      </c>
      <c r="G922" t="s">
        <v>48</v>
      </c>
      <c r="H922" t="s">
        <v>48</v>
      </c>
      <c r="I922" t="s">
        <v>48</v>
      </c>
      <c r="J922" t="s">
        <v>48</v>
      </c>
      <c r="K922" t="s">
        <v>48</v>
      </c>
      <c r="L922" t="s">
        <v>48</v>
      </c>
      <c r="M922" t="s">
        <v>48</v>
      </c>
      <c r="N922" t="s">
        <v>48</v>
      </c>
      <c r="O922" t="s">
        <v>48</v>
      </c>
      <c r="P922" t="s">
        <v>48</v>
      </c>
      <c r="Q922" t="s">
        <v>48</v>
      </c>
      <c r="R922" t="s">
        <v>48</v>
      </c>
      <c r="S922" t="s">
        <v>48</v>
      </c>
      <c r="T922" t="s">
        <v>322</v>
      </c>
      <c r="U922" t="s">
        <v>322</v>
      </c>
      <c r="V922" t="s">
        <v>322</v>
      </c>
      <c r="W922" t="s">
        <v>322</v>
      </c>
      <c r="X922" t="s">
        <v>322</v>
      </c>
      <c r="Y922" t="s">
        <v>322</v>
      </c>
      <c r="Z922" t="s">
        <v>322</v>
      </c>
      <c r="AH922" t="s">
        <v>322</v>
      </c>
      <c r="AI922" s="26"/>
      <c r="AJ922" s="26" t="s">
        <v>322</v>
      </c>
      <c r="AK922" s="26" t="s">
        <v>322</v>
      </c>
      <c r="AL922" s="26" t="s">
        <v>322</v>
      </c>
      <c r="AM922" s="26" t="str" cm="1">
        <f t="array" ref="AM922">IF(AH922="Yes",T922&amp;" (Suspended as of: "&amp;TEXT(AI922,"m/dd/yyyy")&amp;")",T922)</f>
        <v xml:space="preserve"> </v>
      </c>
      <c r="AN922" t="str" cm="1">
        <f t="array" ref="AN92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22" t="str" cm="1">
        <f t="array" ref="AO92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2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22" t="e">
        <f>VLOOKUP(data[[#This Row],[Lead Name]],get_cat!$A$170:$B$172,2,0)</f>
        <v>#N/A</v>
      </c>
      <c r="AR92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23" spans="1:44" x14ac:dyDescent="0.35">
      <c r="A923" t="s">
        <v>133</v>
      </c>
      <c r="B923" t="s">
        <v>322</v>
      </c>
      <c r="C923" t="s">
        <v>322</v>
      </c>
      <c r="D923" t="s">
        <v>322</v>
      </c>
      <c r="E923" t="s">
        <v>48</v>
      </c>
      <c r="F923" t="s">
        <v>48</v>
      </c>
      <c r="G923" t="s">
        <v>48</v>
      </c>
      <c r="H923" t="s">
        <v>48</v>
      </c>
      <c r="I923" t="s">
        <v>48</v>
      </c>
      <c r="J923" t="s">
        <v>48</v>
      </c>
      <c r="K923" t="s">
        <v>48</v>
      </c>
      <c r="L923" t="s">
        <v>48</v>
      </c>
      <c r="M923" t="s">
        <v>48</v>
      </c>
      <c r="N923" t="s">
        <v>48</v>
      </c>
      <c r="O923" t="s">
        <v>48</v>
      </c>
      <c r="P923" t="s">
        <v>48</v>
      </c>
      <c r="Q923" t="s">
        <v>48</v>
      </c>
      <c r="R923" t="s">
        <v>48</v>
      </c>
      <c r="S923" t="s">
        <v>48</v>
      </c>
      <c r="T923" t="s">
        <v>322</v>
      </c>
      <c r="U923" t="s">
        <v>322</v>
      </c>
      <c r="V923" t="s">
        <v>322</v>
      </c>
      <c r="W923" t="s">
        <v>322</v>
      </c>
      <c r="X923" t="s">
        <v>322</v>
      </c>
      <c r="Y923" t="s">
        <v>322</v>
      </c>
      <c r="Z923" t="s">
        <v>322</v>
      </c>
      <c r="AH923" t="s">
        <v>322</v>
      </c>
      <c r="AI923" s="26"/>
      <c r="AJ923" s="26" t="s">
        <v>322</v>
      </c>
      <c r="AK923" s="26" t="s">
        <v>322</v>
      </c>
      <c r="AL923" s="26" t="s">
        <v>322</v>
      </c>
      <c r="AM923" s="26" t="str" cm="1">
        <f t="array" ref="AM923">IF(AH923="Yes",T923&amp;" (Suspended as of: "&amp;TEXT(AI923,"m/dd/yyyy")&amp;")",T923)</f>
        <v xml:space="preserve"> </v>
      </c>
      <c r="AN923" t="str" cm="1">
        <f t="array" ref="AN92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23" t="str" cm="1">
        <f t="array" ref="AO92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2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23" t="e">
        <f>VLOOKUP(data[[#This Row],[Lead Name]],get_cat!$A$170:$B$172,2,0)</f>
        <v>#N/A</v>
      </c>
      <c r="AR92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24" spans="1:44" x14ac:dyDescent="0.35">
      <c r="A924" t="s">
        <v>133</v>
      </c>
      <c r="B924" t="s">
        <v>322</v>
      </c>
      <c r="C924" t="s">
        <v>322</v>
      </c>
      <c r="D924" t="s">
        <v>322</v>
      </c>
      <c r="E924" t="s">
        <v>48</v>
      </c>
      <c r="F924" t="s">
        <v>48</v>
      </c>
      <c r="G924" t="s">
        <v>48</v>
      </c>
      <c r="H924" t="s">
        <v>48</v>
      </c>
      <c r="I924" t="s">
        <v>48</v>
      </c>
      <c r="J924" t="s">
        <v>48</v>
      </c>
      <c r="K924" t="s">
        <v>48</v>
      </c>
      <c r="L924" t="s">
        <v>48</v>
      </c>
      <c r="M924" t="s">
        <v>48</v>
      </c>
      <c r="N924" t="s">
        <v>48</v>
      </c>
      <c r="O924" t="s">
        <v>48</v>
      </c>
      <c r="P924" t="s">
        <v>48</v>
      </c>
      <c r="Q924" t="s">
        <v>48</v>
      </c>
      <c r="R924" t="s">
        <v>48</v>
      </c>
      <c r="S924" t="s">
        <v>48</v>
      </c>
      <c r="T924" t="s">
        <v>322</v>
      </c>
      <c r="U924" t="s">
        <v>322</v>
      </c>
      <c r="V924" t="s">
        <v>322</v>
      </c>
      <c r="W924" t="s">
        <v>322</v>
      </c>
      <c r="X924" t="s">
        <v>322</v>
      </c>
      <c r="Y924" t="s">
        <v>322</v>
      </c>
      <c r="Z924" t="s">
        <v>322</v>
      </c>
      <c r="AH924" t="s">
        <v>322</v>
      </c>
      <c r="AI924" s="26"/>
      <c r="AJ924" s="26" t="s">
        <v>322</v>
      </c>
      <c r="AK924" s="26" t="s">
        <v>322</v>
      </c>
      <c r="AL924" s="26" t="s">
        <v>322</v>
      </c>
      <c r="AM924" s="26" t="str" cm="1">
        <f t="array" ref="AM924">IF(AH924="Yes",T924&amp;" (Suspended as of: "&amp;TEXT(AI924,"m/dd/yyyy")&amp;")",T924)</f>
        <v xml:space="preserve"> </v>
      </c>
      <c r="AN924" t="str" cm="1">
        <f t="array" ref="AN92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24" t="str" cm="1">
        <f t="array" ref="AO92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2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24" t="e">
        <f>VLOOKUP(data[[#This Row],[Lead Name]],get_cat!$A$170:$B$172,2,0)</f>
        <v>#N/A</v>
      </c>
      <c r="AR92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25" spans="1:44" x14ac:dyDescent="0.35">
      <c r="A925" t="s">
        <v>133</v>
      </c>
      <c r="B925" t="s">
        <v>322</v>
      </c>
      <c r="C925" t="s">
        <v>322</v>
      </c>
      <c r="D925" t="s">
        <v>322</v>
      </c>
      <c r="E925" t="s">
        <v>48</v>
      </c>
      <c r="F925" t="s">
        <v>48</v>
      </c>
      <c r="G925" t="s">
        <v>48</v>
      </c>
      <c r="H925" t="s">
        <v>48</v>
      </c>
      <c r="I925" t="s">
        <v>48</v>
      </c>
      <c r="J925" t="s">
        <v>48</v>
      </c>
      <c r="K925" t="s">
        <v>48</v>
      </c>
      <c r="L925" t="s">
        <v>48</v>
      </c>
      <c r="M925" t="s">
        <v>48</v>
      </c>
      <c r="N925" t="s">
        <v>48</v>
      </c>
      <c r="O925" t="s">
        <v>48</v>
      </c>
      <c r="P925" t="s">
        <v>48</v>
      </c>
      <c r="Q925" t="s">
        <v>48</v>
      </c>
      <c r="R925" t="s">
        <v>48</v>
      </c>
      <c r="S925" t="s">
        <v>48</v>
      </c>
      <c r="T925" t="s">
        <v>322</v>
      </c>
      <c r="U925" t="s">
        <v>322</v>
      </c>
      <c r="V925" t="s">
        <v>322</v>
      </c>
      <c r="W925" t="s">
        <v>322</v>
      </c>
      <c r="X925" t="s">
        <v>322</v>
      </c>
      <c r="Y925" t="s">
        <v>322</v>
      </c>
      <c r="Z925" t="s">
        <v>322</v>
      </c>
      <c r="AH925" t="s">
        <v>322</v>
      </c>
      <c r="AI925" s="26"/>
      <c r="AJ925" s="26" t="s">
        <v>322</v>
      </c>
      <c r="AK925" s="26" t="s">
        <v>322</v>
      </c>
      <c r="AL925" s="26" t="s">
        <v>322</v>
      </c>
      <c r="AM925" s="26" t="str" cm="1">
        <f t="array" ref="AM925">IF(AH925="Yes",T925&amp;" (Suspended as of: "&amp;TEXT(AI925,"m/dd/yyyy")&amp;")",T925)</f>
        <v xml:space="preserve"> </v>
      </c>
      <c r="AN925" t="str" cm="1">
        <f t="array" ref="AN92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25" t="str" cm="1">
        <f t="array" ref="AO92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2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25" t="e">
        <f>VLOOKUP(data[[#This Row],[Lead Name]],get_cat!$A$170:$B$172,2,0)</f>
        <v>#N/A</v>
      </c>
      <c r="AR92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26" spans="1:44" x14ac:dyDescent="0.35">
      <c r="A926" t="s">
        <v>133</v>
      </c>
      <c r="B926" t="s">
        <v>322</v>
      </c>
      <c r="C926" t="s">
        <v>322</v>
      </c>
      <c r="D926" t="s">
        <v>322</v>
      </c>
      <c r="E926" t="s">
        <v>48</v>
      </c>
      <c r="F926" t="s">
        <v>48</v>
      </c>
      <c r="G926" t="s">
        <v>48</v>
      </c>
      <c r="H926" t="s">
        <v>48</v>
      </c>
      <c r="I926" t="s">
        <v>48</v>
      </c>
      <c r="J926" t="s">
        <v>48</v>
      </c>
      <c r="K926" t="s">
        <v>48</v>
      </c>
      <c r="L926" t="s">
        <v>48</v>
      </c>
      <c r="M926" t="s">
        <v>48</v>
      </c>
      <c r="N926" t="s">
        <v>48</v>
      </c>
      <c r="O926" t="s">
        <v>48</v>
      </c>
      <c r="P926" t="s">
        <v>48</v>
      </c>
      <c r="Q926" t="s">
        <v>48</v>
      </c>
      <c r="R926" t="s">
        <v>48</v>
      </c>
      <c r="S926" t="s">
        <v>48</v>
      </c>
      <c r="T926" t="s">
        <v>322</v>
      </c>
      <c r="U926" t="s">
        <v>322</v>
      </c>
      <c r="V926" t="s">
        <v>322</v>
      </c>
      <c r="W926" t="s">
        <v>322</v>
      </c>
      <c r="X926" t="s">
        <v>322</v>
      </c>
      <c r="Y926" t="s">
        <v>322</v>
      </c>
      <c r="Z926" t="s">
        <v>322</v>
      </c>
      <c r="AH926" t="s">
        <v>322</v>
      </c>
      <c r="AI926" s="26"/>
      <c r="AJ926" s="26" t="s">
        <v>322</v>
      </c>
      <c r="AK926" s="26" t="s">
        <v>322</v>
      </c>
      <c r="AL926" s="26" t="s">
        <v>322</v>
      </c>
      <c r="AM926" s="26" t="str" cm="1">
        <f t="array" ref="AM926">IF(AH926="Yes",T926&amp;" (Suspended as of: "&amp;TEXT(AI926,"m/dd/yyyy")&amp;")",T926)</f>
        <v xml:space="preserve"> </v>
      </c>
      <c r="AN926" t="str" cm="1">
        <f t="array" ref="AN92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26" t="str" cm="1">
        <f t="array" ref="AO92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2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26" t="e">
        <f>VLOOKUP(data[[#This Row],[Lead Name]],get_cat!$A$170:$B$172,2,0)</f>
        <v>#N/A</v>
      </c>
      <c r="AR92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27" spans="1:44" x14ac:dyDescent="0.35">
      <c r="A927" t="s">
        <v>133</v>
      </c>
      <c r="B927" t="s">
        <v>322</v>
      </c>
      <c r="C927" t="s">
        <v>322</v>
      </c>
      <c r="D927" t="s">
        <v>322</v>
      </c>
      <c r="E927" t="s">
        <v>48</v>
      </c>
      <c r="F927" t="s">
        <v>48</v>
      </c>
      <c r="G927" t="s">
        <v>48</v>
      </c>
      <c r="H927" t="s">
        <v>48</v>
      </c>
      <c r="I927" t="s">
        <v>48</v>
      </c>
      <c r="J927" t="s">
        <v>48</v>
      </c>
      <c r="K927" t="s">
        <v>48</v>
      </c>
      <c r="L927" t="s">
        <v>48</v>
      </c>
      <c r="M927" t="s">
        <v>48</v>
      </c>
      <c r="N927" t="s">
        <v>48</v>
      </c>
      <c r="O927" t="s">
        <v>48</v>
      </c>
      <c r="P927" t="s">
        <v>48</v>
      </c>
      <c r="Q927" t="s">
        <v>48</v>
      </c>
      <c r="R927" t="s">
        <v>48</v>
      </c>
      <c r="S927" t="s">
        <v>48</v>
      </c>
      <c r="T927" t="s">
        <v>322</v>
      </c>
      <c r="U927" t="s">
        <v>322</v>
      </c>
      <c r="V927" t="s">
        <v>322</v>
      </c>
      <c r="W927" t="s">
        <v>322</v>
      </c>
      <c r="X927" t="s">
        <v>322</v>
      </c>
      <c r="Y927" t="s">
        <v>322</v>
      </c>
      <c r="Z927" t="s">
        <v>322</v>
      </c>
      <c r="AH927" t="s">
        <v>322</v>
      </c>
      <c r="AI927" s="26"/>
      <c r="AJ927" s="26" t="s">
        <v>322</v>
      </c>
      <c r="AK927" s="26" t="s">
        <v>322</v>
      </c>
      <c r="AL927" s="26" t="s">
        <v>322</v>
      </c>
      <c r="AM927" s="26" t="str" cm="1">
        <f t="array" ref="AM927">IF(AH927="Yes",T927&amp;" (Suspended as of: "&amp;TEXT(AI927,"m/dd/yyyy")&amp;")",T927)</f>
        <v xml:space="preserve"> </v>
      </c>
      <c r="AN927" t="str" cm="1">
        <f t="array" ref="AN92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27" t="str" cm="1">
        <f t="array" ref="AO92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2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27" t="e">
        <f>VLOOKUP(data[[#This Row],[Lead Name]],get_cat!$A$170:$B$172,2,0)</f>
        <v>#N/A</v>
      </c>
      <c r="AR92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28" spans="1:44" x14ac:dyDescent="0.35">
      <c r="A928" t="s">
        <v>133</v>
      </c>
      <c r="B928" t="s">
        <v>322</v>
      </c>
      <c r="C928" t="s">
        <v>322</v>
      </c>
      <c r="D928" t="s">
        <v>322</v>
      </c>
      <c r="E928" t="s">
        <v>48</v>
      </c>
      <c r="F928" t="s">
        <v>48</v>
      </c>
      <c r="G928" t="s">
        <v>48</v>
      </c>
      <c r="H928" t="s">
        <v>48</v>
      </c>
      <c r="I928" t="s">
        <v>48</v>
      </c>
      <c r="J928" t="s">
        <v>48</v>
      </c>
      <c r="K928" t="s">
        <v>48</v>
      </c>
      <c r="L928" t="s">
        <v>48</v>
      </c>
      <c r="M928" t="s">
        <v>48</v>
      </c>
      <c r="N928" t="s">
        <v>48</v>
      </c>
      <c r="O928" t="s">
        <v>48</v>
      </c>
      <c r="P928" t="s">
        <v>48</v>
      </c>
      <c r="Q928" t="s">
        <v>48</v>
      </c>
      <c r="R928" t="s">
        <v>48</v>
      </c>
      <c r="S928" t="s">
        <v>48</v>
      </c>
      <c r="T928" t="s">
        <v>322</v>
      </c>
      <c r="U928" t="s">
        <v>322</v>
      </c>
      <c r="V928" t="s">
        <v>322</v>
      </c>
      <c r="W928" t="s">
        <v>322</v>
      </c>
      <c r="X928" t="s">
        <v>322</v>
      </c>
      <c r="Y928" t="s">
        <v>322</v>
      </c>
      <c r="Z928" t="s">
        <v>322</v>
      </c>
      <c r="AH928" t="s">
        <v>322</v>
      </c>
      <c r="AI928" s="26"/>
      <c r="AJ928" s="26" t="s">
        <v>322</v>
      </c>
      <c r="AK928" s="26" t="s">
        <v>322</v>
      </c>
      <c r="AL928" s="26" t="s">
        <v>322</v>
      </c>
      <c r="AM928" s="26" t="str" cm="1">
        <f t="array" ref="AM928">IF(AH928="Yes",T928&amp;" (Suspended as of: "&amp;TEXT(AI928,"m/dd/yyyy")&amp;")",T928)</f>
        <v xml:space="preserve"> </v>
      </c>
      <c r="AN928" t="str" cm="1">
        <f t="array" ref="AN92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28" t="str" cm="1">
        <f t="array" ref="AO92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2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28" t="e">
        <f>VLOOKUP(data[[#This Row],[Lead Name]],get_cat!$A$170:$B$172,2,0)</f>
        <v>#N/A</v>
      </c>
      <c r="AR92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29" spans="1:44" x14ac:dyDescent="0.35">
      <c r="A929" t="s">
        <v>133</v>
      </c>
      <c r="B929" t="s">
        <v>322</v>
      </c>
      <c r="C929" t="s">
        <v>322</v>
      </c>
      <c r="D929" t="s">
        <v>322</v>
      </c>
      <c r="E929" t="s">
        <v>48</v>
      </c>
      <c r="F929" t="s">
        <v>48</v>
      </c>
      <c r="G929" t="s">
        <v>48</v>
      </c>
      <c r="H929" t="s">
        <v>48</v>
      </c>
      <c r="I929" t="s">
        <v>48</v>
      </c>
      <c r="J929" t="s">
        <v>48</v>
      </c>
      <c r="K929" t="s">
        <v>48</v>
      </c>
      <c r="L929" t="s">
        <v>48</v>
      </c>
      <c r="M929" t="s">
        <v>48</v>
      </c>
      <c r="N929" t="s">
        <v>48</v>
      </c>
      <c r="O929" t="s">
        <v>48</v>
      </c>
      <c r="P929" t="s">
        <v>48</v>
      </c>
      <c r="Q929" t="s">
        <v>48</v>
      </c>
      <c r="R929" t="s">
        <v>48</v>
      </c>
      <c r="S929" t="s">
        <v>48</v>
      </c>
      <c r="T929" t="s">
        <v>322</v>
      </c>
      <c r="U929" t="s">
        <v>322</v>
      </c>
      <c r="V929" t="s">
        <v>322</v>
      </c>
      <c r="W929" t="s">
        <v>322</v>
      </c>
      <c r="X929" t="s">
        <v>322</v>
      </c>
      <c r="Y929" t="s">
        <v>322</v>
      </c>
      <c r="Z929" t="s">
        <v>322</v>
      </c>
      <c r="AH929" t="s">
        <v>322</v>
      </c>
      <c r="AI929" s="26"/>
      <c r="AJ929" s="26" t="s">
        <v>322</v>
      </c>
      <c r="AK929" s="26" t="s">
        <v>322</v>
      </c>
      <c r="AL929" s="26" t="s">
        <v>322</v>
      </c>
      <c r="AM929" s="26" t="str" cm="1">
        <f t="array" ref="AM929">IF(AH929="Yes",T929&amp;" (Suspended as of: "&amp;TEXT(AI929,"m/dd/yyyy")&amp;")",T929)</f>
        <v xml:space="preserve"> </v>
      </c>
      <c r="AN929" t="str" cm="1">
        <f t="array" ref="AN92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29" t="str" cm="1">
        <f t="array" ref="AO92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2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29" t="e">
        <f>VLOOKUP(data[[#This Row],[Lead Name]],get_cat!$A$170:$B$172,2,0)</f>
        <v>#N/A</v>
      </c>
      <c r="AR92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30" spans="1:44" x14ac:dyDescent="0.35">
      <c r="A930" t="s">
        <v>133</v>
      </c>
      <c r="B930" t="s">
        <v>322</v>
      </c>
      <c r="C930" t="s">
        <v>322</v>
      </c>
      <c r="D930" t="s">
        <v>322</v>
      </c>
      <c r="E930" t="s">
        <v>48</v>
      </c>
      <c r="F930" t="s">
        <v>48</v>
      </c>
      <c r="G930" t="s">
        <v>48</v>
      </c>
      <c r="H930" t="s">
        <v>48</v>
      </c>
      <c r="I930" t="s">
        <v>48</v>
      </c>
      <c r="J930" t="s">
        <v>48</v>
      </c>
      <c r="K930" t="s">
        <v>48</v>
      </c>
      <c r="L930" t="s">
        <v>48</v>
      </c>
      <c r="M930" t="s">
        <v>48</v>
      </c>
      <c r="N930" t="s">
        <v>48</v>
      </c>
      <c r="O930" t="s">
        <v>48</v>
      </c>
      <c r="P930" t="s">
        <v>48</v>
      </c>
      <c r="Q930" t="s">
        <v>48</v>
      </c>
      <c r="R930" t="s">
        <v>48</v>
      </c>
      <c r="S930" t="s">
        <v>48</v>
      </c>
      <c r="T930" t="s">
        <v>322</v>
      </c>
      <c r="U930" t="s">
        <v>322</v>
      </c>
      <c r="V930" t="s">
        <v>322</v>
      </c>
      <c r="W930" t="s">
        <v>322</v>
      </c>
      <c r="X930" t="s">
        <v>322</v>
      </c>
      <c r="Y930" t="s">
        <v>322</v>
      </c>
      <c r="Z930" t="s">
        <v>322</v>
      </c>
      <c r="AH930" t="s">
        <v>322</v>
      </c>
      <c r="AI930" s="26"/>
      <c r="AJ930" s="26" t="s">
        <v>322</v>
      </c>
      <c r="AK930" s="26" t="s">
        <v>322</v>
      </c>
      <c r="AL930" s="26" t="s">
        <v>322</v>
      </c>
      <c r="AM930" s="26" t="str" cm="1">
        <f t="array" ref="AM930">IF(AH930="Yes",T930&amp;" (Suspended as of: "&amp;TEXT(AI930,"m/dd/yyyy")&amp;")",T930)</f>
        <v xml:space="preserve"> </v>
      </c>
      <c r="AN930" t="str" cm="1">
        <f t="array" ref="AN93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30" t="str" cm="1">
        <f t="array" ref="AO93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3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30" t="e">
        <f>VLOOKUP(data[[#This Row],[Lead Name]],get_cat!$A$170:$B$172,2,0)</f>
        <v>#N/A</v>
      </c>
      <c r="AR93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31" spans="1:44" x14ac:dyDescent="0.35">
      <c r="A931" t="s">
        <v>133</v>
      </c>
      <c r="B931" t="s">
        <v>322</v>
      </c>
      <c r="C931" t="s">
        <v>322</v>
      </c>
      <c r="D931" t="s">
        <v>322</v>
      </c>
      <c r="E931" t="s">
        <v>48</v>
      </c>
      <c r="F931" t="s">
        <v>48</v>
      </c>
      <c r="G931" t="s">
        <v>48</v>
      </c>
      <c r="H931" t="s">
        <v>48</v>
      </c>
      <c r="I931" t="s">
        <v>48</v>
      </c>
      <c r="J931" t="s">
        <v>48</v>
      </c>
      <c r="K931" t="s">
        <v>48</v>
      </c>
      <c r="L931" t="s">
        <v>48</v>
      </c>
      <c r="M931" t="s">
        <v>48</v>
      </c>
      <c r="N931" t="s">
        <v>48</v>
      </c>
      <c r="O931" t="s">
        <v>48</v>
      </c>
      <c r="P931" t="s">
        <v>48</v>
      </c>
      <c r="Q931" t="s">
        <v>48</v>
      </c>
      <c r="R931" t="s">
        <v>48</v>
      </c>
      <c r="S931" t="s">
        <v>48</v>
      </c>
      <c r="T931" t="s">
        <v>322</v>
      </c>
      <c r="U931" t="s">
        <v>322</v>
      </c>
      <c r="V931" t="s">
        <v>322</v>
      </c>
      <c r="W931" t="s">
        <v>322</v>
      </c>
      <c r="X931" t="s">
        <v>322</v>
      </c>
      <c r="Y931" t="s">
        <v>322</v>
      </c>
      <c r="Z931" t="s">
        <v>322</v>
      </c>
      <c r="AH931" t="s">
        <v>322</v>
      </c>
      <c r="AI931" s="26"/>
      <c r="AJ931" s="26" t="s">
        <v>322</v>
      </c>
      <c r="AK931" s="26" t="s">
        <v>322</v>
      </c>
      <c r="AL931" s="26" t="s">
        <v>322</v>
      </c>
      <c r="AM931" s="26" t="str" cm="1">
        <f t="array" ref="AM931">IF(AH931="Yes",T931&amp;" (Suspended as of: "&amp;TEXT(AI931,"m/dd/yyyy")&amp;")",T931)</f>
        <v xml:space="preserve"> </v>
      </c>
      <c r="AN931" t="str" cm="1">
        <f t="array" ref="AN93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31" t="str" cm="1">
        <f t="array" ref="AO93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3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31" t="e">
        <f>VLOOKUP(data[[#This Row],[Lead Name]],get_cat!$A$170:$B$172,2,0)</f>
        <v>#N/A</v>
      </c>
      <c r="AR93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32" spans="1:44" x14ac:dyDescent="0.35">
      <c r="A932" t="s">
        <v>133</v>
      </c>
      <c r="B932" t="s">
        <v>322</v>
      </c>
      <c r="C932" t="s">
        <v>322</v>
      </c>
      <c r="D932" t="s">
        <v>322</v>
      </c>
      <c r="E932" t="s">
        <v>48</v>
      </c>
      <c r="F932" t="s">
        <v>48</v>
      </c>
      <c r="G932" t="s">
        <v>48</v>
      </c>
      <c r="H932" t="s">
        <v>48</v>
      </c>
      <c r="I932" t="s">
        <v>48</v>
      </c>
      <c r="J932" t="s">
        <v>48</v>
      </c>
      <c r="K932" t="s">
        <v>48</v>
      </c>
      <c r="L932" t="s">
        <v>48</v>
      </c>
      <c r="M932" t="s">
        <v>48</v>
      </c>
      <c r="N932" t="s">
        <v>48</v>
      </c>
      <c r="O932" t="s">
        <v>48</v>
      </c>
      <c r="P932" t="s">
        <v>48</v>
      </c>
      <c r="Q932" t="s">
        <v>48</v>
      </c>
      <c r="R932" t="s">
        <v>48</v>
      </c>
      <c r="S932" t="s">
        <v>48</v>
      </c>
      <c r="T932" t="s">
        <v>322</v>
      </c>
      <c r="U932" t="s">
        <v>322</v>
      </c>
      <c r="V932" t="s">
        <v>322</v>
      </c>
      <c r="W932" t="s">
        <v>322</v>
      </c>
      <c r="X932" t="s">
        <v>322</v>
      </c>
      <c r="Y932" t="s">
        <v>322</v>
      </c>
      <c r="Z932" t="s">
        <v>322</v>
      </c>
      <c r="AH932" t="s">
        <v>322</v>
      </c>
      <c r="AI932" s="26"/>
      <c r="AJ932" s="26" t="s">
        <v>322</v>
      </c>
      <c r="AK932" s="26" t="s">
        <v>322</v>
      </c>
      <c r="AL932" s="26" t="s">
        <v>322</v>
      </c>
      <c r="AM932" s="26" t="str" cm="1">
        <f t="array" ref="AM932">IF(AH932="Yes",T932&amp;" (Suspended as of: "&amp;TEXT(AI932,"m/dd/yyyy")&amp;")",T932)</f>
        <v xml:space="preserve"> </v>
      </c>
      <c r="AN932" t="str" cm="1">
        <f t="array" ref="AN93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32" t="str" cm="1">
        <f t="array" ref="AO93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3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32" t="e">
        <f>VLOOKUP(data[[#This Row],[Lead Name]],get_cat!$A$170:$B$172,2,0)</f>
        <v>#N/A</v>
      </c>
      <c r="AR93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33" spans="1:44" x14ac:dyDescent="0.35">
      <c r="A933" t="s">
        <v>133</v>
      </c>
      <c r="B933" t="s">
        <v>322</v>
      </c>
      <c r="C933" t="s">
        <v>322</v>
      </c>
      <c r="D933" t="s">
        <v>322</v>
      </c>
      <c r="E933" t="s">
        <v>48</v>
      </c>
      <c r="F933" t="s">
        <v>48</v>
      </c>
      <c r="G933" t="s">
        <v>48</v>
      </c>
      <c r="H933" t="s">
        <v>48</v>
      </c>
      <c r="I933" t="s">
        <v>48</v>
      </c>
      <c r="J933" t="s">
        <v>48</v>
      </c>
      <c r="K933" t="s">
        <v>48</v>
      </c>
      <c r="L933" t="s">
        <v>48</v>
      </c>
      <c r="M933" t="s">
        <v>48</v>
      </c>
      <c r="N933" t="s">
        <v>48</v>
      </c>
      <c r="O933" t="s">
        <v>48</v>
      </c>
      <c r="P933" t="s">
        <v>48</v>
      </c>
      <c r="Q933" t="s">
        <v>48</v>
      </c>
      <c r="R933" t="s">
        <v>48</v>
      </c>
      <c r="S933" t="s">
        <v>48</v>
      </c>
      <c r="T933" t="s">
        <v>322</v>
      </c>
      <c r="U933" t="s">
        <v>322</v>
      </c>
      <c r="V933" t="s">
        <v>322</v>
      </c>
      <c r="W933" t="s">
        <v>322</v>
      </c>
      <c r="X933" t="s">
        <v>322</v>
      </c>
      <c r="Y933" t="s">
        <v>322</v>
      </c>
      <c r="Z933" t="s">
        <v>322</v>
      </c>
      <c r="AH933" t="s">
        <v>322</v>
      </c>
      <c r="AI933" s="26"/>
      <c r="AJ933" s="26" t="s">
        <v>322</v>
      </c>
      <c r="AK933" s="26" t="s">
        <v>322</v>
      </c>
      <c r="AL933" s="26" t="s">
        <v>322</v>
      </c>
      <c r="AM933" s="26" t="str" cm="1">
        <f t="array" ref="AM933">IF(AH933="Yes",T933&amp;" (Suspended as of: "&amp;TEXT(AI933,"m/dd/yyyy")&amp;")",T933)</f>
        <v xml:space="preserve"> </v>
      </c>
      <c r="AN933" t="str" cm="1">
        <f t="array" ref="AN93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33" t="str" cm="1">
        <f t="array" ref="AO93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3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33" t="e">
        <f>VLOOKUP(data[[#This Row],[Lead Name]],get_cat!$A$170:$B$172,2,0)</f>
        <v>#N/A</v>
      </c>
      <c r="AR93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34" spans="1:44" x14ac:dyDescent="0.35">
      <c r="A934" t="s">
        <v>133</v>
      </c>
      <c r="B934" t="s">
        <v>322</v>
      </c>
      <c r="C934" t="s">
        <v>322</v>
      </c>
      <c r="D934" t="s">
        <v>322</v>
      </c>
      <c r="E934" t="s">
        <v>48</v>
      </c>
      <c r="F934" t="s">
        <v>48</v>
      </c>
      <c r="G934" t="s">
        <v>48</v>
      </c>
      <c r="H934" t="s">
        <v>48</v>
      </c>
      <c r="I934" t="s">
        <v>48</v>
      </c>
      <c r="J934" t="s">
        <v>48</v>
      </c>
      <c r="K934" t="s">
        <v>48</v>
      </c>
      <c r="L934" t="s">
        <v>48</v>
      </c>
      <c r="M934" t="s">
        <v>48</v>
      </c>
      <c r="N934" t="s">
        <v>48</v>
      </c>
      <c r="O934" t="s">
        <v>48</v>
      </c>
      <c r="P934" t="s">
        <v>48</v>
      </c>
      <c r="Q934" t="s">
        <v>48</v>
      </c>
      <c r="R934" t="s">
        <v>48</v>
      </c>
      <c r="S934" t="s">
        <v>48</v>
      </c>
      <c r="T934" t="s">
        <v>322</v>
      </c>
      <c r="U934" t="s">
        <v>322</v>
      </c>
      <c r="V934" t="s">
        <v>322</v>
      </c>
      <c r="W934" t="s">
        <v>322</v>
      </c>
      <c r="X934" t="s">
        <v>322</v>
      </c>
      <c r="Y934" t="s">
        <v>322</v>
      </c>
      <c r="Z934" t="s">
        <v>322</v>
      </c>
      <c r="AH934" t="s">
        <v>322</v>
      </c>
      <c r="AI934" s="26"/>
      <c r="AJ934" s="26" t="s">
        <v>322</v>
      </c>
      <c r="AK934" s="26" t="s">
        <v>322</v>
      </c>
      <c r="AL934" s="26" t="s">
        <v>322</v>
      </c>
      <c r="AM934" s="26" t="str" cm="1">
        <f t="array" ref="AM934">IF(AH934="Yes",T934&amp;" (Suspended as of: "&amp;TEXT(AI934,"m/dd/yyyy")&amp;")",T934)</f>
        <v xml:space="preserve"> </v>
      </c>
      <c r="AN934" t="str" cm="1">
        <f t="array" ref="AN93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34" t="str" cm="1">
        <f t="array" ref="AO93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3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34" t="e">
        <f>VLOOKUP(data[[#This Row],[Lead Name]],get_cat!$A$170:$B$172,2,0)</f>
        <v>#N/A</v>
      </c>
      <c r="AR93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35" spans="1:44" x14ac:dyDescent="0.35">
      <c r="A935" t="s">
        <v>133</v>
      </c>
      <c r="B935" t="s">
        <v>322</v>
      </c>
      <c r="C935" t="s">
        <v>322</v>
      </c>
      <c r="D935" t="s">
        <v>322</v>
      </c>
      <c r="E935" t="s">
        <v>48</v>
      </c>
      <c r="F935" t="s">
        <v>48</v>
      </c>
      <c r="G935" t="s">
        <v>48</v>
      </c>
      <c r="H935" t="s">
        <v>48</v>
      </c>
      <c r="I935" t="s">
        <v>48</v>
      </c>
      <c r="J935" t="s">
        <v>48</v>
      </c>
      <c r="K935" t="s">
        <v>48</v>
      </c>
      <c r="L935" t="s">
        <v>48</v>
      </c>
      <c r="M935" t="s">
        <v>48</v>
      </c>
      <c r="N935" t="s">
        <v>48</v>
      </c>
      <c r="O935" t="s">
        <v>48</v>
      </c>
      <c r="P935" t="s">
        <v>48</v>
      </c>
      <c r="Q935" t="s">
        <v>48</v>
      </c>
      <c r="R935" t="s">
        <v>48</v>
      </c>
      <c r="S935" t="s">
        <v>48</v>
      </c>
      <c r="T935" t="s">
        <v>322</v>
      </c>
      <c r="U935" t="s">
        <v>322</v>
      </c>
      <c r="V935" t="s">
        <v>322</v>
      </c>
      <c r="W935" t="s">
        <v>322</v>
      </c>
      <c r="X935" t="s">
        <v>322</v>
      </c>
      <c r="Y935" t="s">
        <v>322</v>
      </c>
      <c r="Z935" t="s">
        <v>322</v>
      </c>
      <c r="AH935" t="s">
        <v>322</v>
      </c>
      <c r="AI935" s="26"/>
      <c r="AJ935" s="26" t="s">
        <v>322</v>
      </c>
      <c r="AK935" s="26" t="s">
        <v>322</v>
      </c>
      <c r="AL935" s="26" t="s">
        <v>322</v>
      </c>
      <c r="AM935" s="26" t="str" cm="1">
        <f t="array" ref="AM935">IF(AH935="Yes",T935&amp;" (Suspended as of: "&amp;TEXT(AI935,"m/dd/yyyy")&amp;")",T935)</f>
        <v xml:space="preserve"> </v>
      </c>
      <c r="AN935" t="str" cm="1">
        <f t="array" ref="AN93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35" t="str" cm="1">
        <f t="array" ref="AO93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3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35" t="e">
        <f>VLOOKUP(data[[#This Row],[Lead Name]],get_cat!$A$170:$B$172,2,0)</f>
        <v>#N/A</v>
      </c>
      <c r="AR93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36" spans="1:44" x14ac:dyDescent="0.35">
      <c r="A936" t="s">
        <v>133</v>
      </c>
      <c r="B936" t="s">
        <v>322</v>
      </c>
      <c r="C936" t="s">
        <v>322</v>
      </c>
      <c r="D936" t="s">
        <v>322</v>
      </c>
      <c r="E936" t="s">
        <v>48</v>
      </c>
      <c r="F936" t="s">
        <v>48</v>
      </c>
      <c r="G936" t="s">
        <v>48</v>
      </c>
      <c r="H936" t="s">
        <v>48</v>
      </c>
      <c r="I936" t="s">
        <v>48</v>
      </c>
      <c r="J936" t="s">
        <v>48</v>
      </c>
      <c r="K936" t="s">
        <v>48</v>
      </c>
      <c r="L936" t="s">
        <v>48</v>
      </c>
      <c r="M936" t="s">
        <v>48</v>
      </c>
      <c r="N936" t="s">
        <v>48</v>
      </c>
      <c r="O936" t="s">
        <v>48</v>
      </c>
      <c r="P936" t="s">
        <v>48</v>
      </c>
      <c r="Q936" t="s">
        <v>48</v>
      </c>
      <c r="R936" t="s">
        <v>48</v>
      </c>
      <c r="S936" t="s">
        <v>48</v>
      </c>
      <c r="T936" t="s">
        <v>322</v>
      </c>
      <c r="U936" t="s">
        <v>322</v>
      </c>
      <c r="V936" t="s">
        <v>322</v>
      </c>
      <c r="W936" t="s">
        <v>322</v>
      </c>
      <c r="X936" t="s">
        <v>322</v>
      </c>
      <c r="Y936" t="s">
        <v>322</v>
      </c>
      <c r="Z936" t="s">
        <v>322</v>
      </c>
      <c r="AH936" t="s">
        <v>322</v>
      </c>
      <c r="AI936" s="26"/>
      <c r="AJ936" s="26" t="s">
        <v>322</v>
      </c>
      <c r="AK936" s="26" t="s">
        <v>322</v>
      </c>
      <c r="AL936" s="26" t="s">
        <v>322</v>
      </c>
      <c r="AM936" s="26" t="str" cm="1">
        <f t="array" ref="AM936">IF(AH936="Yes",T936&amp;" (Suspended as of: "&amp;TEXT(AI936,"m/dd/yyyy")&amp;")",T936)</f>
        <v xml:space="preserve"> </v>
      </c>
      <c r="AN936" t="str" cm="1">
        <f t="array" ref="AN93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36" t="str" cm="1">
        <f t="array" ref="AO93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3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36" t="e">
        <f>VLOOKUP(data[[#This Row],[Lead Name]],get_cat!$A$170:$B$172,2,0)</f>
        <v>#N/A</v>
      </c>
      <c r="AR93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37" spans="1:44" x14ac:dyDescent="0.35">
      <c r="A937" t="s">
        <v>133</v>
      </c>
      <c r="B937" t="s">
        <v>322</v>
      </c>
      <c r="C937" t="s">
        <v>322</v>
      </c>
      <c r="D937" t="s">
        <v>322</v>
      </c>
      <c r="E937" t="s">
        <v>48</v>
      </c>
      <c r="F937" t="s">
        <v>48</v>
      </c>
      <c r="G937" t="s">
        <v>48</v>
      </c>
      <c r="H937" t="s">
        <v>48</v>
      </c>
      <c r="I937" t="s">
        <v>48</v>
      </c>
      <c r="J937" t="s">
        <v>48</v>
      </c>
      <c r="K937" t="s">
        <v>48</v>
      </c>
      <c r="L937" t="s">
        <v>48</v>
      </c>
      <c r="M937" t="s">
        <v>48</v>
      </c>
      <c r="N937" t="s">
        <v>48</v>
      </c>
      <c r="O937" t="s">
        <v>48</v>
      </c>
      <c r="P937" t="s">
        <v>48</v>
      </c>
      <c r="Q937" t="s">
        <v>48</v>
      </c>
      <c r="R937" t="s">
        <v>48</v>
      </c>
      <c r="S937" t="s">
        <v>48</v>
      </c>
      <c r="T937" t="s">
        <v>322</v>
      </c>
      <c r="U937" t="s">
        <v>322</v>
      </c>
      <c r="V937" t="s">
        <v>322</v>
      </c>
      <c r="W937" t="s">
        <v>322</v>
      </c>
      <c r="X937" t="s">
        <v>322</v>
      </c>
      <c r="Y937" t="s">
        <v>322</v>
      </c>
      <c r="Z937" t="s">
        <v>322</v>
      </c>
      <c r="AH937" t="s">
        <v>322</v>
      </c>
      <c r="AI937" s="26"/>
      <c r="AJ937" s="26" t="s">
        <v>322</v>
      </c>
      <c r="AK937" s="26" t="s">
        <v>322</v>
      </c>
      <c r="AL937" s="26" t="s">
        <v>322</v>
      </c>
      <c r="AM937" s="26" t="str" cm="1">
        <f t="array" ref="AM937">IF(AH937="Yes",T937&amp;" (Suspended as of: "&amp;TEXT(AI937,"m/dd/yyyy")&amp;")",T937)</f>
        <v xml:space="preserve"> </v>
      </c>
      <c r="AN937" t="str" cm="1">
        <f t="array" ref="AN93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37" t="str" cm="1">
        <f t="array" ref="AO93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3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37" t="e">
        <f>VLOOKUP(data[[#This Row],[Lead Name]],get_cat!$A$170:$B$172,2,0)</f>
        <v>#N/A</v>
      </c>
      <c r="AR93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38" spans="1:44" x14ac:dyDescent="0.35">
      <c r="A938" t="s">
        <v>133</v>
      </c>
      <c r="B938" t="s">
        <v>322</v>
      </c>
      <c r="C938" t="s">
        <v>322</v>
      </c>
      <c r="D938" t="s">
        <v>322</v>
      </c>
      <c r="E938" t="s">
        <v>48</v>
      </c>
      <c r="F938" t="s">
        <v>48</v>
      </c>
      <c r="G938" t="s">
        <v>48</v>
      </c>
      <c r="H938" t="s">
        <v>48</v>
      </c>
      <c r="I938" t="s">
        <v>48</v>
      </c>
      <c r="J938" t="s">
        <v>48</v>
      </c>
      <c r="K938" t="s">
        <v>48</v>
      </c>
      <c r="L938" t="s">
        <v>48</v>
      </c>
      <c r="M938" t="s">
        <v>48</v>
      </c>
      <c r="N938" t="s">
        <v>48</v>
      </c>
      <c r="O938" t="s">
        <v>48</v>
      </c>
      <c r="P938" t="s">
        <v>48</v>
      </c>
      <c r="Q938" t="s">
        <v>48</v>
      </c>
      <c r="R938" t="s">
        <v>48</v>
      </c>
      <c r="S938" t="s">
        <v>48</v>
      </c>
      <c r="T938" t="s">
        <v>322</v>
      </c>
      <c r="U938" t="s">
        <v>322</v>
      </c>
      <c r="V938" t="s">
        <v>322</v>
      </c>
      <c r="W938" t="s">
        <v>322</v>
      </c>
      <c r="X938" t="s">
        <v>322</v>
      </c>
      <c r="Y938" t="s">
        <v>322</v>
      </c>
      <c r="Z938" t="s">
        <v>322</v>
      </c>
      <c r="AH938" t="s">
        <v>322</v>
      </c>
      <c r="AI938" s="26"/>
      <c r="AJ938" s="26" t="s">
        <v>322</v>
      </c>
      <c r="AK938" s="26" t="s">
        <v>322</v>
      </c>
      <c r="AL938" s="26" t="s">
        <v>322</v>
      </c>
      <c r="AM938" s="26" t="str" cm="1">
        <f t="array" ref="AM938">IF(AH938="Yes",T938&amp;" (Suspended as of: "&amp;TEXT(AI938,"m/dd/yyyy")&amp;")",T938)</f>
        <v xml:space="preserve"> </v>
      </c>
      <c r="AN938" t="str" cm="1">
        <f t="array" ref="AN93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38" t="str" cm="1">
        <f t="array" ref="AO93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3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38" t="e">
        <f>VLOOKUP(data[[#This Row],[Lead Name]],get_cat!$A$170:$B$172,2,0)</f>
        <v>#N/A</v>
      </c>
      <c r="AR93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39" spans="1:44" x14ac:dyDescent="0.35">
      <c r="A939" t="s">
        <v>133</v>
      </c>
      <c r="B939" t="s">
        <v>322</v>
      </c>
      <c r="C939" t="s">
        <v>322</v>
      </c>
      <c r="D939" t="s">
        <v>322</v>
      </c>
      <c r="E939" t="s">
        <v>48</v>
      </c>
      <c r="F939" t="s">
        <v>48</v>
      </c>
      <c r="G939" t="s">
        <v>48</v>
      </c>
      <c r="H939" t="s">
        <v>48</v>
      </c>
      <c r="I939" t="s">
        <v>48</v>
      </c>
      <c r="J939" t="s">
        <v>48</v>
      </c>
      <c r="K939" t="s">
        <v>48</v>
      </c>
      <c r="L939" t="s">
        <v>48</v>
      </c>
      <c r="M939" t="s">
        <v>48</v>
      </c>
      <c r="N939" t="s">
        <v>48</v>
      </c>
      <c r="O939" t="s">
        <v>48</v>
      </c>
      <c r="P939" t="s">
        <v>48</v>
      </c>
      <c r="Q939" t="s">
        <v>48</v>
      </c>
      <c r="R939" t="s">
        <v>48</v>
      </c>
      <c r="S939" t="s">
        <v>48</v>
      </c>
      <c r="T939" t="s">
        <v>322</v>
      </c>
      <c r="U939" t="s">
        <v>322</v>
      </c>
      <c r="V939" t="s">
        <v>322</v>
      </c>
      <c r="W939" t="s">
        <v>322</v>
      </c>
      <c r="X939" t="s">
        <v>322</v>
      </c>
      <c r="Y939" t="s">
        <v>322</v>
      </c>
      <c r="Z939" t="s">
        <v>322</v>
      </c>
      <c r="AH939" t="s">
        <v>322</v>
      </c>
      <c r="AI939" s="26"/>
      <c r="AJ939" s="26" t="s">
        <v>322</v>
      </c>
      <c r="AK939" s="26" t="s">
        <v>322</v>
      </c>
      <c r="AL939" s="26" t="s">
        <v>322</v>
      </c>
      <c r="AM939" s="26" t="str" cm="1">
        <f t="array" ref="AM939">IF(AH939="Yes",T939&amp;" (Suspended as of: "&amp;TEXT(AI939,"m/dd/yyyy")&amp;")",T939)</f>
        <v xml:space="preserve"> </v>
      </c>
      <c r="AN939" t="str" cm="1">
        <f t="array" ref="AN93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39" t="str" cm="1">
        <f t="array" ref="AO93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3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39" t="e">
        <f>VLOOKUP(data[[#This Row],[Lead Name]],get_cat!$A$170:$B$172,2,0)</f>
        <v>#N/A</v>
      </c>
      <c r="AR93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40" spans="1:44" x14ac:dyDescent="0.35">
      <c r="A940" t="s">
        <v>133</v>
      </c>
      <c r="B940" t="s">
        <v>322</v>
      </c>
      <c r="C940" t="s">
        <v>322</v>
      </c>
      <c r="D940" t="s">
        <v>322</v>
      </c>
      <c r="E940" t="s">
        <v>48</v>
      </c>
      <c r="F940" t="s">
        <v>48</v>
      </c>
      <c r="G940" t="s">
        <v>48</v>
      </c>
      <c r="H940" t="s">
        <v>48</v>
      </c>
      <c r="I940" t="s">
        <v>48</v>
      </c>
      <c r="J940" t="s">
        <v>48</v>
      </c>
      <c r="K940" t="s">
        <v>48</v>
      </c>
      <c r="L940" t="s">
        <v>48</v>
      </c>
      <c r="M940" t="s">
        <v>48</v>
      </c>
      <c r="N940" t="s">
        <v>48</v>
      </c>
      <c r="O940" t="s">
        <v>48</v>
      </c>
      <c r="P940" t="s">
        <v>48</v>
      </c>
      <c r="Q940" t="s">
        <v>48</v>
      </c>
      <c r="R940" t="s">
        <v>48</v>
      </c>
      <c r="S940" t="s">
        <v>48</v>
      </c>
      <c r="T940" t="s">
        <v>322</v>
      </c>
      <c r="U940" t="s">
        <v>322</v>
      </c>
      <c r="V940" t="s">
        <v>322</v>
      </c>
      <c r="W940" t="s">
        <v>322</v>
      </c>
      <c r="X940" t="s">
        <v>322</v>
      </c>
      <c r="Y940" t="s">
        <v>322</v>
      </c>
      <c r="Z940" t="s">
        <v>322</v>
      </c>
      <c r="AH940" t="s">
        <v>322</v>
      </c>
      <c r="AI940" s="26"/>
      <c r="AJ940" s="26" t="s">
        <v>322</v>
      </c>
      <c r="AK940" s="26" t="s">
        <v>322</v>
      </c>
      <c r="AL940" s="26" t="s">
        <v>322</v>
      </c>
      <c r="AM940" s="26" t="str" cm="1">
        <f t="array" ref="AM940">IF(AH940="Yes",T940&amp;" (Suspended as of: "&amp;TEXT(AI940,"m/dd/yyyy")&amp;")",T940)</f>
        <v xml:space="preserve"> </v>
      </c>
      <c r="AN940" t="str" cm="1">
        <f t="array" ref="AN94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40" t="str" cm="1">
        <f t="array" ref="AO94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4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40" t="e">
        <f>VLOOKUP(data[[#This Row],[Lead Name]],get_cat!$A$170:$B$172,2,0)</f>
        <v>#N/A</v>
      </c>
      <c r="AR94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41" spans="1:44" x14ac:dyDescent="0.35">
      <c r="A941" t="s">
        <v>133</v>
      </c>
      <c r="B941" t="s">
        <v>322</v>
      </c>
      <c r="C941" t="s">
        <v>322</v>
      </c>
      <c r="D941" t="s">
        <v>322</v>
      </c>
      <c r="E941" t="s">
        <v>48</v>
      </c>
      <c r="F941" t="s">
        <v>48</v>
      </c>
      <c r="G941" t="s">
        <v>48</v>
      </c>
      <c r="H941" t="s">
        <v>48</v>
      </c>
      <c r="I941" t="s">
        <v>48</v>
      </c>
      <c r="J941" t="s">
        <v>48</v>
      </c>
      <c r="K941" t="s">
        <v>48</v>
      </c>
      <c r="L941" t="s">
        <v>48</v>
      </c>
      <c r="M941" t="s">
        <v>48</v>
      </c>
      <c r="N941" t="s">
        <v>48</v>
      </c>
      <c r="O941" t="s">
        <v>48</v>
      </c>
      <c r="P941" t="s">
        <v>48</v>
      </c>
      <c r="Q941" t="s">
        <v>48</v>
      </c>
      <c r="R941" t="s">
        <v>48</v>
      </c>
      <c r="S941" t="s">
        <v>48</v>
      </c>
      <c r="T941" t="s">
        <v>322</v>
      </c>
      <c r="U941" t="s">
        <v>322</v>
      </c>
      <c r="V941" t="s">
        <v>322</v>
      </c>
      <c r="W941" t="s">
        <v>322</v>
      </c>
      <c r="X941" t="s">
        <v>322</v>
      </c>
      <c r="Y941" t="s">
        <v>322</v>
      </c>
      <c r="Z941" t="s">
        <v>322</v>
      </c>
      <c r="AH941" t="s">
        <v>322</v>
      </c>
      <c r="AI941" s="26"/>
      <c r="AJ941" s="26" t="s">
        <v>322</v>
      </c>
      <c r="AK941" s="26" t="s">
        <v>322</v>
      </c>
      <c r="AL941" s="26" t="s">
        <v>322</v>
      </c>
      <c r="AM941" s="26" t="str" cm="1">
        <f t="array" ref="AM941">IF(AH941="Yes",T941&amp;" (Suspended as of: "&amp;TEXT(AI941,"m/dd/yyyy")&amp;")",T941)</f>
        <v xml:space="preserve"> </v>
      </c>
      <c r="AN941" t="str" cm="1">
        <f t="array" ref="AN94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41" t="str" cm="1">
        <f t="array" ref="AO94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4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41" t="e">
        <f>VLOOKUP(data[[#This Row],[Lead Name]],get_cat!$A$170:$B$172,2,0)</f>
        <v>#N/A</v>
      </c>
      <c r="AR94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42" spans="1:44" x14ac:dyDescent="0.35">
      <c r="A942" t="s">
        <v>133</v>
      </c>
      <c r="B942" t="s">
        <v>322</v>
      </c>
      <c r="C942" t="s">
        <v>322</v>
      </c>
      <c r="D942" t="s">
        <v>322</v>
      </c>
      <c r="E942" t="s">
        <v>48</v>
      </c>
      <c r="F942" t="s">
        <v>48</v>
      </c>
      <c r="G942" t="s">
        <v>48</v>
      </c>
      <c r="H942" t="s">
        <v>48</v>
      </c>
      <c r="I942" t="s">
        <v>48</v>
      </c>
      <c r="J942" t="s">
        <v>48</v>
      </c>
      <c r="K942" t="s">
        <v>48</v>
      </c>
      <c r="L942" t="s">
        <v>48</v>
      </c>
      <c r="M942" t="s">
        <v>48</v>
      </c>
      <c r="N942" t="s">
        <v>48</v>
      </c>
      <c r="O942" t="s">
        <v>48</v>
      </c>
      <c r="P942" t="s">
        <v>48</v>
      </c>
      <c r="Q942" t="s">
        <v>48</v>
      </c>
      <c r="R942" t="s">
        <v>48</v>
      </c>
      <c r="S942" t="s">
        <v>48</v>
      </c>
      <c r="T942" t="s">
        <v>322</v>
      </c>
      <c r="U942" t="s">
        <v>322</v>
      </c>
      <c r="V942" t="s">
        <v>322</v>
      </c>
      <c r="W942" t="s">
        <v>322</v>
      </c>
      <c r="X942" t="s">
        <v>322</v>
      </c>
      <c r="Y942" t="s">
        <v>322</v>
      </c>
      <c r="Z942" t="s">
        <v>322</v>
      </c>
      <c r="AH942" t="s">
        <v>322</v>
      </c>
      <c r="AI942" s="26"/>
      <c r="AJ942" s="26" t="s">
        <v>322</v>
      </c>
      <c r="AK942" s="26" t="s">
        <v>322</v>
      </c>
      <c r="AL942" s="26" t="s">
        <v>322</v>
      </c>
      <c r="AM942" s="26" t="str" cm="1">
        <f t="array" ref="AM942">IF(AH942="Yes",T942&amp;" (Suspended as of: "&amp;TEXT(AI942,"m/dd/yyyy")&amp;")",T942)</f>
        <v xml:space="preserve"> </v>
      </c>
      <c r="AN942" t="str" cm="1">
        <f t="array" ref="AN94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42" t="str" cm="1">
        <f t="array" ref="AO94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4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42" t="e">
        <f>VLOOKUP(data[[#This Row],[Lead Name]],get_cat!$A$170:$B$172,2,0)</f>
        <v>#N/A</v>
      </c>
      <c r="AR94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43" spans="1:44" x14ac:dyDescent="0.35">
      <c r="A943" t="s">
        <v>133</v>
      </c>
      <c r="B943" t="s">
        <v>322</v>
      </c>
      <c r="C943" t="s">
        <v>322</v>
      </c>
      <c r="D943" t="s">
        <v>322</v>
      </c>
      <c r="E943" t="s">
        <v>48</v>
      </c>
      <c r="F943" t="s">
        <v>48</v>
      </c>
      <c r="G943" t="s">
        <v>48</v>
      </c>
      <c r="H943" t="s">
        <v>48</v>
      </c>
      <c r="I943" t="s">
        <v>48</v>
      </c>
      <c r="J943" t="s">
        <v>48</v>
      </c>
      <c r="K943" t="s">
        <v>48</v>
      </c>
      <c r="L943" t="s">
        <v>48</v>
      </c>
      <c r="M943" t="s">
        <v>48</v>
      </c>
      <c r="N943" t="s">
        <v>48</v>
      </c>
      <c r="O943" t="s">
        <v>48</v>
      </c>
      <c r="P943" t="s">
        <v>48</v>
      </c>
      <c r="Q943" t="s">
        <v>48</v>
      </c>
      <c r="R943" t="s">
        <v>48</v>
      </c>
      <c r="S943" t="s">
        <v>48</v>
      </c>
      <c r="T943" t="s">
        <v>322</v>
      </c>
      <c r="U943" t="s">
        <v>322</v>
      </c>
      <c r="V943" t="s">
        <v>322</v>
      </c>
      <c r="W943" t="s">
        <v>322</v>
      </c>
      <c r="X943" t="s">
        <v>322</v>
      </c>
      <c r="Y943" t="s">
        <v>322</v>
      </c>
      <c r="Z943" t="s">
        <v>322</v>
      </c>
      <c r="AH943" t="s">
        <v>322</v>
      </c>
      <c r="AI943" s="26"/>
      <c r="AJ943" s="26" t="s">
        <v>322</v>
      </c>
      <c r="AK943" s="26" t="s">
        <v>322</v>
      </c>
      <c r="AL943" s="26" t="s">
        <v>322</v>
      </c>
      <c r="AM943" s="26" t="str" cm="1">
        <f t="array" ref="AM943">IF(AH943="Yes",T943&amp;" (Suspended as of: "&amp;TEXT(AI943,"m/dd/yyyy")&amp;")",T943)</f>
        <v xml:space="preserve"> </v>
      </c>
      <c r="AN943" t="str" cm="1">
        <f t="array" ref="AN94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43" t="str" cm="1">
        <f t="array" ref="AO94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4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43" t="e">
        <f>VLOOKUP(data[[#This Row],[Lead Name]],get_cat!$A$170:$B$172,2,0)</f>
        <v>#N/A</v>
      </c>
      <c r="AR94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44" spans="1:44" x14ac:dyDescent="0.35">
      <c r="A944" t="s">
        <v>133</v>
      </c>
      <c r="B944" t="s">
        <v>322</v>
      </c>
      <c r="C944" t="s">
        <v>322</v>
      </c>
      <c r="D944" t="s">
        <v>322</v>
      </c>
      <c r="E944" t="s">
        <v>48</v>
      </c>
      <c r="F944" t="s">
        <v>48</v>
      </c>
      <c r="G944" t="s">
        <v>48</v>
      </c>
      <c r="H944" t="s">
        <v>48</v>
      </c>
      <c r="I944" t="s">
        <v>48</v>
      </c>
      <c r="J944" t="s">
        <v>48</v>
      </c>
      <c r="K944" t="s">
        <v>48</v>
      </c>
      <c r="L944" t="s">
        <v>48</v>
      </c>
      <c r="M944" t="s">
        <v>48</v>
      </c>
      <c r="N944" t="s">
        <v>48</v>
      </c>
      <c r="O944" t="s">
        <v>48</v>
      </c>
      <c r="P944" t="s">
        <v>48</v>
      </c>
      <c r="Q944" t="s">
        <v>48</v>
      </c>
      <c r="R944" t="s">
        <v>48</v>
      </c>
      <c r="S944" t="s">
        <v>48</v>
      </c>
      <c r="T944" t="s">
        <v>322</v>
      </c>
      <c r="U944" t="s">
        <v>322</v>
      </c>
      <c r="V944" t="s">
        <v>322</v>
      </c>
      <c r="W944" t="s">
        <v>322</v>
      </c>
      <c r="X944" t="s">
        <v>322</v>
      </c>
      <c r="Y944" t="s">
        <v>322</v>
      </c>
      <c r="Z944" t="s">
        <v>322</v>
      </c>
      <c r="AH944" t="s">
        <v>322</v>
      </c>
      <c r="AI944" s="26"/>
      <c r="AJ944" s="26" t="s">
        <v>322</v>
      </c>
      <c r="AK944" s="26" t="s">
        <v>322</v>
      </c>
      <c r="AL944" s="26" t="s">
        <v>322</v>
      </c>
      <c r="AM944" s="26" t="str" cm="1">
        <f t="array" ref="AM944">IF(AH944="Yes",T944&amp;" (Suspended as of: "&amp;TEXT(AI944,"m/dd/yyyy")&amp;")",T944)</f>
        <v xml:space="preserve"> </v>
      </c>
      <c r="AN944" t="str" cm="1">
        <f t="array" ref="AN94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44" t="str" cm="1">
        <f t="array" ref="AO94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4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44" t="e">
        <f>VLOOKUP(data[[#This Row],[Lead Name]],get_cat!$A$170:$B$172,2,0)</f>
        <v>#N/A</v>
      </c>
      <c r="AR94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45" spans="1:44" x14ac:dyDescent="0.35">
      <c r="A945" t="s">
        <v>133</v>
      </c>
      <c r="B945" t="s">
        <v>322</v>
      </c>
      <c r="C945" t="s">
        <v>322</v>
      </c>
      <c r="D945" t="s">
        <v>322</v>
      </c>
      <c r="E945" t="s">
        <v>48</v>
      </c>
      <c r="F945" t="s">
        <v>48</v>
      </c>
      <c r="G945" t="s">
        <v>48</v>
      </c>
      <c r="H945" t="s">
        <v>48</v>
      </c>
      <c r="I945" t="s">
        <v>48</v>
      </c>
      <c r="J945" t="s">
        <v>48</v>
      </c>
      <c r="K945" t="s">
        <v>48</v>
      </c>
      <c r="L945" t="s">
        <v>48</v>
      </c>
      <c r="M945" t="s">
        <v>48</v>
      </c>
      <c r="N945" t="s">
        <v>48</v>
      </c>
      <c r="O945" t="s">
        <v>48</v>
      </c>
      <c r="P945" t="s">
        <v>48</v>
      </c>
      <c r="Q945" t="s">
        <v>48</v>
      </c>
      <c r="R945" t="s">
        <v>48</v>
      </c>
      <c r="S945" t="s">
        <v>48</v>
      </c>
      <c r="T945" t="s">
        <v>322</v>
      </c>
      <c r="U945" t="s">
        <v>322</v>
      </c>
      <c r="V945" t="s">
        <v>322</v>
      </c>
      <c r="W945" t="s">
        <v>322</v>
      </c>
      <c r="X945" t="s">
        <v>322</v>
      </c>
      <c r="Y945" t="s">
        <v>322</v>
      </c>
      <c r="Z945" t="s">
        <v>322</v>
      </c>
      <c r="AH945" t="s">
        <v>322</v>
      </c>
      <c r="AI945" s="26"/>
      <c r="AJ945" s="26" t="s">
        <v>322</v>
      </c>
      <c r="AK945" s="26" t="s">
        <v>322</v>
      </c>
      <c r="AL945" s="26" t="s">
        <v>322</v>
      </c>
      <c r="AM945" s="26" t="str" cm="1">
        <f t="array" ref="AM945">IF(AH945="Yes",T945&amp;" (Suspended as of: "&amp;TEXT(AI945,"m/dd/yyyy")&amp;")",T945)</f>
        <v xml:space="preserve"> </v>
      </c>
      <c r="AN945" t="str" cm="1">
        <f t="array" ref="AN94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45" t="str" cm="1">
        <f t="array" ref="AO94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4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45" t="e">
        <f>VLOOKUP(data[[#This Row],[Lead Name]],get_cat!$A$170:$B$172,2,0)</f>
        <v>#N/A</v>
      </c>
      <c r="AR94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46" spans="1:44" x14ac:dyDescent="0.35">
      <c r="A946" t="s">
        <v>133</v>
      </c>
      <c r="B946" t="s">
        <v>322</v>
      </c>
      <c r="C946" t="s">
        <v>322</v>
      </c>
      <c r="D946" t="s">
        <v>322</v>
      </c>
      <c r="E946" t="s">
        <v>48</v>
      </c>
      <c r="F946" t="s">
        <v>48</v>
      </c>
      <c r="G946" t="s">
        <v>48</v>
      </c>
      <c r="H946" t="s">
        <v>48</v>
      </c>
      <c r="I946" t="s">
        <v>48</v>
      </c>
      <c r="J946" t="s">
        <v>48</v>
      </c>
      <c r="K946" t="s">
        <v>48</v>
      </c>
      <c r="L946" t="s">
        <v>48</v>
      </c>
      <c r="M946" t="s">
        <v>48</v>
      </c>
      <c r="N946" t="s">
        <v>48</v>
      </c>
      <c r="O946" t="s">
        <v>48</v>
      </c>
      <c r="P946" t="s">
        <v>48</v>
      </c>
      <c r="Q946" t="s">
        <v>48</v>
      </c>
      <c r="R946" t="s">
        <v>48</v>
      </c>
      <c r="S946" t="s">
        <v>48</v>
      </c>
      <c r="T946" t="s">
        <v>322</v>
      </c>
      <c r="U946" t="s">
        <v>322</v>
      </c>
      <c r="V946" t="s">
        <v>322</v>
      </c>
      <c r="W946" t="s">
        <v>322</v>
      </c>
      <c r="X946" t="s">
        <v>322</v>
      </c>
      <c r="Y946" t="s">
        <v>322</v>
      </c>
      <c r="Z946" t="s">
        <v>322</v>
      </c>
      <c r="AH946" t="s">
        <v>322</v>
      </c>
      <c r="AI946" s="26"/>
      <c r="AJ946" s="26" t="s">
        <v>322</v>
      </c>
      <c r="AK946" s="26" t="s">
        <v>322</v>
      </c>
      <c r="AL946" s="26" t="s">
        <v>322</v>
      </c>
      <c r="AM946" s="26" t="str" cm="1">
        <f t="array" ref="AM946">IF(AH946="Yes",T946&amp;" (Suspended as of: "&amp;TEXT(AI946,"m/dd/yyyy")&amp;")",T946)</f>
        <v xml:space="preserve"> </v>
      </c>
      <c r="AN946" t="str" cm="1">
        <f t="array" ref="AN94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46" t="str" cm="1">
        <f t="array" ref="AO94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4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46" t="e">
        <f>VLOOKUP(data[[#This Row],[Lead Name]],get_cat!$A$170:$B$172,2,0)</f>
        <v>#N/A</v>
      </c>
      <c r="AR94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47" spans="1:44" x14ac:dyDescent="0.35">
      <c r="A947" t="s">
        <v>133</v>
      </c>
      <c r="B947" t="s">
        <v>322</v>
      </c>
      <c r="C947" t="s">
        <v>322</v>
      </c>
      <c r="D947" t="s">
        <v>322</v>
      </c>
      <c r="E947" t="s">
        <v>48</v>
      </c>
      <c r="F947" t="s">
        <v>48</v>
      </c>
      <c r="G947" t="s">
        <v>48</v>
      </c>
      <c r="H947" t="s">
        <v>48</v>
      </c>
      <c r="I947" t="s">
        <v>48</v>
      </c>
      <c r="J947" t="s">
        <v>48</v>
      </c>
      <c r="K947" t="s">
        <v>48</v>
      </c>
      <c r="L947" t="s">
        <v>48</v>
      </c>
      <c r="M947" t="s">
        <v>48</v>
      </c>
      <c r="N947" t="s">
        <v>48</v>
      </c>
      <c r="O947" t="s">
        <v>48</v>
      </c>
      <c r="P947" t="s">
        <v>48</v>
      </c>
      <c r="Q947" t="s">
        <v>48</v>
      </c>
      <c r="R947" t="s">
        <v>48</v>
      </c>
      <c r="S947" t="s">
        <v>48</v>
      </c>
      <c r="T947" t="s">
        <v>322</v>
      </c>
      <c r="U947" t="s">
        <v>322</v>
      </c>
      <c r="V947" t="s">
        <v>322</v>
      </c>
      <c r="W947" t="s">
        <v>322</v>
      </c>
      <c r="X947" t="s">
        <v>322</v>
      </c>
      <c r="Y947" t="s">
        <v>322</v>
      </c>
      <c r="Z947" t="s">
        <v>322</v>
      </c>
      <c r="AH947" t="s">
        <v>322</v>
      </c>
      <c r="AI947" s="26"/>
      <c r="AJ947" s="26" t="s">
        <v>322</v>
      </c>
      <c r="AK947" s="26" t="s">
        <v>322</v>
      </c>
      <c r="AL947" s="26" t="s">
        <v>322</v>
      </c>
      <c r="AM947" s="26" t="str" cm="1">
        <f t="array" ref="AM947">IF(AH947="Yes",T947&amp;" (Suspended as of: "&amp;TEXT(AI947,"m/dd/yyyy")&amp;")",T947)</f>
        <v xml:space="preserve"> </v>
      </c>
      <c r="AN947" t="str" cm="1">
        <f t="array" ref="AN94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47" t="str" cm="1">
        <f t="array" ref="AO94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4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47" t="e">
        <f>VLOOKUP(data[[#This Row],[Lead Name]],get_cat!$A$170:$B$172,2,0)</f>
        <v>#N/A</v>
      </c>
      <c r="AR94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48" spans="1:44" x14ac:dyDescent="0.35">
      <c r="A948" t="s">
        <v>133</v>
      </c>
      <c r="B948" t="s">
        <v>322</v>
      </c>
      <c r="C948" t="s">
        <v>322</v>
      </c>
      <c r="D948" t="s">
        <v>322</v>
      </c>
      <c r="E948" t="s">
        <v>48</v>
      </c>
      <c r="F948" t="s">
        <v>48</v>
      </c>
      <c r="G948" t="s">
        <v>48</v>
      </c>
      <c r="H948" t="s">
        <v>48</v>
      </c>
      <c r="I948" t="s">
        <v>48</v>
      </c>
      <c r="J948" t="s">
        <v>48</v>
      </c>
      <c r="K948" t="s">
        <v>48</v>
      </c>
      <c r="L948" t="s">
        <v>48</v>
      </c>
      <c r="M948" t="s">
        <v>48</v>
      </c>
      <c r="N948" t="s">
        <v>48</v>
      </c>
      <c r="O948" t="s">
        <v>48</v>
      </c>
      <c r="P948" t="s">
        <v>48</v>
      </c>
      <c r="Q948" t="s">
        <v>48</v>
      </c>
      <c r="R948" t="s">
        <v>48</v>
      </c>
      <c r="S948" t="s">
        <v>48</v>
      </c>
      <c r="T948" t="s">
        <v>322</v>
      </c>
      <c r="U948" t="s">
        <v>322</v>
      </c>
      <c r="V948" t="s">
        <v>322</v>
      </c>
      <c r="W948" t="s">
        <v>322</v>
      </c>
      <c r="X948" t="s">
        <v>322</v>
      </c>
      <c r="Y948" t="s">
        <v>322</v>
      </c>
      <c r="Z948" t="s">
        <v>322</v>
      </c>
      <c r="AH948" t="s">
        <v>322</v>
      </c>
      <c r="AI948" s="26"/>
      <c r="AJ948" s="26" t="s">
        <v>322</v>
      </c>
      <c r="AK948" s="26" t="s">
        <v>322</v>
      </c>
      <c r="AL948" s="26" t="s">
        <v>322</v>
      </c>
      <c r="AM948" s="26" t="str" cm="1">
        <f t="array" ref="AM948">IF(AH948="Yes",T948&amp;" (Suspended as of: "&amp;TEXT(AI948,"m/dd/yyyy")&amp;")",T948)</f>
        <v xml:space="preserve"> </v>
      </c>
      <c r="AN948" t="str" cm="1">
        <f t="array" ref="AN94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48" t="str" cm="1">
        <f t="array" ref="AO94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4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48" t="e">
        <f>VLOOKUP(data[[#This Row],[Lead Name]],get_cat!$A$170:$B$172,2,0)</f>
        <v>#N/A</v>
      </c>
      <c r="AR94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49" spans="1:44" x14ac:dyDescent="0.35">
      <c r="A949" t="s">
        <v>133</v>
      </c>
      <c r="B949" t="s">
        <v>322</v>
      </c>
      <c r="C949" t="s">
        <v>322</v>
      </c>
      <c r="D949" t="s">
        <v>322</v>
      </c>
      <c r="E949" t="s">
        <v>48</v>
      </c>
      <c r="F949" t="s">
        <v>48</v>
      </c>
      <c r="G949" t="s">
        <v>48</v>
      </c>
      <c r="H949" t="s">
        <v>48</v>
      </c>
      <c r="I949" t="s">
        <v>48</v>
      </c>
      <c r="J949" t="s">
        <v>48</v>
      </c>
      <c r="K949" t="s">
        <v>48</v>
      </c>
      <c r="L949" t="s">
        <v>48</v>
      </c>
      <c r="M949" t="s">
        <v>48</v>
      </c>
      <c r="N949" t="s">
        <v>48</v>
      </c>
      <c r="O949" t="s">
        <v>48</v>
      </c>
      <c r="P949" t="s">
        <v>48</v>
      </c>
      <c r="Q949" t="s">
        <v>48</v>
      </c>
      <c r="R949" t="s">
        <v>48</v>
      </c>
      <c r="S949" t="s">
        <v>48</v>
      </c>
      <c r="T949" t="s">
        <v>322</v>
      </c>
      <c r="U949" t="s">
        <v>322</v>
      </c>
      <c r="V949" t="s">
        <v>322</v>
      </c>
      <c r="W949" t="s">
        <v>322</v>
      </c>
      <c r="X949" t="s">
        <v>322</v>
      </c>
      <c r="Y949" t="s">
        <v>322</v>
      </c>
      <c r="Z949" t="s">
        <v>322</v>
      </c>
      <c r="AH949" t="s">
        <v>322</v>
      </c>
      <c r="AI949" s="26"/>
      <c r="AJ949" s="26" t="s">
        <v>322</v>
      </c>
      <c r="AK949" s="26" t="s">
        <v>322</v>
      </c>
      <c r="AL949" s="26" t="s">
        <v>322</v>
      </c>
      <c r="AM949" s="26" t="str" cm="1">
        <f t="array" ref="AM949">IF(AH949="Yes",T949&amp;" (Suspended as of: "&amp;TEXT(AI949,"m/dd/yyyy")&amp;")",T949)</f>
        <v xml:space="preserve"> </v>
      </c>
      <c r="AN949" t="str" cm="1">
        <f t="array" ref="AN94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49" t="str" cm="1">
        <f t="array" ref="AO94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4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49" t="e">
        <f>VLOOKUP(data[[#This Row],[Lead Name]],get_cat!$A$170:$B$172,2,0)</f>
        <v>#N/A</v>
      </c>
      <c r="AR94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50" spans="1:44" x14ac:dyDescent="0.35">
      <c r="A950" t="s">
        <v>133</v>
      </c>
      <c r="B950" t="s">
        <v>322</v>
      </c>
      <c r="C950" t="s">
        <v>322</v>
      </c>
      <c r="D950" t="s">
        <v>322</v>
      </c>
      <c r="E950" t="s">
        <v>48</v>
      </c>
      <c r="F950" t="s">
        <v>48</v>
      </c>
      <c r="G950" t="s">
        <v>48</v>
      </c>
      <c r="H950" t="s">
        <v>48</v>
      </c>
      <c r="I950" t="s">
        <v>48</v>
      </c>
      <c r="J950" t="s">
        <v>48</v>
      </c>
      <c r="K950" t="s">
        <v>48</v>
      </c>
      <c r="L950" t="s">
        <v>48</v>
      </c>
      <c r="M950" t="s">
        <v>48</v>
      </c>
      <c r="N950" t="s">
        <v>48</v>
      </c>
      <c r="O950" t="s">
        <v>48</v>
      </c>
      <c r="P950" t="s">
        <v>48</v>
      </c>
      <c r="Q950" t="s">
        <v>48</v>
      </c>
      <c r="R950" t="s">
        <v>48</v>
      </c>
      <c r="S950" t="s">
        <v>48</v>
      </c>
      <c r="T950" t="s">
        <v>322</v>
      </c>
      <c r="U950" t="s">
        <v>322</v>
      </c>
      <c r="V950" t="s">
        <v>322</v>
      </c>
      <c r="W950" t="s">
        <v>322</v>
      </c>
      <c r="X950" t="s">
        <v>322</v>
      </c>
      <c r="Y950" t="s">
        <v>322</v>
      </c>
      <c r="Z950" t="s">
        <v>322</v>
      </c>
      <c r="AH950" t="s">
        <v>322</v>
      </c>
      <c r="AI950" s="26"/>
      <c r="AJ950" s="26" t="s">
        <v>322</v>
      </c>
      <c r="AK950" s="26" t="s">
        <v>322</v>
      </c>
      <c r="AL950" s="26" t="s">
        <v>322</v>
      </c>
      <c r="AM950" s="26" t="str" cm="1">
        <f t="array" ref="AM950">IF(AH950="Yes",T950&amp;" (Suspended as of: "&amp;TEXT(AI950,"m/dd/yyyy")&amp;")",T950)</f>
        <v xml:space="preserve"> </v>
      </c>
      <c r="AN950" t="str" cm="1">
        <f t="array" ref="AN95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50" t="str" cm="1">
        <f t="array" ref="AO95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5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50" t="e">
        <f>VLOOKUP(data[[#This Row],[Lead Name]],get_cat!$A$170:$B$172,2,0)</f>
        <v>#N/A</v>
      </c>
      <c r="AR95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51" spans="1:44" x14ac:dyDescent="0.35">
      <c r="A951" t="s">
        <v>133</v>
      </c>
      <c r="B951" t="s">
        <v>322</v>
      </c>
      <c r="C951" t="s">
        <v>322</v>
      </c>
      <c r="D951" t="s">
        <v>322</v>
      </c>
      <c r="E951" t="s">
        <v>48</v>
      </c>
      <c r="F951" t="s">
        <v>48</v>
      </c>
      <c r="G951" t="s">
        <v>48</v>
      </c>
      <c r="H951" t="s">
        <v>48</v>
      </c>
      <c r="I951" t="s">
        <v>48</v>
      </c>
      <c r="J951" t="s">
        <v>48</v>
      </c>
      <c r="K951" t="s">
        <v>48</v>
      </c>
      <c r="L951" t="s">
        <v>48</v>
      </c>
      <c r="M951" t="s">
        <v>48</v>
      </c>
      <c r="N951" t="s">
        <v>48</v>
      </c>
      <c r="O951" t="s">
        <v>48</v>
      </c>
      <c r="P951" t="s">
        <v>48</v>
      </c>
      <c r="Q951" t="s">
        <v>48</v>
      </c>
      <c r="R951" t="s">
        <v>48</v>
      </c>
      <c r="S951" t="s">
        <v>48</v>
      </c>
      <c r="T951" t="s">
        <v>322</v>
      </c>
      <c r="U951" t="s">
        <v>322</v>
      </c>
      <c r="V951" t="s">
        <v>322</v>
      </c>
      <c r="W951" t="s">
        <v>322</v>
      </c>
      <c r="X951" t="s">
        <v>322</v>
      </c>
      <c r="Y951" t="s">
        <v>322</v>
      </c>
      <c r="Z951" t="s">
        <v>322</v>
      </c>
      <c r="AH951" t="s">
        <v>322</v>
      </c>
      <c r="AI951" s="26"/>
      <c r="AJ951" s="26" t="s">
        <v>322</v>
      </c>
      <c r="AK951" s="26" t="s">
        <v>322</v>
      </c>
      <c r="AL951" s="26" t="s">
        <v>322</v>
      </c>
      <c r="AM951" s="26" t="str" cm="1">
        <f t="array" ref="AM951">IF(AH951="Yes",T951&amp;" (Suspended as of: "&amp;TEXT(AI951,"m/dd/yyyy")&amp;")",T951)</f>
        <v xml:space="preserve"> </v>
      </c>
      <c r="AN951" t="str" cm="1">
        <f t="array" ref="AN95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51" t="str" cm="1">
        <f t="array" ref="AO95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5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51" t="e">
        <f>VLOOKUP(data[[#This Row],[Lead Name]],get_cat!$A$170:$B$172,2,0)</f>
        <v>#N/A</v>
      </c>
      <c r="AR95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52" spans="1:44" x14ac:dyDescent="0.35">
      <c r="A952" t="s">
        <v>133</v>
      </c>
      <c r="B952" t="s">
        <v>322</v>
      </c>
      <c r="C952" t="s">
        <v>322</v>
      </c>
      <c r="D952" t="s">
        <v>322</v>
      </c>
      <c r="E952" t="s">
        <v>48</v>
      </c>
      <c r="F952" t="s">
        <v>48</v>
      </c>
      <c r="G952" t="s">
        <v>48</v>
      </c>
      <c r="H952" t="s">
        <v>48</v>
      </c>
      <c r="I952" t="s">
        <v>48</v>
      </c>
      <c r="J952" t="s">
        <v>48</v>
      </c>
      <c r="K952" t="s">
        <v>48</v>
      </c>
      <c r="L952" t="s">
        <v>48</v>
      </c>
      <c r="M952" t="s">
        <v>48</v>
      </c>
      <c r="N952" t="s">
        <v>48</v>
      </c>
      <c r="O952" t="s">
        <v>48</v>
      </c>
      <c r="P952" t="s">
        <v>48</v>
      </c>
      <c r="Q952" t="s">
        <v>48</v>
      </c>
      <c r="R952" t="s">
        <v>48</v>
      </c>
      <c r="S952" t="s">
        <v>48</v>
      </c>
      <c r="T952" t="s">
        <v>322</v>
      </c>
      <c r="U952" t="s">
        <v>322</v>
      </c>
      <c r="V952" t="s">
        <v>322</v>
      </c>
      <c r="W952" t="s">
        <v>322</v>
      </c>
      <c r="X952" t="s">
        <v>322</v>
      </c>
      <c r="Y952" t="s">
        <v>322</v>
      </c>
      <c r="Z952" t="s">
        <v>322</v>
      </c>
      <c r="AH952" t="s">
        <v>322</v>
      </c>
      <c r="AI952" s="26"/>
      <c r="AJ952" s="26" t="s">
        <v>322</v>
      </c>
      <c r="AK952" s="26" t="s">
        <v>322</v>
      </c>
      <c r="AL952" s="26" t="s">
        <v>322</v>
      </c>
      <c r="AM952" s="26" t="str" cm="1">
        <f t="array" ref="AM952">IF(AH952="Yes",T952&amp;" (Suspended as of: "&amp;TEXT(AI952,"m/dd/yyyy")&amp;")",T952)</f>
        <v xml:space="preserve"> </v>
      </c>
      <c r="AN952" t="str" cm="1">
        <f t="array" ref="AN95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52" t="str" cm="1">
        <f t="array" ref="AO95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5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52" t="e">
        <f>VLOOKUP(data[[#This Row],[Lead Name]],get_cat!$A$170:$B$172,2,0)</f>
        <v>#N/A</v>
      </c>
      <c r="AR95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53" spans="1:44" x14ac:dyDescent="0.35">
      <c r="A953" t="s">
        <v>133</v>
      </c>
      <c r="B953" t="s">
        <v>322</v>
      </c>
      <c r="C953" t="s">
        <v>322</v>
      </c>
      <c r="D953" t="s">
        <v>322</v>
      </c>
      <c r="E953" t="s">
        <v>48</v>
      </c>
      <c r="F953" t="s">
        <v>48</v>
      </c>
      <c r="G953" t="s">
        <v>48</v>
      </c>
      <c r="H953" t="s">
        <v>48</v>
      </c>
      <c r="I953" t="s">
        <v>48</v>
      </c>
      <c r="J953" t="s">
        <v>48</v>
      </c>
      <c r="K953" t="s">
        <v>48</v>
      </c>
      <c r="L953" t="s">
        <v>48</v>
      </c>
      <c r="M953" t="s">
        <v>48</v>
      </c>
      <c r="N953" t="s">
        <v>48</v>
      </c>
      <c r="O953" t="s">
        <v>48</v>
      </c>
      <c r="P953" t="s">
        <v>48</v>
      </c>
      <c r="Q953" t="s">
        <v>48</v>
      </c>
      <c r="R953" t="s">
        <v>48</v>
      </c>
      <c r="S953" t="s">
        <v>48</v>
      </c>
      <c r="T953" t="s">
        <v>322</v>
      </c>
      <c r="U953" t="s">
        <v>322</v>
      </c>
      <c r="V953" t="s">
        <v>322</v>
      </c>
      <c r="W953" t="s">
        <v>322</v>
      </c>
      <c r="X953" t="s">
        <v>322</v>
      </c>
      <c r="Y953" t="s">
        <v>322</v>
      </c>
      <c r="Z953" t="s">
        <v>322</v>
      </c>
      <c r="AH953" t="s">
        <v>322</v>
      </c>
      <c r="AI953" s="26"/>
      <c r="AJ953" s="26" t="s">
        <v>322</v>
      </c>
      <c r="AK953" s="26" t="s">
        <v>322</v>
      </c>
      <c r="AL953" s="26" t="s">
        <v>322</v>
      </c>
      <c r="AM953" s="26" t="str" cm="1">
        <f t="array" ref="AM953">IF(AH953="Yes",T953&amp;" (Suspended as of: "&amp;TEXT(AI953,"m/dd/yyyy")&amp;")",T953)</f>
        <v xml:space="preserve"> </v>
      </c>
      <c r="AN953" t="str" cm="1">
        <f t="array" ref="AN95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53" t="str" cm="1">
        <f t="array" ref="AO95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5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53" t="e">
        <f>VLOOKUP(data[[#This Row],[Lead Name]],get_cat!$A$170:$B$172,2,0)</f>
        <v>#N/A</v>
      </c>
      <c r="AR95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54" spans="1:44" x14ac:dyDescent="0.35">
      <c r="A954" t="s">
        <v>133</v>
      </c>
      <c r="B954" t="s">
        <v>322</v>
      </c>
      <c r="C954" t="s">
        <v>322</v>
      </c>
      <c r="D954" t="s">
        <v>322</v>
      </c>
      <c r="E954" t="s">
        <v>48</v>
      </c>
      <c r="F954" t="s">
        <v>48</v>
      </c>
      <c r="G954" t="s">
        <v>48</v>
      </c>
      <c r="H954" t="s">
        <v>48</v>
      </c>
      <c r="I954" t="s">
        <v>48</v>
      </c>
      <c r="J954" t="s">
        <v>48</v>
      </c>
      <c r="K954" t="s">
        <v>48</v>
      </c>
      <c r="L954" t="s">
        <v>48</v>
      </c>
      <c r="M954" t="s">
        <v>48</v>
      </c>
      <c r="N954" t="s">
        <v>48</v>
      </c>
      <c r="O954" t="s">
        <v>48</v>
      </c>
      <c r="P954" t="s">
        <v>48</v>
      </c>
      <c r="Q954" t="s">
        <v>48</v>
      </c>
      <c r="R954" t="s">
        <v>48</v>
      </c>
      <c r="S954" t="s">
        <v>48</v>
      </c>
      <c r="T954" t="s">
        <v>322</v>
      </c>
      <c r="U954" t="s">
        <v>322</v>
      </c>
      <c r="V954" t="s">
        <v>322</v>
      </c>
      <c r="W954" t="s">
        <v>322</v>
      </c>
      <c r="X954" t="s">
        <v>322</v>
      </c>
      <c r="Y954" t="s">
        <v>322</v>
      </c>
      <c r="Z954" t="s">
        <v>322</v>
      </c>
      <c r="AH954" t="s">
        <v>322</v>
      </c>
      <c r="AI954" s="26"/>
      <c r="AJ954" s="26" t="s">
        <v>322</v>
      </c>
      <c r="AK954" s="26" t="s">
        <v>322</v>
      </c>
      <c r="AL954" s="26" t="s">
        <v>322</v>
      </c>
      <c r="AM954" s="26" t="str" cm="1">
        <f t="array" ref="AM954">IF(AH954="Yes",T954&amp;" (Suspended as of: "&amp;TEXT(AI954,"m/dd/yyyy")&amp;")",T954)</f>
        <v xml:space="preserve"> </v>
      </c>
      <c r="AN954" t="str" cm="1">
        <f t="array" ref="AN95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54" t="str" cm="1">
        <f t="array" ref="AO95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5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54" t="e">
        <f>VLOOKUP(data[[#This Row],[Lead Name]],get_cat!$A$170:$B$172,2,0)</f>
        <v>#N/A</v>
      </c>
      <c r="AR95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55" spans="1:44" x14ac:dyDescent="0.35">
      <c r="A955" t="s">
        <v>133</v>
      </c>
      <c r="B955" t="s">
        <v>322</v>
      </c>
      <c r="C955" t="s">
        <v>322</v>
      </c>
      <c r="D955" t="s">
        <v>322</v>
      </c>
      <c r="E955" t="s">
        <v>48</v>
      </c>
      <c r="F955" t="s">
        <v>48</v>
      </c>
      <c r="G955" t="s">
        <v>48</v>
      </c>
      <c r="H955" t="s">
        <v>48</v>
      </c>
      <c r="I955" t="s">
        <v>48</v>
      </c>
      <c r="J955" t="s">
        <v>48</v>
      </c>
      <c r="K955" t="s">
        <v>48</v>
      </c>
      <c r="L955" t="s">
        <v>48</v>
      </c>
      <c r="M955" t="s">
        <v>48</v>
      </c>
      <c r="N955" t="s">
        <v>48</v>
      </c>
      <c r="O955" t="s">
        <v>48</v>
      </c>
      <c r="P955" t="s">
        <v>48</v>
      </c>
      <c r="Q955" t="s">
        <v>48</v>
      </c>
      <c r="R955" t="s">
        <v>48</v>
      </c>
      <c r="S955" t="s">
        <v>48</v>
      </c>
      <c r="T955" t="s">
        <v>322</v>
      </c>
      <c r="U955" t="s">
        <v>322</v>
      </c>
      <c r="V955" t="s">
        <v>322</v>
      </c>
      <c r="W955" t="s">
        <v>322</v>
      </c>
      <c r="X955" t="s">
        <v>322</v>
      </c>
      <c r="Y955" t="s">
        <v>322</v>
      </c>
      <c r="Z955" t="s">
        <v>322</v>
      </c>
      <c r="AH955" t="s">
        <v>322</v>
      </c>
      <c r="AI955" s="26"/>
      <c r="AJ955" s="26" t="s">
        <v>322</v>
      </c>
      <c r="AK955" s="26" t="s">
        <v>322</v>
      </c>
      <c r="AL955" s="26" t="s">
        <v>322</v>
      </c>
      <c r="AM955" s="26" t="str" cm="1">
        <f t="array" ref="AM955">IF(AH955="Yes",T955&amp;" (Suspended as of: "&amp;TEXT(AI955,"m/dd/yyyy")&amp;")",T955)</f>
        <v xml:space="preserve"> </v>
      </c>
      <c r="AN955" t="str" cm="1">
        <f t="array" ref="AN95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55" t="str" cm="1">
        <f t="array" ref="AO95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5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55" t="e">
        <f>VLOOKUP(data[[#This Row],[Lead Name]],get_cat!$A$170:$B$172,2,0)</f>
        <v>#N/A</v>
      </c>
      <c r="AR95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56" spans="1:44" x14ac:dyDescent="0.35">
      <c r="A956" t="s">
        <v>133</v>
      </c>
      <c r="B956" t="s">
        <v>322</v>
      </c>
      <c r="C956" t="s">
        <v>322</v>
      </c>
      <c r="D956" t="s">
        <v>322</v>
      </c>
      <c r="E956" t="s">
        <v>48</v>
      </c>
      <c r="F956" t="s">
        <v>48</v>
      </c>
      <c r="G956" t="s">
        <v>48</v>
      </c>
      <c r="H956" t="s">
        <v>48</v>
      </c>
      <c r="I956" t="s">
        <v>48</v>
      </c>
      <c r="J956" t="s">
        <v>48</v>
      </c>
      <c r="K956" t="s">
        <v>48</v>
      </c>
      <c r="L956" t="s">
        <v>48</v>
      </c>
      <c r="M956" t="s">
        <v>48</v>
      </c>
      <c r="N956" t="s">
        <v>48</v>
      </c>
      <c r="O956" t="s">
        <v>48</v>
      </c>
      <c r="P956" t="s">
        <v>48</v>
      </c>
      <c r="Q956" t="s">
        <v>48</v>
      </c>
      <c r="R956" t="s">
        <v>48</v>
      </c>
      <c r="S956" t="s">
        <v>48</v>
      </c>
      <c r="T956" t="s">
        <v>322</v>
      </c>
      <c r="U956" t="s">
        <v>322</v>
      </c>
      <c r="V956" t="s">
        <v>322</v>
      </c>
      <c r="W956" t="s">
        <v>322</v>
      </c>
      <c r="X956" t="s">
        <v>322</v>
      </c>
      <c r="Y956" t="s">
        <v>322</v>
      </c>
      <c r="Z956" t="s">
        <v>322</v>
      </c>
      <c r="AH956" t="s">
        <v>322</v>
      </c>
      <c r="AI956" s="26"/>
      <c r="AJ956" s="26" t="s">
        <v>322</v>
      </c>
      <c r="AK956" s="26" t="s">
        <v>322</v>
      </c>
      <c r="AL956" s="26" t="s">
        <v>322</v>
      </c>
      <c r="AM956" s="26" t="str" cm="1">
        <f t="array" ref="AM956">IF(AH956="Yes",T956&amp;" (Suspended as of: "&amp;TEXT(AI956,"m/dd/yyyy")&amp;")",T956)</f>
        <v xml:space="preserve"> </v>
      </c>
      <c r="AN956" t="str" cm="1">
        <f t="array" ref="AN95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56" t="str" cm="1">
        <f t="array" ref="AO95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5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56" t="e">
        <f>VLOOKUP(data[[#This Row],[Lead Name]],get_cat!$A$170:$B$172,2,0)</f>
        <v>#N/A</v>
      </c>
      <c r="AR95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57" spans="1:44" x14ac:dyDescent="0.35">
      <c r="A957" t="s">
        <v>133</v>
      </c>
      <c r="B957" t="s">
        <v>322</v>
      </c>
      <c r="C957" t="s">
        <v>322</v>
      </c>
      <c r="D957" t="s">
        <v>322</v>
      </c>
      <c r="E957" t="s">
        <v>48</v>
      </c>
      <c r="F957" t="s">
        <v>48</v>
      </c>
      <c r="G957" t="s">
        <v>48</v>
      </c>
      <c r="H957" t="s">
        <v>48</v>
      </c>
      <c r="I957" t="s">
        <v>48</v>
      </c>
      <c r="J957" t="s">
        <v>48</v>
      </c>
      <c r="K957" t="s">
        <v>48</v>
      </c>
      <c r="L957" t="s">
        <v>48</v>
      </c>
      <c r="M957" t="s">
        <v>48</v>
      </c>
      <c r="N957" t="s">
        <v>48</v>
      </c>
      <c r="O957" t="s">
        <v>48</v>
      </c>
      <c r="P957" t="s">
        <v>48</v>
      </c>
      <c r="Q957" t="s">
        <v>48</v>
      </c>
      <c r="R957" t="s">
        <v>48</v>
      </c>
      <c r="S957" t="s">
        <v>48</v>
      </c>
      <c r="T957" t="s">
        <v>322</v>
      </c>
      <c r="U957" t="s">
        <v>322</v>
      </c>
      <c r="V957" t="s">
        <v>322</v>
      </c>
      <c r="W957" t="s">
        <v>322</v>
      </c>
      <c r="X957" t="s">
        <v>322</v>
      </c>
      <c r="Y957" t="s">
        <v>322</v>
      </c>
      <c r="Z957" t="s">
        <v>322</v>
      </c>
      <c r="AH957" t="s">
        <v>322</v>
      </c>
      <c r="AI957" s="26"/>
      <c r="AJ957" s="26" t="s">
        <v>322</v>
      </c>
      <c r="AK957" s="26" t="s">
        <v>322</v>
      </c>
      <c r="AL957" s="26" t="s">
        <v>322</v>
      </c>
      <c r="AM957" s="26" t="str" cm="1">
        <f t="array" ref="AM957">IF(AH957="Yes",T957&amp;" (Suspended as of: "&amp;TEXT(AI957,"m/dd/yyyy")&amp;")",T957)</f>
        <v xml:space="preserve"> </v>
      </c>
      <c r="AN957" t="str" cm="1">
        <f t="array" ref="AN95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57" t="str" cm="1">
        <f t="array" ref="AO95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5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57" t="e">
        <f>VLOOKUP(data[[#This Row],[Lead Name]],get_cat!$A$170:$B$172,2,0)</f>
        <v>#N/A</v>
      </c>
      <c r="AR95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58" spans="1:44" x14ac:dyDescent="0.35">
      <c r="A958" t="s">
        <v>133</v>
      </c>
      <c r="B958" t="s">
        <v>322</v>
      </c>
      <c r="C958" t="s">
        <v>322</v>
      </c>
      <c r="D958" t="s">
        <v>322</v>
      </c>
      <c r="E958" t="s">
        <v>48</v>
      </c>
      <c r="F958" t="s">
        <v>48</v>
      </c>
      <c r="G958" t="s">
        <v>48</v>
      </c>
      <c r="H958" t="s">
        <v>48</v>
      </c>
      <c r="I958" t="s">
        <v>48</v>
      </c>
      <c r="J958" t="s">
        <v>48</v>
      </c>
      <c r="K958" t="s">
        <v>48</v>
      </c>
      <c r="L958" t="s">
        <v>48</v>
      </c>
      <c r="M958" t="s">
        <v>48</v>
      </c>
      <c r="N958" t="s">
        <v>48</v>
      </c>
      <c r="O958" t="s">
        <v>48</v>
      </c>
      <c r="P958" t="s">
        <v>48</v>
      </c>
      <c r="Q958" t="s">
        <v>48</v>
      </c>
      <c r="R958" t="s">
        <v>48</v>
      </c>
      <c r="S958" t="s">
        <v>48</v>
      </c>
      <c r="T958" t="s">
        <v>322</v>
      </c>
      <c r="U958" t="s">
        <v>322</v>
      </c>
      <c r="V958" t="s">
        <v>322</v>
      </c>
      <c r="W958" t="s">
        <v>322</v>
      </c>
      <c r="X958" t="s">
        <v>322</v>
      </c>
      <c r="Y958" t="s">
        <v>322</v>
      </c>
      <c r="Z958" t="s">
        <v>322</v>
      </c>
      <c r="AH958" t="s">
        <v>322</v>
      </c>
      <c r="AI958" s="26"/>
      <c r="AJ958" s="26" t="s">
        <v>322</v>
      </c>
      <c r="AK958" s="26" t="s">
        <v>322</v>
      </c>
      <c r="AL958" s="26" t="s">
        <v>322</v>
      </c>
      <c r="AM958" s="26" t="str" cm="1">
        <f t="array" ref="AM958">IF(AH958="Yes",T958&amp;" (Suspended as of: "&amp;TEXT(AI958,"m/dd/yyyy")&amp;")",T958)</f>
        <v xml:space="preserve"> </v>
      </c>
      <c r="AN958" t="str" cm="1">
        <f t="array" ref="AN95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58" t="str" cm="1">
        <f t="array" ref="AO95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5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58" t="e">
        <f>VLOOKUP(data[[#This Row],[Lead Name]],get_cat!$A$170:$B$172,2,0)</f>
        <v>#N/A</v>
      </c>
      <c r="AR95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59" spans="1:44" x14ac:dyDescent="0.35">
      <c r="A959" t="s">
        <v>133</v>
      </c>
      <c r="B959" t="s">
        <v>322</v>
      </c>
      <c r="C959" t="s">
        <v>322</v>
      </c>
      <c r="D959" t="s">
        <v>322</v>
      </c>
      <c r="E959" t="s">
        <v>48</v>
      </c>
      <c r="F959" t="s">
        <v>48</v>
      </c>
      <c r="G959" t="s">
        <v>48</v>
      </c>
      <c r="H959" t="s">
        <v>48</v>
      </c>
      <c r="I959" t="s">
        <v>48</v>
      </c>
      <c r="J959" t="s">
        <v>48</v>
      </c>
      <c r="K959" t="s">
        <v>48</v>
      </c>
      <c r="L959" t="s">
        <v>48</v>
      </c>
      <c r="M959" t="s">
        <v>48</v>
      </c>
      <c r="N959" t="s">
        <v>48</v>
      </c>
      <c r="O959" t="s">
        <v>48</v>
      </c>
      <c r="P959" t="s">
        <v>48</v>
      </c>
      <c r="Q959" t="s">
        <v>48</v>
      </c>
      <c r="R959" t="s">
        <v>48</v>
      </c>
      <c r="S959" t="s">
        <v>48</v>
      </c>
      <c r="T959" t="s">
        <v>322</v>
      </c>
      <c r="U959" t="s">
        <v>322</v>
      </c>
      <c r="V959" t="s">
        <v>322</v>
      </c>
      <c r="W959" t="s">
        <v>322</v>
      </c>
      <c r="X959" t="s">
        <v>322</v>
      </c>
      <c r="Y959" t="s">
        <v>322</v>
      </c>
      <c r="Z959" t="s">
        <v>322</v>
      </c>
      <c r="AH959" t="s">
        <v>322</v>
      </c>
      <c r="AI959" s="26"/>
      <c r="AJ959" s="26" t="s">
        <v>322</v>
      </c>
      <c r="AK959" s="26" t="s">
        <v>322</v>
      </c>
      <c r="AL959" s="26" t="s">
        <v>322</v>
      </c>
      <c r="AM959" s="26" t="str" cm="1">
        <f t="array" ref="AM959">IF(AH959="Yes",T959&amp;" (Suspended as of: "&amp;TEXT(AI959,"m/dd/yyyy")&amp;")",T959)</f>
        <v xml:space="preserve"> </v>
      </c>
      <c r="AN959" t="str" cm="1">
        <f t="array" ref="AN95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59" t="str" cm="1">
        <f t="array" ref="AO95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5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59" t="e">
        <f>VLOOKUP(data[[#This Row],[Lead Name]],get_cat!$A$170:$B$172,2,0)</f>
        <v>#N/A</v>
      </c>
      <c r="AR95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60" spans="1:44" x14ac:dyDescent="0.35">
      <c r="A960" t="s">
        <v>133</v>
      </c>
      <c r="B960" t="s">
        <v>322</v>
      </c>
      <c r="C960" t="s">
        <v>322</v>
      </c>
      <c r="D960" t="s">
        <v>322</v>
      </c>
      <c r="E960" t="s">
        <v>48</v>
      </c>
      <c r="F960" t="s">
        <v>48</v>
      </c>
      <c r="G960" t="s">
        <v>48</v>
      </c>
      <c r="H960" t="s">
        <v>48</v>
      </c>
      <c r="I960" t="s">
        <v>48</v>
      </c>
      <c r="J960" t="s">
        <v>48</v>
      </c>
      <c r="K960" t="s">
        <v>48</v>
      </c>
      <c r="L960" t="s">
        <v>48</v>
      </c>
      <c r="M960" t="s">
        <v>48</v>
      </c>
      <c r="N960" t="s">
        <v>48</v>
      </c>
      <c r="O960" t="s">
        <v>48</v>
      </c>
      <c r="P960" t="s">
        <v>48</v>
      </c>
      <c r="Q960" t="s">
        <v>48</v>
      </c>
      <c r="R960" t="s">
        <v>48</v>
      </c>
      <c r="S960" t="s">
        <v>48</v>
      </c>
      <c r="T960" t="s">
        <v>322</v>
      </c>
      <c r="U960" t="s">
        <v>322</v>
      </c>
      <c r="V960" t="s">
        <v>322</v>
      </c>
      <c r="W960" t="s">
        <v>322</v>
      </c>
      <c r="X960" t="s">
        <v>322</v>
      </c>
      <c r="Y960" t="s">
        <v>322</v>
      </c>
      <c r="Z960" t="s">
        <v>322</v>
      </c>
      <c r="AH960" t="s">
        <v>322</v>
      </c>
      <c r="AI960" s="26"/>
      <c r="AJ960" s="26" t="s">
        <v>322</v>
      </c>
      <c r="AK960" s="26" t="s">
        <v>322</v>
      </c>
      <c r="AL960" s="26" t="s">
        <v>322</v>
      </c>
      <c r="AM960" s="26" t="str" cm="1">
        <f t="array" ref="AM960">IF(AH960="Yes",T960&amp;" (Suspended as of: "&amp;TEXT(AI960,"m/dd/yyyy")&amp;")",T960)</f>
        <v xml:space="preserve"> </v>
      </c>
      <c r="AN960" t="str" cm="1">
        <f t="array" ref="AN96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60" t="str" cm="1">
        <f t="array" ref="AO96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6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60" t="e">
        <f>VLOOKUP(data[[#This Row],[Lead Name]],get_cat!$A$170:$B$172,2,0)</f>
        <v>#N/A</v>
      </c>
      <c r="AR96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61" spans="1:44" x14ac:dyDescent="0.35">
      <c r="A961" t="s">
        <v>133</v>
      </c>
      <c r="B961" t="s">
        <v>322</v>
      </c>
      <c r="C961" t="s">
        <v>322</v>
      </c>
      <c r="D961" t="s">
        <v>322</v>
      </c>
      <c r="E961" t="s">
        <v>48</v>
      </c>
      <c r="F961" t="s">
        <v>48</v>
      </c>
      <c r="G961" t="s">
        <v>48</v>
      </c>
      <c r="H961" t="s">
        <v>48</v>
      </c>
      <c r="I961" t="s">
        <v>48</v>
      </c>
      <c r="J961" t="s">
        <v>48</v>
      </c>
      <c r="K961" t="s">
        <v>48</v>
      </c>
      <c r="L961" t="s">
        <v>48</v>
      </c>
      <c r="M961" t="s">
        <v>48</v>
      </c>
      <c r="N961" t="s">
        <v>48</v>
      </c>
      <c r="O961" t="s">
        <v>48</v>
      </c>
      <c r="P961" t="s">
        <v>48</v>
      </c>
      <c r="Q961" t="s">
        <v>48</v>
      </c>
      <c r="R961" t="s">
        <v>48</v>
      </c>
      <c r="S961" t="s">
        <v>48</v>
      </c>
      <c r="T961" t="s">
        <v>322</v>
      </c>
      <c r="U961" t="s">
        <v>322</v>
      </c>
      <c r="V961" t="s">
        <v>322</v>
      </c>
      <c r="W961" t="s">
        <v>322</v>
      </c>
      <c r="X961" t="s">
        <v>322</v>
      </c>
      <c r="Y961" t="s">
        <v>322</v>
      </c>
      <c r="Z961" t="s">
        <v>322</v>
      </c>
      <c r="AH961" t="s">
        <v>322</v>
      </c>
      <c r="AI961" s="26"/>
      <c r="AJ961" s="26" t="s">
        <v>322</v>
      </c>
      <c r="AK961" s="26" t="s">
        <v>322</v>
      </c>
      <c r="AL961" s="26" t="s">
        <v>322</v>
      </c>
      <c r="AM961" s="26" t="str" cm="1">
        <f t="array" ref="AM961">IF(AH961="Yes",T961&amp;" (Suspended as of: "&amp;TEXT(AI961,"m/dd/yyyy")&amp;")",T961)</f>
        <v xml:space="preserve"> </v>
      </c>
      <c r="AN961" t="str" cm="1">
        <f t="array" ref="AN96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61" t="str" cm="1">
        <f t="array" ref="AO96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6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61" t="e">
        <f>VLOOKUP(data[[#This Row],[Lead Name]],get_cat!$A$170:$B$172,2,0)</f>
        <v>#N/A</v>
      </c>
      <c r="AR96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62" spans="1:44" x14ac:dyDescent="0.35">
      <c r="A962" t="s">
        <v>133</v>
      </c>
      <c r="B962" t="s">
        <v>322</v>
      </c>
      <c r="C962" t="s">
        <v>322</v>
      </c>
      <c r="D962" t="s">
        <v>322</v>
      </c>
      <c r="E962" t="s">
        <v>48</v>
      </c>
      <c r="F962" t="s">
        <v>48</v>
      </c>
      <c r="G962" t="s">
        <v>48</v>
      </c>
      <c r="H962" t="s">
        <v>48</v>
      </c>
      <c r="I962" t="s">
        <v>48</v>
      </c>
      <c r="J962" t="s">
        <v>48</v>
      </c>
      <c r="K962" t="s">
        <v>48</v>
      </c>
      <c r="L962" t="s">
        <v>48</v>
      </c>
      <c r="M962" t="s">
        <v>48</v>
      </c>
      <c r="N962" t="s">
        <v>48</v>
      </c>
      <c r="O962" t="s">
        <v>48</v>
      </c>
      <c r="P962" t="s">
        <v>48</v>
      </c>
      <c r="Q962" t="s">
        <v>48</v>
      </c>
      <c r="R962" t="s">
        <v>48</v>
      </c>
      <c r="S962" t="s">
        <v>48</v>
      </c>
      <c r="T962" t="s">
        <v>322</v>
      </c>
      <c r="U962" t="s">
        <v>322</v>
      </c>
      <c r="V962" t="s">
        <v>322</v>
      </c>
      <c r="W962" t="s">
        <v>322</v>
      </c>
      <c r="X962" t="s">
        <v>322</v>
      </c>
      <c r="Y962" t="s">
        <v>322</v>
      </c>
      <c r="Z962" t="s">
        <v>322</v>
      </c>
      <c r="AH962" t="s">
        <v>322</v>
      </c>
      <c r="AI962" s="26"/>
      <c r="AJ962" s="26" t="s">
        <v>322</v>
      </c>
      <c r="AK962" s="26" t="s">
        <v>322</v>
      </c>
      <c r="AL962" s="26" t="s">
        <v>322</v>
      </c>
      <c r="AM962" s="26" t="str" cm="1">
        <f t="array" ref="AM962">IF(AH962="Yes",T962&amp;" (Suspended as of: "&amp;TEXT(AI962,"m/dd/yyyy")&amp;")",T962)</f>
        <v xml:space="preserve"> </v>
      </c>
      <c r="AN962" t="str" cm="1">
        <f t="array" ref="AN96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62" t="str" cm="1">
        <f t="array" ref="AO96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6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62" t="e">
        <f>VLOOKUP(data[[#This Row],[Lead Name]],get_cat!$A$170:$B$172,2,0)</f>
        <v>#N/A</v>
      </c>
      <c r="AR96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63" spans="1:44" x14ac:dyDescent="0.35">
      <c r="A963" t="s">
        <v>133</v>
      </c>
      <c r="B963" t="s">
        <v>322</v>
      </c>
      <c r="C963" t="s">
        <v>322</v>
      </c>
      <c r="D963" t="s">
        <v>322</v>
      </c>
      <c r="E963" t="s">
        <v>48</v>
      </c>
      <c r="F963" t="s">
        <v>48</v>
      </c>
      <c r="G963" t="s">
        <v>48</v>
      </c>
      <c r="H963" t="s">
        <v>48</v>
      </c>
      <c r="I963" t="s">
        <v>48</v>
      </c>
      <c r="J963" t="s">
        <v>48</v>
      </c>
      <c r="K963" t="s">
        <v>48</v>
      </c>
      <c r="L963" t="s">
        <v>48</v>
      </c>
      <c r="M963" t="s">
        <v>48</v>
      </c>
      <c r="N963" t="s">
        <v>48</v>
      </c>
      <c r="O963" t="s">
        <v>48</v>
      </c>
      <c r="P963" t="s">
        <v>48</v>
      </c>
      <c r="Q963" t="s">
        <v>48</v>
      </c>
      <c r="R963" t="s">
        <v>48</v>
      </c>
      <c r="S963" t="s">
        <v>48</v>
      </c>
      <c r="T963" t="s">
        <v>322</v>
      </c>
      <c r="U963" t="s">
        <v>322</v>
      </c>
      <c r="V963" t="s">
        <v>322</v>
      </c>
      <c r="W963" t="s">
        <v>322</v>
      </c>
      <c r="X963" t="s">
        <v>322</v>
      </c>
      <c r="Y963" t="s">
        <v>322</v>
      </c>
      <c r="Z963" t="s">
        <v>322</v>
      </c>
      <c r="AH963" t="s">
        <v>322</v>
      </c>
      <c r="AI963" s="26"/>
      <c r="AJ963" s="26" t="s">
        <v>322</v>
      </c>
      <c r="AK963" s="26" t="s">
        <v>322</v>
      </c>
      <c r="AL963" s="26" t="s">
        <v>322</v>
      </c>
      <c r="AM963" s="26" t="str" cm="1">
        <f t="array" ref="AM963">IF(AH963="Yes",T963&amp;" (Suspended as of: "&amp;TEXT(AI963,"m/dd/yyyy")&amp;")",T963)</f>
        <v xml:space="preserve"> </v>
      </c>
      <c r="AN963" t="str" cm="1">
        <f t="array" ref="AN96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63" t="str" cm="1">
        <f t="array" ref="AO96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6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63" t="e">
        <f>VLOOKUP(data[[#This Row],[Lead Name]],get_cat!$A$170:$B$172,2,0)</f>
        <v>#N/A</v>
      </c>
      <c r="AR96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64" spans="1:44" x14ac:dyDescent="0.35">
      <c r="A964" t="s">
        <v>133</v>
      </c>
      <c r="B964" t="s">
        <v>322</v>
      </c>
      <c r="C964" t="s">
        <v>322</v>
      </c>
      <c r="D964" t="s">
        <v>322</v>
      </c>
      <c r="E964" t="s">
        <v>48</v>
      </c>
      <c r="F964" t="s">
        <v>48</v>
      </c>
      <c r="G964" t="s">
        <v>48</v>
      </c>
      <c r="H964" t="s">
        <v>48</v>
      </c>
      <c r="I964" t="s">
        <v>48</v>
      </c>
      <c r="J964" t="s">
        <v>48</v>
      </c>
      <c r="K964" t="s">
        <v>48</v>
      </c>
      <c r="L964" t="s">
        <v>48</v>
      </c>
      <c r="M964" t="s">
        <v>48</v>
      </c>
      <c r="N964" t="s">
        <v>48</v>
      </c>
      <c r="O964" t="s">
        <v>48</v>
      </c>
      <c r="P964" t="s">
        <v>48</v>
      </c>
      <c r="Q964" t="s">
        <v>48</v>
      </c>
      <c r="R964" t="s">
        <v>48</v>
      </c>
      <c r="S964" t="s">
        <v>48</v>
      </c>
      <c r="T964" t="s">
        <v>322</v>
      </c>
      <c r="U964" t="s">
        <v>322</v>
      </c>
      <c r="V964" t="s">
        <v>322</v>
      </c>
      <c r="W964" t="s">
        <v>322</v>
      </c>
      <c r="X964" t="s">
        <v>322</v>
      </c>
      <c r="Y964" t="s">
        <v>322</v>
      </c>
      <c r="Z964" t="s">
        <v>322</v>
      </c>
      <c r="AH964" t="s">
        <v>322</v>
      </c>
      <c r="AI964" s="26"/>
      <c r="AJ964" s="26" t="s">
        <v>322</v>
      </c>
      <c r="AK964" s="26" t="s">
        <v>322</v>
      </c>
      <c r="AL964" s="26" t="s">
        <v>322</v>
      </c>
      <c r="AM964" s="26" t="str" cm="1">
        <f t="array" ref="AM964">IF(AH964="Yes",T964&amp;" (Suspended as of: "&amp;TEXT(AI964,"m/dd/yyyy")&amp;")",T964)</f>
        <v xml:space="preserve"> </v>
      </c>
      <c r="AN964" t="str" cm="1">
        <f t="array" ref="AN96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64" t="str" cm="1">
        <f t="array" ref="AO96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6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64" t="e">
        <f>VLOOKUP(data[[#This Row],[Lead Name]],get_cat!$A$170:$B$172,2,0)</f>
        <v>#N/A</v>
      </c>
      <c r="AR96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65" spans="1:44" x14ac:dyDescent="0.35">
      <c r="A965" t="s">
        <v>133</v>
      </c>
      <c r="B965" t="s">
        <v>322</v>
      </c>
      <c r="C965" t="s">
        <v>322</v>
      </c>
      <c r="D965" t="s">
        <v>322</v>
      </c>
      <c r="E965" t="s">
        <v>48</v>
      </c>
      <c r="F965" t="s">
        <v>48</v>
      </c>
      <c r="G965" t="s">
        <v>48</v>
      </c>
      <c r="H965" t="s">
        <v>48</v>
      </c>
      <c r="I965" t="s">
        <v>48</v>
      </c>
      <c r="J965" t="s">
        <v>48</v>
      </c>
      <c r="K965" t="s">
        <v>48</v>
      </c>
      <c r="L965" t="s">
        <v>48</v>
      </c>
      <c r="M965" t="s">
        <v>48</v>
      </c>
      <c r="N965" t="s">
        <v>48</v>
      </c>
      <c r="O965" t="s">
        <v>48</v>
      </c>
      <c r="P965" t="s">
        <v>48</v>
      </c>
      <c r="Q965" t="s">
        <v>48</v>
      </c>
      <c r="R965" t="s">
        <v>48</v>
      </c>
      <c r="S965" t="s">
        <v>48</v>
      </c>
      <c r="T965" t="s">
        <v>322</v>
      </c>
      <c r="U965" t="s">
        <v>322</v>
      </c>
      <c r="V965" t="s">
        <v>322</v>
      </c>
      <c r="W965" t="s">
        <v>322</v>
      </c>
      <c r="X965" t="s">
        <v>322</v>
      </c>
      <c r="Y965" t="s">
        <v>322</v>
      </c>
      <c r="Z965" t="s">
        <v>322</v>
      </c>
      <c r="AH965" t="s">
        <v>322</v>
      </c>
      <c r="AI965" s="26"/>
      <c r="AJ965" s="26" t="s">
        <v>322</v>
      </c>
      <c r="AK965" s="26" t="s">
        <v>322</v>
      </c>
      <c r="AL965" s="26" t="s">
        <v>322</v>
      </c>
      <c r="AM965" s="26" t="str" cm="1">
        <f t="array" ref="AM965">IF(AH965="Yes",T965&amp;" (Suspended as of: "&amp;TEXT(AI965,"m/dd/yyyy")&amp;")",T965)</f>
        <v xml:space="preserve"> </v>
      </c>
      <c r="AN965" t="str" cm="1">
        <f t="array" ref="AN96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65" t="str" cm="1">
        <f t="array" ref="AO96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6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65" t="e">
        <f>VLOOKUP(data[[#This Row],[Lead Name]],get_cat!$A$170:$B$172,2,0)</f>
        <v>#N/A</v>
      </c>
      <c r="AR96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66" spans="1:44" x14ac:dyDescent="0.35">
      <c r="A966" t="s">
        <v>133</v>
      </c>
      <c r="B966" t="s">
        <v>322</v>
      </c>
      <c r="C966" t="s">
        <v>322</v>
      </c>
      <c r="D966" t="s">
        <v>322</v>
      </c>
      <c r="E966" t="s">
        <v>48</v>
      </c>
      <c r="F966" t="s">
        <v>48</v>
      </c>
      <c r="G966" t="s">
        <v>48</v>
      </c>
      <c r="H966" t="s">
        <v>48</v>
      </c>
      <c r="I966" t="s">
        <v>48</v>
      </c>
      <c r="J966" t="s">
        <v>48</v>
      </c>
      <c r="K966" t="s">
        <v>48</v>
      </c>
      <c r="L966" t="s">
        <v>48</v>
      </c>
      <c r="M966" t="s">
        <v>48</v>
      </c>
      <c r="N966" t="s">
        <v>48</v>
      </c>
      <c r="O966" t="s">
        <v>48</v>
      </c>
      <c r="P966" t="s">
        <v>48</v>
      </c>
      <c r="Q966" t="s">
        <v>48</v>
      </c>
      <c r="R966" t="s">
        <v>48</v>
      </c>
      <c r="S966" t="s">
        <v>48</v>
      </c>
      <c r="T966" t="s">
        <v>322</v>
      </c>
      <c r="U966" t="s">
        <v>322</v>
      </c>
      <c r="V966" t="s">
        <v>322</v>
      </c>
      <c r="W966" t="s">
        <v>322</v>
      </c>
      <c r="X966" t="s">
        <v>322</v>
      </c>
      <c r="Y966" t="s">
        <v>322</v>
      </c>
      <c r="Z966" t="s">
        <v>322</v>
      </c>
      <c r="AH966" t="s">
        <v>322</v>
      </c>
      <c r="AI966" s="26"/>
      <c r="AJ966" s="26" t="s">
        <v>322</v>
      </c>
      <c r="AK966" s="26" t="s">
        <v>322</v>
      </c>
      <c r="AL966" s="26" t="s">
        <v>322</v>
      </c>
      <c r="AM966" s="26" t="str" cm="1">
        <f t="array" ref="AM966">IF(AH966="Yes",T966&amp;" (Suspended as of: "&amp;TEXT(AI966,"m/dd/yyyy")&amp;")",T966)</f>
        <v xml:space="preserve"> </v>
      </c>
      <c r="AN966" t="str" cm="1">
        <f t="array" ref="AN96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66" t="str" cm="1">
        <f t="array" ref="AO96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6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66" t="e">
        <f>VLOOKUP(data[[#This Row],[Lead Name]],get_cat!$A$170:$B$172,2,0)</f>
        <v>#N/A</v>
      </c>
      <c r="AR96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67" spans="1:44" x14ac:dyDescent="0.35">
      <c r="A967" t="s">
        <v>133</v>
      </c>
      <c r="B967" t="s">
        <v>322</v>
      </c>
      <c r="C967" t="s">
        <v>322</v>
      </c>
      <c r="D967" t="s">
        <v>322</v>
      </c>
      <c r="E967" t="s">
        <v>48</v>
      </c>
      <c r="F967" t="s">
        <v>48</v>
      </c>
      <c r="G967" t="s">
        <v>48</v>
      </c>
      <c r="H967" t="s">
        <v>48</v>
      </c>
      <c r="I967" t="s">
        <v>48</v>
      </c>
      <c r="J967" t="s">
        <v>48</v>
      </c>
      <c r="K967" t="s">
        <v>48</v>
      </c>
      <c r="L967" t="s">
        <v>48</v>
      </c>
      <c r="M967" t="s">
        <v>48</v>
      </c>
      <c r="N967" t="s">
        <v>48</v>
      </c>
      <c r="O967" t="s">
        <v>48</v>
      </c>
      <c r="P967" t="s">
        <v>48</v>
      </c>
      <c r="Q967" t="s">
        <v>48</v>
      </c>
      <c r="R967" t="s">
        <v>48</v>
      </c>
      <c r="S967" t="s">
        <v>48</v>
      </c>
      <c r="T967" t="s">
        <v>322</v>
      </c>
      <c r="U967" t="s">
        <v>322</v>
      </c>
      <c r="V967" t="s">
        <v>322</v>
      </c>
      <c r="W967" t="s">
        <v>322</v>
      </c>
      <c r="X967" t="s">
        <v>322</v>
      </c>
      <c r="Y967" t="s">
        <v>322</v>
      </c>
      <c r="Z967" t="s">
        <v>322</v>
      </c>
      <c r="AH967" t="s">
        <v>322</v>
      </c>
      <c r="AI967" s="26"/>
      <c r="AJ967" s="26" t="s">
        <v>322</v>
      </c>
      <c r="AK967" s="26" t="s">
        <v>322</v>
      </c>
      <c r="AL967" s="26" t="s">
        <v>322</v>
      </c>
      <c r="AM967" s="26" t="str" cm="1">
        <f t="array" ref="AM967">IF(AH967="Yes",T967&amp;" (Suspended as of: "&amp;TEXT(AI967,"m/dd/yyyy")&amp;")",T967)</f>
        <v xml:space="preserve"> </v>
      </c>
      <c r="AN967" t="str" cm="1">
        <f t="array" ref="AN96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67" t="str" cm="1">
        <f t="array" ref="AO96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6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67" t="e">
        <f>VLOOKUP(data[[#This Row],[Lead Name]],get_cat!$A$170:$B$172,2,0)</f>
        <v>#N/A</v>
      </c>
      <c r="AR96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68" spans="1:44" x14ac:dyDescent="0.35">
      <c r="A968" t="s">
        <v>133</v>
      </c>
      <c r="B968" t="s">
        <v>322</v>
      </c>
      <c r="C968" t="s">
        <v>322</v>
      </c>
      <c r="D968" t="s">
        <v>322</v>
      </c>
      <c r="E968" t="s">
        <v>48</v>
      </c>
      <c r="F968" t="s">
        <v>48</v>
      </c>
      <c r="G968" t="s">
        <v>48</v>
      </c>
      <c r="H968" t="s">
        <v>48</v>
      </c>
      <c r="I968" t="s">
        <v>48</v>
      </c>
      <c r="J968" t="s">
        <v>48</v>
      </c>
      <c r="K968" t="s">
        <v>48</v>
      </c>
      <c r="L968" t="s">
        <v>48</v>
      </c>
      <c r="M968" t="s">
        <v>48</v>
      </c>
      <c r="N968" t="s">
        <v>48</v>
      </c>
      <c r="O968" t="s">
        <v>48</v>
      </c>
      <c r="P968" t="s">
        <v>48</v>
      </c>
      <c r="Q968" t="s">
        <v>48</v>
      </c>
      <c r="R968" t="s">
        <v>48</v>
      </c>
      <c r="S968" t="s">
        <v>48</v>
      </c>
      <c r="T968" t="s">
        <v>322</v>
      </c>
      <c r="U968" t="s">
        <v>322</v>
      </c>
      <c r="V968" t="s">
        <v>322</v>
      </c>
      <c r="W968" t="s">
        <v>322</v>
      </c>
      <c r="X968" t="s">
        <v>322</v>
      </c>
      <c r="Y968" t="s">
        <v>322</v>
      </c>
      <c r="Z968" t="s">
        <v>322</v>
      </c>
      <c r="AH968" t="s">
        <v>322</v>
      </c>
      <c r="AI968" s="26"/>
      <c r="AJ968" s="26" t="s">
        <v>322</v>
      </c>
      <c r="AK968" s="26" t="s">
        <v>322</v>
      </c>
      <c r="AL968" s="26" t="s">
        <v>322</v>
      </c>
      <c r="AM968" s="26" t="str" cm="1">
        <f t="array" ref="AM968">IF(AH968="Yes",T968&amp;" (Suspended as of: "&amp;TEXT(AI968,"m/dd/yyyy")&amp;")",T968)</f>
        <v xml:space="preserve"> </v>
      </c>
      <c r="AN968" t="str" cm="1">
        <f t="array" ref="AN96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68" t="str" cm="1">
        <f t="array" ref="AO96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6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68" t="e">
        <f>VLOOKUP(data[[#This Row],[Lead Name]],get_cat!$A$170:$B$172,2,0)</f>
        <v>#N/A</v>
      </c>
      <c r="AR96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69" spans="1:44" x14ac:dyDescent="0.35">
      <c r="A969" t="s">
        <v>133</v>
      </c>
      <c r="B969" t="s">
        <v>322</v>
      </c>
      <c r="C969" t="s">
        <v>322</v>
      </c>
      <c r="D969" t="s">
        <v>322</v>
      </c>
      <c r="E969" t="s">
        <v>48</v>
      </c>
      <c r="F969" t="s">
        <v>48</v>
      </c>
      <c r="G969" t="s">
        <v>48</v>
      </c>
      <c r="H969" t="s">
        <v>48</v>
      </c>
      <c r="I969" t="s">
        <v>48</v>
      </c>
      <c r="J969" t="s">
        <v>48</v>
      </c>
      <c r="K969" t="s">
        <v>48</v>
      </c>
      <c r="L969" t="s">
        <v>48</v>
      </c>
      <c r="M969" t="s">
        <v>48</v>
      </c>
      <c r="N969" t="s">
        <v>48</v>
      </c>
      <c r="O969" t="s">
        <v>48</v>
      </c>
      <c r="P969" t="s">
        <v>48</v>
      </c>
      <c r="Q969" t="s">
        <v>48</v>
      </c>
      <c r="R969" t="s">
        <v>48</v>
      </c>
      <c r="S969" t="s">
        <v>48</v>
      </c>
      <c r="T969" t="s">
        <v>322</v>
      </c>
      <c r="U969" t="s">
        <v>322</v>
      </c>
      <c r="V969" t="s">
        <v>322</v>
      </c>
      <c r="W969" t="s">
        <v>322</v>
      </c>
      <c r="X969" t="s">
        <v>322</v>
      </c>
      <c r="Y969" t="s">
        <v>322</v>
      </c>
      <c r="Z969" t="s">
        <v>322</v>
      </c>
      <c r="AH969" t="s">
        <v>322</v>
      </c>
      <c r="AI969" s="26"/>
      <c r="AJ969" s="26" t="s">
        <v>322</v>
      </c>
      <c r="AK969" s="26" t="s">
        <v>322</v>
      </c>
      <c r="AL969" s="26" t="s">
        <v>322</v>
      </c>
      <c r="AM969" s="26" t="str" cm="1">
        <f t="array" ref="AM969">IF(AH969="Yes",T969&amp;" (Suspended as of: "&amp;TEXT(AI969,"m/dd/yyyy")&amp;")",T969)</f>
        <v xml:space="preserve"> </v>
      </c>
      <c r="AN969" t="str" cm="1">
        <f t="array" ref="AN96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69" t="str" cm="1">
        <f t="array" ref="AO96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6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69" t="e">
        <f>VLOOKUP(data[[#This Row],[Lead Name]],get_cat!$A$170:$B$172,2,0)</f>
        <v>#N/A</v>
      </c>
      <c r="AR96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70" spans="1:44" x14ac:dyDescent="0.35">
      <c r="A970" t="s">
        <v>133</v>
      </c>
      <c r="B970" t="s">
        <v>322</v>
      </c>
      <c r="C970" t="s">
        <v>322</v>
      </c>
      <c r="D970" t="s">
        <v>322</v>
      </c>
      <c r="E970" t="s">
        <v>48</v>
      </c>
      <c r="F970" t="s">
        <v>48</v>
      </c>
      <c r="G970" t="s">
        <v>48</v>
      </c>
      <c r="H970" t="s">
        <v>48</v>
      </c>
      <c r="I970" t="s">
        <v>48</v>
      </c>
      <c r="J970" t="s">
        <v>48</v>
      </c>
      <c r="K970" t="s">
        <v>48</v>
      </c>
      <c r="L970" t="s">
        <v>48</v>
      </c>
      <c r="M970" t="s">
        <v>48</v>
      </c>
      <c r="N970" t="s">
        <v>48</v>
      </c>
      <c r="O970" t="s">
        <v>48</v>
      </c>
      <c r="P970" t="s">
        <v>48</v>
      </c>
      <c r="Q970" t="s">
        <v>48</v>
      </c>
      <c r="R970" t="s">
        <v>48</v>
      </c>
      <c r="S970" t="s">
        <v>48</v>
      </c>
      <c r="T970" t="s">
        <v>322</v>
      </c>
      <c r="U970" t="s">
        <v>322</v>
      </c>
      <c r="V970" t="s">
        <v>322</v>
      </c>
      <c r="W970" t="s">
        <v>322</v>
      </c>
      <c r="X970" t="s">
        <v>322</v>
      </c>
      <c r="Y970" t="s">
        <v>322</v>
      </c>
      <c r="Z970" t="s">
        <v>322</v>
      </c>
      <c r="AH970" t="s">
        <v>322</v>
      </c>
      <c r="AI970" s="26"/>
      <c r="AJ970" s="26" t="s">
        <v>322</v>
      </c>
      <c r="AK970" s="26" t="s">
        <v>322</v>
      </c>
      <c r="AL970" s="26" t="s">
        <v>322</v>
      </c>
      <c r="AM970" s="26" t="str" cm="1">
        <f t="array" ref="AM970">IF(AH970="Yes",T970&amp;" (Suspended as of: "&amp;TEXT(AI970,"m/dd/yyyy")&amp;")",T970)</f>
        <v xml:space="preserve"> </v>
      </c>
      <c r="AN970" t="str" cm="1">
        <f t="array" ref="AN97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70" t="str" cm="1">
        <f t="array" ref="AO97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7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70" t="e">
        <f>VLOOKUP(data[[#This Row],[Lead Name]],get_cat!$A$170:$B$172,2,0)</f>
        <v>#N/A</v>
      </c>
      <c r="AR97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71" spans="1:44" x14ac:dyDescent="0.35">
      <c r="A971" t="s">
        <v>133</v>
      </c>
      <c r="B971" t="s">
        <v>322</v>
      </c>
      <c r="C971" t="s">
        <v>322</v>
      </c>
      <c r="D971" t="s">
        <v>322</v>
      </c>
      <c r="E971" t="s">
        <v>48</v>
      </c>
      <c r="F971" t="s">
        <v>48</v>
      </c>
      <c r="G971" t="s">
        <v>48</v>
      </c>
      <c r="H971" t="s">
        <v>48</v>
      </c>
      <c r="I971" t="s">
        <v>48</v>
      </c>
      <c r="J971" t="s">
        <v>48</v>
      </c>
      <c r="K971" t="s">
        <v>48</v>
      </c>
      <c r="L971" t="s">
        <v>48</v>
      </c>
      <c r="M971" t="s">
        <v>48</v>
      </c>
      <c r="N971" t="s">
        <v>48</v>
      </c>
      <c r="O971" t="s">
        <v>48</v>
      </c>
      <c r="P971" t="s">
        <v>48</v>
      </c>
      <c r="Q971" t="s">
        <v>48</v>
      </c>
      <c r="R971" t="s">
        <v>48</v>
      </c>
      <c r="S971" t="s">
        <v>48</v>
      </c>
      <c r="T971" t="s">
        <v>322</v>
      </c>
      <c r="U971" t="s">
        <v>322</v>
      </c>
      <c r="V971" t="s">
        <v>322</v>
      </c>
      <c r="W971" t="s">
        <v>322</v>
      </c>
      <c r="X971" t="s">
        <v>322</v>
      </c>
      <c r="Y971" t="s">
        <v>322</v>
      </c>
      <c r="Z971" t="s">
        <v>322</v>
      </c>
      <c r="AH971" t="s">
        <v>322</v>
      </c>
      <c r="AI971" s="26"/>
      <c r="AJ971" s="26" t="s">
        <v>322</v>
      </c>
      <c r="AK971" s="26" t="s">
        <v>322</v>
      </c>
      <c r="AL971" s="26" t="s">
        <v>322</v>
      </c>
      <c r="AM971" s="26" t="str" cm="1">
        <f t="array" ref="AM971">IF(AH971="Yes",T971&amp;" (Suspended as of: "&amp;TEXT(AI971,"m/dd/yyyy")&amp;")",T971)</f>
        <v xml:space="preserve"> </v>
      </c>
      <c r="AN971" t="str" cm="1">
        <f t="array" ref="AN97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71" t="str" cm="1">
        <f t="array" ref="AO97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7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71" t="e">
        <f>VLOOKUP(data[[#This Row],[Lead Name]],get_cat!$A$170:$B$172,2,0)</f>
        <v>#N/A</v>
      </c>
      <c r="AR97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72" spans="1:44" x14ac:dyDescent="0.35">
      <c r="A972" t="s">
        <v>133</v>
      </c>
      <c r="B972" t="s">
        <v>322</v>
      </c>
      <c r="C972" t="s">
        <v>322</v>
      </c>
      <c r="D972" t="s">
        <v>322</v>
      </c>
      <c r="E972" t="s">
        <v>48</v>
      </c>
      <c r="F972" t="s">
        <v>48</v>
      </c>
      <c r="G972" t="s">
        <v>48</v>
      </c>
      <c r="H972" t="s">
        <v>48</v>
      </c>
      <c r="I972" t="s">
        <v>48</v>
      </c>
      <c r="J972" t="s">
        <v>48</v>
      </c>
      <c r="K972" t="s">
        <v>48</v>
      </c>
      <c r="L972" t="s">
        <v>48</v>
      </c>
      <c r="M972" t="s">
        <v>48</v>
      </c>
      <c r="N972" t="s">
        <v>48</v>
      </c>
      <c r="O972" t="s">
        <v>48</v>
      </c>
      <c r="P972" t="s">
        <v>48</v>
      </c>
      <c r="Q972" t="s">
        <v>48</v>
      </c>
      <c r="R972" t="s">
        <v>48</v>
      </c>
      <c r="S972" t="s">
        <v>48</v>
      </c>
      <c r="T972" t="s">
        <v>322</v>
      </c>
      <c r="U972" t="s">
        <v>322</v>
      </c>
      <c r="V972" t="s">
        <v>322</v>
      </c>
      <c r="W972" t="s">
        <v>322</v>
      </c>
      <c r="X972" t="s">
        <v>322</v>
      </c>
      <c r="Y972" t="s">
        <v>322</v>
      </c>
      <c r="Z972" t="s">
        <v>322</v>
      </c>
      <c r="AH972" t="s">
        <v>322</v>
      </c>
      <c r="AI972" s="26"/>
      <c r="AJ972" s="26" t="s">
        <v>322</v>
      </c>
      <c r="AK972" s="26" t="s">
        <v>322</v>
      </c>
      <c r="AL972" s="26" t="s">
        <v>322</v>
      </c>
      <c r="AM972" s="26" t="str" cm="1">
        <f t="array" ref="AM972">IF(AH972="Yes",T972&amp;" (Suspended as of: "&amp;TEXT(AI972,"m/dd/yyyy")&amp;")",T972)</f>
        <v xml:space="preserve"> </v>
      </c>
      <c r="AN972" t="str" cm="1">
        <f t="array" ref="AN97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72" t="str" cm="1">
        <f t="array" ref="AO97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7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72" t="e">
        <f>VLOOKUP(data[[#This Row],[Lead Name]],get_cat!$A$170:$B$172,2,0)</f>
        <v>#N/A</v>
      </c>
      <c r="AR97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73" spans="1:44" x14ac:dyDescent="0.35">
      <c r="A973" t="s">
        <v>133</v>
      </c>
      <c r="B973" t="s">
        <v>322</v>
      </c>
      <c r="C973" t="s">
        <v>322</v>
      </c>
      <c r="D973" t="s">
        <v>322</v>
      </c>
      <c r="E973" t="s">
        <v>48</v>
      </c>
      <c r="F973" t="s">
        <v>48</v>
      </c>
      <c r="G973" t="s">
        <v>48</v>
      </c>
      <c r="H973" t="s">
        <v>48</v>
      </c>
      <c r="I973" t="s">
        <v>48</v>
      </c>
      <c r="J973" t="s">
        <v>48</v>
      </c>
      <c r="K973" t="s">
        <v>48</v>
      </c>
      <c r="L973" t="s">
        <v>48</v>
      </c>
      <c r="M973" t="s">
        <v>48</v>
      </c>
      <c r="N973" t="s">
        <v>48</v>
      </c>
      <c r="O973" t="s">
        <v>48</v>
      </c>
      <c r="P973" t="s">
        <v>48</v>
      </c>
      <c r="Q973" t="s">
        <v>48</v>
      </c>
      <c r="R973" t="s">
        <v>48</v>
      </c>
      <c r="S973" t="s">
        <v>48</v>
      </c>
      <c r="T973" t="s">
        <v>322</v>
      </c>
      <c r="U973" t="s">
        <v>322</v>
      </c>
      <c r="V973" t="s">
        <v>322</v>
      </c>
      <c r="W973" t="s">
        <v>322</v>
      </c>
      <c r="X973" t="s">
        <v>322</v>
      </c>
      <c r="Y973" t="s">
        <v>322</v>
      </c>
      <c r="Z973" t="s">
        <v>322</v>
      </c>
      <c r="AH973" t="s">
        <v>322</v>
      </c>
      <c r="AI973" s="26"/>
      <c r="AJ973" s="26" t="s">
        <v>322</v>
      </c>
      <c r="AK973" s="26" t="s">
        <v>322</v>
      </c>
      <c r="AL973" s="26" t="s">
        <v>322</v>
      </c>
      <c r="AM973" s="26" t="str" cm="1">
        <f t="array" ref="AM973">IF(AH973="Yes",T973&amp;" (Suspended as of: "&amp;TEXT(AI973,"m/dd/yyyy")&amp;")",T973)</f>
        <v xml:space="preserve"> </v>
      </c>
      <c r="AN973" t="str" cm="1">
        <f t="array" ref="AN97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73" t="str" cm="1">
        <f t="array" ref="AO97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7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73" t="e">
        <f>VLOOKUP(data[[#This Row],[Lead Name]],get_cat!$A$170:$B$172,2,0)</f>
        <v>#N/A</v>
      </c>
      <c r="AR97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74" spans="1:44" x14ac:dyDescent="0.35">
      <c r="A974" t="s">
        <v>133</v>
      </c>
      <c r="B974" t="s">
        <v>322</v>
      </c>
      <c r="C974" t="s">
        <v>322</v>
      </c>
      <c r="D974" t="s">
        <v>322</v>
      </c>
      <c r="E974" t="s">
        <v>48</v>
      </c>
      <c r="F974" t="s">
        <v>48</v>
      </c>
      <c r="G974" t="s">
        <v>48</v>
      </c>
      <c r="H974" t="s">
        <v>48</v>
      </c>
      <c r="I974" t="s">
        <v>48</v>
      </c>
      <c r="J974" t="s">
        <v>48</v>
      </c>
      <c r="K974" t="s">
        <v>48</v>
      </c>
      <c r="L974" t="s">
        <v>48</v>
      </c>
      <c r="M974" t="s">
        <v>48</v>
      </c>
      <c r="N974" t="s">
        <v>48</v>
      </c>
      <c r="O974" t="s">
        <v>48</v>
      </c>
      <c r="P974" t="s">
        <v>48</v>
      </c>
      <c r="Q974" t="s">
        <v>48</v>
      </c>
      <c r="R974" t="s">
        <v>48</v>
      </c>
      <c r="S974" t="s">
        <v>48</v>
      </c>
      <c r="T974" t="s">
        <v>322</v>
      </c>
      <c r="U974" t="s">
        <v>322</v>
      </c>
      <c r="V974" t="s">
        <v>322</v>
      </c>
      <c r="W974" t="s">
        <v>322</v>
      </c>
      <c r="X974" t="s">
        <v>322</v>
      </c>
      <c r="Y974" t="s">
        <v>322</v>
      </c>
      <c r="Z974" t="s">
        <v>322</v>
      </c>
      <c r="AH974" t="s">
        <v>322</v>
      </c>
      <c r="AI974" s="26"/>
      <c r="AJ974" s="26" t="s">
        <v>322</v>
      </c>
      <c r="AK974" s="26" t="s">
        <v>322</v>
      </c>
      <c r="AL974" s="26" t="s">
        <v>322</v>
      </c>
      <c r="AM974" s="26" t="str" cm="1">
        <f t="array" ref="AM974">IF(AH974="Yes",T974&amp;" (Suspended as of: "&amp;TEXT(AI974,"m/dd/yyyy")&amp;")",T974)</f>
        <v xml:space="preserve"> </v>
      </c>
      <c r="AN974" t="str" cm="1">
        <f t="array" ref="AN97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74" t="str" cm="1">
        <f t="array" ref="AO97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7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74" t="e">
        <f>VLOOKUP(data[[#This Row],[Lead Name]],get_cat!$A$170:$B$172,2,0)</f>
        <v>#N/A</v>
      </c>
      <c r="AR97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75" spans="1:44" x14ac:dyDescent="0.35">
      <c r="A975" t="s">
        <v>133</v>
      </c>
      <c r="B975" t="s">
        <v>322</v>
      </c>
      <c r="C975" t="s">
        <v>322</v>
      </c>
      <c r="D975" t="s">
        <v>322</v>
      </c>
      <c r="E975" t="s">
        <v>48</v>
      </c>
      <c r="F975" t="s">
        <v>48</v>
      </c>
      <c r="G975" t="s">
        <v>48</v>
      </c>
      <c r="H975" t="s">
        <v>48</v>
      </c>
      <c r="I975" t="s">
        <v>48</v>
      </c>
      <c r="J975" t="s">
        <v>48</v>
      </c>
      <c r="K975" t="s">
        <v>48</v>
      </c>
      <c r="L975" t="s">
        <v>48</v>
      </c>
      <c r="M975" t="s">
        <v>48</v>
      </c>
      <c r="N975" t="s">
        <v>48</v>
      </c>
      <c r="O975" t="s">
        <v>48</v>
      </c>
      <c r="P975" t="s">
        <v>48</v>
      </c>
      <c r="Q975" t="s">
        <v>48</v>
      </c>
      <c r="R975" t="s">
        <v>48</v>
      </c>
      <c r="S975" t="s">
        <v>48</v>
      </c>
      <c r="T975" t="s">
        <v>322</v>
      </c>
      <c r="U975" t="s">
        <v>322</v>
      </c>
      <c r="V975" t="s">
        <v>322</v>
      </c>
      <c r="W975" t="s">
        <v>322</v>
      </c>
      <c r="X975" t="s">
        <v>322</v>
      </c>
      <c r="Y975" t="s">
        <v>322</v>
      </c>
      <c r="Z975" t="s">
        <v>322</v>
      </c>
      <c r="AH975" t="s">
        <v>322</v>
      </c>
      <c r="AI975" s="26"/>
      <c r="AJ975" s="26" t="s">
        <v>322</v>
      </c>
      <c r="AK975" s="26" t="s">
        <v>322</v>
      </c>
      <c r="AL975" s="26" t="s">
        <v>322</v>
      </c>
      <c r="AM975" s="26" t="str" cm="1">
        <f t="array" ref="AM975">IF(AH975="Yes",T975&amp;" (Suspended as of: "&amp;TEXT(AI975,"m/dd/yyyy")&amp;")",T975)</f>
        <v xml:space="preserve"> </v>
      </c>
      <c r="AN975" t="str" cm="1">
        <f t="array" ref="AN97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75" t="str" cm="1">
        <f t="array" ref="AO97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7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75" t="e">
        <f>VLOOKUP(data[[#This Row],[Lead Name]],get_cat!$A$170:$B$172,2,0)</f>
        <v>#N/A</v>
      </c>
      <c r="AR97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76" spans="1:44" x14ac:dyDescent="0.35">
      <c r="A976" t="s">
        <v>133</v>
      </c>
      <c r="B976" t="s">
        <v>322</v>
      </c>
      <c r="C976" t="s">
        <v>322</v>
      </c>
      <c r="D976" t="s">
        <v>322</v>
      </c>
      <c r="E976" t="s">
        <v>48</v>
      </c>
      <c r="F976" t="s">
        <v>48</v>
      </c>
      <c r="G976" t="s">
        <v>48</v>
      </c>
      <c r="H976" t="s">
        <v>48</v>
      </c>
      <c r="I976" t="s">
        <v>48</v>
      </c>
      <c r="J976" t="s">
        <v>48</v>
      </c>
      <c r="K976" t="s">
        <v>48</v>
      </c>
      <c r="L976" t="s">
        <v>48</v>
      </c>
      <c r="M976" t="s">
        <v>48</v>
      </c>
      <c r="N976" t="s">
        <v>48</v>
      </c>
      <c r="O976" t="s">
        <v>48</v>
      </c>
      <c r="P976" t="s">
        <v>48</v>
      </c>
      <c r="Q976" t="s">
        <v>48</v>
      </c>
      <c r="R976" t="s">
        <v>48</v>
      </c>
      <c r="S976" t="s">
        <v>48</v>
      </c>
      <c r="T976" t="s">
        <v>322</v>
      </c>
      <c r="U976" t="s">
        <v>322</v>
      </c>
      <c r="V976" t="s">
        <v>322</v>
      </c>
      <c r="W976" t="s">
        <v>322</v>
      </c>
      <c r="X976" t="s">
        <v>322</v>
      </c>
      <c r="Y976" t="s">
        <v>322</v>
      </c>
      <c r="Z976" t="s">
        <v>322</v>
      </c>
      <c r="AH976" t="s">
        <v>322</v>
      </c>
      <c r="AI976" s="26"/>
      <c r="AJ976" s="26" t="s">
        <v>322</v>
      </c>
      <c r="AK976" s="26" t="s">
        <v>322</v>
      </c>
      <c r="AL976" s="26" t="s">
        <v>322</v>
      </c>
      <c r="AM976" s="26" t="str" cm="1">
        <f t="array" ref="AM976">IF(AH976="Yes",T976&amp;" (Suspended as of: "&amp;TEXT(AI976,"m/dd/yyyy")&amp;")",T976)</f>
        <v xml:space="preserve"> </v>
      </c>
      <c r="AN976" t="str" cm="1">
        <f t="array" ref="AN97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76" t="str" cm="1">
        <f t="array" ref="AO97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7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76" t="e">
        <f>VLOOKUP(data[[#This Row],[Lead Name]],get_cat!$A$170:$B$172,2,0)</f>
        <v>#N/A</v>
      </c>
      <c r="AR97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77" spans="1:44" x14ac:dyDescent="0.35">
      <c r="A977" t="s">
        <v>133</v>
      </c>
      <c r="B977" t="s">
        <v>322</v>
      </c>
      <c r="C977" t="s">
        <v>322</v>
      </c>
      <c r="D977" t="s">
        <v>322</v>
      </c>
      <c r="E977" t="s">
        <v>48</v>
      </c>
      <c r="F977" t="s">
        <v>48</v>
      </c>
      <c r="G977" t="s">
        <v>48</v>
      </c>
      <c r="H977" t="s">
        <v>48</v>
      </c>
      <c r="I977" t="s">
        <v>48</v>
      </c>
      <c r="J977" t="s">
        <v>48</v>
      </c>
      <c r="K977" t="s">
        <v>48</v>
      </c>
      <c r="L977" t="s">
        <v>48</v>
      </c>
      <c r="M977" t="s">
        <v>48</v>
      </c>
      <c r="N977" t="s">
        <v>48</v>
      </c>
      <c r="O977" t="s">
        <v>48</v>
      </c>
      <c r="P977" t="s">
        <v>48</v>
      </c>
      <c r="Q977" t="s">
        <v>48</v>
      </c>
      <c r="R977" t="s">
        <v>48</v>
      </c>
      <c r="S977" t="s">
        <v>48</v>
      </c>
      <c r="T977" t="s">
        <v>322</v>
      </c>
      <c r="U977" t="s">
        <v>322</v>
      </c>
      <c r="V977" t="s">
        <v>322</v>
      </c>
      <c r="W977" t="s">
        <v>322</v>
      </c>
      <c r="X977" t="s">
        <v>322</v>
      </c>
      <c r="Y977" t="s">
        <v>322</v>
      </c>
      <c r="Z977" t="s">
        <v>322</v>
      </c>
      <c r="AH977" t="s">
        <v>322</v>
      </c>
      <c r="AI977" s="26"/>
      <c r="AJ977" s="26" t="s">
        <v>322</v>
      </c>
      <c r="AK977" s="26" t="s">
        <v>322</v>
      </c>
      <c r="AL977" s="26" t="s">
        <v>322</v>
      </c>
      <c r="AM977" s="26" t="str" cm="1">
        <f t="array" ref="AM977">IF(AH977="Yes",T977&amp;" (Suspended as of: "&amp;TEXT(AI977,"m/dd/yyyy")&amp;")",T977)</f>
        <v xml:space="preserve"> </v>
      </c>
      <c r="AN977" t="str" cm="1">
        <f t="array" ref="AN97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77" t="str" cm="1">
        <f t="array" ref="AO97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7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77" t="e">
        <f>VLOOKUP(data[[#This Row],[Lead Name]],get_cat!$A$170:$B$172,2,0)</f>
        <v>#N/A</v>
      </c>
      <c r="AR97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78" spans="1:44" x14ac:dyDescent="0.35">
      <c r="A978" t="s">
        <v>133</v>
      </c>
      <c r="B978" t="s">
        <v>322</v>
      </c>
      <c r="C978" t="s">
        <v>322</v>
      </c>
      <c r="D978" t="s">
        <v>322</v>
      </c>
      <c r="E978" t="s">
        <v>48</v>
      </c>
      <c r="F978" t="s">
        <v>48</v>
      </c>
      <c r="G978" t="s">
        <v>48</v>
      </c>
      <c r="H978" t="s">
        <v>48</v>
      </c>
      <c r="I978" t="s">
        <v>48</v>
      </c>
      <c r="J978" t="s">
        <v>48</v>
      </c>
      <c r="K978" t="s">
        <v>48</v>
      </c>
      <c r="L978" t="s">
        <v>48</v>
      </c>
      <c r="M978" t="s">
        <v>48</v>
      </c>
      <c r="N978" t="s">
        <v>48</v>
      </c>
      <c r="O978" t="s">
        <v>48</v>
      </c>
      <c r="P978" t="s">
        <v>48</v>
      </c>
      <c r="Q978" t="s">
        <v>48</v>
      </c>
      <c r="R978" t="s">
        <v>48</v>
      </c>
      <c r="S978" t="s">
        <v>48</v>
      </c>
      <c r="T978" t="s">
        <v>322</v>
      </c>
      <c r="U978" t="s">
        <v>322</v>
      </c>
      <c r="V978" t="s">
        <v>322</v>
      </c>
      <c r="W978" t="s">
        <v>322</v>
      </c>
      <c r="X978" t="s">
        <v>322</v>
      </c>
      <c r="Y978" t="s">
        <v>322</v>
      </c>
      <c r="Z978" t="s">
        <v>322</v>
      </c>
      <c r="AH978" t="s">
        <v>322</v>
      </c>
      <c r="AI978" s="26"/>
      <c r="AJ978" s="26" t="s">
        <v>322</v>
      </c>
      <c r="AK978" s="26" t="s">
        <v>322</v>
      </c>
      <c r="AL978" s="26" t="s">
        <v>322</v>
      </c>
      <c r="AM978" s="26" t="str" cm="1">
        <f t="array" ref="AM978">IF(AH978="Yes",T978&amp;" (Suspended as of: "&amp;TEXT(AI978,"m/dd/yyyy")&amp;")",T978)</f>
        <v xml:space="preserve"> </v>
      </c>
      <c r="AN978" t="str" cm="1">
        <f t="array" ref="AN97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78" t="str" cm="1">
        <f t="array" ref="AO97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7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78" t="e">
        <f>VLOOKUP(data[[#This Row],[Lead Name]],get_cat!$A$170:$B$172,2,0)</f>
        <v>#N/A</v>
      </c>
      <c r="AR97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79" spans="1:44" x14ac:dyDescent="0.35">
      <c r="A979" t="s">
        <v>133</v>
      </c>
      <c r="B979" t="s">
        <v>322</v>
      </c>
      <c r="C979" t="s">
        <v>322</v>
      </c>
      <c r="D979" t="s">
        <v>322</v>
      </c>
      <c r="E979" t="s">
        <v>48</v>
      </c>
      <c r="F979" t="s">
        <v>48</v>
      </c>
      <c r="G979" t="s">
        <v>48</v>
      </c>
      <c r="H979" t="s">
        <v>48</v>
      </c>
      <c r="I979" t="s">
        <v>48</v>
      </c>
      <c r="J979" t="s">
        <v>48</v>
      </c>
      <c r="K979" t="s">
        <v>48</v>
      </c>
      <c r="L979" t="s">
        <v>48</v>
      </c>
      <c r="M979" t="s">
        <v>48</v>
      </c>
      <c r="N979" t="s">
        <v>48</v>
      </c>
      <c r="O979" t="s">
        <v>48</v>
      </c>
      <c r="P979" t="s">
        <v>48</v>
      </c>
      <c r="Q979" t="s">
        <v>48</v>
      </c>
      <c r="R979" t="s">
        <v>48</v>
      </c>
      <c r="S979" t="s">
        <v>48</v>
      </c>
      <c r="T979" t="s">
        <v>322</v>
      </c>
      <c r="U979" t="s">
        <v>322</v>
      </c>
      <c r="V979" t="s">
        <v>322</v>
      </c>
      <c r="W979" t="s">
        <v>322</v>
      </c>
      <c r="X979" t="s">
        <v>322</v>
      </c>
      <c r="Y979" t="s">
        <v>322</v>
      </c>
      <c r="Z979" t="s">
        <v>322</v>
      </c>
      <c r="AH979" t="s">
        <v>322</v>
      </c>
      <c r="AI979" s="26"/>
      <c r="AJ979" s="26" t="s">
        <v>322</v>
      </c>
      <c r="AK979" s="26" t="s">
        <v>322</v>
      </c>
      <c r="AL979" s="26" t="s">
        <v>322</v>
      </c>
      <c r="AM979" s="26" t="str" cm="1">
        <f t="array" ref="AM979">IF(AH979="Yes",T979&amp;" (Suspended as of: "&amp;TEXT(AI979,"m/dd/yyyy")&amp;")",T979)</f>
        <v xml:space="preserve"> </v>
      </c>
      <c r="AN979" t="str" cm="1">
        <f t="array" ref="AN97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79" t="str" cm="1">
        <f t="array" ref="AO97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7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79" t="e">
        <f>VLOOKUP(data[[#This Row],[Lead Name]],get_cat!$A$170:$B$172,2,0)</f>
        <v>#N/A</v>
      </c>
      <c r="AR97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80" spans="1:44" x14ac:dyDescent="0.35">
      <c r="A980" t="s">
        <v>133</v>
      </c>
      <c r="B980" t="s">
        <v>322</v>
      </c>
      <c r="C980" t="s">
        <v>322</v>
      </c>
      <c r="D980" t="s">
        <v>322</v>
      </c>
      <c r="E980" t="s">
        <v>48</v>
      </c>
      <c r="F980" t="s">
        <v>48</v>
      </c>
      <c r="G980" t="s">
        <v>48</v>
      </c>
      <c r="H980" t="s">
        <v>48</v>
      </c>
      <c r="I980" t="s">
        <v>48</v>
      </c>
      <c r="J980" t="s">
        <v>48</v>
      </c>
      <c r="K980" t="s">
        <v>48</v>
      </c>
      <c r="L980" t="s">
        <v>48</v>
      </c>
      <c r="M980" t="s">
        <v>48</v>
      </c>
      <c r="N980" t="s">
        <v>48</v>
      </c>
      <c r="O980" t="s">
        <v>48</v>
      </c>
      <c r="P980" t="s">
        <v>48</v>
      </c>
      <c r="Q980" t="s">
        <v>48</v>
      </c>
      <c r="R980" t="s">
        <v>48</v>
      </c>
      <c r="S980" t="s">
        <v>48</v>
      </c>
      <c r="T980" t="s">
        <v>322</v>
      </c>
      <c r="U980" t="s">
        <v>322</v>
      </c>
      <c r="V980" t="s">
        <v>322</v>
      </c>
      <c r="W980" t="s">
        <v>322</v>
      </c>
      <c r="X980" t="s">
        <v>322</v>
      </c>
      <c r="Y980" t="s">
        <v>322</v>
      </c>
      <c r="Z980" t="s">
        <v>322</v>
      </c>
      <c r="AH980" t="s">
        <v>322</v>
      </c>
      <c r="AI980" s="26"/>
      <c r="AJ980" s="26" t="s">
        <v>322</v>
      </c>
      <c r="AK980" s="26" t="s">
        <v>322</v>
      </c>
      <c r="AL980" s="26" t="s">
        <v>322</v>
      </c>
      <c r="AM980" s="26" t="str" cm="1">
        <f t="array" ref="AM980">IF(AH980="Yes",T980&amp;" (Suspended as of: "&amp;TEXT(AI980,"m/dd/yyyy")&amp;")",T980)</f>
        <v xml:space="preserve"> </v>
      </c>
      <c r="AN980" t="str" cm="1">
        <f t="array" ref="AN98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80" t="str" cm="1">
        <f t="array" ref="AO98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8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80" t="e">
        <f>VLOOKUP(data[[#This Row],[Lead Name]],get_cat!$A$170:$B$172,2,0)</f>
        <v>#N/A</v>
      </c>
      <c r="AR98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81" spans="1:44" x14ac:dyDescent="0.35">
      <c r="A981" t="s">
        <v>133</v>
      </c>
      <c r="B981" t="s">
        <v>322</v>
      </c>
      <c r="C981" t="s">
        <v>322</v>
      </c>
      <c r="D981" t="s">
        <v>322</v>
      </c>
      <c r="E981" t="s">
        <v>48</v>
      </c>
      <c r="F981" t="s">
        <v>48</v>
      </c>
      <c r="G981" t="s">
        <v>48</v>
      </c>
      <c r="H981" t="s">
        <v>48</v>
      </c>
      <c r="I981" t="s">
        <v>48</v>
      </c>
      <c r="J981" t="s">
        <v>48</v>
      </c>
      <c r="K981" t="s">
        <v>48</v>
      </c>
      <c r="L981" t="s">
        <v>48</v>
      </c>
      <c r="M981" t="s">
        <v>48</v>
      </c>
      <c r="N981" t="s">
        <v>48</v>
      </c>
      <c r="O981" t="s">
        <v>48</v>
      </c>
      <c r="P981" t="s">
        <v>48</v>
      </c>
      <c r="Q981" t="s">
        <v>48</v>
      </c>
      <c r="R981" t="s">
        <v>48</v>
      </c>
      <c r="S981" t="s">
        <v>48</v>
      </c>
      <c r="T981" t="s">
        <v>322</v>
      </c>
      <c r="U981" t="s">
        <v>322</v>
      </c>
      <c r="V981" t="s">
        <v>322</v>
      </c>
      <c r="W981" t="s">
        <v>322</v>
      </c>
      <c r="X981" t="s">
        <v>322</v>
      </c>
      <c r="Y981" t="s">
        <v>322</v>
      </c>
      <c r="Z981" t="s">
        <v>322</v>
      </c>
      <c r="AH981" t="s">
        <v>322</v>
      </c>
      <c r="AI981" s="26"/>
      <c r="AJ981" s="26" t="s">
        <v>322</v>
      </c>
      <c r="AK981" s="26" t="s">
        <v>322</v>
      </c>
      <c r="AL981" s="26" t="s">
        <v>322</v>
      </c>
      <c r="AM981" s="26" t="str" cm="1">
        <f t="array" ref="AM981">IF(AH981="Yes",T981&amp;" (Suspended as of: "&amp;TEXT(AI981,"m/dd/yyyy")&amp;")",T981)</f>
        <v xml:space="preserve"> </v>
      </c>
      <c r="AN981" t="str" cm="1">
        <f t="array" ref="AN98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81" t="str" cm="1">
        <f t="array" ref="AO98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8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81" t="e">
        <f>VLOOKUP(data[[#This Row],[Lead Name]],get_cat!$A$170:$B$172,2,0)</f>
        <v>#N/A</v>
      </c>
      <c r="AR98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82" spans="1:44" x14ac:dyDescent="0.35">
      <c r="A982" t="s">
        <v>133</v>
      </c>
      <c r="B982" t="s">
        <v>322</v>
      </c>
      <c r="C982" t="s">
        <v>322</v>
      </c>
      <c r="D982" t="s">
        <v>322</v>
      </c>
      <c r="E982" t="s">
        <v>48</v>
      </c>
      <c r="F982" t="s">
        <v>48</v>
      </c>
      <c r="G982" t="s">
        <v>48</v>
      </c>
      <c r="H982" t="s">
        <v>48</v>
      </c>
      <c r="I982" t="s">
        <v>48</v>
      </c>
      <c r="J982" t="s">
        <v>48</v>
      </c>
      <c r="K982" t="s">
        <v>48</v>
      </c>
      <c r="L982" t="s">
        <v>48</v>
      </c>
      <c r="M982" t="s">
        <v>48</v>
      </c>
      <c r="N982" t="s">
        <v>48</v>
      </c>
      <c r="O982" t="s">
        <v>48</v>
      </c>
      <c r="P982" t="s">
        <v>48</v>
      </c>
      <c r="Q982" t="s">
        <v>48</v>
      </c>
      <c r="R982" t="s">
        <v>48</v>
      </c>
      <c r="S982" t="s">
        <v>48</v>
      </c>
      <c r="T982" t="s">
        <v>322</v>
      </c>
      <c r="U982" t="s">
        <v>322</v>
      </c>
      <c r="V982" t="s">
        <v>322</v>
      </c>
      <c r="W982" t="s">
        <v>322</v>
      </c>
      <c r="X982" t="s">
        <v>322</v>
      </c>
      <c r="Y982" t="s">
        <v>322</v>
      </c>
      <c r="Z982" t="s">
        <v>322</v>
      </c>
      <c r="AH982" t="s">
        <v>322</v>
      </c>
      <c r="AI982" s="26"/>
      <c r="AJ982" s="26" t="s">
        <v>322</v>
      </c>
      <c r="AK982" s="26" t="s">
        <v>322</v>
      </c>
      <c r="AL982" s="26" t="s">
        <v>322</v>
      </c>
      <c r="AM982" s="26" t="str" cm="1">
        <f t="array" ref="AM982">IF(AH982="Yes",T982&amp;" (Suspended as of: "&amp;TEXT(AI982,"m/dd/yyyy")&amp;")",T982)</f>
        <v xml:space="preserve"> </v>
      </c>
      <c r="AN982" t="str" cm="1">
        <f t="array" ref="AN98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82" t="str" cm="1">
        <f t="array" ref="AO98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8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82" t="e">
        <f>VLOOKUP(data[[#This Row],[Lead Name]],get_cat!$A$170:$B$172,2,0)</f>
        <v>#N/A</v>
      </c>
      <c r="AR98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83" spans="1:44" x14ac:dyDescent="0.35">
      <c r="A983" t="s">
        <v>133</v>
      </c>
      <c r="B983" t="s">
        <v>322</v>
      </c>
      <c r="C983" t="s">
        <v>322</v>
      </c>
      <c r="D983" t="s">
        <v>322</v>
      </c>
      <c r="E983" t="s">
        <v>48</v>
      </c>
      <c r="F983" t="s">
        <v>48</v>
      </c>
      <c r="G983" t="s">
        <v>48</v>
      </c>
      <c r="H983" t="s">
        <v>48</v>
      </c>
      <c r="I983" t="s">
        <v>48</v>
      </c>
      <c r="J983" t="s">
        <v>48</v>
      </c>
      <c r="K983" t="s">
        <v>48</v>
      </c>
      <c r="L983" t="s">
        <v>48</v>
      </c>
      <c r="M983" t="s">
        <v>48</v>
      </c>
      <c r="N983" t="s">
        <v>48</v>
      </c>
      <c r="O983" t="s">
        <v>48</v>
      </c>
      <c r="P983" t="s">
        <v>48</v>
      </c>
      <c r="Q983" t="s">
        <v>48</v>
      </c>
      <c r="R983" t="s">
        <v>48</v>
      </c>
      <c r="S983" t="s">
        <v>48</v>
      </c>
      <c r="T983" t="s">
        <v>322</v>
      </c>
      <c r="U983" t="s">
        <v>322</v>
      </c>
      <c r="V983" t="s">
        <v>322</v>
      </c>
      <c r="W983" t="s">
        <v>322</v>
      </c>
      <c r="X983" t="s">
        <v>322</v>
      </c>
      <c r="Y983" t="s">
        <v>322</v>
      </c>
      <c r="Z983" t="s">
        <v>322</v>
      </c>
      <c r="AH983" t="s">
        <v>322</v>
      </c>
      <c r="AI983" s="26"/>
      <c r="AJ983" s="26" t="s">
        <v>322</v>
      </c>
      <c r="AK983" s="26" t="s">
        <v>322</v>
      </c>
      <c r="AL983" s="26" t="s">
        <v>322</v>
      </c>
      <c r="AM983" s="26" t="str" cm="1">
        <f t="array" ref="AM983">IF(AH983="Yes",T983&amp;" (Suspended as of: "&amp;TEXT(AI983,"m/dd/yyyy")&amp;")",T983)</f>
        <v xml:space="preserve"> </v>
      </c>
      <c r="AN983" t="str" cm="1">
        <f t="array" ref="AN98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83" t="str" cm="1">
        <f t="array" ref="AO98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8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83" t="e">
        <f>VLOOKUP(data[[#This Row],[Lead Name]],get_cat!$A$170:$B$172,2,0)</f>
        <v>#N/A</v>
      </c>
      <c r="AR98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84" spans="1:44" x14ac:dyDescent="0.35">
      <c r="A984" t="s">
        <v>133</v>
      </c>
      <c r="B984" t="s">
        <v>322</v>
      </c>
      <c r="C984" t="s">
        <v>322</v>
      </c>
      <c r="D984" t="s">
        <v>322</v>
      </c>
      <c r="E984" t="s">
        <v>48</v>
      </c>
      <c r="F984" t="s">
        <v>48</v>
      </c>
      <c r="G984" t="s">
        <v>48</v>
      </c>
      <c r="H984" t="s">
        <v>48</v>
      </c>
      <c r="I984" t="s">
        <v>48</v>
      </c>
      <c r="J984" t="s">
        <v>48</v>
      </c>
      <c r="K984" t="s">
        <v>48</v>
      </c>
      <c r="L984" t="s">
        <v>48</v>
      </c>
      <c r="M984" t="s">
        <v>48</v>
      </c>
      <c r="N984" t="s">
        <v>48</v>
      </c>
      <c r="O984" t="s">
        <v>48</v>
      </c>
      <c r="P984" t="s">
        <v>48</v>
      </c>
      <c r="Q984" t="s">
        <v>48</v>
      </c>
      <c r="R984" t="s">
        <v>48</v>
      </c>
      <c r="S984" t="s">
        <v>48</v>
      </c>
      <c r="T984" t="s">
        <v>322</v>
      </c>
      <c r="U984" t="s">
        <v>322</v>
      </c>
      <c r="V984" t="s">
        <v>322</v>
      </c>
      <c r="W984" t="s">
        <v>322</v>
      </c>
      <c r="X984" t="s">
        <v>322</v>
      </c>
      <c r="Y984" t="s">
        <v>322</v>
      </c>
      <c r="Z984" t="s">
        <v>322</v>
      </c>
      <c r="AH984" t="s">
        <v>322</v>
      </c>
      <c r="AI984" s="26"/>
      <c r="AJ984" s="26" t="s">
        <v>322</v>
      </c>
      <c r="AK984" s="26" t="s">
        <v>322</v>
      </c>
      <c r="AL984" s="26" t="s">
        <v>322</v>
      </c>
      <c r="AM984" s="26" t="str" cm="1">
        <f t="array" ref="AM984">IF(AH984="Yes",T984&amp;" (Suspended as of: "&amp;TEXT(AI984,"m/dd/yyyy")&amp;")",T984)</f>
        <v xml:space="preserve"> </v>
      </c>
      <c r="AN984" t="str" cm="1">
        <f t="array" ref="AN98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84" t="str" cm="1">
        <f t="array" ref="AO98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8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84" t="e">
        <f>VLOOKUP(data[[#This Row],[Lead Name]],get_cat!$A$170:$B$172,2,0)</f>
        <v>#N/A</v>
      </c>
      <c r="AR98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85" spans="1:44" x14ac:dyDescent="0.35">
      <c r="A985" t="s">
        <v>133</v>
      </c>
      <c r="B985" t="s">
        <v>322</v>
      </c>
      <c r="C985" t="s">
        <v>322</v>
      </c>
      <c r="D985" t="s">
        <v>322</v>
      </c>
      <c r="E985" t="s">
        <v>48</v>
      </c>
      <c r="F985" t="s">
        <v>48</v>
      </c>
      <c r="G985" t="s">
        <v>48</v>
      </c>
      <c r="H985" t="s">
        <v>48</v>
      </c>
      <c r="I985" t="s">
        <v>48</v>
      </c>
      <c r="J985" t="s">
        <v>48</v>
      </c>
      <c r="K985" t="s">
        <v>48</v>
      </c>
      <c r="L985" t="s">
        <v>48</v>
      </c>
      <c r="M985" t="s">
        <v>48</v>
      </c>
      <c r="N985" t="s">
        <v>48</v>
      </c>
      <c r="O985" t="s">
        <v>48</v>
      </c>
      <c r="P985" t="s">
        <v>48</v>
      </c>
      <c r="Q985" t="s">
        <v>48</v>
      </c>
      <c r="R985" t="s">
        <v>48</v>
      </c>
      <c r="S985" t="s">
        <v>48</v>
      </c>
      <c r="T985" t="s">
        <v>322</v>
      </c>
      <c r="U985" t="s">
        <v>322</v>
      </c>
      <c r="V985" t="s">
        <v>322</v>
      </c>
      <c r="W985" t="s">
        <v>322</v>
      </c>
      <c r="X985" t="s">
        <v>322</v>
      </c>
      <c r="Y985" t="s">
        <v>322</v>
      </c>
      <c r="Z985" t="s">
        <v>322</v>
      </c>
      <c r="AH985" t="s">
        <v>322</v>
      </c>
      <c r="AI985" s="26"/>
      <c r="AJ985" s="26" t="s">
        <v>322</v>
      </c>
      <c r="AK985" s="26" t="s">
        <v>322</v>
      </c>
      <c r="AL985" s="26" t="s">
        <v>322</v>
      </c>
      <c r="AM985" s="26" t="str" cm="1">
        <f t="array" ref="AM985">IF(AH985="Yes",T985&amp;" (Suspended as of: "&amp;TEXT(AI985,"m/dd/yyyy")&amp;")",T985)</f>
        <v xml:space="preserve"> </v>
      </c>
      <c r="AN985" t="str" cm="1">
        <f t="array" ref="AN98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85" t="str" cm="1">
        <f t="array" ref="AO98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8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85" t="e">
        <f>VLOOKUP(data[[#This Row],[Lead Name]],get_cat!$A$170:$B$172,2,0)</f>
        <v>#N/A</v>
      </c>
      <c r="AR98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86" spans="1:44" x14ac:dyDescent="0.35">
      <c r="A986" t="s">
        <v>133</v>
      </c>
      <c r="B986" t="s">
        <v>322</v>
      </c>
      <c r="C986" t="s">
        <v>322</v>
      </c>
      <c r="D986" t="s">
        <v>322</v>
      </c>
      <c r="E986" t="s">
        <v>48</v>
      </c>
      <c r="F986" t="s">
        <v>48</v>
      </c>
      <c r="G986" t="s">
        <v>48</v>
      </c>
      <c r="H986" t="s">
        <v>48</v>
      </c>
      <c r="I986" t="s">
        <v>48</v>
      </c>
      <c r="J986" t="s">
        <v>48</v>
      </c>
      <c r="K986" t="s">
        <v>48</v>
      </c>
      <c r="L986" t="s">
        <v>48</v>
      </c>
      <c r="M986" t="s">
        <v>48</v>
      </c>
      <c r="N986" t="s">
        <v>48</v>
      </c>
      <c r="O986" t="s">
        <v>48</v>
      </c>
      <c r="P986" t="s">
        <v>48</v>
      </c>
      <c r="Q986" t="s">
        <v>48</v>
      </c>
      <c r="R986" t="s">
        <v>48</v>
      </c>
      <c r="S986" t="s">
        <v>48</v>
      </c>
      <c r="T986" t="s">
        <v>322</v>
      </c>
      <c r="U986" t="s">
        <v>322</v>
      </c>
      <c r="V986" t="s">
        <v>322</v>
      </c>
      <c r="W986" t="s">
        <v>322</v>
      </c>
      <c r="X986" t="s">
        <v>322</v>
      </c>
      <c r="Y986" t="s">
        <v>322</v>
      </c>
      <c r="Z986" t="s">
        <v>322</v>
      </c>
      <c r="AH986" t="s">
        <v>322</v>
      </c>
      <c r="AI986" s="26"/>
      <c r="AJ986" s="26" t="s">
        <v>322</v>
      </c>
      <c r="AK986" s="26" t="s">
        <v>322</v>
      </c>
      <c r="AL986" s="26" t="s">
        <v>322</v>
      </c>
      <c r="AM986" s="26" t="str" cm="1">
        <f t="array" ref="AM986">IF(AH986="Yes",T986&amp;" (Suspended as of: "&amp;TEXT(AI986,"m/dd/yyyy")&amp;")",T986)</f>
        <v xml:space="preserve"> </v>
      </c>
      <c r="AN986" t="str" cm="1">
        <f t="array" ref="AN98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86" t="str" cm="1">
        <f t="array" ref="AO98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8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86" t="e">
        <f>VLOOKUP(data[[#This Row],[Lead Name]],get_cat!$A$170:$B$172,2,0)</f>
        <v>#N/A</v>
      </c>
      <c r="AR98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87" spans="1:44" x14ac:dyDescent="0.35">
      <c r="A987" t="s">
        <v>133</v>
      </c>
      <c r="B987" t="s">
        <v>322</v>
      </c>
      <c r="C987" t="s">
        <v>322</v>
      </c>
      <c r="D987" t="s">
        <v>322</v>
      </c>
      <c r="E987" t="s">
        <v>48</v>
      </c>
      <c r="F987" t="s">
        <v>48</v>
      </c>
      <c r="G987" t="s">
        <v>48</v>
      </c>
      <c r="H987" t="s">
        <v>48</v>
      </c>
      <c r="I987" t="s">
        <v>48</v>
      </c>
      <c r="J987" t="s">
        <v>48</v>
      </c>
      <c r="K987" t="s">
        <v>48</v>
      </c>
      <c r="L987" t="s">
        <v>48</v>
      </c>
      <c r="M987" t="s">
        <v>48</v>
      </c>
      <c r="N987" t="s">
        <v>48</v>
      </c>
      <c r="O987" t="s">
        <v>48</v>
      </c>
      <c r="P987" t="s">
        <v>48</v>
      </c>
      <c r="Q987" t="s">
        <v>48</v>
      </c>
      <c r="R987" t="s">
        <v>48</v>
      </c>
      <c r="S987" t="s">
        <v>48</v>
      </c>
      <c r="T987" t="s">
        <v>322</v>
      </c>
      <c r="U987" t="s">
        <v>322</v>
      </c>
      <c r="V987" t="s">
        <v>322</v>
      </c>
      <c r="W987" t="s">
        <v>322</v>
      </c>
      <c r="X987" t="s">
        <v>322</v>
      </c>
      <c r="Y987" t="s">
        <v>322</v>
      </c>
      <c r="Z987" t="s">
        <v>322</v>
      </c>
      <c r="AH987" t="s">
        <v>322</v>
      </c>
      <c r="AI987" s="26"/>
      <c r="AJ987" s="26" t="s">
        <v>322</v>
      </c>
      <c r="AK987" s="26" t="s">
        <v>322</v>
      </c>
      <c r="AL987" s="26" t="s">
        <v>322</v>
      </c>
      <c r="AM987" s="26" t="str" cm="1">
        <f t="array" ref="AM987">IF(AH987="Yes",T987&amp;" (Suspended as of: "&amp;TEXT(AI987,"m/dd/yyyy")&amp;")",T987)</f>
        <v xml:space="preserve"> </v>
      </c>
      <c r="AN987" t="str" cm="1">
        <f t="array" ref="AN98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87" t="str" cm="1">
        <f t="array" ref="AO98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8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87" t="e">
        <f>VLOOKUP(data[[#This Row],[Lead Name]],get_cat!$A$170:$B$172,2,0)</f>
        <v>#N/A</v>
      </c>
      <c r="AR98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88" spans="1:44" x14ac:dyDescent="0.35">
      <c r="A988" t="s">
        <v>133</v>
      </c>
      <c r="B988" t="s">
        <v>322</v>
      </c>
      <c r="C988" t="s">
        <v>322</v>
      </c>
      <c r="D988" t="s">
        <v>322</v>
      </c>
      <c r="E988" t="s">
        <v>48</v>
      </c>
      <c r="F988" t="s">
        <v>48</v>
      </c>
      <c r="G988" t="s">
        <v>48</v>
      </c>
      <c r="H988" t="s">
        <v>48</v>
      </c>
      <c r="I988" t="s">
        <v>48</v>
      </c>
      <c r="J988" t="s">
        <v>48</v>
      </c>
      <c r="K988" t="s">
        <v>48</v>
      </c>
      <c r="L988" t="s">
        <v>48</v>
      </c>
      <c r="M988" t="s">
        <v>48</v>
      </c>
      <c r="N988" t="s">
        <v>48</v>
      </c>
      <c r="O988" t="s">
        <v>48</v>
      </c>
      <c r="P988" t="s">
        <v>48</v>
      </c>
      <c r="Q988" t="s">
        <v>48</v>
      </c>
      <c r="R988" t="s">
        <v>48</v>
      </c>
      <c r="S988" t="s">
        <v>48</v>
      </c>
      <c r="T988" t="s">
        <v>322</v>
      </c>
      <c r="U988" t="s">
        <v>322</v>
      </c>
      <c r="V988" t="s">
        <v>322</v>
      </c>
      <c r="W988" t="s">
        <v>322</v>
      </c>
      <c r="X988" t="s">
        <v>322</v>
      </c>
      <c r="Y988" t="s">
        <v>322</v>
      </c>
      <c r="Z988" t="s">
        <v>322</v>
      </c>
      <c r="AH988" t="s">
        <v>322</v>
      </c>
      <c r="AI988" s="26"/>
      <c r="AJ988" s="26" t="s">
        <v>322</v>
      </c>
      <c r="AK988" s="26" t="s">
        <v>322</v>
      </c>
      <c r="AL988" s="26" t="s">
        <v>322</v>
      </c>
      <c r="AM988" s="26" t="str" cm="1">
        <f t="array" ref="AM988">IF(AH988="Yes",T988&amp;" (Suspended as of: "&amp;TEXT(AI988,"m/dd/yyyy")&amp;")",T988)</f>
        <v xml:space="preserve"> </v>
      </c>
      <c r="AN988" t="str" cm="1">
        <f t="array" ref="AN98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88" t="str" cm="1">
        <f t="array" ref="AO98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8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88" t="e">
        <f>VLOOKUP(data[[#This Row],[Lead Name]],get_cat!$A$170:$B$172,2,0)</f>
        <v>#N/A</v>
      </c>
      <c r="AR98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89" spans="1:44" x14ac:dyDescent="0.35">
      <c r="A989" t="s">
        <v>133</v>
      </c>
      <c r="B989" t="s">
        <v>322</v>
      </c>
      <c r="C989" t="s">
        <v>322</v>
      </c>
      <c r="D989" t="s">
        <v>322</v>
      </c>
      <c r="E989" t="s">
        <v>48</v>
      </c>
      <c r="F989" t="s">
        <v>48</v>
      </c>
      <c r="G989" t="s">
        <v>48</v>
      </c>
      <c r="H989" t="s">
        <v>48</v>
      </c>
      <c r="I989" t="s">
        <v>48</v>
      </c>
      <c r="J989" t="s">
        <v>48</v>
      </c>
      <c r="K989" t="s">
        <v>48</v>
      </c>
      <c r="L989" t="s">
        <v>48</v>
      </c>
      <c r="M989" t="s">
        <v>48</v>
      </c>
      <c r="N989" t="s">
        <v>48</v>
      </c>
      <c r="O989" t="s">
        <v>48</v>
      </c>
      <c r="P989" t="s">
        <v>48</v>
      </c>
      <c r="Q989" t="s">
        <v>48</v>
      </c>
      <c r="R989" t="s">
        <v>48</v>
      </c>
      <c r="S989" t="s">
        <v>48</v>
      </c>
      <c r="T989" t="s">
        <v>322</v>
      </c>
      <c r="U989" t="s">
        <v>322</v>
      </c>
      <c r="V989" t="s">
        <v>322</v>
      </c>
      <c r="W989" t="s">
        <v>322</v>
      </c>
      <c r="X989" t="s">
        <v>322</v>
      </c>
      <c r="Y989" t="s">
        <v>322</v>
      </c>
      <c r="Z989" t="s">
        <v>322</v>
      </c>
      <c r="AH989" t="s">
        <v>322</v>
      </c>
      <c r="AI989" s="26"/>
      <c r="AJ989" s="26" t="s">
        <v>322</v>
      </c>
      <c r="AK989" s="26" t="s">
        <v>322</v>
      </c>
      <c r="AL989" s="26" t="s">
        <v>322</v>
      </c>
      <c r="AM989" s="26" t="str" cm="1">
        <f t="array" ref="AM989">IF(AH989="Yes",T989&amp;" (Suspended as of: "&amp;TEXT(AI989,"m/dd/yyyy")&amp;")",T989)</f>
        <v xml:space="preserve"> </v>
      </c>
      <c r="AN989" t="str" cm="1">
        <f t="array" ref="AN98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89" t="str" cm="1">
        <f t="array" ref="AO98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8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89" t="e">
        <f>VLOOKUP(data[[#This Row],[Lead Name]],get_cat!$A$170:$B$172,2,0)</f>
        <v>#N/A</v>
      </c>
      <c r="AR98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90" spans="1:44" x14ac:dyDescent="0.35">
      <c r="A990" t="s">
        <v>133</v>
      </c>
      <c r="B990" t="s">
        <v>322</v>
      </c>
      <c r="C990" t="s">
        <v>322</v>
      </c>
      <c r="D990" t="s">
        <v>322</v>
      </c>
      <c r="E990" t="s">
        <v>48</v>
      </c>
      <c r="F990" t="s">
        <v>48</v>
      </c>
      <c r="G990" t="s">
        <v>48</v>
      </c>
      <c r="H990" t="s">
        <v>48</v>
      </c>
      <c r="I990" t="s">
        <v>48</v>
      </c>
      <c r="J990" t="s">
        <v>48</v>
      </c>
      <c r="K990" t="s">
        <v>48</v>
      </c>
      <c r="L990" t="s">
        <v>48</v>
      </c>
      <c r="M990" t="s">
        <v>48</v>
      </c>
      <c r="N990" t="s">
        <v>48</v>
      </c>
      <c r="O990" t="s">
        <v>48</v>
      </c>
      <c r="P990" t="s">
        <v>48</v>
      </c>
      <c r="Q990" t="s">
        <v>48</v>
      </c>
      <c r="R990" t="s">
        <v>48</v>
      </c>
      <c r="S990" t="s">
        <v>48</v>
      </c>
      <c r="T990" t="s">
        <v>322</v>
      </c>
      <c r="U990" t="s">
        <v>322</v>
      </c>
      <c r="V990" t="s">
        <v>322</v>
      </c>
      <c r="W990" t="s">
        <v>322</v>
      </c>
      <c r="X990" t="s">
        <v>322</v>
      </c>
      <c r="Y990" t="s">
        <v>322</v>
      </c>
      <c r="Z990" t="s">
        <v>322</v>
      </c>
      <c r="AH990" t="s">
        <v>322</v>
      </c>
      <c r="AI990" s="26"/>
      <c r="AJ990" s="26" t="s">
        <v>322</v>
      </c>
      <c r="AK990" s="26" t="s">
        <v>322</v>
      </c>
      <c r="AL990" s="26" t="s">
        <v>322</v>
      </c>
      <c r="AM990" s="26" t="str" cm="1">
        <f t="array" ref="AM990">IF(AH990="Yes",T990&amp;" (Suspended as of: "&amp;TEXT(AI990,"m/dd/yyyy")&amp;")",T990)</f>
        <v xml:space="preserve"> </v>
      </c>
      <c r="AN990" t="str" cm="1">
        <f t="array" ref="AN99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90" t="str" cm="1">
        <f t="array" ref="AO99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9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90" t="e">
        <f>VLOOKUP(data[[#This Row],[Lead Name]],get_cat!$A$170:$B$172,2,0)</f>
        <v>#N/A</v>
      </c>
      <c r="AR99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91" spans="1:44" x14ac:dyDescent="0.35">
      <c r="A991" t="s">
        <v>133</v>
      </c>
      <c r="B991" t="s">
        <v>322</v>
      </c>
      <c r="C991" t="s">
        <v>322</v>
      </c>
      <c r="D991" t="s">
        <v>322</v>
      </c>
      <c r="E991" t="s">
        <v>48</v>
      </c>
      <c r="F991" t="s">
        <v>48</v>
      </c>
      <c r="G991" t="s">
        <v>48</v>
      </c>
      <c r="H991" t="s">
        <v>48</v>
      </c>
      <c r="I991" t="s">
        <v>48</v>
      </c>
      <c r="J991" t="s">
        <v>48</v>
      </c>
      <c r="K991" t="s">
        <v>48</v>
      </c>
      <c r="L991" t="s">
        <v>48</v>
      </c>
      <c r="M991" t="s">
        <v>48</v>
      </c>
      <c r="N991" t="s">
        <v>48</v>
      </c>
      <c r="O991" t="s">
        <v>48</v>
      </c>
      <c r="P991" t="s">
        <v>48</v>
      </c>
      <c r="Q991" t="s">
        <v>48</v>
      </c>
      <c r="R991" t="s">
        <v>48</v>
      </c>
      <c r="S991" t="s">
        <v>48</v>
      </c>
      <c r="T991" t="s">
        <v>322</v>
      </c>
      <c r="U991" t="s">
        <v>322</v>
      </c>
      <c r="V991" t="s">
        <v>322</v>
      </c>
      <c r="W991" t="s">
        <v>322</v>
      </c>
      <c r="X991" t="s">
        <v>322</v>
      </c>
      <c r="Y991" t="s">
        <v>322</v>
      </c>
      <c r="Z991" t="s">
        <v>322</v>
      </c>
      <c r="AH991" t="s">
        <v>322</v>
      </c>
      <c r="AI991" s="26"/>
      <c r="AJ991" s="26" t="s">
        <v>322</v>
      </c>
      <c r="AK991" s="26" t="s">
        <v>322</v>
      </c>
      <c r="AL991" s="26" t="s">
        <v>322</v>
      </c>
      <c r="AM991" s="26" t="str" cm="1">
        <f t="array" ref="AM991">IF(AH991="Yes",T991&amp;" (Suspended as of: "&amp;TEXT(AI991,"m/dd/yyyy")&amp;")",T991)</f>
        <v xml:space="preserve"> </v>
      </c>
      <c r="AN991" t="str" cm="1">
        <f t="array" ref="AN99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91" t="str" cm="1">
        <f t="array" ref="AO99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9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91" t="e">
        <f>VLOOKUP(data[[#This Row],[Lead Name]],get_cat!$A$170:$B$172,2,0)</f>
        <v>#N/A</v>
      </c>
      <c r="AR99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92" spans="1:44" x14ac:dyDescent="0.35">
      <c r="A992" t="s">
        <v>133</v>
      </c>
      <c r="B992" t="s">
        <v>322</v>
      </c>
      <c r="C992" t="s">
        <v>322</v>
      </c>
      <c r="D992" t="s">
        <v>322</v>
      </c>
      <c r="E992" t="s">
        <v>48</v>
      </c>
      <c r="F992" t="s">
        <v>48</v>
      </c>
      <c r="G992" t="s">
        <v>48</v>
      </c>
      <c r="H992" t="s">
        <v>48</v>
      </c>
      <c r="I992" t="s">
        <v>48</v>
      </c>
      <c r="J992" t="s">
        <v>48</v>
      </c>
      <c r="K992" t="s">
        <v>48</v>
      </c>
      <c r="L992" t="s">
        <v>48</v>
      </c>
      <c r="M992" t="s">
        <v>48</v>
      </c>
      <c r="N992" t="s">
        <v>48</v>
      </c>
      <c r="O992" t="s">
        <v>48</v>
      </c>
      <c r="P992" t="s">
        <v>48</v>
      </c>
      <c r="Q992" t="s">
        <v>48</v>
      </c>
      <c r="R992" t="s">
        <v>48</v>
      </c>
      <c r="S992" t="s">
        <v>48</v>
      </c>
      <c r="T992" t="s">
        <v>322</v>
      </c>
      <c r="U992" t="s">
        <v>322</v>
      </c>
      <c r="V992" t="s">
        <v>322</v>
      </c>
      <c r="W992" t="s">
        <v>322</v>
      </c>
      <c r="X992" t="s">
        <v>322</v>
      </c>
      <c r="Y992" t="s">
        <v>322</v>
      </c>
      <c r="Z992" t="s">
        <v>322</v>
      </c>
      <c r="AH992" t="s">
        <v>322</v>
      </c>
      <c r="AI992" s="26"/>
      <c r="AJ992" s="26" t="s">
        <v>322</v>
      </c>
      <c r="AK992" s="26" t="s">
        <v>322</v>
      </c>
      <c r="AL992" s="26" t="s">
        <v>322</v>
      </c>
      <c r="AM992" s="26" t="str" cm="1">
        <f t="array" ref="AM992">IF(AH992="Yes",T992&amp;" (Suspended as of: "&amp;TEXT(AI992,"m/dd/yyyy")&amp;")",T992)</f>
        <v xml:space="preserve"> </v>
      </c>
      <c r="AN992" t="str" cm="1">
        <f t="array" ref="AN99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92" t="str" cm="1">
        <f t="array" ref="AO99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9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92" t="e">
        <f>VLOOKUP(data[[#This Row],[Lead Name]],get_cat!$A$170:$B$172,2,0)</f>
        <v>#N/A</v>
      </c>
      <c r="AR99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93" spans="1:44" x14ac:dyDescent="0.35">
      <c r="A993" t="s">
        <v>133</v>
      </c>
      <c r="B993" t="s">
        <v>322</v>
      </c>
      <c r="C993" t="s">
        <v>322</v>
      </c>
      <c r="D993" t="s">
        <v>322</v>
      </c>
      <c r="E993" t="s">
        <v>48</v>
      </c>
      <c r="F993" t="s">
        <v>48</v>
      </c>
      <c r="G993" t="s">
        <v>48</v>
      </c>
      <c r="H993" t="s">
        <v>48</v>
      </c>
      <c r="I993" t="s">
        <v>48</v>
      </c>
      <c r="J993" t="s">
        <v>48</v>
      </c>
      <c r="K993" t="s">
        <v>48</v>
      </c>
      <c r="L993" t="s">
        <v>48</v>
      </c>
      <c r="M993" t="s">
        <v>48</v>
      </c>
      <c r="N993" t="s">
        <v>48</v>
      </c>
      <c r="O993" t="s">
        <v>48</v>
      </c>
      <c r="P993" t="s">
        <v>48</v>
      </c>
      <c r="Q993" t="s">
        <v>48</v>
      </c>
      <c r="R993" t="s">
        <v>48</v>
      </c>
      <c r="S993" t="s">
        <v>48</v>
      </c>
      <c r="T993" t="s">
        <v>322</v>
      </c>
      <c r="U993" t="s">
        <v>322</v>
      </c>
      <c r="V993" t="s">
        <v>322</v>
      </c>
      <c r="W993" t="s">
        <v>322</v>
      </c>
      <c r="X993" t="s">
        <v>322</v>
      </c>
      <c r="Y993" t="s">
        <v>322</v>
      </c>
      <c r="Z993" t="s">
        <v>322</v>
      </c>
      <c r="AH993" t="s">
        <v>322</v>
      </c>
      <c r="AI993" s="26"/>
      <c r="AJ993" s="26" t="s">
        <v>322</v>
      </c>
      <c r="AK993" s="26" t="s">
        <v>322</v>
      </c>
      <c r="AL993" s="26" t="s">
        <v>322</v>
      </c>
      <c r="AM993" s="26" t="str" cm="1">
        <f t="array" ref="AM993">IF(AH993="Yes",T993&amp;" (Suspended as of: "&amp;TEXT(AI993,"m/dd/yyyy")&amp;")",T993)</f>
        <v xml:space="preserve"> </v>
      </c>
      <c r="AN993" t="str" cm="1">
        <f t="array" ref="AN99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93" t="str" cm="1">
        <f t="array" ref="AO99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9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93" t="e">
        <f>VLOOKUP(data[[#This Row],[Lead Name]],get_cat!$A$170:$B$172,2,0)</f>
        <v>#N/A</v>
      </c>
      <c r="AR99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94" spans="1:44" x14ac:dyDescent="0.35">
      <c r="A994" t="s">
        <v>133</v>
      </c>
      <c r="B994" t="s">
        <v>322</v>
      </c>
      <c r="C994" t="s">
        <v>322</v>
      </c>
      <c r="D994" t="s">
        <v>322</v>
      </c>
      <c r="E994" t="s">
        <v>48</v>
      </c>
      <c r="F994" t="s">
        <v>48</v>
      </c>
      <c r="G994" t="s">
        <v>48</v>
      </c>
      <c r="H994" t="s">
        <v>48</v>
      </c>
      <c r="I994" t="s">
        <v>48</v>
      </c>
      <c r="J994" t="s">
        <v>48</v>
      </c>
      <c r="K994" t="s">
        <v>48</v>
      </c>
      <c r="L994" t="s">
        <v>48</v>
      </c>
      <c r="M994" t="s">
        <v>48</v>
      </c>
      <c r="N994" t="s">
        <v>48</v>
      </c>
      <c r="O994" t="s">
        <v>48</v>
      </c>
      <c r="P994" t="s">
        <v>48</v>
      </c>
      <c r="Q994" t="s">
        <v>48</v>
      </c>
      <c r="R994" t="s">
        <v>48</v>
      </c>
      <c r="S994" t="s">
        <v>48</v>
      </c>
      <c r="T994" t="s">
        <v>322</v>
      </c>
      <c r="U994" t="s">
        <v>322</v>
      </c>
      <c r="V994" t="s">
        <v>322</v>
      </c>
      <c r="W994" t="s">
        <v>322</v>
      </c>
      <c r="X994" t="s">
        <v>322</v>
      </c>
      <c r="Y994" t="s">
        <v>322</v>
      </c>
      <c r="Z994" t="s">
        <v>322</v>
      </c>
      <c r="AH994" t="s">
        <v>322</v>
      </c>
      <c r="AI994" s="26"/>
      <c r="AJ994" s="26" t="s">
        <v>322</v>
      </c>
      <c r="AK994" s="26" t="s">
        <v>322</v>
      </c>
      <c r="AL994" s="26" t="s">
        <v>322</v>
      </c>
      <c r="AM994" s="26" t="str" cm="1">
        <f t="array" ref="AM994">IF(AH994="Yes",T994&amp;" (Suspended as of: "&amp;TEXT(AI994,"m/dd/yyyy")&amp;")",T994)</f>
        <v xml:space="preserve"> </v>
      </c>
      <c r="AN994" t="str" cm="1">
        <f t="array" ref="AN99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94" t="str" cm="1">
        <f t="array" ref="AO99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9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94" t="e">
        <f>VLOOKUP(data[[#This Row],[Lead Name]],get_cat!$A$170:$B$172,2,0)</f>
        <v>#N/A</v>
      </c>
      <c r="AR99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95" spans="1:44" x14ac:dyDescent="0.35">
      <c r="A995" t="s">
        <v>133</v>
      </c>
      <c r="B995" t="s">
        <v>322</v>
      </c>
      <c r="C995" t="s">
        <v>322</v>
      </c>
      <c r="D995" t="s">
        <v>322</v>
      </c>
      <c r="E995" t="s">
        <v>48</v>
      </c>
      <c r="F995" t="s">
        <v>48</v>
      </c>
      <c r="G995" t="s">
        <v>48</v>
      </c>
      <c r="H995" t="s">
        <v>48</v>
      </c>
      <c r="I995" t="s">
        <v>48</v>
      </c>
      <c r="J995" t="s">
        <v>48</v>
      </c>
      <c r="K995" t="s">
        <v>48</v>
      </c>
      <c r="L995" t="s">
        <v>48</v>
      </c>
      <c r="M995" t="s">
        <v>48</v>
      </c>
      <c r="N995" t="s">
        <v>48</v>
      </c>
      <c r="O995" t="s">
        <v>48</v>
      </c>
      <c r="P995" t="s">
        <v>48</v>
      </c>
      <c r="Q995" t="s">
        <v>48</v>
      </c>
      <c r="R995" t="s">
        <v>48</v>
      </c>
      <c r="S995" t="s">
        <v>48</v>
      </c>
      <c r="T995" t="s">
        <v>322</v>
      </c>
      <c r="U995" t="s">
        <v>322</v>
      </c>
      <c r="V995" t="s">
        <v>322</v>
      </c>
      <c r="W995" t="s">
        <v>322</v>
      </c>
      <c r="X995" t="s">
        <v>322</v>
      </c>
      <c r="Y995" t="s">
        <v>322</v>
      </c>
      <c r="Z995" t="s">
        <v>322</v>
      </c>
      <c r="AH995" t="s">
        <v>322</v>
      </c>
      <c r="AI995" s="26"/>
      <c r="AJ995" s="26" t="s">
        <v>322</v>
      </c>
      <c r="AK995" s="26" t="s">
        <v>322</v>
      </c>
      <c r="AL995" s="26" t="s">
        <v>322</v>
      </c>
      <c r="AM995" s="26" t="str" cm="1">
        <f t="array" ref="AM995">IF(AH995="Yes",T995&amp;" (Suspended as of: "&amp;TEXT(AI995,"m/dd/yyyy")&amp;")",T995)</f>
        <v xml:space="preserve"> </v>
      </c>
      <c r="AN995" t="str" cm="1">
        <f t="array" ref="AN99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95" t="str" cm="1">
        <f t="array" ref="AO99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9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95" t="e">
        <f>VLOOKUP(data[[#This Row],[Lead Name]],get_cat!$A$170:$B$172,2,0)</f>
        <v>#N/A</v>
      </c>
      <c r="AR99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96" spans="1:44" x14ac:dyDescent="0.35">
      <c r="A996" t="s">
        <v>133</v>
      </c>
      <c r="B996" t="s">
        <v>322</v>
      </c>
      <c r="C996" t="s">
        <v>322</v>
      </c>
      <c r="D996" t="s">
        <v>322</v>
      </c>
      <c r="E996" t="s">
        <v>48</v>
      </c>
      <c r="F996" t="s">
        <v>48</v>
      </c>
      <c r="G996" t="s">
        <v>48</v>
      </c>
      <c r="H996" t="s">
        <v>48</v>
      </c>
      <c r="I996" t="s">
        <v>48</v>
      </c>
      <c r="J996" t="s">
        <v>48</v>
      </c>
      <c r="K996" t="s">
        <v>48</v>
      </c>
      <c r="L996" t="s">
        <v>48</v>
      </c>
      <c r="M996" t="s">
        <v>48</v>
      </c>
      <c r="N996" t="s">
        <v>48</v>
      </c>
      <c r="O996" t="s">
        <v>48</v>
      </c>
      <c r="P996" t="s">
        <v>48</v>
      </c>
      <c r="Q996" t="s">
        <v>48</v>
      </c>
      <c r="R996" t="s">
        <v>48</v>
      </c>
      <c r="S996" t="s">
        <v>48</v>
      </c>
      <c r="T996" t="s">
        <v>322</v>
      </c>
      <c r="U996" t="s">
        <v>322</v>
      </c>
      <c r="V996" t="s">
        <v>322</v>
      </c>
      <c r="W996" t="s">
        <v>322</v>
      </c>
      <c r="X996" t="s">
        <v>322</v>
      </c>
      <c r="Y996" t="s">
        <v>322</v>
      </c>
      <c r="Z996" t="s">
        <v>322</v>
      </c>
      <c r="AH996" t="s">
        <v>322</v>
      </c>
      <c r="AI996" s="26"/>
      <c r="AJ996" s="26" t="s">
        <v>322</v>
      </c>
      <c r="AK996" s="26" t="s">
        <v>322</v>
      </c>
      <c r="AL996" s="26" t="s">
        <v>322</v>
      </c>
      <c r="AM996" s="26" t="str" cm="1">
        <f t="array" ref="AM996">IF(AH996="Yes",T996&amp;" (Suspended as of: "&amp;TEXT(AI996,"m/dd/yyyy")&amp;")",T996)</f>
        <v xml:space="preserve"> </v>
      </c>
      <c r="AN996" t="str" cm="1">
        <f t="array" ref="AN99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96" t="str" cm="1">
        <f t="array" ref="AO99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9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96" t="e">
        <f>VLOOKUP(data[[#This Row],[Lead Name]],get_cat!$A$170:$B$172,2,0)</f>
        <v>#N/A</v>
      </c>
      <c r="AR99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97" spans="1:44" x14ac:dyDescent="0.35">
      <c r="A997" t="s">
        <v>133</v>
      </c>
      <c r="B997" t="s">
        <v>322</v>
      </c>
      <c r="C997" t="s">
        <v>322</v>
      </c>
      <c r="D997" t="s">
        <v>322</v>
      </c>
      <c r="E997" t="s">
        <v>48</v>
      </c>
      <c r="F997" t="s">
        <v>48</v>
      </c>
      <c r="G997" t="s">
        <v>48</v>
      </c>
      <c r="H997" t="s">
        <v>48</v>
      </c>
      <c r="I997" t="s">
        <v>48</v>
      </c>
      <c r="J997" t="s">
        <v>48</v>
      </c>
      <c r="K997" t="s">
        <v>48</v>
      </c>
      <c r="L997" t="s">
        <v>48</v>
      </c>
      <c r="M997" t="s">
        <v>48</v>
      </c>
      <c r="N997" t="s">
        <v>48</v>
      </c>
      <c r="O997" t="s">
        <v>48</v>
      </c>
      <c r="P997" t="s">
        <v>48</v>
      </c>
      <c r="Q997" t="s">
        <v>48</v>
      </c>
      <c r="R997" t="s">
        <v>48</v>
      </c>
      <c r="S997" t="s">
        <v>48</v>
      </c>
      <c r="T997" t="s">
        <v>322</v>
      </c>
      <c r="U997" t="s">
        <v>322</v>
      </c>
      <c r="V997" t="s">
        <v>322</v>
      </c>
      <c r="W997" t="s">
        <v>322</v>
      </c>
      <c r="X997" t="s">
        <v>322</v>
      </c>
      <c r="Y997" t="s">
        <v>322</v>
      </c>
      <c r="Z997" t="s">
        <v>322</v>
      </c>
      <c r="AH997" t="s">
        <v>322</v>
      </c>
      <c r="AI997" s="26"/>
      <c r="AJ997" s="26" t="s">
        <v>322</v>
      </c>
      <c r="AK997" s="26" t="s">
        <v>322</v>
      </c>
      <c r="AL997" s="26" t="s">
        <v>322</v>
      </c>
      <c r="AM997" s="26" t="str" cm="1">
        <f t="array" ref="AM997">IF(AH997="Yes",T997&amp;" (Suspended as of: "&amp;TEXT(AI997,"m/dd/yyyy")&amp;")",T997)</f>
        <v xml:space="preserve"> </v>
      </c>
      <c r="AN997" t="str" cm="1">
        <f t="array" ref="AN99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97" t="str" cm="1">
        <f t="array" ref="AO99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9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97" t="e">
        <f>VLOOKUP(data[[#This Row],[Lead Name]],get_cat!$A$170:$B$172,2,0)</f>
        <v>#N/A</v>
      </c>
      <c r="AR99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98" spans="1:44" x14ac:dyDescent="0.35">
      <c r="A998" t="s">
        <v>133</v>
      </c>
      <c r="B998" t="s">
        <v>322</v>
      </c>
      <c r="C998" t="s">
        <v>322</v>
      </c>
      <c r="D998" t="s">
        <v>322</v>
      </c>
      <c r="E998" t="s">
        <v>48</v>
      </c>
      <c r="F998" t="s">
        <v>48</v>
      </c>
      <c r="G998" t="s">
        <v>48</v>
      </c>
      <c r="H998" t="s">
        <v>48</v>
      </c>
      <c r="I998" t="s">
        <v>48</v>
      </c>
      <c r="J998" t="s">
        <v>48</v>
      </c>
      <c r="K998" t="s">
        <v>48</v>
      </c>
      <c r="L998" t="s">
        <v>48</v>
      </c>
      <c r="M998" t="s">
        <v>48</v>
      </c>
      <c r="N998" t="s">
        <v>48</v>
      </c>
      <c r="O998" t="s">
        <v>48</v>
      </c>
      <c r="P998" t="s">
        <v>48</v>
      </c>
      <c r="Q998" t="s">
        <v>48</v>
      </c>
      <c r="R998" t="s">
        <v>48</v>
      </c>
      <c r="S998" t="s">
        <v>48</v>
      </c>
      <c r="T998" t="s">
        <v>322</v>
      </c>
      <c r="U998" t="s">
        <v>322</v>
      </c>
      <c r="V998" t="s">
        <v>322</v>
      </c>
      <c r="W998" t="s">
        <v>322</v>
      </c>
      <c r="X998" t="s">
        <v>322</v>
      </c>
      <c r="Y998" t="s">
        <v>322</v>
      </c>
      <c r="Z998" t="s">
        <v>322</v>
      </c>
      <c r="AH998" t="s">
        <v>322</v>
      </c>
      <c r="AI998" s="26"/>
      <c r="AJ998" s="26" t="s">
        <v>322</v>
      </c>
      <c r="AK998" s="26" t="s">
        <v>322</v>
      </c>
      <c r="AL998" s="26" t="s">
        <v>322</v>
      </c>
      <c r="AM998" s="26" t="str" cm="1">
        <f t="array" ref="AM998">IF(AH998="Yes",T998&amp;" (Suspended as of: "&amp;TEXT(AI998,"m/dd/yyyy")&amp;")",T998)</f>
        <v xml:space="preserve"> </v>
      </c>
      <c r="AN998" t="str" cm="1">
        <f t="array" ref="AN99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98" t="str" cm="1">
        <f t="array" ref="AO99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9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98" t="e">
        <f>VLOOKUP(data[[#This Row],[Lead Name]],get_cat!$A$170:$B$172,2,0)</f>
        <v>#N/A</v>
      </c>
      <c r="AR99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999" spans="1:44" x14ac:dyDescent="0.35">
      <c r="A999" t="s">
        <v>133</v>
      </c>
      <c r="B999" t="s">
        <v>322</v>
      </c>
      <c r="C999" t="s">
        <v>322</v>
      </c>
      <c r="D999" t="s">
        <v>322</v>
      </c>
      <c r="E999" t="s">
        <v>48</v>
      </c>
      <c r="F999" t="s">
        <v>48</v>
      </c>
      <c r="G999" t="s">
        <v>48</v>
      </c>
      <c r="H999" t="s">
        <v>48</v>
      </c>
      <c r="I999" t="s">
        <v>48</v>
      </c>
      <c r="J999" t="s">
        <v>48</v>
      </c>
      <c r="K999" t="s">
        <v>48</v>
      </c>
      <c r="L999" t="s">
        <v>48</v>
      </c>
      <c r="M999" t="s">
        <v>48</v>
      </c>
      <c r="N999" t="s">
        <v>48</v>
      </c>
      <c r="O999" t="s">
        <v>48</v>
      </c>
      <c r="P999" t="s">
        <v>48</v>
      </c>
      <c r="Q999" t="s">
        <v>48</v>
      </c>
      <c r="R999" t="s">
        <v>48</v>
      </c>
      <c r="S999" t="s">
        <v>48</v>
      </c>
      <c r="T999" t="s">
        <v>322</v>
      </c>
      <c r="U999" t="s">
        <v>322</v>
      </c>
      <c r="V999" t="s">
        <v>322</v>
      </c>
      <c r="W999" t="s">
        <v>322</v>
      </c>
      <c r="X999" t="s">
        <v>322</v>
      </c>
      <c r="Y999" t="s">
        <v>322</v>
      </c>
      <c r="Z999" t="s">
        <v>322</v>
      </c>
      <c r="AH999" t="s">
        <v>322</v>
      </c>
      <c r="AI999" s="26"/>
      <c r="AJ999" s="26" t="s">
        <v>322</v>
      </c>
      <c r="AK999" s="26" t="s">
        <v>322</v>
      </c>
      <c r="AL999" s="26" t="s">
        <v>322</v>
      </c>
      <c r="AM999" s="26" t="str" cm="1">
        <f t="array" ref="AM999">IF(AH999="Yes",T999&amp;" (Suspended as of: "&amp;TEXT(AI999,"m/dd/yyyy")&amp;")",T999)</f>
        <v xml:space="preserve"> </v>
      </c>
      <c r="AN999" t="str" cm="1">
        <f t="array" ref="AN99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999" t="str" cm="1">
        <f t="array" ref="AO99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99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999" t="e">
        <f>VLOOKUP(data[[#This Row],[Lead Name]],get_cat!$A$170:$B$172,2,0)</f>
        <v>#N/A</v>
      </c>
      <c r="AR99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00" spans="1:44" x14ac:dyDescent="0.35">
      <c r="A1000" t="s">
        <v>2170</v>
      </c>
      <c r="B1000" t="s">
        <v>2171</v>
      </c>
      <c r="C1000" t="s">
        <v>2172</v>
      </c>
      <c r="D1000" t="s">
        <v>2173</v>
      </c>
      <c r="E1000" t="s">
        <v>48</v>
      </c>
      <c r="F1000" t="s">
        <v>48</v>
      </c>
      <c r="G1000" t="s">
        <v>61</v>
      </c>
      <c r="H1000" t="s">
        <v>48</v>
      </c>
      <c r="I1000" t="s">
        <v>48</v>
      </c>
      <c r="J1000" t="s">
        <v>48</v>
      </c>
      <c r="K1000" t="s">
        <v>61</v>
      </c>
      <c r="L1000" t="s">
        <v>61</v>
      </c>
      <c r="M1000" t="s">
        <v>61</v>
      </c>
      <c r="N1000" t="s">
        <v>48</v>
      </c>
      <c r="O1000" t="s">
        <v>48</v>
      </c>
      <c r="P1000" t="s">
        <v>48</v>
      </c>
      <c r="Q1000" t="s">
        <v>48</v>
      </c>
      <c r="R1000" t="s">
        <v>48</v>
      </c>
      <c r="S1000" t="s">
        <v>61</v>
      </c>
      <c r="T1000" t="s">
        <v>2174</v>
      </c>
      <c r="U1000" t="s">
        <v>2175</v>
      </c>
      <c r="V1000" t="s">
        <v>2176</v>
      </c>
      <c r="W1000" t="s">
        <v>2177</v>
      </c>
      <c r="X1000" t="s">
        <v>2178</v>
      </c>
      <c r="Y1000" t="s">
        <v>2179</v>
      </c>
      <c r="Z1000" t="s">
        <v>2170</v>
      </c>
      <c r="AA1000">
        <v>0.02</v>
      </c>
      <c r="AB1000">
        <v>0</v>
      </c>
      <c r="AC1000">
        <v>0</v>
      </c>
      <c r="AD1000">
        <v>0</v>
      </c>
      <c r="AE1000">
        <v>0.5</v>
      </c>
      <c r="AG1000">
        <v>0.25</v>
      </c>
      <c r="AH1000" t="s">
        <v>68</v>
      </c>
      <c r="AI1000" s="26">
        <v>0</v>
      </c>
      <c r="AJ1000" s="26" t="s">
        <v>2180</v>
      </c>
      <c r="AK1000" s="26" t="s">
        <v>2181</v>
      </c>
      <c r="AL1000" s="26" t="s">
        <v>2182</v>
      </c>
      <c r="AM1000" s="26" t="str" cm="1">
        <f t="array" ref="AM1000">IF(AH1000="Yes",T1000&amp;" (Suspended as of: "&amp;TEXT(AI1000,"m/dd/yyyy")&amp;")",T1000)</f>
        <v>Absolute Fire Protection, Inc.</v>
      </c>
      <c r="AN1000" t="str" cm="1">
        <f t="array" ref="AN100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1000" t="str" cm="1">
        <f t="array" ref="AO100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$0.00
% Markup Materials: 25.00%</v>
      </c>
      <c r="AP100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E. David Knapik
Primary Addres: 7 Beauview Terrace, West Springfield, MA 01089
Phone Number: 413-478-2941 
Fax Number: 413-733-3377</v>
      </c>
      <c r="AQ1000" t="str">
        <f>VLOOKUP(data[[#This Row],[Lead Name]],get_cat!$A$170:$B$172,2,0)</f>
        <v>Miranda Beaudet 
Address: One Ashburton Place Room 1608 Boston, MA 02108 
Phone: 617-359-7292 | Email: Miranda.Beaudet@mass.gov</v>
      </c>
      <c r="AR100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Cheryl Knapik
Emergency Contact Phone/After Hours: 413-733-7666
Emergency Contact Email: cknapik5000@aol.com</v>
      </c>
    </row>
    <row r="1001" spans="1:44" x14ac:dyDescent="0.35">
      <c r="A1001" t="s">
        <v>2183</v>
      </c>
      <c r="B1001" t="s">
        <v>2171</v>
      </c>
      <c r="C1001" t="s">
        <v>2172</v>
      </c>
      <c r="D1001" t="s">
        <v>2184</v>
      </c>
      <c r="E1001" t="s">
        <v>61</v>
      </c>
      <c r="F1001" t="s">
        <v>61</v>
      </c>
      <c r="G1001" t="s">
        <v>61</v>
      </c>
      <c r="H1001" t="s">
        <v>61</v>
      </c>
      <c r="I1001" t="s">
        <v>61</v>
      </c>
      <c r="J1001" t="s">
        <v>61</v>
      </c>
      <c r="K1001" t="s">
        <v>61</v>
      </c>
      <c r="L1001" t="s">
        <v>61</v>
      </c>
      <c r="M1001" t="s">
        <v>61</v>
      </c>
      <c r="N1001" t="s">
        <v>61</v>
      </c>
      <c r="O1001" t="s">
        <v>61</v>
      </c>
      <c r="P1001" t="s">
        <v>61</v>
      </c>
      <c r="Q1001" t="s">
        <v>61</v>
      </c>
      <c r="R1001" t="s">
        <v>61</v>
      </c>
      <c r="S1001" t="s">
        <v>61</v>
      </c>
      <c r="T1001" t="s">
        <v>2185</v>
      </c>
      <c r="U1001" t="s">
        <v>2186</v>
      </c>
      <c r="V1001" t="s">
        <v>2187</v>
      </c>
      <c r="W1001" t="s">
        <v>2188</v>
      </c>
      <c r="X1001" t="s">
        <v>2189</v>
      </c>
      <c r="Y1001" t="s">
        <v>2190</v>
      </c>
      <c r="Z1001" t="s">
        <v>2183</v>
      </c>
      <c r="AA1001">
        <v>0.02</v>
      </c>
      <c r="AB1001">
        <v>0</v>
      </c>
      <c r="AC1001">
        <v>0</v>
      </c>
      <c r="AD1001">
        <v>0</v>
      </c>
      <c r="AE1001">
        <v>0.5</v>
      </c>
      <c r="AG1001">
        <v>0.25</v>
      </c>
      <c r="AH1001" t="s">
        <v>68</v>
      </c>
      <c r="AI1001" s="26">
        <v>0</v>
      </c>
      <c r="AJ1001" s="26" t="s">
        <v>2191</v>
      </c>
      <c r="AK1001" s="26" t="s">
        <v>2192</v>
      </c>
      <c r="AL1001" s="26" t="s">
        <v>2193</v>
      </c>
      <c r="AM1001" s="26" t="str" cm="1">
        <f t="array" ref="AM1001">IF(AH1001="Yes",T1001&amp;" (Suspended as of: "&amp;TEXT(AI1001,"m/dd/yyyy")&amp;")",T1001)</f>
        <v>Air Cleaning Specialists of New England, LLC</v>
      </c>
      <c r="AN1001" t="str" cm="1">
        <f t="array" ref="AN100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1001" t="str" cm="1">
        <f t="array" ref="AO100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$0.00
% Markup Materials: 25.00%</v>
      </c>
      <c r="AP100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Thomas Perry
Primary Addres: 1525 Hanover Street, Hanover, MA 02339
Phone Number: 781-826-9755
Fax Number: 781-829-0240</v>
      </c>
      <c r="AQ1001" t="str">
        <f>VLOOKUP(data[[#This Row],[Lead Name]],get_cat!$A$170:$B$172,2,0)</f>
        <v>Miranda Beaudet 
Address: One Ashburton Place Room 1608 Boston, MA 02108 
Phone: 617-359-7292 | Email: Miranda.Beaudet@mass.gov</v>
      </c>
      <c r="AR100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Christopher Roche
Emergency Contact Phone/After Hours: 781-603-9949
Emergency Contact Email: croche@aircleaningne.com</v>
      </c>
    </row>
    <row r="1002" spans="1:44" x14ac:dyDescent="0.35">
      <c r="A1002" t="s">
        <v>2194</v>
      </c>
      <c r="B1002" t="s">
        <v>2171</v>
      </c>
      <c r="C1002" t="s">
        <v>2172</v>
      </c>
      <c r="D1002" t="s">
        <v>2195</v>
      </c>
      <c r="E1002" t="s">
        <v>61</v>
      </c>
      <c r="F1002" t="s">
        <v>61</v>
      </c>
      <c r="G1002" t="s">
        <v>61</v>
      </c>
      <c r="H1002" t="s">
        <v>61</v>
      </c>
      <c r="I1002" t="s">
        <v>61</v>
      </c>
      <c r="J1002" t="s">
        <v>61</v>
      </c>
      <c r="K1002" t="s">
        <v>61</v>
      </c>
      <c r="L1002" t="s">
        <v>61</v>
      </c>
      <c r="M1002" t="s">
        <v>61</v>
      </c>
      <c r="N1002" t="s">
        <v>61</v>
      </c>
      <c r="O1002" t="s">
        <v>61</v>
      </c>
      <c r="P1002" t="s">
        <v>61</v>
      </c>
      <c r="Q1002" t="s">
        <v>61</v>
      </c>
      <c r="R1002" t="s">
        <v>61</v>
      </c>
      <c r="S1002" t="s">
        <v>61</v>
      </c>
      <c r="T1002" t="s">
        <v>2196</v>
      </c>
      <c r="U1002" t="s">
        <v>2197</v>
      </c>
      <c r="V1002" t="s">
        <v>2198</v>
      </c>
      <c r="W1002" t="s">
        <v>2199</v>
      </c>
      <c r="X1002" t="s">
        <v>2200</v>
      </c>
      <c r="Y1002" t="s">
        <v>2201</v>
      </c>
      <c r="Z1002" t="s">
        <v>2194</v>
      </c>
      <c r="AA1002">
        <v>0.01</v>
      </c>
      <c r="AB1002">
        <v>0.01</v>
      </c>
      <c r="AC1002">
        <v>0.01</v>
      </c>
      <c r="AD1002">
        <v>0.01</v>
      </c>
      <c r="AE1002">
        <v>0.7</v>
      </c>
      <c r="AF1002">
        <v>1.5</v>
      </c>
      <c r="AH1002" t="s">
        <v>68</v>
      </c>
      <c r="AI1002" s="26">
        <v>0</v>
      </c>
      <c r="AJ1002" s="26" t="s">
        <v>2202</v>
      </c>
      <c r="AK1002" s="26" t="s">
        <v>2199</v>
      </c>
      <c r="AL1002" s="26" t="s">
        <v>2203</v>
      </c>
      <c r="AM1002" s="26" t="str" cm="1">
        <f t="array" ref="AM1002">IF(AH1002="Yes",T1002&amp;" (Suspended as of: "&amp;TEXT(AI1002,"m/dd/yyyy")&amp;")",T1002)</f>
        <v>American Alarm &amp; Communications, Inc.</v>
      </c>
      <c r="AN1002" t="str" cm="1">
        <f t="array" ref="AN100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1.00%
PPD 30 Days: 1.00%</v>
      </c>
      <c r="AO1002" t="str" cm="1">
        <f t="array" ref="AO100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70.00%
% or $ amount Markup Non Business/Emergency Hours: $1.50
% Markup Materials: 0.00%</v>
      </c>
      <c r="AP100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Wells Sampson
Primary Addres: 297 Broadway, Arlington, MA 02747
Phone Number: 781-641-2000
Fax Number: 781-641-2192</v>
      </c>
      <c r="AQ1002" t="str">
        <f>VLOOKUP(data[[#This Row],[Lead Name]],get_cat!$A$170:$B$172,2,0)</f>
        <v>Miranda Beaudet 
Address: One Ashburton Place Room 1608 Boston, MA 02108 
Phone: 617-359-7292 | Email: Miranda.Beaudet@mass.gov</v>
      </c>
      <c r="AR100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Central Station On-Call
Emergency Contact Phone/After Hours: 781-641-2000
Emergency Contact Email: centralstation@americanalarm.com</v>
      </c>
    </row>
    <row r="1003" spans="1:44" x14ac:dyDescent="0.35">
      <c r="A1003" t="s">
        <v>2204</v>
      </c>
      <c r="B1003" t="s">
        <v>2171</v>
      </c>
      <c r="C1003" t="s">
        <v>2172</v>
      </c>
      <c r="D1003" t="s">
        <v>2195</v>
      </c>
      <c r="E1003" t="s">
        <v>48</v>
      </c>
      <c r="F1003" t="s">
        <v>61</v>
      </c>
      <c r="G1003" t="s">
        <v>48</v>
      </c>
      <c r="H1003" t="s">
        <v>61</v>
      </c>
      <c r="I1003" t="s">
        <v>61</v>
      </c>
      <c r="J1003" t="s">
        <v>61</v>
      </c>
      <c r="K1003" t="s">
        <v>48</v>
      </c>
      <c r="L1003" t="s">
        <v>48</v>
      </c>
      <c r="M1003" t="s">
        <v>48</v>
      </c>
      <c r="N1003" t="s">
        <v>61</v>
      </c>
      <c r="O1003" t="s">
        <v>61</v>
      </c>
      <c r="P1003" t="s">
        <v>61</v>
      </c>
      <c r="Q1003" t="s">
        <v>61</v>
      </c>
      <c r="R1003" t="s">
        <v>61</v>
      </c>
      <c r="S1003" t="s">
        <v>61</v>
      </c>
      <c r="T1003" t="s">
        <v>2205</v>
      </c>
      <c r="U1003" t="s">
        <v>2206</v>
      </c>
      <c r="V1003" t="s">
        <v>2207</v>
      </c>
      <c r="W1003" t="s">
        <v>2208</v>
      </c>
      <c r="X1003" t="s">
        <v>2209</v>
      </c>
      <c r="Y1003" t="s">
        <v>2210</v>
      </c>
      <c r="Z1003" t="s">
        <v>2204</v>
      </c>
      <c r="AA1003">
        <v>0.02</v>
      </c>
      <c r="AB1003">
        <v>0</v>
      </c>
      <c r="AC1003">
        <v>0</v>
      </c>
      <c r="AD1003">
        <v>0</v>
      </c>
      <c r="AE1003">
        <v>1.28</v>
      </c>
      <c r="AF1003">
        <v>210</v>
      </c>
      <c r="AG1003">
        <v>0.2</v>
      </c>
      <c r="AH1003" t="s">
        <v>68</v>
      </c>
      <c r="AI1003" s="26">
        <v>0</v>
      </c>
      <c r="AJ1003" s="26" t="s">
        <v>2211</v>
      </c>
      <c r="AK1003" s="26" t="s">
        <v>2208</v>
      </c>
      <c r="AL1003" s="26" t="s">
        <v>2212</v>
      </c>
      <c r="AM1003" s="26" t="str" cm="1">
        <f t="array" ref="AM1003">IF(AH1003="Yes",T1003&amp;" (Suspended as of: "&amp;TEXT(AI1003,"m/dd/yyyy")&amp;")",T1003)</f>
        <v>American Service Company, Inc.</v>
      </c>
      <c r="AN1003" t="str" cm="1">
        <f t="array" ref="AN100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1003" t="str" cm="1">
        <f t="array" ref="AO100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128.00%
% or $ amount Markup Non Business/Emergency Hours: $210.00
% Markup Materials: 20.00%</v>
      </c>
      <c r="AP100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Sarah Kelly
Primary Addres: 35 Hanna Street, Quincy, MA 02169
Phone Number: 617-471-5953
Fax Number: 617-471-7475</v>
      </c>
      <c r="AQ1003" t="str">
        <f>VLOOKUP(data[[#This Row],[Lead Name]],get_cat!$A$170:$B$172,2,0)</f>
        <v>Miranda Beaudet 
Address: One Ashburton Place Room 1608 Boston, MA 02108 
Phone: 617-359-7292 | Email: Miranda.Beaudet@mass.gov</v>
      </c>
      <c r="AR100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James J. Meehan
Emergency Contact Phone/After Hours: 617-471-5953
Emergency Contact Email: jmeehan@americanservicecompany.com</v>
      </c>
    </row>
    <row r="1004" spans="1:44" x14ac:dyDescent="0.35">
      <c r="A1004" t="s">
        <v>2213</v>
      </c>
      <c r="B1004" t="s">
        <v>2171</v>
      </c>
      <c r="C1004" t="s">
        <v>2172</v>
      </c>
      <c r="D1004" t="s">
        <v>2184</v>
      </c>
      <c r="E1004" t="s">
        <v>48</v>
      </c>
      <c r="F1004" t="s">
        <v>48</v>
      </c>
      <c r="G1004" t="s">
        <v>48</v>
      </c>
      <c r="H1004" t="s">
        <v>48</v>
      </c>
      <c r="I1004" t="s">
        <v>48</v>
      </c>
      <c r="J1004" t="s">
        <v>48</v>
      </c>
      <c r="K1004" t="s">
        <v>48</v>
      </c>
      <c r="L1004" t="s">
        <v>48</v>
      </c>
      <c r="M1004" t="s">
        <v>48</v>
      </c>
      <c r="N1004" t="s">
        <v>48</v>
      </c>
      <c r="O1004" t="s">
        <v>48</v>
      </c>
      <c r="P1004" t="s">
        <v>48</v>
      </c>
      <c r="Q1004" t="s">
        <v>48</v>
      </c>
      <c r="R1004" t="s">
        <v>48</v>
      </c>
      <c r="S1004" t="s">
        <v>48</v>
      </c>
      <c r="T1004" t="s">
        <v>2214</v>
      </c>
      <c r="U1004" t="s">
        <v>2215</v>
      </c>
      <c r="V1004" t="s">
        <v>2216</v>
      </c>
      <c r="W1004" t="s">
        <v>2217</v>
      </c>
      <c r="X1004" t="s">
        <v>58</v>
      </c>
      <c r="Y1004" t="s">
        <v>2218</v>
      </c>
      <c r="Z1004" t="s">
        <v>2213</v>
      </c>
      <c r="AA1004">
        <v>0.1</v>
      </c>
      <c r="AB1004">
        <v>0.05</v>
      </c>
      <c r="AC1004">
        <v>0</v>
      </c>
      <c r="AD1004">
        <v>0</v>
      </c>
      <c r="AE1004">
        <v>1.5</v>
      </c>
      <c r="AF1004">
        <v>2.5</v>
      </c>
      <c r="AG1004">
        <v>0</v>
      </c>
      <c r="AH1004" t="s">
        <v>55</v>
      </c>
      <c r="AI1004" s="26">
        <v>0</v>
      </c>
      <c r="AJ1004" s="26" t="s">
        <v>2219</v>
      </c>
      <c r="AK1004" s="26" t="s">
        <v>2217</v>
      </c>
      <c r="AL1004" s="26" t="s">
        <v>2220</v>
      </c>
      <c r="AM1004" s="26" t="str" cm="1">
        <f t="array" ref="AM1004">IF(AH1004="Yes",T1004&amp;" (Suspended as of: "&amp;TEXT(AI1004,"m/dd/yyyy")&amp;")",T1004)</f>
        <v>A-Plus Fire and Hoods (Suspended as of: 1/00/1900)</v>
      </c>
      <c r="AN1004" t="str" cm="1">
        <f t="array" ref="AN100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10.00%
PPD 15 Days: 5.00%
PPD 20 Days: 0.00%
PPD 30 Days: 0.00%</v>
      </c>
      <c r="AO1004" t="str" cm="1">
        <f t="array" ref="AO100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150.00%
% or $ amount Markup Non Business/Emergency Hours: $2.50
% Markup Materials: 0.00%</v>
      </c>
      <c r="AP100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Patrick McCarthy
Primary Addres: 56 Union Street, Methuen, MA 01844
Phone Number: 978-552-3207
Fax Number: N/A</v>
      </c>
      <c r="AQ1004" t="str">
        <f>VLOOKUP(data[[#This Row],[Lead Name]],get_cat!$A$170:$B$172,2,0)</f>
        <v>Miranda Beaudet 
Address: One Ashburton Place Room 1608 Boston, MA 02108 
Phone: 617-359-7292 | Email: Miranda.Beaudet@mass.gov</v>
      </c>
      <c r="AR100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Mike Duffy
Emergency Contact Phone/After Hours: 978-552-3207
Emergency Contact Email: mike.aplusfire@gmail.com</v>
      </c>
    </row>
    <row r="1005" spans="1:44" x14ac:dyDescent="0.35">
      <c r="A1005" t="s">
        <v>2221</v>
      </c>
      <c r="B1005" t="s">
        <v>2171</v>
      </c>
      <c r="C1005" t="s">
        <v>2172</v>
      </c>
      <c r="D1005" t="s">
        <v>2195</v>
      </c>
      <c r="E1005" t="s">
        <v>48</v>
      </c>
      <c r="F1005" t="s">
        <v>48</v>
      </c>
      <c r="G1005" t="s">
        <v>48</v>
      </c>
      <c r="H1005" t="s">
        <v>48</v>
      </c>
      <c r="I1005" t="s">
        <v>48</v>
      </c>
      <c r="J1005" t="s">
        <v>48</v>
      </c>
      <c r="K1005" t="s">
        <v>48</v>
      </c>
      <c r="L1005" t="s">
        <v>48</v>
      </c>
      <c r="M1005" t="s">
        <v>48</v>
      </c>
      <c r="N1005" t="s">
        <v>48</v>
      </c>
      <c r="O1005" t="s">
        <v>48</v>
      </c>
      <c r="P1005" t="s">
        <v>48</v>
      </c>
      <c r="Q1005" t="s">
        <v>48</v>
      </c>
      <c r="R1005" t="s">
        <v>48</v>
      </c>
      <c r="S1005" t="s">
        <v>48</v>
      </c>
      <c r="T1005" t="s">
        <v>2214</v>
      </c>
      <c r="U1005" t="s">
        <v>2215</v>
      </c>
      <c r="V1005" t="s">
        <v>2216</v>
      </c>
      <c r="W1005" t="s">
        <v>2217</v>
      </c>
      <c r="X1005" t="s">
        <v>58</v>
      </c>
      <c r="Y1005" t="s">
        <v>2218</v>
      </c>
      <c r="Z1005" t="s">
        <v>2221</v>
      </c>
      <c r="AA1005">
        <v>0.1</v>
      </c>
      <c r="AB1005">
        <v>0.05</v>
      </c>
      <c r="AC1005">
        <v>0</v>
      </c>
      <c r="AD1005">
        <v>0</v>
      </c>
      <c r="AE1005">
        <v>2.5</v>
      </c>
      <c r="AF1005">
        <v>3.5</v>
      </c>
      <c r="AG1005">
        <v>0</v>
      </c>
      <c r="AH1005" t="s">
        <v>566</v>
      </c>
      <c r="AI1005" s="26"/>
      <c r="AJ1005" s="26" t="s">
        <v>2219</v>
      </c>
      <c r="AK1005" s="26" t="s">
        <v>2217</v>
      </c>
      <c r="AL1005" s="26" t="s">
        <v>2220</v>
      </c>
      <c r="AM1005" s="26" t="str" cm="1">
        <f t="array" ref="AM1005">IF(AH1005="Yes",T1005&amp;" (Suspended as of: "&amp;TEXT(AI1005,"m/dd/yyyy")&amp;")",T1005)</f>
        <v>A-Plus Fire and Hoods (Suspended as of: 1/00/1900)</v>
      </c>
      <c r="AN1005" t="str" cm="1">
        <f t="array" ref="AN100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10.00%
PPD 15 Days: 5.00%
PPD 20 Days: 0.00%
PPD 30 Days: 0.00%</v>
      </c>
      <c r="AO1005" t="str" cm="1">
        <f t="array" ref="AO100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250.00%
% or $ amount Markup Non Business/Emergency Hours: $3.50
% Markup Materials: 0.00%</v>
      </c>
      <c r="AP100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Patrick McCarthy
Primary Addres: 56 Union Street, Methuen, MA 01844
Phone Number: 978-552-3207
Fax Number: N/A</v>
      </c>
      <c r="AQ1005" t="str">
        <f>VLOOKUP(data[[#This Row],[Lead Name]],get_cat!$A$170:$B$172,2,0)</f>
        <v>Miranda Beaudet 
Address: One Ashburton Place Room 1608 Boston, MA 02108 
Phone: 617-359-7292 | Email: Miranda.Beaudet@mass.gov</v>
      </c>
      <c r="AR100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Mike Duffy
Emergency Contact Phone/After Hours: 978-552-3207
Emergency Contact Email: mike.aplusfire@gmail.com</v>
      </c>
    </row>
    <row r="1006" spans="1:44" x14ac:dyDescent="0.35">
      <c r="A1006" t="s">
        <v>2222</v>
      </c>
      <c r="B1006" t="s">
        <v>2171</v>
      </c>
      <c r="C1006" t="s">
        <v>2172</v>
      </c>
      <c r="D1006" t="s">
        <v>2173</v>
      </c>
      <c r="E1006" t="s">
        <v>48</v>
      </c>
      <c r="F1006" t="s">
        <v>48</v>
      </c>
      <c r="G1006" t="s">
        <v>48</v>
      </c>
      <c r="H1006" t="s">
        <v>48</v>
      </c>
      <c r="I1006" t="s">
        <v>48</v>
      </c>
      <c r="J1006" t="s">
        <v>48</v>
      </c>
      <c r="K1006" t="s">
        <v>48</v>
      </c>
      <c r="L1006" t="s">
        <v>48</v>
      </c>
      <c r="M1006" t="s">
        <v>48</v>
      </c>
      <c r="N1006" t="s">
        <v>48</v>
      </c>
      <c r="O1006" t="s">
        <v>48</v>
      </c>
      <c r="P1006" t="s">
        <v>48</v>
      </c>
      <c r="Q1006" t="s">
        <v>48</v>
      </c>
      <c r="R1006" t="s">
        <v>48</v>
      </c>
      <c r="S1006" t="s">
        <v>48</v>
      </c>
      <c r="T1006" t="s">
        <v>2214</v>
      </c>
      <c r="U1006" t="s">
        <v>2215</v>
      </c>
      <c r="V1006" t="s">
        <v>2216</v>
      </c>
      <c r="W1006" t="s">
        <v>2217</v>
      </c>
      <c r="X1006" t="s">
        <v>58</v>
      </c>
      <c r="Y1006" t="s">
        <v>2218</v>
      </c>
      <c r="Z1006" t="s">
        <v>2222</v>
      </c>
      <c r="AA1006">
        <v>0.1</v>
      </c>
      <c r="AB1006">
        <v>0.05</v>
      </c>
      <c r="AC1006">
        <v>0</v>
      </c>
      <c r="AD1006">
        <v>0</v>
      </c>
      <c r="AE1006">
        <v>2.5</v>
      </c>
      <c r="AF1006">
        <v>3.5</v>
      </c>
      <c r="AG1006">
        <v>0</v>
      </c>
      <c r="AH1006" t="s">
        <v>68</v>
      </c>
      <c r="AI1006" s="26">
        <v>0</v>
      </c>
      <c r="AJ1006" s="26" t="s">
        <v>2219</v>
      </c>
      <c r="AK1006" s="26" t="s">
        <v>2217</v>
      </c>
      <c r="AL1006" s="26" t="s">
        <v>2220</v>
      </c>
      <c r="AM1006" s="26" t="str" cm="1">
        <f t="array" ref="AM1006">IF(AH1006="Yes",T1006&amp;" (Suspended as of: "&amp;TEXT(AI1006,"m/dd/yyyy")&amp;")",T1006)</f>
        <v>A-Plus Fire and Hoods</v>
      </c>
      <c r="AN1006" t="str" cm="1">
        <f t="array" ref="AN100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10.00%
PPD 15 Days: 5.00%
PPD 20 Days: 0.00%
PPD 30 Days: 0.00%</v>
      </c>
      <c r="AO1006" t="str" cm="1">
        <f t="array" ref="AO100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250.00%
% or $ amount Markup Non Business/Emergency Hours: $3.50
% Markup Materials: 0.00%</v>
      </c>
      <c r="AP100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Patrick McCarthy
Primary Addres: 56 Union Street, Methuen, MA 01844
Phone Number: 978-552-3207
Fax Number: N/A</v>
      </c>
      <c r="AQ1006" t="str">
        <f>VLOOKUP(data[[#This Row],[Lead Name]],get_cat!$A$170:$B$172,2,0)</f>
        <v>Miranda Beaudet 
Address: One Ashburton Place Room 1608 Boston, MA 02108 
Phone: 617-359-7292 | Email: Miranda.Beaudet@mass.gov</v>
      </c>
      <c r="AR100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Mike Duffy
Emergency Contact Phone/After Hours: 978-552-3207
Emergency Contact Email: mike.aplusfire@gmail.com</v>
      </c>
    </row>
    <row r="1007" spans="1:44" x14ac:dyDescent="0.35">
      <c r="A1007" t="s">
        <v>2223</v>
      </c>
      <c r="B1007" t="s">
        <v>2171</v>
      </c>
      <c r="C1007" t="s">
        <v>2172</v>
      </c>
      <c r="D1007" t="s">
        <v>2224</v>
      </c>
      <c r="E1007" t="s">
        <v>61</v>
      </c>
      <c r="F1007" t="s">
        <v>61</v>
      </c>
      <c r="G1007" t="s">
        <v>61</v>
      </c>
      <c r="H1007" t="s">
        <v>61</v>
      </c>
      <c r="I1007" t="s">
        <v>61</v>
      </c>
      <c r="J1007" t="s">
        <v>61</v>
      </c>
      <c r="K1007" t="s">
        <v>61</v>
      </c>
      <c r="L1007" t="s">
        <v>61</v>
      </c>
      <c r="M1007" t="s">
        <v>61</v>
      </c>
      <c r="N1007" t="s">
        <v>61</v>
      </c>
      <c r="O1007" t="s">
        <v>61</v>
      </c>
      <c r="P1007" t="s">
        <v>61</v>
      </c>
      <c r="Q1007" t="s">
        <v>61</v>
      </c>
      <c r="R1007" t="s">
        <v>61</v>
      </c>
      <c r="S1007" t="s">
        <v>61</v>
      </c>
      <c r="T1007" t="s">
        <v>2225</v>
      </c>
      <c r="U1007" t="s">
        <v>2226</v>
      </c>
      <c r="V1007" t="s">
        <v>2227</v>
      </c>
      <c r="W1007" t="s">
        <v>2228</v>
      </c>
      <c r="X1007" t="s">
        <v>2229</v>
      </c>
      <c r="Y1007" t="s">
        <v>2230</v>
      </c>
      <c r="Z1007" t="s">
        <v>2223</v>
      </c>
      <c r="AA1007">
        <v>0.01</v>
      </c>
      <c r="AB1007">
        <v>0</v>
      </c>
      <c r="AC1007">
        <v>0</v>
      </c>
      <c r="AD1007">
        <v>0</v>
      </c>
      <c r="AF1007">
        <v>350</v>
      </c>
      <c r="AG1007">
        <v>0.3</v>
      </c>
      <c r="AH1007" t="s">
        <v>68</v>
      </c>
      <c r="AI1007" s="26">
        <v>0</v>
      </c>
      <c r="AJ1007" s="26" t="s">
        <v>2231</v>
      </c>
      <c r="AK1007" s="26" t="s">
        <v>2232</v>
      </c>
      <c r="AL1007" s="26" t="s">
        <v>2233</v>
      </c>
      <c r="AM1007" s="26" t="str" cm="1">
        <f t="array" ref="AM1007">IF(AH1007="Yes",T1007&amp;" (Suspended as of: "&amp;TEXT(AI1007,"m/dd/yyyy")&amp;")",T1007)</f>
        <v>Associated Elevator Companies, Inc.</v>
      </c>
      <c r="AN1007" t="str" cm="1">
        <f t="array" ref="AN100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007" t="str" cm="1">
        <f t="array" ref="AO100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$350.00
% Markup Materials: 30.00%</v>
      </c>
      <c r="AP100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Jan Kelly
Primary Addres: 583D Forest Road, South Yarmouth, MA 02664
Phone Number: 508-619-3024
Fax Number: 508-401-6108</v>
      </c>
      <c r="AQ1007" t="str">
        <f>VLOOKUP(data[[#This Row],[Lead Name]],get_cat!$A$170:$B$172,2,0)</f>
        <v>Miranda Beaudet 
Address: One Ashburton Place Room 1608 Boston, MA 02108 
Phone: 617-359-7292 | Email: Miranda.Beaudet@mass.gov</v>
      </c>
      <c r="AR100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Meredith Baker 
Emergency Contact Phone/After Hours: 508-619-3030
Emergency Contact Email: mbaker@associatedelevator.com</v>
      </c>
    </row>
    <row r="1008" spans="1:44" x14ac:dyDescent="0.35">
      <c r="A1008" t="s">
        <v>2234</v>
      </c>
      <c r="B1008" t="s">
        <v>2171</v>
      </c>
      <c r="C1008" t="s">
        <v>2172</v>
      </c>
      <c r="D1008" t="s">
        <v>2195</v>
      </c>
      <c r="E1008" t="s">
        <v>48</v>
      </c>
      <c r="F1008" t="s">
        <v>48</v>
      </c>
      <c r="G1008" t="s">
        <v>48</v>
      </c>
      <c r="H1008" t="s">
        <v>48</v>
      </c>
      <c r="I1008" t="s">
        <v>48</v>
      </c>
      <c r="J1008" t="s">
        <v>48</v>
      </c>
      <c r="K1008" t="s">
        <v>48</v>
      </c>
      <c r="L1008" t="s">
        <v>48</v>
      </c>
      <c r="M1008" t="s">
        <v>48</v>
      </c>
      <c r="N1008" t="s">
        <v>48</v>
      </c>
      <c r="O1008" t="s">
        <v>48</v>
      </c>
      <c r="P1008" t="s">
        <v>48</v>
      </c>
      <c r="Q1008" t="s">
        <v>48</v>
      </c>
      <c r="R1008" t="s">
        <v>48</v>
      </c>
      <c r="S1008" t="s">
        <v>48</v>
      </c>
      <c r="T1008" t="s">
        <v>2235</v>
      </c>
      <c r="U1008" t="s">
        <v>2236</v>
      </c>
      <c r="V1008" t="s">
        <v>2237</v>
      </c>
      <c r="W1008" t="s">
        <v>2238</v>
      </c>
      <c r="X1008" t="s">
        <v>2239</v>
      </c>
      <c r="Y1008" t="s">
        <v>2240</v>
      </c>
      <c r="Z1008" t="s">
        <v>2234</v>
      </c>
      <c r="AA1008">
        <v>2.0000000000000001E-4</v>
      </c>
      <c r="AB1008">
        <v>0</v>
      </c>
      <c r="AC1008">
        <v>0</v>
      </c>
      <c r="AD1008">
        <v>0</v>
      </c>
      <c r="AE1008">
        <v>1</v>
      </c>
      <c r="AG1008">
        <v>0.2</v>
      </c>
      <c r="AH1008" t="s">
        <v>55</v>
      </c>
      <c r="AI1008" s="26"/>
      <c r="AJ1008" s="26" t="s">
        <v>2241</v>
      </c>
      <c r="AK1008" s="26" t="s">
        <v>2238</v>
      </c>
      <c r="AL1008" s="26" t="s">
        <v>2242</v>
      </c>
      <c r="AM1008" s="26" t="str" cm="1">
        <f t="array" ref="AM1008">IF(AH1008="Yes",T1008&amp;" (Suspended as of: "&amp;TEXT(AI1008,"m/dd/yyyy")&amp;")",T1008)</f>
        <v>B.E.F. Enterprices, Inc. (Suspended as of: 1/00/1900)</v>
      </c>
      <c r="AN1008" t="str" cm="1">
        <f t="array" ref="AN100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0.02%
PPD 15 Days: 0.00%
PPD 20 Days: 0.00%
PPD 30 Days: 0.00%</v>
      </c>
      <c r="AO1008" t="str" cm="1">
        <f t="array" ref="AO100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100.00%
% or $ amount Markup Non Business/Emergency Hours: $0.00
% Markup Materials: 20.00%</v>
      </c>
      <c r="AP100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Kathleen Flanders
Primary Addres: 4 Makepeace Road, Westford, MA 01879
Phone Number: 978-251-1284
Fax Number: 978-251-8643</v>
      </c>
      <c r="AQ1008" t="str">
        <f>VLOOKUP(data[[#This Row],[Lead Name]],get_cat!$A$170:$B$172,2,0)</f>
        <v>Miranda Beaudet 
Address: One Ashburton Place Room 1608 Boston, MA 02108 
Phone: 617-359-7292 | Email: Miranda.Beaudet@mass.gov</v>
      </c>
      <c r="AR100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Jamie Mahoney
Emergency Contact Phone/After Hours: 978-251-1284
Emergency Contact Email: jamie@befalarms.com</v>
      </c>
    </row>
    <row r="1009" spans="1:44" x14ac:dyDescent="0.35">
      <c r="A1009" t="s">
        <v>2243</v>
      </c>
      <c r="B1009" t="s">
        <v>2171</v>
      </c>
      <c r="C1009" t="s">
        <v>2172</v>
      </c>
      <c r="D1009" t="s">
        <v>2184</v>
      </c>
      <c r="E1009" t="s">
        <v>61</v>
      </c>
      <c r="F1009" t="s">
        <v>61</v>
      </c>
      <c r="G1009" t="s">
        <v>61</v>
      </c>
      <c r="H1009" t="s">
        <v>61</v>
      </c>
      <c r="I1009" t="s">
        <v>61</v>
      </c>
      <c r="J1009" t="s">
        <v>61</v>
      </c>
      <c r="K1009" t="s">
        <v>61</v>
      </c>
      <c r="L1009" t="s">
        <v>61</v>
      </c>
      <c r="M1009" t="s">
        <v>61</v>
      </c>
      <c r="N1009" t="s">
        <v>61</v>
      </c>
      <c r="O1009" t="s">
        <v>61</v>
      </c>
      <c r="P1009" t="s">
        <v>61</v>
      </c>
      <c r="Q1009" t="s">
        <v>61</v>
      </c>
      <c r="R1009" t="s">
        <v>61</v>
      </c>
      <c r="S1009" t="s">
        <v>61</v>
      </c>
      <c r="T1009" t="s">
        <v>2244</v>
      </c>
      <c r="U1009" t="s">
        <v>2245</v>
      </c>
      <c r="V1009" t="s">
        <v>2246</v>
      </c>
      <c r="W1009" t="s">
        <v>290</v>
      </c>
      <c r="X1009" t="s">
        <v>291</v>
      </c>
      <c r="Y1009" t="s">
        <v>292</v>
      </c>
      <c r="Z1009" t="s">
        <v>2243</v>
      </c>
      <c r="AA1009">
        <v>0.03</v>
      </c>
      <c r="AB1009">
        <v>0.02</v>
      </c>
      <c r="AC1009">
        <v>0.02</v>
      </c>
      <c r="AD1009">
        <v>0.01</v>
      </c>
      <c r="AE1009">
        <v>0.85</v>
      </c>
      <c r="AG1009">
        <v>0.1</v>
      </c>
      <c r="AH1009" t="s">
        <v>68</v>
      </c>
      <c r="AI1009" s="26">
        <v>0</v>
      </c>
      <c r="AJ1009" s="26" t="s">
        <v>293</v>
      </c>
      <c r="AK1009" s="26" t="s">
        <v>294</v>
      </c>
      <c r="AL1009" s="26" t="s">
        <v>2247</v>
      </c>
      <c r="AM1009" s="26" t="str" cm="1">
        <f t="array" ref="AM1009">IF(AH1009="Yes",T1009&amp;" (Suspended as of: "&amp;TEXT(AI1009,"m/dd/yyyy")&amp;")",T1009)</f>
        <v>BMCA, Inc. dba Air Duct Services</v>
      </c>
      <c r="AN1009" t="str" cm="1">
        <f t="array" ref="AN100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2.00%
PPD 30 Days: 1.00%</v>
      </c>
      <c r="AO1009" t="str" cm="1">
        <f t="array" ref="AO100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85.00%
% or $ amount Markup Non Business/Emergency Hours: $0.00
% Markup Materials: 10.00%</v>
      </c>
      <c r="AP100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John F. Evans
Primary Addres: 100 Messina Drive, Suite U, Braintree, MA 02814
Phone Number: 781-356-8244
Fax Number: 781-356-8493</v>
      </c>
      <c r="AQ1009" t="str">
        <f>VLOOKUP(data[[#This Row],[Lead Name]],get_cat!$A$170:$B$172,2,0)</f>
        <v>Miranda Beaudet 
Address: One Ashburton Place Room 1608 Boston, MA 02108 
Phone: 617-359-7292 | Email: Miranda.Beaudet@mass.gov</v>
      </c>
      <c r="AR100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Ken Schaefer
Emergency Contact Phone/After Hours: 339-927-4315
Emergency Contact Email: Ken@airductservices.com</v>
      </c>
    </row>
    <row r="1010" spans="1:44" x14ac:dyDescent="0.35">
      <c r="A1010" t="s">
        <v>2248</v>
      </c>
      <c r="B1010" t="s">
        <v>2171</v>
      </c>
      <c r="C1010" t="s">
        <v>2172</v>
      </c>
      <c r="D1010" t="s">
        <v>2173</v>
      </c>
      <c r="E1010" t="s">
        <v>61</v>
      </c>
      <c r="F1010" t="s">
        <v>61</v>
      </c>
      <c r="G1010" t="s">
        <v>61</v>
      </c>
      <c r="H1010" t="s">
        <v>61</v>
      </c>
      <c r="I1010" t="s">
        <v>61</v>
      </c>
      <c r="J1010" t="s">
        <v>61</v>
      </c>
      <c r="K1010" t="s">
        <v>61</v>
      </c>
      <c r="L1010" t="s">
        <v>61</v>
      </c>
      <c r="M1010" t="s">
        <v>61</v>
      </c>
      <c r="N1010" t="s">
        <v>61</v>
      </c>
      <c r="O1010" t="s">
        <v>61</v>
      </c>
      <c r="P1010" t="s">
        <v>61</v>
      </c>
      <c r="Q1010" t="s">
        <v>61</v>
      </c>
      <c r="R1010" t="s">
        <v>61</v>
      </c>
      <c r="S1010" t="s">
        <v>61</v>
      </c>
      <c r="T1010" t="s">
        <v>2249</v>
      </c>
      <c r="U1010" t="s">
        <v>2250</v>
      </c>
      <c r="V1010" t="s">
        <v>2251</v>
      </c>
      <c r="W1010" t="s">
        <v>2252</v>
      </c>
      <c r="X1010" t="s">
        <v>2253</v>
      </c>
      <c r="Y1010" t="s">
        <v>2254</v>
      </c>
      <c r="Z1010" t="s">
        <v>2248</v>
      </c>
      <c r="AA1010">
        <v>0.02</v>
      </c>
      <c r="AB1010">
        <v>0</v>
      </c>
      <c r="AC1010">
        <v>0</v>
      </c>
      <c r="AD1010">
        <v>0</v>
      </c>
      <c r="AF1010">
        <v>275</v>
      </c>
      <c r="AH1010" t="s">
        <v>68</v>
      </c>
      <c r="AI1010" s="26">
        <v>0</v>
      </c>
      <c r="AJ1010" s="26" t="s">
        <v>2251</v>
      </c>
      <c r="AK1010" s="26" t="s">
        <v>2255</v>
      </c>
      <c r="AL1010" s="26" t="s">
        <v>2254</v>
      </c>
      <c r="AM1010" s="26" t="str" cm="1">
        <f t="array" ref="AM1010">IF(AH1010="Yes",T1010&amp;" (Suspended as of: "&amp;TEXT(AI1010,"m/dd/yyyy")&amp;")",T1010)</f>
        <v>Carlysle Engineering, Inc.</v>
      </c>
      <c r="AN1010" t="str" cm="1">
        <f t="array" ref="AN101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1010" t="str" cm="1">
        <f t="array" ref="AO101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$275.00
% Markup Materials: 0.00%</v>
      </c>
      <c r="AP101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Shawn Gibbons
Primary Addres: 132 Brookside Avenue, Boston, MA 02130
Phone Number: 617-590-3006
Fax Number: 617-522-9021</v>
      </c>
      <c r="AQ1010" t="str">
        <f>VLOOKUP(data[[#This Row],[Lead Name]],get_cat!$A$170:$B$172,2,0)</f>
        <v>Miranda Beaudet 
Address: One Ashburton Place Room 1608 Boston, MA 02108 
Phone: 617-359-7292 | Email: Miranda.Beaudet@mass.gov</v>
      </c>
      <c r="AR101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Shawn Gibbons
Emergency Contact Phone/After Hours: 617-522-6650
Emergency Contact Email: gibbons@carlysle.net</v>
      </c>
    </row>
    <row r="1011" spans="1:44" x14ac:dyDescent="0.35">
      <c r="A1011" t="s">
        <v>2256</v>
      </c>
      <c r="B1011" t="s">
        <v>2171</v>
      </c>
      <c r="C1011" t="s">
        <v>2172</v>
      </c>
      <c r="D1011" t="s">
        <v>2195</v>
      </c>
      <c r="E1011" t="s">
        <v>48</v>
      </c>
      <c r="F1011" t="s">
        <v>48</v>
      </c>
      <c r="G1011" t="s">
        <v>48</v>
      </c>
      <c r="H1011" t="s">
        <v>48</v>
      </c>
      <c r="I1011" t="s">
        <v>48</v>
      </c>
      <c r="J1011" t="s">
        <v>48</v>
      </c>
      <c r="K1011" t="s">
        <v>48</v>
      </c>
      <c r="L1011" t="s">
        <v>48</v>
      </c>
      <c r="M1011" t="s">
        <v>48</v>
      </c>
      <c r="N1011" t="s">
        <v>48</v>
      </c>
      <c r="O1011" t="s">
        <v>48</v>
      </c>
      <c r="P1011" t="s">
        <v>48</v>
      </c>
      <c r="Q1011" t="s">
        <v>48</v>
      </c>
      <c r="R1011" t="s">
        <v>48</v>
      </c>
      <c r="S1011" t="s">
        <v>48</v>
      </c>
      <c r="T1011" t="s">
        <v>2257</v>
      </c>
      <c r="U1011" t="s">
        <v>2258</v>
      </c>
      <c r="V1011" t="s">
        <v>2259</v>
      </c>
      <c r="W1011" t="s">
        <v>2260</v>
      </c>
      <c r="X1011" t="s">
        <v>2261</v>
      </c>
      <c r="Y1011" t="s">
        <v>2262</v>
      </c>
      <c r="Z1011" t="s">
        <v>2256</v>
      </c>
      <c r="AA1011">
        <v>0.05</v>
      </c>
      <c r="AB1011">
        <v>0.04</v>
      </c>
      <c r="AC1011">
        <v>0.02</v>
      </c>
      <c r="AD1011">
        <v>0.01</v>
      </c>
      <c r="AE1011">
        <v>0.48</v>
      </c>
      <c r="AF1011">
        <v>140</v>
      </c>
      <c r="AG1011">
        <v>0.25</v>
      </c>
      <c r="AH1011" t="s">
        <v>55</v>
      </c>
      <c r="AI1011" s="26">
        <v>46009</v>
      </c>
      <c r="AJ1011" s="26" t="s">
        <v>2263</v>
      </c>
      <c r="AK1011" s="26" t="s">
        <v>2264</v>
      </c>
      <c r="AL1011" s="26" t="s">
        <v>2265</v>
      </c>
      <c r="AM1011" s="26" t="str" cm="1">
        <f t="array" ref="AM1011">IF(AH1011="Yes",T1011&amp;" (Suspended as of: "&amp;TEXT(AI1011,"m/dd/yyyy")&amp;")",T1011)</f>
        <v>Cebula Electronics Corp. dba Fire Detection Systems (Suspended as of: 12/18/2025)</v>
      </c>
      <c r="AN1011" t="str" cm="1">
        <f t="array" ref="AN101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2.00%
PPD 30 Days: 1.00%</v>
      </c>
      <c r="AO1011" t="str" cm="1">
        <f t="array" ref="AO101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48.00%
% or $ amount Markup Non Business/Emergency Hours: $140.00
% Markup Materials: 25.00%</v>
      </c>
      <c r="AP101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Joseph Cebula
Primary Addres: 66 Main Street, Chicopee, MA  01020
Phone Number: 413-594-7710
Fax Number: 413-594-9866</v>
      </c>
      <c r="AQ1011" t="str">
        <f>VLOOKUP(data[[#This Row],[Lead Name]],get_cat!$A$170:$B$172,2,0)</f>
        <v>Miranda Beaudet 
Address: One Ashburton Place Room 1608 Boston, MA 02108 
Phone: 617-359-7292 | Email: Miranda.Beaudet@mass.gov</v>
      </c>
      <c r="AR101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Stanley Matras
Emergency Contact Phone/After Hours: 800-675-9916
Emergency Contact Email: smatras@cebula.com</v>
      </c>
    </row>
    <row r="1012" spans="1:44" x14ac:dyDescent="0.35">
      <c r="A1012" t="s">
        <v>2266</v>
      </c>
      <c r="B1012" t="s">
        <v>2171</v>
      </c>
      <c r="C1012" t="s">
        <v>2172</v>
      </c>
      <c r="D1012" t="s">
        <v>2195</v>
      </c>
      <c r="E1012" t="s">
        <v>48</v>
      </c>
      <c r="F1012" t="s">
        <v>48</v>
      </c>
      <c r="G1012" t="s">
        <v>48</v>
      </c>
      <c r="H1012" t="s">
        <v>48</v>
      </c>
      <c r="I1012" t="s">
        <v>48</v>
      </c>
      <c r="J1012" t="s">
        <v>48</v>
      </c>
      <c r="K1012" t="s">
        <v>48</v>
      </c>
      <c r="L1012" t="s">
        <v>48</v>
      </c>
      <c r="M1012" t="s">
        <v>48</v>
      </c>
      <c r="N1012" t="s">
        <v>48</v>
      </c>
      <c r="O1012" t="s">
        <v>48</v>
      </c>
      <c r="P1012" t="s">
        <v>48</v>
      </c>
      <c r="Q1012" t="s">
        <v>48</v>
      </c>
      <c r="R1012" t="s">
        <v>48</v>
      </c>
      <c r="S1012" t="s">
        <v>48</v>
      </c>
      <c r="T1012" t="s">
        <v>2267</v>
      </c>
      <c r="U1012" t="s">
        <v>2268</v>
      </c>
      <c r="V1012" t="s">
        <v>2269</v>
      </c>
      <c r="W1012" t="s">
        <v>2270</v>
      </c>
      <c r="X1012" t="s">
        <v>2271</v>
      </c>
      <c r="Y1012" t="s">
        <v>2272</v>
      </c>
      <c r="Z1012" t="s">
        <v>2266</v>
      </c>
      <c r="AA1012">
        <v>0.04</v>
      </c>
      <c r="AB1012">
        <v>0.03</v>
      </c>
      <c r="AC1012">
        <v>0.02</v>
      </c>
      <c r="AD1012">
        <v>0.01</v>
      </c>
      <c r="AE1012">
        <v>1</v>
      </c>
      <c r="AG1012">
        <v>0.75</v>
      </c>
      <c r="AH1012" t="s">
        <v>55</v>
      </c>
      <c r="AI1012" s="26">
        <v>0</v>
      </c>
      <c r="AJ1012" s="26" t="s">
        <v>2273</v>
      </c>
      <c r="AK1012" s="26" t="s">
        <v>2274</v>
      </c>
      <c r="AL1012" s="26" t="s">
        <v>58</v>
      </c>
      <c r="AM1012" s="26" t="str" cm="1">
        <f t="array" ref="AM1012">IF(AH1012="Yes",T1012&amp;" (Suspended as of: "&amp;TEXT(AI1012,"m/dd/yyyy")&amp;")",T1012)</f>
        <v>Cintas Fire Protection (Suspended as of: 1/00/1900)</v>
      </c>
      <c r="AN1012" t="str" cm="1">
        <f t="array" ref="AN101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4.00%
PPD 15 Days: 3.00%
PPD 20 Days: 2.00%
PPD 30 Days: 1.00%</v>
      </c>
      <c r="AO1012" t="str" cm="1">
        <f t="array" ref="AO101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100.00%
% or $ amount Markup Non Business/Emergency Hours: $0.00
% Markup Materials: 75.00%</v>
      </c>
      <c r="AP101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Michael Perrone
Primary Addres: 710 Narragansett Park Drive, Pawtucket, RI 02861
Phone Number: 508-450-5086
Fax Number: 401-724-0879</v>
      </c>
      <c r="AQ1012" t="str">
        <f>VLOOKUP(data[[#This Row],[Lead Name]],get_cat!$A$170:$B$172,2,0)</f>
        <v>Miranda Beaudet 
Address: One Ashburton Place Room 1608 Boston, MA 02108 
Phone: 617-359-7292 | Email: Miranda.Beaudet@mass.gov</v>
      </c>
      <c r="AR101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Customer Service Representatives and Dispatchers
Emergency Contact Phone/After Hours: 401-484-6266
Emergency Contact Email: N/A</v>
      </c>
    </row>
    <row r="1013" spans="1:44" x14ac:dyDescent="0.35">
      <c r="A1013" t="s">
        <v>2275</v>
      </c>
      <c r="B1013" t="s">
        <v>2171</v>
      </c>
      <c r="C1013" t="s">
        <v>2172</v>
      </c>
      <c r="D1013" t="s">
        <v>2173</v>
      </c>
      <c r="E1013" t="s">
        <v>48</v>
      </c>
      <c r="F1013" t="s">
        <v>48</v>
      </c>
      <c r="G1013" t="s">
        <v>48</v>
      </c>
      <c r="H1013" t="s">
        <v>48</v>
      </c>
      <c r="I1013" t="s">
        <v>48</v>
      </c>
      <c r="J1013" t="s">
        <v>48</v>
      </c>
      <c r="K1013" t="s">
        <v>48</v>
      </c>
      <c r="L1013" t="s">
        <v>48</v>
      </c>
      <c r="M1013" t="s">
        <v>48</v>
      </c>
      <c r="N1013" t="s">
        <v>48</v>
      </c>
      <c r="O1013" t="s">
        <v>48</v>
      </c>
      <c r="P1013" t="s">
        <v>48</v>
      </c>
      <c r="Q1013" t="s">
        <v>48</v>
      </c>
      <c r="R1013" t="s">
        <v>48</v>
      </c>
      <c r="S1013" t="s">
        <v>48</v>
      </c>
      <c r="T1013" t="s">
        <v>2267</v>
      </c>
      <c r="U1013" t="s">
        <v>2268</v>
      </c>
      <c r="V1013" t="s">
        <v>2269</v>
      </c>
      <c r="W1013" t="s">
        <v>2270</v>
      </c>
      <c r="X1013" t="s">
        <v>2271</v>
      </c>
      <c r="Y1013" t="s">
        <v>2272</v>
      </c>
      <c r="Z1013" t="s">
        <v>2275</v>
      </c>
      <c r="AA1013">
        <v>0.04</v>
      </c>
      <c r="AB1013">
        <v>0.03</v>
      </c>
      <c r="AC1013">
        <v>0.02</v>
      </c>
      <c r="AD1013">
        <v>0.01</v>
      </c>
      <c r="AE1013">
        <v>1</v>
      </c>
      <c r="AG1013">
        <v>0.75</v>
      </c>
      <c r="AH1013" t="s">
        <v>68</v>
      </c>
      <c r="AI1013" s="26">
        <v>0</v>
      </c>
      <c r="AJ1013" s="26" t="s">
        <v>2273</v>
      </c>
      <c r="AK1013" s="26" t="s">
        <v>2274</v>
      </c>
      <c r="AL1013" s="26" t="s">
        <v>58</v>
      </c>
      <c r="AM1013" s="26" t="str" cm="1">
        <f t="array" ref="AM1013">IF(AH1013="Yes",T1013&amp;" (Suspended as of: "&amp;TEXT(AI1013,"m/dd/yyyy")&amp;")",T1013)</f>
        <v>Cintas Fire Protection</v>
      </c>
      <c r="AN1013" t="str" cm="1">
        <f t="array" ref="AN101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4.00%
PPD 15 Days: 3.00%
PPD 20 Days: 2.00%
PPD 30 Days: 1.00%</v>
      </c>
      <c r="AO1013" t="str" cm="1">
        <f t="array" ref="AO101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100.00%
% or $ amount Markup Non Business/Emergency Hours: $0.00
% Markup Materials: 75.00%</v>
      </c>
      <c r="AP101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Michael Perrone
Primary Addres: 710 Narragansett Park Drive, Pawtucket, RI 02861
Phone Number: 508-450-5086
Fax Number: 401-724-0879</v>
      </c>
      <c r="AQ1013" t="str">
        <f>VLOOKUP(data[[#This Row],[Lead Name]],get_cat!$A$170:$B$172,2,0)</f>
        <v>Miranda Beaudet 
Address: One Ashburton Place Room 1608 Boston, MA 02108 
Phone: 617-359-7292 | Email: Miranda.Beaudet@mass.gov</v>
      </c>
      <c r="AR101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Customer Service Representatives and Dispatchers
Emergency Contact Phone/After Hours: 401-484-6266
Emergency Contact Email: N/A</v>
      </c>
    </row>
    <row r="1014" spans="1:44" x14ac:dyDescent="0.35">
      <c r="A1014" t="s">
        <v>2276</v>
      </c>
      <c r="B1014" t="s">
        <v>2171</v>
      </c>
      <c r="C1014" t="s">
        <v>2172</v>
      </c>
      <c r="D1014" t="s">
        <v>2224</v>
      </c>
      <c r="E1014" t="s">
        <v>48</v>
      </c>
      <c r="F1014" t="s">
        <v>61</v>
      </c>
      <c r="G1014" t="s">
        <v>48</v>
      </c>
      <c r="H1014" t="s">
        <v>61</v>
      </c>
      <c r="I1014" t="s">
        <v>48</v>
      </c>
      <c r="J1014" t="s">
        <v>61</v>
      </c>
      <c r="K1014" t="s">
        <v>48</v>
      </c>
      <c r="L1014" t="s">
        <v>48</v>
      </c>
      <c r="M1014" t="s">
        <v>48</v>
      </c>
      <c r="N1014" t="s">
        <v>61</v>
      </c>
      <c r="O1014" t="s">
        <v>61</v>
      </c>
      <c r="P1014" t="s">
        <v>61</v>
      </c>
      <c r="Q1014" t="s">
        <v>61</v>
      </c>
      <c r="R1014" t="s">
        <v>61</v>
      </c>
      <c r="S1014" t="s">
        <v>61</v>
      </c>
      <c r="T1014" t="s">
        <v>2277</v>
      </c>
      <c r="U1014" t="s">
        <v>2278</v>
      </c>
      <c r="V1014" t="s">
        <v>2279</v>
      </c>
      <c r="W1014" t="s">
        <v>2280</v>
      </c>
      <c r="X1014" t="s">
        <v>2281</v>
      </c>
      <c r="Y1014" t="s">
        <v>2282</v>
      </c>
      <c r="Z1014" t="s">
        <v>2276</v>
      </c>
      <c r="AA1014">
        <v>0.02</v>
      </c>
      <c r="AB1014">
        <v>0.01</v>
      </c>
      <c r="AC1014">
        <v>0.01</v>
      </c>
      <c r="AD1014">
        <v>0.01</v>
      </c>
      <c r="AE1014">
        <v>0.35</v>
      </c>
      <c r="AG1014">
        <v>0.25</v>
      </c>
      <c r="AH1014" t="s">
        <v>68</v>
      </c>
      <c r="AI1014" s="26">
        <v>0</v>
      </c>
      <c r="AJ1014" s="26" t="s">
        <v>2283</v>
      </c>
      <c r="AK1014" s="26" t="s">
        <v>2284</v>
      </c>
      <c r="AL1014" s="26" t="s">
        <v>2285</v>
      </c>
      <c r="AM1014" s="26" t="str" cm="1">
        <f t="array" ref="AM1014">IF(AH1014="Yes",T1014&amp;" (Suspended as of: "&amp;TEXT(AI1014,"m/dd/yyyy")&amp;")",T1014)</f>
        <v>Delta Beckwith Elevator Company</v>
      </c>
      <c r="AN1014" t="str" cm="1">
        <f t="array" ref="AN101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1.00%
PPD 30 Days: 1.00%</v>
      </c>
      <c r="AO1014" t="str" cm="1">
        <f t="array" ref="AO101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35.00%
% or $ amount Markup Non Business/Emergency Hours: $0.00
% Markup Materials: 25.00%</v>
      </c>
      <c r="AP101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Kelsey Armani
Primary Addres: 115 Shawmut Road, Canton, MA 02021
Phone Number: 781-571-4290
Fax Number: 860-353-2805</v>
      </c>
      <c r="AQ1014" t="str">
        <f>VLOOKUP(data[[#This Row],[Lead Name]],get_cat!$A$170:$B$172,2,0)</f>
        <v>Miranda Beaudet 
Address: One Ashburton Place Room 1608 Boston, MA 02108 
Phone: 617-359-7292 | Email: Miranda.Beaudet@mass.gov</v>
      </c>
      <c r="AR101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Marc Langone
Emergency Contact Phone/After Hours: 781-467-8371
Emergency Contact Email: marc.Langone@delta-beckwith.com</v>
      </c>
    </row>
    <row r="1015" spans="1:44" x14ac:dyDescent="0.35">
      <c r="A1015" t="s">
        <v>2286</v>
      </c>
      <c r="B1015" t="s">
        <v>2171</v>
      </c>
      <c r="C1015" t="s">
        <v>2172</v>
      </c>
      <c r="D1015" t="s">
        <v>2224</v>
      </c>
      <c r="E1015" t="s">
        <v>61</v>
      </c>
      <c r="F1015" t="s">
        <v>61</v>
      </c>
      <c r="G1015" t="s">
        <v>61</v>
      </c>
      <c r="H1015" t="s">
        <v>61</v>
      </c>
      <c r="I1015" t="s">
        <v>61</v>
      </c>
      <c r="J1015" t="s">
        <v>61</v>
      </c>
      <c r="K1015" t="s">
        <v>61</v>
      </c>
      <c r="L1015" t="s">
        <v>61</v>
      </c>
      <c r="M1015" t="s">
        <v>61</v>
      </c>
      <c r="N1015" t="s">
        <v>61</v>
      </c>
      <c r="O1015" t="s">
        <v>61</v>
      </c>
      <c r="P1015" t="s">
        <v>61</v>
      </c>
      <c r="Q1015" t="s">
        <v>61</v>
      </c>
      <c r="R1015" t="s">
        <v>61</v>
      </c>
      <c r="S1015" t="s">
        <v>61</v>
      </c>
      <c r="T1015" t="s">
        <v>2287</v>
      </c>
      <c r="U1015" t="s">
        <v>2288</v>
      </c>
      <c r="V1015" t="s">
        <v>2289</v>
      </c>
      <c r="W1015" t="s">
        <v>2290</v>
      </c>
      <c r="X1015" t="s">
        <v>2291</v>
      </c>
      <c r="Y1015" t="s">
        <v>2292</v>
      </c>
      <c r="Z1015" t="s">
        <v>2286</v>
      </c>
      <c r="AA1015">
        <v>0.01</v>
      </c>
      <c r="AB1015">
        <v>0.01</v>
      </c>
      <c r="AC1015">
        <v>0.01</v>
      </c>
      <c r="AD1015">
        <v>0.01</v>
      </c>
      <c r="AE1015">
        <v>0.15</v>
      </c>
      <c r="AF1015">
        <v>375</v>
      </c>
      <c r="AG1015">
        <v>0.15</v>
      </c>
      <c r="AH1015" t="s">
        <v>68</v>
      </c>
      <c r="AI1015" s="26">
        <v>0</v>
      </c>
      <c r="AJ1015" s="26" t="s">
        <v>2293</v>
      </c>
      <c r="AK1015" s="26" t="s">
        <v>2294</v>
      </c>
      <c r="AL1015" s="26" t="s">
        <v>2295</v>
      </c>
      <c r="AM1015" s="26" t="str" cm="1">
        <f t="array" ref="AM1015">IF(AH1015="Yes",T1015&amp;" (Suspended as of: "&amp;TEXT(AI1015,"m/dd/yyyy")&amp;")",T1015)</f>
        <v>Eagle Elevator Co</v>
      </c>
      <c r="AN1015" t="str" cm="1">
        <f t="array" ref="AN101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1.00%
PPD 30 Days: 1.00%</v>
      </c>
      <c r="AO1015" t="str" cm="1">
        <f t="array" ref="AO101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15.00%
% or $ amount Markup Non Business/Emergency Hours: $375.00
% Markup Materials: 15.00%</v>
      </c>
      <c r="AP101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Blaine Bartlett
Primary Addres: 176 Norfolk Avenue, Roxbury, MA 02119
Phone Number: 617-201-8721
Fax Number: 617-238-0625</v>
      </c>
      <c r="AQ1015" t="str">
        <f>VLOOKUP(data[[#This Row],[Lead Name]],get_cat!$A$170:$B$172,2,0)</f>
        <v>Miranda Beaudet 
Address: One Ashburton Place Room 1608 Boston, MA 02108 
Phone: 617-359-7292 | Email: Miranda.Beaudet@mass.gov</v>
      </c>
      <c r="AR101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Dan Wrenn 
Emergency Contact Phone/After Hours: 617-201-8687
Emergency Contact Email: dan.wrenn@eagleelevator.net</v>
      </c>
    </row>
    <row r="1016" spans="1:44" x14ac:dyDescent="0.35">
      <c r="A1016" t="s">
        <v>2296</v>
      </c>
      <c r="B1016" t="s">
        <v>2171</v>
      </c>
      <c r="C1016" t="s">
        <v>2172</v>
      </c>
      <c r="D1016" t="s">
        <v>2195</v>
      </c>
      <c r="E1016" t="s">
        <v>48</v>
      </c>
      <c r="F1016" t="s">
        <v>61</v>
      </c>
      <c r="G1016" t="s">
        <v>48</v>
      </c>
      <c r="H1016" t="s">
        <v>61</v>
      </c>
      <c r="I1016" t="s">
        <v>48</v>
      </c>
      <c r="J1016" t="s">
        <v>61</v>
      </c>
      <c r="K1016" t="s">
        <v>48</v>
      </c>
      <c r="L1016" t="s">
        <v>48</v>
      </c>
      <c r="M1016" t="s">
        <v>48</v>
      </c>
      <c r="N1016" t="s">
        <v>61</v>
      </c>
      <c r="O1016" t="s">
        <v>48</v>
      </c>
      <c r="P1016" t="s">
        <v>61</v>
      </c>
      <c r="Q1016" t="s">
        <v>61</v>
      </c>
      <c r="R1016" t="s">
        <v>48</v>
      </c>
      <c r="S1016" t="s">
        <v>48</v>
      </c>
      <c r="T1016" t="s">
        <v>2297</v>
      </c>
      <c r="U1016" t="s">
        <v>2298</v>
      </c>
      <c r="V1016" t="s">
        <v>2299</v>
      </c>
      <c r="W1016" t="s">
        <v>2300</v>
      </c>
      <c r="X1016" t="s">
        <v>2301</v>
      </c>
      <c r="Y1016" t="s">
        <v>2302</v>
      </c>
      <c r="Z1016" t="s">
        <v>2296</v>
      </c>
      <c r="AA1016">
        <v>0.05</v>
      </c>
      <c r="AB1016">
        <v>0.04</v>
      </c>
      <c r="AC1016">
        <v>0.03</v>
      </c>
      <c r="AD1016">
        <v>0.02</v>
      </c>
      <c r="AE1016">
        <v>0.3</v>
      </c>
      <c r="AG1016">
        <v>0.75</v>
      </c>
      <c r="AH1016" t="s">
        <v>68</v>
      </c>
      <c r="AI1016" s="26">
        <v>0</v>
      </c>
      <c r="AJ1016" s="26" t="s">
        <v>2303</v>
      </c>
      <c r="AK1016" s="26" t="s">
        <v>2304</v>
      </c>
      <c r="AL1016" s="26" t="s">
        <v>2305</v>
      </c>
      <c r="AM1016" s="26" t="str" cm="1">
        <f t="array" ref="AM1016">IF(AH1016="Yes",T1016&amp;" (Suspended as of: "&amp;TEXT(AI1016,"m/dd/yyyy")&amp;")",T1016)</f>
        <v>Easton Electronics</v>
      </c>
      <c r="AN1016" t="str" cm="1">
        <f t="array" ref="AN101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1016" t="str" cm="1">
        <f t="array" ref="AO101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30.00%
% or $ amount Markup Non Business/Emergency Hours: $0.00
% Markup Materials: 75.00%</v>
      </c>
      <c r="AP101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Erin Joseph
Primary Addres: 80 Cedar Street, Suite 2, Canton, MA 02021
Phone Number: 781-828-1955
Fax Number: 781-828-3719</v>
      </c>
      <c r="AQ1016" t="str">
        <f>VLOOKUP(data[[#This Row],[Lead Name]],get_cat!$A$170:$B$172,2,0)</f>
        <v>Miranda Beaudet 
Address: One Ashburton Place Room 1608 Boston, MA 02108 
Phone: 617-359-7292 | Email: Miranda.Beaudet@mass.gov</v>
      </c>
      <c r="AR101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Karen Diggle
Emergency Contact Phone/After Hours: 781-828-1955 x6 
Emergency Contact Email: kdiggle@easton-electronics.com</v>
      </c>
    </row>
    <row r="1017" spans="1:44" x14ac:dyDescent="0.35">
      <c r="A1017" t="s">
        <v>2306</v>
      </c>
      <c r="B1017" t="s">
        <v>2171</v>
      </c>
      <c r="C1017" t="s">
        <v>2172</v>
      </c>
      <c r="D1017" t="s">
        <v>2173</v>
      </c>
      <c r="E1017" t="s">
        <v>48</v>
      </c>
      <c r="F1017" t="s">
        <v>61</v>
      </c>
      <c r="G1017" t="s">
        <v>48</v>
      </c>
      <c r="H1017" t="s">
        <v>61</v>
      </c>
      <c r="I1017" t="s">
        <v>48</v>
      </c>
      <c r="J1017" t="s">
        <v>61</v>
      </c>
      <c r="K1017" t="s">
        <v>48</v>
      </c>
      <c r="L1017" t="s">
        <v>48</v>
      </c>
      <c r="M1017" t="s">
        <v>48</v>
      </c>
      <c r="N1017" t="s">
        <v>61</v>
      </c>
      <c r="O1017" t="s">
        <v>48</v>
      </c>
      <c r="P1017" t="s">
        <v>61</v>
      </c>
      <c r="Q1017" t="s">
        <v>61</v>
      </c>
      <c r="R1017" t="s">
        <v>48</v>
      </c>
      <c r="S1017" t="s">
        <v>48</v>
      </c>
      <c r="T1017" t="s">
        <v>2297</v>
      </c>
      <c r="U1017" t="s">
        <v>2298</v>
      </c>
      <c r="V1017" t="s">
        <v>2307</v>
      </c>
      <c r="W1017" t="s">
        <v>2300</v>
      </c>
      <c r="X1017" t="s">
        <v>2301</v>
      </c>
      <c r="Y1017" t="s">
        <v>2308</v>
      </c>
      <c r="Z1017" t="s">
        <v>2306</v>
      </c>
      <c r="AA1017">
        <v>0.05</v>
      </c>
      <c r="AB1017">
        <v>0.04</v>
      </c>
      <c r="AC1017">
        <v>0.03</v>
      </c>
      <c r="AD1017">
        <v>0.02</v>
      </c>
      <c r="AE1017">
        <v>1.5</v>
      </c>
      <c r="AG1017">
        <v>1.4</v>
      </c>
      <c r="AH1017" t="s">
        <v>68</v>
      </c>
      <c r="AI1017" s="26">
        <v>0</v>
      </c>
      <c r="AJ1017" s="26" t="s">
        <v>2309</v>
      </c>
      <c r="AK1017" s="26" t="s">
        <v>2310</v>
      </c>
      <c r="AL1017" s="26" t="s">
        <v>2311</v>
      </c>
      <c r="AM1017" s="26" t="str" cm="1">
        <f t="array" ref="AM1017">IF(AH1017="Yes",T1017&amp;" (Suspended as of: "&amp;TEXT(AI1017,"m/dd/yyyy")&amp;")",T1017)</f>
        <v>Easton Electronics</v>
      </c>
      <c r="AN1017" t="str" cm="1">
        <f t="array" ref="AN101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1017" t="str" cm="1">
        <f t="array" ref="AO101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150.00%
% or $ amount Markup Non Business/Emergency Hours: $0.00
% Markup Materials: 140.00%</v>
      </c>
      <c r="AP101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Alma Meta
Primary Addres: 80 Cedar Street, Suite 2, Canton, MA 02021
Phone Number: 781-828-1955
Fax Number: 781-828-3719</v>
      </c>
      <c r="AQ1017" t="str">
        <f>VLOOKUP(data[[#This Row],[Lead Name]],get_cat!$A$170:$B$172,2,0)</f>
        <v>Miranda Beaudet 
Address: One Ashburton Place Room 1608 Boston, MA 02108 
Phone: 617-359-7292 | Email: Miranda.Beaudet@mass.gov</v>
      </c>
      <c r="AR101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Service Dispatch
Emergency Contact Phone/After Hours: 781-828-1955 
Emergency Contact Email: dispatch@easton-electronics.com</v>
      </c>
    </row>
    <row r="1018" spans="1:44" x14ac:dyDescent="0.35">
      <c r="A1018" t="s">
        <v>2312</v>
      </c>
      <c r="B1018" t="s">
        <v>2171</v>
      </c>
      <c r="C1018" t="s">
        <v>2172</v>
      </c>
      <c r="D1018" t="s">
        <v>2224</v>
      </c>
      <c r="E1018" t="s">
        <v>48</v>
      </c>
      <c r="F1018" t="s">
        <v>48</v>
      </c>
      <c r="G1018" t="s">
        <v>48</v>
      </c>
      <c r="H1018" t="s">
        <v>48</v>
      </c>
      <c r="I1018" t="s">
        <v>48</v>
      </c>
      <c r="J1018" t="s">
        <v>48</v>
      </c>
      <c r="K1018" t="s">
        <v>48</v>
      </c>
      <c r="L1018" t="s">
        <v>61</v>
      </c>
      <c r="M1018" t="s">
        <v>61</v>
      </c>
      <c r="N1018" t="s">
        <v>61</v>
      </c>
      <c r="O1018" t="s">
        <v>48</v>
      </c>
      <c r="P1018" t="s">
        <v>48</v>
      </c>
      <c r="Q1018" t="s">
        <v>48</v>
      </c>
      <c r="R1018" t="s">
        <v>48</v>
      </c>
      <c r="S1018" t="s">
        <v>61</v>
      </c>
      <c r="T1018" t="s">
        <v>2313</v>
      </c>
      <c r="U1018" t="s">
        <v>2314</v>
      </c>
      <c r="V1018" t="s">
        <v>2315</v>
      </c>
      <c r="W1018" t="s">
        <v>2316</v>
      </c>
      <c r="X1018" t="s">
        <v>2317</v>
      </c>
      <c r="Y1018" t="s">
        <v>2318</v>
      </c>
      <c r="Z1018" t="s">
        <v>2312</v>
      </c>
      <c r="AA1018">
        <v>0.01</v>
      </c>
      <c r="AB1018">
        <v>0</v>
      </c>
      <c r="AC1018">
        <v>0</v>
      </c>
      <c r="AD1018">
        <v>0</v>
      </c>
      <c r="AG1018">
        <v>0.1</v>
      </c>
      <c r="AH1018" t="s">
        <v>68</v>
      </c>
      <c r="AI1018" s="26">
        <v>0</v>
      </c>
      <c r="AJ1018" s="26" t="s">
        <v>2319</v>
      </c>
      <c r="AK1018" s="26" t="s">
        <v>2316</v>
      </c>
      <c r="AL1018" s="26" t="s">
        <v>2320</v>
      </c>
      <c r="AM1018" s="26" t="str" cm="1">
        <f t="array" ref="AM1018">IF(AH1018="Yes",T1018&amp;" (Suspended as of: "&amp;TEXT(AI1018,"m/dd/yyyy")&amp;")",T1018)</f>
        <v>Elevator Maintenance &amp; Service, Inc.</v>
      </c>
      <c r="AN1018" t="str" cm="1">
        <f t="array" ref="AN101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018" t="str" cm="1">
        <f t="array" ref="AO101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10.00%</v>
      </c>
      <c r="AP101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Scott Hale
Primary Addres: 163 Washington Street, Worcester, MA 01610
Phone Number: 508-756-7439
Fax Number: 508-756-2053</v>
      </c>
      <c r="AQ1018" t="str">
        <f>VLOOKUP(data[[#This Row],[Lead Name]],get_cat!$A$170:$B$172,2,0)</f>
        <v>Miranda Beaudet 
Address: One Ashburton Place Room 1608 Boston, MA 02108 
Phone: 617-359-7292 | Email: Miranda.Beaudet@mass.gov</v>
      </c>
      <c r="AR101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Kristina Bellows
Emergency Contact Phone/After Hours: 508-756-7439
Emergency Contact Email: kris@elevator-maintenance.net</v>
      </c>
    </row>
    <row r="1019" spans="1:44" x14ac:dyDescent="0.35">
      <c r="A1019" t="s">
        <v>2321</v>
      </c>
      <c r="B1019" t="s">
        <v>2171</v>
      </c>
      <c r="C1019" t="s">
        <v>2172</v>
      </c>
      <c r="D1019" t="s">
        <v>2224</v>
      </c>
      <c r="E1019" t="s">
        <v>48</v>
      </c>
      <c r="F1019" t="s">
        <v>48</v>
      </c>
      <c r="G1019" t="s">
        <v>48</v>
      </c>
      <c r="H1019" t="s">
        <v>61</v>
      </c>
      <c r="I1019" t="s">
        <v>48</v>
      </c>
      <c r="J1019" t="s">
        <v>61</v>
      </c>
      <c r="K1019" t="s">
        <v>48</v>
      </c>
      <c r="L1019" t="s">
        <v>48</v>
      </c>
      <c r="M1019" t="s">
        <v>48</v>
      </c>
      <c r="N1019" t="s">
        <v>61</v>
      </c>
      <c r="O1019" t="s">
        <v>48</v>
      </c>
      <c r="P1019" t="s">
        <v>61</v>
      </c>
      <c r="Q1019" t="s">
        <v>61</v>
      </c>
      <c r="R1019" t="s">
        <v>61</v>
      </c>
      <c r="S1019" t="s">
        <v>48</v>
      </c>
      <c r="T1019" t="s">
        <v>2322</v>
      </c>
      <c r="U1019" t="s">
        <v>2323</v>
      </c>
      <c r="V1019" t="s">
        <v>2324</v>
      </c>
      <c r="W1019" t="s">
        <v>2325</v>
      </c>
      <c r="X1019" t="s">
        <v>2326</v>
      </c>
      <c r="Y1019" t="s">
        <v>2327</v>
      </c>
      <c r="Z1019" t="s">
        <v>2321</v>
      </c>
      <c r="AA1019">
        <v>0.03</v>
      </c>
      <c r="AB1019">
        <v>0.02</v>
      </c>
      <c r="AC1019">
        <v>0.02</v>
      </c>
      <c r="AD1019">
        <v>0.01</v>
      </c>
      <c r="AE1019">
        <v>2.25</v>
      </c>
      <c r="AG1019">
        <v>0.15</v>
      </c>
      <c r="AH1019" t="s">
        <v>68</v>
      </c>
      <c r="AI1019" s="26">
        <v>0</v>
      </c>
      <c r="AJ1019" s="26" t="s">
        <v>2328</v>
      </c>
      <c r="AK1019" s="26" t="s">
        <v>2325</v>
      </c>
      <c r="AL1019" s="26" t="s">
        <v>2329</v>
      </c>
      <c r="AM1019" s="26" t="str" cm="1">
        <f t="array" ref="AM1019">IF(AH1019="Yes",T1019&amp;" (Suspended as of: "&amp;TEXT(AI1019,"m/dd/yyyy")&amp;")",T1019)</f>
        <v>Embree &amp; White, Inc. dba Embree Elevator</v>
      </c>
      <c r="AN1019" t="str" cm="1">
        <f t="array" ref="AN101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2.00%
PPD 30 Days: 1.00%</v>
      </c>
      <c r="AO1019" t="str" cm="1">
        <f t="array" ref="AO101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225.00%
% or $ amount Markup Non Business/Emergency Hours: $0.00
% Markup Materials: 15.00%</v>
      </c>
      <c r="AP101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Clifford F Washer
Primary Addres: 227 Garfield Avenue, Woburn,  MA 01801
Phone Number: 781-937-0700
Fax Number: 781-937-0707</v>
      </c>
      <c r="AQ1019" t="str">
        <f>VLOOKUP(data[[#This Row],[Lead Name]],get_cat!$A$170:$B$172,2,0)</f>
        <v>Miranda Beaudet 
Address: One Ashburton Place Room 1608 Boston, MA 02108 
Phone: 617-359-7292 | Email: Miranda.Beaudet@mass.gov</v>
      </c>
      <c r="AR101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Sandra Fay
Emergency Contact Phone/After Hours: 781-937-0700
Emergency Contact Email: sandie@embreeelevator.com</v>
      </c>
    </row>
    <row r="1020" spans="1:44" x14ac:dyDescent="0.35">
      <c r="A1020" t="s">
        <v>133</v>
      </c>
      <c r="B1020" t="s">
        <v>322</v>
      </c>
      <c r="C1020" t="s">
        <v>322</v>
      </c>
      <c r="D1020" t="s">
        <v>322</v>
      </c>
      <c r="E1020" t="s">
        <v>48</v>
      </c>
      <c r="F1020" t="s">
        <v>48</v>
      </c>
      <c r="G1020" t="s">
        <v>48</v>
      </c>
      <c r="H1020" t="s">
        <v>48</v>
      </c>
      <c r="I1020" t="s">
        <v>48</v>
      </c>
      <c r="J1020" t="s">
        <v>48</v>
      </c>
      <c r="K1020" t="s">
        <v>48</v>
      </c>
      <c r="L1020" t="s">
        <v>48</v>
      </c>
      <c r="M1020" t="s">
        <v>48</v>
      </c>
      <c r="N1020" t="s">
        <v>48</v>
      </c>
      <c r="O1020" t="s">
        <v>48</v>
      </c>
      <c r="P1020" t="s">
        <v>48</v>
      </c>
      <c r="Q1020" t="s">
        <v>48</v>
      </c>
      <c r="R1020" t="s">
        <v>48</v>
      </c>
      <c r="S1020" t="s">
        <v>48</v>
      </c>
      <c r="T1020" t="s">
        <v>322</v>
      </c>
      <c r="U1020" t="s">
        <v>322</v>
      </c>
      <c r="V1020" t="s">
        <v>322</v>
      </c>
      <c r="W1020" t="s">
        <v>322</v>
      </c>
      <c r="X1020" t="s">
        <v>322</v>
      </c>
      <c r="Y1020" t="s">
        <v>322</v>
      </c>
      <c r="Z1020" t="s">
        <v>322</v>
      </c>
      <c r="AH1020" t="s">
        <v>322</v>
      </c>
      <c r="AI1020" s="26"/>
      <c r="AJ1020" s="26" t="s">
        <v>322</v>
      </c>
      <c r="AK1020" s="26" t="s">
        <v>322</v>
      </c>
      <c r="AL1020" s="26" t="s">
        <v>322</v>
      </c>
      <c r="AM1020" s="26" t="str" cm="1">
        <f t="array" ref="AM1020">IF(AH1020="Yes",T1020&amp;" (Suspended as of: "&amp;TEXT(AI1020,"m/dd/yyyy")&amp;")",T1020)</f>
        <v xml:space="preserve"> </v>
      </c>
      <c r="AN1020" t="str" cm="1">
        <f t="array" ref="AN102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20" t="str" cm="1">
        <f t="array" ref="AO102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2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20" t="e">
        <f>VLOOKUP(data[[#This Row],[Lead Name]],get_cat!$A$170:$B$172,2,0)</f>
        <v>#N/A</v>
      </c>
      <c r="AR102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21" spans="1:44" x14ac:dyDescent="0.35">
      <c r="A1021" t="s">
        <v>2330</v>
      </c>
      <c r="B1021" t="s">
        <v>2171</v>
      </c>
      <c r="C1021" t="s">
        <v>2172</v>
      </c>
      <c r="D1021" t="s">
        <v>2173</v>
      </c>
      <c r="E1021" t="s">
        <v>61</v>
      </c>
      <c r="F1021" t="s">
        <v>61</v>
      </c>
      <c r="G1021" t="s">
        <v>61</v>
      </c>
      <c r="H1021" t="s">
        <v>61</v>
      </c>
      <c r="I1021" t="s">
        <v>61</v>
      </c>
      <c r="J1021" t="s">
        <v>61</v>
      </c>
      <c r="K1021" t="s">
        <v>61</v>
      </c>
      <c r="L1021" t="s">
        <v>61</v>
      </c>
      <c r="M1021" t="s">
        <v>61</v>
      </c>
      <c r="N1021" t="s">
        <v>61</v>
      </c>
      <c r="O1021" t="s">
        <v>61</v>
      </c>
      <c r="P1021" t="s">
        <v>61</v>
      </c>
      <c r="Q1021" t="s">
        <v>61</v>
      </c>
      <c r="R1021" t="s">
        <v>61</v>
      </c>
      <c r="S1021" t="s">
        <v>61</v>
      </c>
      <c r="T1021" t="s">
        <v>2331</v>
      </c>
      <c r="U1021" t="s">
        <v>2332</v>
      </c>
      <c r="V1021" t="s">
        <v>2333</v>
      </c>
      <c r="W1021" t="s">
        <v>2334</v>
      </c>
      <c r="X1021" t="s">
        <v>2335</v>
      </c>
      <c r="Y1021" t="s">
        <v>2336</v>
      </c>
      <c r="Z1021" t="s">
        <v>2330</v>
      </c>
      <c r="AA1021">
        <v>0.04</v>
      </c>
      <c r="AB1021">
        <v>0.03</v>
      </c>
      <c r="AC1021">
        <v>0</v>
      </c>
      <c r="AD1021">
        <v>0</v>
      </c>
      <c r="AE1021">
        <v>0.75</v>
      </c>
      <c r="AG1021">
        <v>0.25</v>
      </c>
      <c r="AH1021" t="s">
        <v>68</v>
      </c>
      <c r="AI1021" s="26">
        <v>0</v>
      </c>
      <c r="AJ1021" s="26" t="s">
        <v>2337</v>
      </c>
      <c r="AK1021" s="26" t="s">
        <v>2338</v>
      </c>
      <c r="AL1021" s="26" t="s">
        <v>2339</v>
      </c>
      <c r="AM1021" s="26" t="str" cm="1">
        <f t="array" ref="AM1021">IF(AH1021="Yes",T1021&amp;" (Suspended as of: "&amp;TEXT(AI1021,"m/dd/yyyy")&amp;")",T1021)</f>
        <v>Fire Equipment, Inc.</v>
      </c>
      <c r="AN1021" t="str" cm="1">
        <f t="array" ref="AN102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4.00%
PPD 15 Days: 3.00%
PPD 20 Days: 0.00%
PPD 30 Days: 0.00%</v>
      </c>
      <c r="AO1021" t="str" cm="1">
        <f t="array" ref="AO102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75.00%
% or $ amount Markup Non Business/Emergency Hours: $0.00
% Markup Materials: 25.00%</v>
      </c>
      <c r="AP102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Brian Murphy
Primary Addres: 20 Hall Street, Medford, MA 02155
Phone Number: 781-827-5125
Fax Number: n/a</v>
      </c>
      <c r="AQ1021" t="str">
        <f>VLOOKUP(data[[#This Row],[Lead Name]],get_cat!$A$170:$B$172,2,0)</f>
        <v>Miranda Beaudet 
Address: One Ashburton Place Room 1608 Boston, MA 02108 
Phone: 617-359-7292 | Email: Miranda.Beaudet@mass.gov</v>
      </c>
      <c r="AR102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Customer Service Representatives
Emergency Contact Phone/After Hours: 888-296-1381
Emergency Contact Email: brmurphy@firefire.com</v>
      </c>
    </row>
    <row r="1022" spans="1:44" x14ac:dyDescent="0.35">
      <c r="A1022" t="s">
        <v>2340</v>
      </c>
      <c r="B1022" t="s">
        <v>1797</v>
      </c>
      <c r="C1022" t="s">
        <v>2172</v>
      </c>
      <c r="D1022" t="s">
        <v>2195</v>
      </c>
      <c r="E1022" t="s">
        <v>48</v>
      </c>
      <c r="F1022" t="s">
        <v>61</v>
      </c>
      <c r="G1022" t="s">
        <v>48</v>
      </c>
      <c r="H1022" t="s">
        <v>61</v>
      </c>
      <c r="I1022" t="s">
        <v>61</v>
      </c>
      <c r="J1022" t="s">
        <v>48</v>
      </c>
      <c r="K1022" t="s">
        <v>48</v>
      </c>
      <c r="L1022" t="s">
        <v>48</v>
      </c>
      <c r="M1022" t="s">
        <v>48</v>
      </c>
      <c r="N1022" t="s">
        <v>48</v>
      </c>
      <c r="O1022" t="s">
        <v>61</v>
      </c>
      <c r="P1022" t="s">
        <v>61</v>
      </c>
      <c r="Q1022" t="s">
        <v>61</v>
      </c>
      <c r="R1022" t="s">
        <v>48</v>
      </c>
      <c r="S1022" t="s">
        <v>48</v>
      </c>
      <c r="T1022" t="s">
        <v>1123</v>
      </c>
      <c r="U1022" t="s">
        <v>2341</v>
      </c>
      <c r="V1022" t="s">
        <v>2342</v>
      </c>
      <c r="W1022" t="s">
        <v>1126</v>
      </c>
      <c r="X1022" t="s">
        <v>1127</v>
      </c>
      <c r="Y1022" t="s">
        <v>2343</v>
      </c>
      <c r="Z1022" t="s">
        <v>2340</v>
      </c>
      <c r="AA1022">
        <v>0.04</v>
      </c>
      <c r="AB1022">
        <v>0.03</v>
      </c>
      <c r="AC1022">
        <v>0.02</v>
      </c>
      <c r="AD1022">
        <v>0</v>
      </c>
      <c r="AE1022">
        <v>0.9</v>
      </c>
      <c r="AG1022">
        <v>0.5</v>
      </c>
      <c r="AH1022" t="s">
        <v>68</v>
      </c>
      <c r="AI1022" s="26">
        <v>0</v>
      </c>
      <c r="AJ1022" s="26" t="s">
        <v>2342</v>
      </c>
      <c r="AK1022" s="26" t="s">
        <v>1126</v>
      </c>
      <c r="AL1022" s="26" t="s">
        <v>2343</v>
      </c>
      <c r="AM1022" s="26" t="str" cm="1">
        <f t="array" ref="AM1022">IF(AH1022="Yes",T1022&amp;" (Suspended as of: "&amp;TEXT(AI1022,"m/dd/yyyy")&amp;")",T1022)</f>
        <v>Fire Systems Inc.</v>
      </c>
      <c r="AN1022" t="str" cm="1">
        <f t="array" ref="AN102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4.00%
PPD 15 Days: 3.00%
PPD 20 Days: 2.00%
PPD 30 Days: 0.00%</v>
      </c>
      <c r="AO1022" t="str" cm="1">
        <f t="array" ref="AO102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90.00%
% or $ amount Markup Non Business/Emergency Hours: $0.00
% Markup Materials: 50.00%</v>
      </c>
      <c r="AP102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Cheryl Barrett
Primary Addres: 955 Reed Road, North Dartmouth, MA 02747
Phone Number: 508-999-4444 x101
Fax Number: 508-996-2828</v>
      </c>
      <c r="AQ1022" t="str">
        <f>VLOOKUP(data[[#This Row],[Lead Name]],get_cat!$A$170:$B$172,2,0)</f>
        <v>Miranda Beaudet 
Address: One Ashburton Place Room 1608 Boston, MA 02108 
Phone: 617-359-7292 | Email: Miranda.Beaudet@mass.gov</v>
      </c>
      <c r="AR102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Cheryl Barrett
Emergency Contact Phone/After Hours: 508-999-4444 x101
Emergency Contact Email: cabarrett@firesystemsinc.net</v>
      </c>
    </row>
    <row r="1023" spans="1:44" x14ac:dyDescent="0.35">
      <c r="A1023" t="s">
        <v>2344</v>
      </c>
      <c r="B1023" t="s">
        <v>1797</v>
      </c>
      <c r="C1023" t="s">
        <v>2172</v>
      </c>
      <c r="D1023" t="s">
        <v>2173</v>
      </c>
      <c r="E1023" t="s">
        <v>48</v>
      </c>
      <c r="F1023" t="s">
        <v>61</v>
      </c>
      <c r="G1023" t="s">
        <v>48</v>
      </c>
      <c r="H1023" t="s">
        <v>61</v>
      </c>
      <c r="I1023" t="s">
        <v>61</v>
      </c>
      <c r="J1023" t="s">
        <v>48</v>
      </c>
      <c r="K1023" t="s">
        <v>48</v>
      </c>
      <c r="L1023" t="s">
        <v>48</v>
      </c>
      <c r="M1023" t="s">
        <v>48</v>
      </c>
      <c r="N1023" t="s">
        <v>48</v>
      </c>
      <c r="O1023" t="s">
        <v>61</v>
      </c>
      <c r="P1023" t="s">
        <v>61</v>
      </c>
      <c r="Q1023" t="s">
        <v>61</v>
      </c>
      <c r="R1023" t="s">
        <v>48</v>
      </c>
      <c r="S1023" t="s">
        <v>48</v>
      </c>
      <c r="T1023" t="s">
        <v>1123</v>
      </c>
      <c r="U1023" t="s">
        <v>2341</v>
      </c>
      <c r="V1023" t="s">
        <v>2342</v>
      </c>
      <c r="W1023" t="s">
        <v>1126</v>
      </c>
      <c r="X1023" t="s">
        <v>1127</v>
      </c>
      <c r="Y1023" t="s">
        <v>2343</v>
      </c>
      <c r="Z1023" t="s">
        <v>2344</v>
      </c>
      <c r="AA1023">
        <v>0.04</v>
      </c>
      <c r="AB1023">
        <v>0.03</v>
      </c>
      <c r="AC1023">
        <v>0.02</v>
      </c>
      <c r="AD1023">
        <v>0</v>
      </c>
      <c r="AE1023">
        <v>0</v>
      </c>
      <c r="AF1023">
        <v>0</v>
      </c>
      <c r="AG1023">
        <v>0</v>
      </c>
      <c r="AH1023" t="s">
        <v>68</v>
      </c>
      <c r="AI1023" s="26">
        <v>0</v>
      </c>
      <c r="AJ1023" s="26" t="s">
        <v>2345</v>
      </c>
      <c r="AK1023" s="26" t="s">
        <v>2346</v>
      </c>
      <c r="AL1023" s="26" t="s">
        <v>2347</v>
      </c>
      <c r="AM1023" s="26" t="str" cm="1">
        <f t="array" ref="AM1023">IF(AH1023="Yes",T1023&amp;" (Suspended as of: "&amp;TEXT(AI1023,"m/dd/yyyy")&amp;")",T1023)</f>
        <v>Fire Systems Inc.</v>
      </c>
      <c r="AN1023" t="str" cm="1">
        <f t="array" ref="AN102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4.00%
PPD 15 Days: 3.00%
PPD 20 Days: 2.00%
PPD 30 Days: 0.00%</v>
      </c>
      <c r="AO1023" t="str" cm="1">
        <f t="array" ref="AO102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2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Cheryl Barrett
Primary Addres: 955 Reed Road, North Dartmouth, MA 02747
Phone Number: 508-999-4444 x101
Fax Number: 508-996-2828</v>
      </c>
      <c r="AQ1023" t="str">
        <f>VLOOKUP(data[[#This Row],[Lead Name]],get_cat!$A$170:$B$172,2,0)</f>
        <v>Miranda Beaudet 
Address: One Ashburton Place Room 1608 Boston, MA 02108 
Phone: 617-359-7292 | Email: Miranda.Beaudet@mass.gov</v>
      </c>
      <c r="AR102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Thomas Hinman
Emergency Contact Phone/After Hours: 508-999-4444 x305
Emergency Contact Email: thinman@firesystemsinc.net</v>
      </c>
    </row>
    <row r="1024" spans="1:44" x14ac:dyDescent="0.35">
      <c r="A1024" t="s">
        <v>2348</v>
      </c>
      <c r="B1024" t="s">
        <v>1797</v>
      </c>
      <c r="C1024" t="s">
        <v>2172</v>
      </c>
      <c r="D1024" t="s">
        <v>2195</v>
      </c>
      <c r="E1024" t="s">
        <v>48</v>
      </c>
      <c r="F1024" t="s">
        <v>61</v>
      </c>
      <c r="G1024" t="s">
        <v>48</v>
      </c>
      <c r="H1024" t="s">
        <v>61</v>
      </c>
      <c r="I1024" t="s">
        <v>48</v>
      </c>
      <c r="J1024" t="s">
        <v>61</v>
      </c>
      <c r="K1024" t="s">
        <v>48</v>
      </c>
      <c r="L1024" t="s">
        <v>48</v>
      </c>
      <c r="M1024" t="s">
        <v>48</v>
      </c>
      <c r="N1024" t="s">
        <v>61</v>
      </c>
      <c r="O1024" t="s">
        <v>48</v>
      </c>
      <c r="P1024" t="s">
        <v>61</v>
      </c>
      <c r="Q1024" t="s">
        <v>61</v>
      </c>
      <c r="R1024" t="s">
        <v>61</v>
      </c>
      <c r="S1024" t="s">
        <v>61</v>
      </c>
      <c r="T1024" t="s">
        <v>2349</v>
      </c>
      <c r="U1024" t="s">
        <v>2350</v>
      </c>
      <c r="V1024" t="s">
        <v>1432</v>
      </c>
      <c r="W1024" t="s">
        <v>2351</v>
      </c>
      <c r="X1024" t="s">
        <v>2352</v>
      </c>
      <c r="Y1024" t="s">
        <v>1435</v>
      </c>
      <c r="Z1024" t="s">
        <v>2348</v>
      </c>
      <c r="AA1024">
        <v>0.01</v>
      </c>
      <c r="AB1024">
        <v>0</v>
      </c>
      <c r="AC1024">
        <v>0</v>
      </c>
      <c r="AD1024">
        <v>0</v>
      </c>
      <c r="AG1024">
        <v>0.25</v>
      </c>
      <c r="AH1024" t="s">
        <v>68</v>
      </c>
      <c r="AI1024" s="26">
        <v>0</v>
      </c>
      <c r="AJ1024" s="26" t="s">
        <v>1432</v>
      </c>
      <c r="AK1024" s="26" t="s">
        <v>2353</v>
      </c>
      <c r="AL1024" s="26" t="s">
        <v>1435</v>
      </c>
      <c r="AM1024" s="26" t="str" cm="1">
        <f t="array" ref="AM1024">IF(AH1024="Yes",T1024&amp;" (Suspended as of: "&amp;TEXT(AI1024,"m/dd/yyyy")&amp;")",T1024)</f>
        <v>JC Lentine Electric Service, Inc.</v>
      </c>
      <c r="AN1024" t="str" cm="1">
        <f t="array" ref="AN102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024" t="str" cm="1">
        <f t="array" ref="AO102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25.00%</v>
      </c>
      <c r="AP102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John C. Lentine
Primary Addres: 54R Walter Street, #6, Hyde Park, MA 02136
Phone Number: 617-361-1500 x12
Fax Number: 617-364-2006</v>
      </c>
      <c r="AQ1024" t="str">
        <f>VLOOKUP(data[[#This Row],[Lead Name]],get_cat!$A$170:$B$172,2,0)</f>
        <v>Miranda Beaudet 
Address: One Ashburton Place Room 1608 Boston, MA 02108 
Phone: 617-359-7292 | Email: Miranda.Beaudet@mass.gov</v>
      </c>
      <c r="AR102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John C. Lentine
Emergency Contact Phone/After Hours: 617-293-5877
Emergency Contact Email: john@lentineelectric.com</v>
      </c>
    </row>
    <row r="1025" spans="1:44" x14ac:dyDescent="0.35">
      <c r="A1025" t="s">
        <v>2354</v>
      </c>
      <c r="B1025" t="s">
        <v>1797</v>
      </c>
      <c r="C1025" t="s">
        <v>2172</v>
      </c>
      <c r="D1025" t="s">
        <v>2195</v>
      </c>
      <c r="E1025" t="s">
        <v>61</v>
      </c>
      <c r="F1025" t="s">
        <v>61</v>
      </c>
      <c r="G1025" t="s">
        <v>61</v>
      </c>
      <c r="H1025" t="s">
        <v>61</v>
      </c>
      <c r="I1025" t="s">
        <v>61</v>
      </c>
      <c r="J1025" t="s">
        <v>61</v>
      </c>
      <c r="K1025" t="s">
        <v>61</v>
      </c>
      <c r="L1025" t="s">
        <v>61</v>
      </c>
      <c r="M1025" t="s">
        <v>61</v>
      </c>
      <c r="N1025" t="s">
        <v>61</v>
      </c>
      <c r="O1025" t="s">
        <v>61</v>
      </c>
      <c r="P1025" t="s">
        <v>61</v>
      </c>
      <c r="Q1025" t="s">
        <v>61</v>
      </c>
      <c r="R1025" t="s">
        <v>61</v>
      </c>
      <c r="S1025" t="s">
        <v>61</v>
      </c>
      <c r="T1025" t="s">
        <v>2355</v>
      </c>
      <c r="U1025" t="s">
        <v>902</v>
      </c>
      <c r="V1025" t="s">
        <v>2356</v>
      </c>
      <c r="W1025" t="s">
        <v>2357</v>
      </c>
      <c r="X1025" t="s">
        <v>2358</v>
      </c>
      <c r="Y1025" t="s">
        <v>2359</v>
      </c>
      <c r="Z1025" t="s">
        <v>2354</v>
      </c>
      <c r="AA1025">
        <v>0.02</v>
      </c>
      <c r="AB1025">
        <v>0</v>
      </c>
      <c r="AC1025">
        <v>0</v>
      </c>
      <c r="AD1025">
        <v>0</v>
      </c>
      <c r="AE1025">
        <v>0</v>
      </c>
      <c r="AH1025" t="s">
        <v>68</v>
      </c>
      <c r="AI1025" s="26">
        <v>0</v>
      </c>
      <c r="AJ1025" s="26" t="s">
        <v>2360</v>
      </c>
      <c r="AK1025" s="26" t="s">
        <v>2361</v>
      </c>
      <c r="AL1025" s="26" t="s">
        <v>2362</v>
      </c>
      <c r="AM1025" s="26" t="str" cm="1">
        <f t="array" ref="AM1025">IF(AH1025="Yes",T1025&amp;" (Suspended as of: "&amp;TEXT(AI1025,"m/dd/yyyy")&amp;")",T1025)</f>
        <v>Johnson Controls Fire Protection LP (JCI)</v>
      </c>
      <c r="AN1025" t="str" cm="1">
        <f t="array" ref="AN102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1025" t="str" cm="1">
        <f t="array" ref="AO102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2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Paul Lawton
Primary Addres: 5757 Green Bay Avenue, Milwaukee, WI 53209
Phone Number: 309-206-6832
Fax Number: 617-244-8197</v>
      </c>
      <c r="AQ1025" t="str">
        <f>VLOOKUP(data[[#This Row],[Lead Name]],get_cat!$A$170:$B$172,2,0)</f>
        <v>Miranda Beaudet 
Address: One Ashburton Place Room 1608 Boston, MA 02108 
Phone: 617-359-7292 | Email: Miranda.Beaudet@mass.gov</v>
      </c>
      <c r="AR102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Lauren Durand LaRoche
Emergency Contact Phone/After Hours: 508-471-8555
Emergency Contact Email: lauren.durand@jci.com</v>
      </c>
    </row>
    <row r="1026" spans="1:44" x14ac:dyDescent="0.35">
      <c r="A1026" t="s">
        <v>2363</v>
      </c>
      <c r="B1026" t="s">
        <v>1797</v>
      </c>
      <c r="C1026" t="s">
        <v>2172</v>
      </c>
      <c r="D1026" t="s">
        <v>2173</v>
      </c>
      <c r="E1026" t="s">
        <v>61</v>
      </c>
      <c r="F1026" t="s">
        <v>61</v>
      </c>
      <c r="G1026" t="s">
        <v>61</v>
      </c>
      <c r="H1026" t="s">
        <v>61</v>
      </c>
      <c r="I1026" t="s">
        <v>61</v>
      </c>
      <c r="J1026" t="s">
        <v>61</v>
      </c>
      <c r="K1026" t="s">
        <v>61</v>
      </c>
      <c r="L1026" t="s">
        <v>61</v>
      </c>
      <c r="M1026" t="s">
        <v>61</v>
      </c>
      <c r="N1026" t="s">
        <v>61</v>
      </c>
      <c r="O1026" t="s">
        <v>61</v>
      </c>
      <c r="P1026" t="s">
        <v>61</v>
      </c>
      <c r="Q1026" t="s">
        <v>61</v>
      </c>
      <c r="R1026" t="s">
        <v>61</v>
      </c>
      <c r="S1026" t="s">
        <v>61</v>
      </c>
      <c r="T1026" t="s">
        <v>2355</v>
      </c>
      <c r="U1026" t="s">
        <v>902</v>
      </c>
      <c r="V1026" t="s">
        <v>2364</v>
      </c>
      <c r="W1026" t="s">
        <v>2357</v>
      </c>
      <c r="X1026" t="s">
        <v>2358</v>
      </c>
      <c r="Y1026" t="s">
        <v>2359</v>
      </c>
      <c r="Z1026" t="s">
        <v>2363</v>
      </c>
      <c r="AA1026">
        <v>0.02</v>
      </c>
      <c r="AB1026">
        <v>0</v>
      </c>
      <c r="AC1026">
        <v>0</v>
      </c>
      <c r="AD1026">
        <v>0</v>
      </c>
      <c r="AE1026">
        <v>0</v>
      </c>
      <c r="AH1026" t="s">
        <v>68</v>
      </c>
      <c r="AI1026" s="26">
        <v>0</v>
      </c>
      <c r="AJ1026" s="26" t="s">
        <v>2360</v>
      </c>
      <c r="AK1026" s="26" t="s">
        <v>2361</v>
      </c>
      <c r="AL1026" s="26" t="s">
        <v>2362</v>
      </c>
      <c r="AM1026" s="26" t="str" cm="1">
        <f t="array" ref="AM1026">IF(AH1026="Yes",T1026&amp;" (Suspended as of: "&amp;TEXT(AI1026,"m/dd/yyyy")&amp;")",T1026)</f>
        <v>Johnson Controls Fire Protection LP (JCI)</v>
      </c>
      <c r="AN1026" t="str" cm="1">
        <f t="array" ref="AN102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1026" t="str" cm="1">
        <f t="array" ref="AO102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2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Paul Lawton 
Primary Addres: 5757 Green Bay Avenue, Milwaukee, WI 53209
Phone Number: 309-206-6832
Fax Number: 617-244-8197</v>
      </c>
      <c r="AQ1026" t="str">
        <f>VLOOKUP(data[[#This Row],[Lead Name]],get_cat!$A$170:$B$172,2,0)</f>
        <v>Miranda Beaudet 
Address: One Ashburton Place Room 1608 Boston, MA 02108 
Phone: 617-359-7292 | Email: Miranda.Beaudet@mass.gov</v>
      </c>
      <c r="AR102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Lauren Durand LaRoche
Emergency Contact Phone/After Hours: 508-471-8555
Emergency Contact Email: lauren.durand@jci.com</v>
      </c>
    </row>
    <row r="1027" spans="1:44" x14ac:dyDescent="0.35">
      <c r="A1027" t="s">
        <v>2365</v>
      </c>
      <c r="B1027" t="s">
        <v>1797</v>
      </c>
      <c r="C1027" t="s">
        <v>2172</v>
      </c>
      <c r="D1027" t="s">
        <v>2173</v>
      </c>
      <c r="E1027" t="s">
        <v>48</v>
      </c>
      <c r="F1027" t="s">
        <v>48</v>
      </c>
      <c r="G1027" t="s">
        <v>48</v>
      </c>
      <c r="H1027" t="s">
        <v>48</v>
      </c>
      <c r="I1027" t="s">
        <v>48</v>
      </c>
      <c r="J1027" t="s">
        <v>48</v>
      </c>
      <c r="K1027" t="s">
        <v>48</v>
      </c>
      <c r="L1027" t="s">
        <v>48</v>
      </c>
      <c r="M1027" t="s">
        <v>48</v>
      </c>
      <c r="N1027" t="s">
        <v>48</v>
      </c>
      <c r="O1027" t="s">
        <v>48</v>
      </c>
      <c r="P1027" t="s">
        <v>48</v>
      </c>
      <c r="Q1027" t="s">
        <v>48</v>
      </c>
      <c r="R1027" t="s">
        <v>48</v>
      </c>
      <c r="S1027" t="s">
        <v>48</v>
      </c>
      <c r="T1027" t="s">
        <v>2366</v>
      </c>
      <c r="U1027" t="s">
        <v>2367</v>
      </c>
      <c r="V1027" t="s">
        <v>2368</v>
      </c>
      <c r="W1027" t="s">
        <v>2369</v>
      </c>
      <c r="X1027" t="s">
        <v>2370</v>
      </c>
      <c r="Y1027" t="s">
        <v>2371</v>
      </c>
      <c r="Z1027" t="s">
        <v>2365</v>
      </c>
      <c r="AA1027">
        <v>0.02</v>
      </c>
      <c r="AB1027">
        <v>0</v>
      </c>
      <c r="AC1027">
        <v>0</v>
      </c>
      <c r="AD1027">
        <v>0</v>
      </c>
      <c r="AE1027">
        <v>0</v>
      </c>
      <c r="AG1027">
        <v>0.1</v>
      </c>
      <c r="AH1027" t="s">
        <v>566</v>
      </c>
      <c r="AI1027" s="26">
        <v>0</v>
      </c>
      <c r="AJ1027" s="26" t="s">
        <v>2372</v>
      </c>
      <c r="AK1027" s="26" t="s">
        <v>2373</v>
      </c>
      <c r="AL1027" s="26" t="s">
        <v>2374</v>
      </c>
      <c r="AM1027" s="26" t="str" cm="1">
        <f t="array" ref="AM1027">IF(AH1027="Yes",T1027&amp;" (Suspended as of: "&amp;TEXT(AI1027,"m/dd/yyyy")&amp;")",T1027)</f>
        <v>Keane Fire &amp; Safety Equipment Co., Inc. (Suspended as of: 1/00/1900)</v>
      </c>
      <c r="AN1027" t="str" cm="1">
        <f t="array" ref="AN102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1027" t="str" cm="1">
        <f t="array" ref="AO102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10.00%</v>
      </c>
      <c r="AP102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Beth Hayes
Primary Addres: 1500 Main Street Waltham, MA  02451
Phone Number: 781-899-6565 x113
Fax Number: 781-899-2848</v>
      </c>
      <c r="AQ1027" t="str">
        <f>VLOOKUP(data[[#This Row],[Lead Name]],get_cat!$A$170:$B$172,2,0)</f>
        <v>Miranda Beaudet 
Address: One Ashburton Place Room 1608 Boston, MA 02108 
Phone: 617-359-7292 | Email: Miranda.Beaudet@mass.gov</v>
      </c>
      <c r="AR102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Dick Monahan
Emergency Contact Phone/After Hours: 781-899-6565 x2
Emergency Contact Email: dmonahan@keanefire.com</v>
      </c>
    </row>
    <row r="1028" spans="1:44" x14ac:dyDescent="0.35">
      <c r="A1028" t="s">
        <v>2375</v>
      </c>
      <c r="B1028" t="s">
        <v>1797</v>
      </c>
      <c r="C1028" t="s">
        <v>2172</v>
      </c>
      <c r="D1028" t="s">
        <v>2184</v>
      </c>
      <c r="E1028" t="s">
        <v>61</v>
      </c>
      <c r="F1028" t="s">
        <v>61</v>
      </c>
      <c r="G1028" t="s">
        <v>61</v>
      </c>
      <c r="H1028" t="s">
        <v>61</v>
      </c>
      <c r="I1028" t="s">
        <v>61</v>
      </c>
      <c r="J1028" t="s">
        <v>61</v>
      </c>
      <c r="K1028" t="s">
        <v>61</v>
      </c>
      <c r="L1028" t="s">
        <v>61</v>
      </c>
      <c r="M1028" t="s">
        <v>61</v>
      </c>
      <c r="N1028" t="s">
        <v>61</v>
      </c>
      <c r="O1028" t="s">
        <v>61</v>
      </c>
      <c r="P1028" t="s">
        <v>61</v>
      </c>
      <c r="Q1028" t="s">
        <v>61</v>
      </c>
      <c r="R1028" t="s">
        <v>61</v>
      </c>
      <c r="S1028" t="s">
        <v>61</v>
      </c>
      <c r="T1028" t="s">
        <v>2376</v>
      </c>
      <c r="U1028" t="s">
        <v>2377</v>
      </c>
      <c r="V1028" t="s">
        <v>2378</v>
      </c>
      <c r="W1028" t="s">
        <v>2379</v>
      </c>
      <c r="X1028" t="s">
        <v>58</v>
      </c>
      <c r="Y1028" t="s">
        <v>2380</v>
      </c>
      <c r="Z1028" t="s">
        <v>2375</v>
      </c>
      <c r="AA1028">
        <v>0.02</v>
      </c>
      <c r="AB1028">
        <v>1.4999999999999999E-2</v>
      </c>
      <c r="AC1028">
        <v>0.01</v>
      </c>
      <c r="AD1028">
        <v>0</v>
      </c>
      <c r="AH1028" t="s">
        <v>68</v>
      </c>
      <c r="AI1028" s="26">
        <v>0</v>
      </c>
      <c r="AJ1028" s="26" t="s">
        <v>2378</v>
      </c>
      <c r="AK1028" s="26" t="s">
        <v>2379</v>
      </c>
      <c r="AL1028" s="26" t="s">
        <v>2381</v>
      </c>
      <c r="AM1028" s="26" t="str" cm="1">
        <f t="array" ref="AM1028">IF(AH1028="Yes",T1028&amp;" (Suspended as of: "&amp;TEXT(AI1028,"m/dd/yyyy")&amp;")",T1028)</f>
        <v>KMW Hardware Inc. dba AC &amp; M Fire Equipment</v>
      </c>
      <c r="AN1028" t="str" cm="1">
        <f t="array" ref="AN102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0.00%</v>
      </c>
      <c r="AO1028" t="str" cm="1">
        <f t="array" ref="AO102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2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Kevin Whalen
Primary Addres: 7 Cider Mill Road, Stow, MA 01775
Phone Number: 978-264-4412
Fax Number: N/A</v>
      </c>
      <c r="AQ1028" t="str">
        <f>VLOOKUP(data[[#This Row],[Lead Name]],get_cat!$A$170:$B$172,2,0)</f>
        <v>Miranda Beaudet 
Address: One Ashburton Place Room 1608 Boston, MA 02108 
Phone: 617-359-7292 | Email: Miranda.Beaudet@mass.gov</v>
      </c>
      <c r="AR102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Kevin Whalen
Emergency Contact Phone/After Hours: 978-264-4412
Emergency Contact Email: kevin.whalen@comcast.net</v>
      </c>
    </row>
    <row r="1029" spans="1:44" x14ac:dyDescent="0.35">
      <c r="A1029" t="s">
        <v>2382</v>
      </c>
      <c r="B1029" t="s">
        <v>1797</v>
      </c>
      <c r="C1029" t="s">
        <v>2172</v>
      </c>
      <c r="D1029" t="s">
        <v>2173</v>
      </c>
      <c r="E1029" t="s">
        <v>61</v>
      </c>
      <c r="F1029" t="s">
        <v>61</v>
      </c>
      <c r="G1029" t="s">
        <v>61</v>
      </c>
      <c r="H1029" t="s">
        <v>61</v>
      </c>
      <c r="I1029" t="s">
        <v>61</v>
      </c>
      <c r="J1029" t="s">
        <v>61</v>
      </c>
      <c r="K1029" t="s">
        <v>61</v>
      </c>
      <c r="L1029" t="s">
        <v>61</v>
      </c>
      <c r="M1029" t="s">
        <v>61</v>
      </c>
      <c r="N1029" t="s">
        <v>61</v>
      </c>
      <c r="O1029" t="s">
        <v>61</v>
      </c>
      <c r="P1029" t="s">
        <v>61</v>
      </c>
      <c r="Q1029" t="s">
        <v>61</v>
      </c>
      <c r="R1029" t="s">
        <v>61</v>
      </c>
      <c r="S1029" t="s">
        <v>61</v>
      </c>
      <c r="T1029" t="s">
        <v>2376</v>
      </c>
      <c r="U1029" t="s">
        <v>2377</v>
      </c>
      <c r="V1029" t="s">
        <v>2378</v>
      </c>
      <c r="W1029" t="s">
        <v>2379</v>
      </c>
      <c r="X1029" t="s">
        <v>58</v>
      </c>
      <c r="Y1029" t="s">
        <v>2380</v>
      </c>
      <c r="Z1029" t="s">
        <v>2382</v>
      </c>
      <c r="AA1029">
        <v>0.02</v>
      </c>
      <c r="AB1029">
        <v>1.4999999999999999E-2</v>
      </c>
      <c r="AC1029">
        <v>0.01</v>
      </c>
      <c r="AD1029">
        <v>0</v>
      </c>
      <c r="AH1029" t="s">
        <v>68</v>
      </c>
      <c r="AI1029" s="26">
        <v>0</v>
      </c>
      <c r="AJ1029" s="26" t="s">
        <v>2378</v>
      </c>
      <c r="AK1029" s="26" t="s">
        <v>2379</v>
      </c>
      <c r="AL1029" s="26" t="s">
        <v>2381</v>
      </c>
      <c r="AM1029" s="26" t="str" cm="1">
        <f t="array" ref="AM1029">IF(AH1029="Yes",T1029&amp;" (Suspended as of: "&amp;TEXT(AI1029,"m/dd/yyyy")&amp;")",T1029)</f>
        <v>KMW Hardware Inc. dba AC &amp; M Fire Equipment</v>
      </c>
      <c r="AN1029" t="str" cm="1">
        <f t="array" ref="AN102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0.00%</v>
      </c>
      <c r="AO1029" t="str" cm="1">
        <f t="array" ref="AO102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2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Kevin Whalen
Primary Addres: 7 Cider Mill Road, Stow, MA 01775
Phone Number: 978-264-4412
Fax Number: N/A</v>
      </c>
      <c r="AQ1029" t="str">
        <f>VLOOKUP(data[[#This Row],[Lead Name]],get_cat!$A$170:$B$172,2,0)</f>
        <v>Miranda Beaudet 
Address: One Ashburton Place Room 1608 Boston, MA 02108 
Phone: 617-359-7292 | Email: Miranda.Beaudet@mass.gov</v>
      </c>
      <c r="AR102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Kevin Whalen
Emergency Contact Phone/After Hours: 978-264-4412
Emergency Contact Email: kevin.whalen@comcast.net</v>
      </c>
    </row>
    <row r="1030" spans="1:44" x14ac:dyDescent="0.35">
      <c r="A1030" t="s">
        <v>2383</v>
      </c>
      <c r="B1030" t="s">
        <v>1797</v>
      </c>
      <c r="C1030" t="s">
        <v>2172</v>
      </c>
      <c r="D1030" t="s">
        <v>2384</v>
      </c>
      <c r="E1030" t="s">
        <v>61</v>
      </c>
      <c r="F1030" t="s">
        <v>61</v>
      </c>
      <c r="G1030" t="s">
        <v>61</v>
      </c>
      <c r="H1030" t="s">
        <v>61</v>
      </c>
      <c r="I1030" t="s">
        <v>61</v>
      </c>
      <c r="J1030" t="s">
        <v>61</v>
      </c>
      <c r="K1030" t="s">
        <v>61</v>
      </c>
      <c r="L1030" t="s">
        <v>61</v>
      </c>
      <c r="M1030" t="s">
        <v>61</v>
      </c>
      <c r="N1030" t="s">
        <v>61</v>
      </c>
      <c r="O1030" t="s">
        <v>61</v>
      </c>
      <c r="P1030" t="s">
        <v>61</v>
      </c>
      <c r="Q1030" t="s">
        <v>61</v>
      </c>
      <c r="R1030" t="s">
        <v>61</v>
      </c>
      <c r="S1030" t="s">
        <v>61</v>
      </c>
      <c r="T1030" t="s">
        <v>2385</v>
      </c>
      <c r="U1030" t="s">
        <v>2386</v>
      </c>
      <c r="V1030" t="s">
        <v>2387</v>
      </c>
      <c r="W1030" t="s">
        <v>2388</v>
      </c>
      <c r="X1030" t="s">
        <v>2389</v>
      </c>
      <c r="Y1030" t="s">
        <v>2390</v>
      </c>
      <c r="Z1030" t="s">
        <v>2383</v>
      </c>
      <c r="AA1030">
        <v>0.02</v>
      </c>
      <c r="AB1030">
        <v>0.01</v>
      </c>
      <c r="AC1030">
        <v>0</v>
      </c>
      <c r="AD1030">
        <v>0</v>
      </c>
      <c r="AE1030">
        <v>0.35</v>
      </c>
      <c r="AG1030">
        <v>0.35</v>
      </c>
      <c r="AH1030" t="s">
        <v>68</v>
      </c>
      <c r="AI1030" s="26">
        <v>0</v>
      </c>
      <c r="AJ1030" s="26" t="s">
        <v>2391</v>
      </c>
      <c r="AK1030" s="26" t="s">
        <v>2388</v>
      </c>
      <c r="AL1030" s="26" t="s">
        <v>2390</v>
      </c>
      <c r="AM1030" s="26" t="str" cm="1">
        <f t="array" ref="AM1030">IF(AH1030="Yes",T1030&amp;" (Suspended as of: "&amp;TEXT(AI1030,"m/dd/yyyy")&amp;")",T1030)</f>
        <v>Lane Printing Co., Inc. dba Lane printing &amp; Advertising</v>
      </c>
      <c r="AN1030" t="str" cm="1">
        <f t="array" ref="AN103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0.00%
PPD 30 Days: 0.00%</v>
      </c>
      <c r="AO1030" t="str" cm="1">
        <f t="array" ref="AO103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35.00%
% or $ amount Markup Non Business/Emergency Hours: $0.00
% Markup Materials: 35.00%</v>
      </c>
      <c r="AP103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Frank Lane
Primary Addres: 210 S Franklin St Holbrook MA 02343
Phone Number: 781-767-4450
Fax Number: 781-767-4460</v>
      </c>
      <c r="AQ1030" t="str">
        <f>VLOOKUP(data[[#This Row],[Lead Name]],get_cat!$A$170:$B$172,2,0)</f>
        <v>Miranda Beaudet 
Address: One Ashburton Place Room 1608 Boston, MA 02108 
Phone: 617-359-7292 | Email: Miranda.Beaudet@mass.gov</v>
      </c>
      <c r="AR103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Frank Lane 
Emergency Contact Phone/After Hours: 781-767-4450
Emergency Contact Email: frank@laneprint.com</v>
      </c>
    </row>
    <row r="1031" spans="1:44" x14ac:dyDescent="0.35">
      <c r="A1031" t="s">
        <v>2392</v>
      </c>
      <c r="B1031" t="s">
        <v>1797</v>
      </c>
      <c r="C1031" t="s">
        <v>2172</v>
      </c>
      <c r="D1031" t="s">
        <v>2184</v>
      </c>
      <c r="E1031" t="s">
        <v>61</v>
      </c>
      <c r="F1031" t="s">
        <v>61</v>
      </c>
      <c r="G1031" t="s">
        <v>61</v>
      </c>
      <c r="H1031" t="s">
        <v>61</v>
      </c>
      <c r="I1031" t="s">
        <v>61</v>
      </c>
      <c r="J1031" t="s">
        <v>61</v>
      </c>
      <c r="K1031" t="s">
        <v>61</v>
      </c>
      <c r="L1031" t="s">
        <v>61</v>
      </c>
      <c r="M1031" t="s">
        <v>61</v>
      </c>
      <c r="N1031" t="s">
        <v>61</v>
      </c>
      <c r="O1031" t="s">
        <v>61</v>
      </c>
      <c r="P1031" t="s">
        <v>61</v>
      </c>
      <c r="Q1031" t="s">
        <v>61</v>
      </c>
      <c r="R1031" t="s">
        <v>61</v>
      </c>
      <c r="S1031" t="s">
        <v>61</v>
      </c>
      <c r="T1031" t="s">
        <v>1930</v>
      </c>
      <c r="U1031" t="s">
        <v>1931</v>
      </c>
      <c r="V1031" t="s">
        <v>1050</v>
      </c>
      <c r="W1031" t="s">
        <v>1051</v>
      </c>
      <c r="X1031" t="s">
        <v>58</v>
      </c>
      <c r="Y1031" t="s">
        <v>1052</v>
      </c>
      <c r="Z1031" t="s">
        <v>2392</v>
      </c>
      <c r="AA1031">
        <v>0.02</v>
      </c>
      <c r="AB1031">
        <v>0.01</v>
      </c>
      <c r="AC1031">
        <v>0</v>
      </c>
      <c r="AD1031">
        <v>0</v>
      </c>
      <c r="AE1031">
        <v>0.45</v>
      </c>
      <c r="AG1031">
        <v>0.24</v>
      </c>
      <c r="AH1031" t="s">
        <v>68</v>
      </c>
      <c r="AI1031" s="26">
        <v>0</v>
      </c>
      <c r="AJ1031" s="26" t="s">
        <v>1932</v>
      </c>
      <c r="AK1031" s="26" t="s">
        <v>2393</v>
      </c>
      <c r="AL1031" s="26" t="s">
        <v>1052</v>
      </c>
      <c r="AM1031" s="26" t="str" cm="1">
        <f t="array" ref="AM1031">IF(AH1031="Yes",T1031&amp;" (Suspended as of: "&amp;TEXT(AI1031,"m/dd/yyyy")&amp;")",T1031)</f>
        <v>Murphy Specialty, Inc.</v>
      </c>
      <c r="AN1031" t="str" cm="1">
        <f t="array" ref="AN103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0.00%
PPD 30 Days: 0.00%</v>
      </c>
      <c r="AO1031" t="str" cm="1">
        <f t="array" ref="AO103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45.00%
% or $ amount Markup Non Business/Emergency Hours: $0.00
% Markup Materials: 24.00%</v>
      </c>
      <c r="AP103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Paul Hardiman
Primary Addres: 158 Arlington Street, Boston, MA 02136
Phone Number: 617-361-3242
Fax Number: N/A</v>
      </c>
      <c r="AQ1031" t="str">
        <f>VLOOKUP(data[[#This Row],[Lead Name]],get_cat!$A$170:$B$172,2,0)</f>
        <v>Miranda Beaudet 
Address: One Ashburton Place Room 1608 Boston, MA 02108 
Phone: 617-359-7292 | Email: Miranda.Beaudet@mass.gov</v>
      </c>
      <c r="AR103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Paul Hardiman  
Emergency Contact Phone/After Hours: 617-361-3242   
Emergency Contact Email: info@murphyspecialty.com</v>
      </c>
    </row>
    <row r="1032" spans="1:44" x14ac:dyDescent="0.35">
      <c r="A1032" t="s">
        <v>2394</v>
      </c>
      <c r="B1032" t="s">
        <v>1797</v>
      </c>
      <c r="C1032" t="s">
        <v>2172</v>
      </c>
      <c r="D1032" t="s">
        <v>2395</v>
      </c>
      <c r="E1032" t="s">
        <v>48</v>
      </c>
      <c r="F1032" t="s">
        <v>61</v>
      </c>
      <c r="G1032" t="s">
        <v>48</v>
      </c>
      <c r="H1032" t="s">
        <v>61</v>
      </c>
      <c r="I1032" t="s">
        <v>48</v>
      </c>
      <c r="J1032" t="s">
        <v>61</v>
      </c>
      <c r="K1032" t="s">
        <v>48</v>
      </c>
      <c r="L1032" t="s">
        <v>48</v>
      </c>
      <c r="M1032" t="s">
        <v>48</v>
      </c>
      <c r="N1032" t="s">
        <v>61</v>
      </c>
      <c r="O1032" t="s">
        <v>48</v>
      </c>
      <c r="P1032" t="s">
        <v>61</v>
      </c>
      <c r="Q1032" t="s">
        <v>61</v>
      </c>
      <c r="R1032" t="s">
        <v>61</v>
      </c>
      <c r="S1032" t="s">
        <v>61</v>
      </c>
      <c r="T1032" t="s">
        <v>1064</v>
      </c>
      <c r="U1032" t="s">
        <v>1065</v>
      </c>
      <c r="V1032" t="s">
        <v>2396</v>
      </c>
      <c r="W1032" t="s">
        <v>1067</v>
      </c>
      <c r="X1032" t="s">
        <v>1068</v>
      </c>
      <c r="Y1032" t="s">
        <v>1072</v>
      </c>
      <c r="Z1032" t="s">
        <v>2394</v>
      </c>
      <c r="AA1032">
        <v>0.01</v>
      </c>
      <c r="AB1032">
        <v>5.0000000000000001E-3</v>
      </c>
      <c r="AC1032">
        <v>2.5000000000000001E-3</v>
      </c>
      <c r="AD1032">
        <v>0</v>
      </c>
      <c r="AE1032">
        <v>1.94</v>
      </c>
      <c r="AF1032">
        <v>2.34</v>
      </c>
      <c r="AG1032">
        <v>1.1000000000000001</v>
      </c>
      <c r="AH1032" t="s">
        <v>68</v>
      </c>
      <c r="AI1032" s="26">
        <v>0</v>
      </c>
      <c r="AJ1032" s="26" t="s">
        <v>1070</v>
      </c>
      <c r="AK1032" s="26" t="s">
        <v>1067</v>
      </c>
      <c r="AL1032" s="26" t="s">
        <v>1072</v>
      </c>
      <c r="AM1032" s="26" t="str" cm="1">
        <f t="array" ref="AM1032">IF(AH1032="Yes",T1032&amp;" (Suspended as of: "&amp;TEXT(AI1032,"m/dd/yyyy")&amp;")",T1032)</f>
        <v>NEL Corporation</v>
      </c>
      <c r="AN1032" t="str" cm="1">
        <f t="array" ref="AN103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0.50%
PPD 20 Days: 0.25%
PPD 30 Days: 0.00%</v>
      </c>
      <c r="AO1032" t="str" cm="1">
        <f t="array" ref="AO103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194.00%
% or $ amount Markup Non Business/Emergency Hours: $2.34
% Markup Materials: 110.00%</v>
      </c>
      <c r="AP103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Gregory Moakly
Primary Addres: 3 Ajootian Way, Building B, Middleton, MA 01949
Phone Number: 978-777-2085
Fax Number: 978-777-2719</v>
      </c>
      <c r="AQ1032" t="str">
        <f>VLOOKUP(data[[#This Row],[Lead Name]],get_cat!$A$170:$B$172,2,0)</f>
        <v>Miranda Beaudet 
Address: One Ashburton Place Room 1608 Boston, MA 02108 
Phone: 617-359-7292 | Email: Miranda.Beaudet@mass.gov</v>
      </c>
      <c r="AR103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Gregory Moakley
Emergency Contact Phone/After Hours: 978-777-2085
Emergency Contact Email: greg@nelcorporation.com</v>
      </c>
    </row>
    <row r="1033" spans="1:44" x14ac:dyDescent="0.35">
      <c r="A1033" t="s">
        <v>2397</v>
      </c>
      <c r="B1033" t="s">
        <v>1797</v>
      </c>
      <c r="C1033" t="s">
        <v>2172</v>
      </c>
      <c r="D1033" t="s">
        <v>2195</v>
      </c>
      <c r="E1033" t="s">
        <v>61</v>
      </c>
      <c r="F1033" t="s">
        <v>61</v>
      </c>
      <c r="G1033" t="s">
        <v>61</v>
      </c>
      <c r="H1033" t="s">
        <v>61</v>
      </c>
      <c r="I1033" t="s">
        <v>61</v>
      </c>
      <c r="J1033" t="s">
        <v>61</v>
      </c>
      <c r="K1033" t="s">
        <v>61</v>
      </c>
      <c r="L1033" t="s">
        <v>61</v>
      </c>
      <c r="M1033" t="s">
        <v>61</v>
      </c>
      <c r="N1033" t="s">
        <v>61</v>
      </c>
      <c r="O1033" t="s">
        <v>61</v>
      </c>
      <c r="P1033" t="s">
        <v>61</v>
      </c>
      <c r="Q1033" t="s">
        <v>61</v>
      </c>
      <c r="R1033" t="s">
        <v>61</v>
      </c>
      <c r="S1033" t="s">
        <v>61</v>
      </c>
      <c r="T1033" t="s">
        <v>2398</v>
      </c>
      <c r="U1033" t="s">
        <v>2399</v>
      </c>
      <c r="V1033" t="s">
        <v>1649</v>
      </c>
      <c r="W1033" t="s">
        <v>1650</v>
      </c>
      <c r="X1033" t="s">
        <v>1651</v>
      </c>
      <c r="Y1033" t="s">
        <v>1652</v>
      </c>
      <c r="Z1033" t="s">
        <v>2397</v>
      </c>
      <c r="AA1033">
        <v>0.05</v>
      </c>
      <c r="AB1033">
        <v>0.04</v>
      </c>
      <c r="AC1033">
        <v>0.03</v>
      </c>
      <c r="AD1033">
        <v>0.02</v>
      </c>
      <c r="AE1033">
        <v>0.48</v>
      </c>
      <c r="AG1033">
        <v>0.4</v>
      </c>
      <c r="AH1033" t="s">
        <v>68</v>
      </c>
      <c r="AI1033" s="26">
        <v>0</v>
      </c>
      <c r="AJ1033" s="26" t="s">
        <v>1653</v>
      </c>
      <c r="AK1033" s="26" t="s">
        <v>2400</v>
      </c>
      <c r="AL1033" s="26" t="s">
        <v>1655</v>
      </c>
      <c r="AM1033" s="26" t="str" cm="1">
        <f t="array" ref="AM1033">IF(AH1033="Yes",T1033&amp;" (Suspended as of: "&amp;TEXT(AI1033,"m/dd/yyyy")&amp;")",T1033)</f>
        <v>Norel Service Co., Inc.</v>
      </c>
      <c r="AN1033" t="str" cm="1">
        <f t="array" ref="AN103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1033" t="str" cm="1">
        <f t="array" ref="AO103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48.00%
% or $ amount Markup Non Business/Emergency Hours: $0.00
% Markup Materials: 40.00%</v>
      </c>
      <c r="AP103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George Aguiar
Primary Addres: 230 2nd Avenue, Waltham, MA 02451
Phone Number: 781-768-5500 x111
Fax Number: 781-768-5502</v>
      </c>
      <c r="AQ1033" t="str">
        <f>VLOOKUP(data[[#This Row],[Lead Name]],get_cat!$A$170:$B$172,2,0)</f>
        <v>Miranda Beaudet 
Address: One Ashburton Place Room 1608 Boston, MA 02108 
Phone: 617-359-7292 | Email: Miranda.Beaudet@mass.gov</v>
      </c>
      <c r="AR103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Rick St. Tripp
Emergency Contact Phone/After Hours: 781-768-5500 x125
Emergency Contact Email: rsttripp@norelservice.com</v>
      </c>
    </row>
    <row r="1034" spans="1:44" x14ac:dyDescent="0.35">
      <c r="A1034" t="s">
        <v>2401</v>
      </c>
      <c r="B1034" t="s">
        <v>1797</v>
      </c>
      <c r="C1034" t="s">
        <v>2172</v>
      </c>
      <c r="D1034" t="s">
        <v>2173</v>
      </c>
      <c r="E1034" t="s">
        <v>61</v>
      </c>
      <c r="F1034" t="s">
        <v>61</v>
      </c>
      <c r="G1034" t="s">
        <v>61</v>
      </c>
      <c r="H1034" t="s">
        <v>61</v>
      </c>
      <c r="I1034" t="s">
        <v>61</v>
      </c>
      <c r="J1034" t="s">
        <v>61</v>
      </c>
      <c r="K1034" t="s">
        <v>61</v>
      </c>
      <c r="L1034" t="s">
        <v>61</v>
      </c>
      <c r="M1034" t="s">
        <v>61</v>
      </c>
      <c r="N1034" t="s">
        <v>61</v>
      </c>
      <c r="O1034" t="s">
        <v>61</v>
      </c>
      <c r="P1034" t="s">
        <v>61</v>
      </c>
      <c r="Q1034" t="s">
        <v>61</v>
      </c>
      <c r="R1034" t="s">
        <v>61</v>
      </c>
      <c r="S1034" t="s">
        <v>61</v>
      </c>
      <c r="T1034" t="s">
        <v>2398</v>
      </c>
      <c r="U1034" t="s">
        <v>2399</v>
      </c>
      <c r="V1034" t="s">
        <v>1649</v>
      </c>
      <c r="W1034" t="s">
        <v>1650</v>
      </c>
      <c r="X1034" t="s">
        <v>1651</v>
      </c>
      <c r="Y1034" t="s">
        <v>1652</v>
      </c>
      <c r="Z1034" t="s">
        <v>2401</v>
      </c>
      <c r="AA1034">
        <v>0.05</v>
      </c>
      <c r="AB1034">
        <v>0.04</v>
      </c>
      <c r="AC1034">
        <v>0.03</v>
      </c>
      <c r="AD1034">
        <v>0.02</v>
      </c>
      <c r="AE1034">
        <v>0.48</v>
      </c>
      <c r="AG1034">
        <v>0.4</v>
      </c>
      <c r="AH1034" t="s">
        <v>68</v>
      </c>
      <c r="AI1034" s="26">
        <v>0</v>
      </c>
      <c r="AJ1034" s="26" t="s">
        <v>1653</v>
      </c>
      <c r="AK1034" s="26" t="s">
        <v>2400</v>
      </c>
      <c r="AL1034" s="26" t="s">
        <v>1655</v>
      </c>
      <c r="AM1034" s="26" t="str" cm="1">
        <f t="array" ref="AM1034">IF(AH1034="Yes",T1034&amp;" (Suspended as of: "&amp;TEXT(AI1034,"m/dd/yyyy")&amp;")",T1034)</f>
        <v>Norel Service Co., Inc.</v>
      </c>
      <c r="AN1034" t="str" cm="1">
        <f t="array" ref="AN103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1034" t="str" cm="1">
        <f t="array" ref="AO103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48.00%
% or $ amount Markup Non Business/Emergency Hours: $0.00
% Markup Materials: 40.00%</v>
      </c>
      <c r="AP103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George Aguiar
Primary Addres: 230 2nd Avenue, Waltham, MA 02451
Phone Number: 781-768-5500 x111
Fax Number: 781-768-5502</v>
      </c>
      <c r="AQ1034" t="str">
        <f>VLOOKUP(data[[#This Row],[Lead Name]],get_cat!$A$170:$B$172,2,0)</f>
        <v>Miranda Beaudet 
Address: One Ashburton Place Room 1608 Boston, MA 02108 
Phone: 617-359-7292 | Email: Miranda.Beaudet@mass.gov</v>
      </c>
      <c r="AR103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Rick St. Tripp
Emergency Contact Phone/After Hours: 781-768-5500 x125
Emergency Contact Email: rsttripp@norelservice.com</v>
      </c>
    </row>
    <row r="1035" spans="1:44" x14ac:dyDescent="0.35">
      <c r="A1035" t="s">
        <v>2402</v>
      </c>
      <c r="B1035" t="s">
        <v>1797</v>
      </c>
      <c r="C1035" t="s">
        <v>2172</v>
      </c>
      <c r="D1035" t="s">
        <v>2224</v>
      </c>
      <c r="E1035" t="s">
        <v>48</v>
      </c>
      <c r="F1035" t="s">
        <v>48</v>
      </c>
      <c r="G1035" t="s">
        <v>61</v>
      </c>
      <c r="H1035" t="s">
        <v>48</v>
      </c>
      <c r="I1035" t="s">
        <v>48</v>
      </c>
      <c r="J1035" t="s">
        <v>48</v>
      </c>
      <c r="K1035" t="s">
        <v>61</v>
      </c>
      <c r="L1035" t="s">
        <v>61</v>
      </c>
      <c r="M1035" t="s">
        <v>61</v>
      </c>
      <c r="N1035" t="s">
        <v>48</v>
      </c>
      <c r="O1035" t="s">
        <v>48</v>
      </c>
      <c r="P1035" t="s">
        <v>48</v>
      </c>
      <c r="Q1035" t="s">
        <v>48</v>
      </c>
      <c r="R1035" t="s">
        <v>48</v>
      </c>
      <c r="S1035" t="s">
        <v>61</v>
      </c>
      <c r="T1035" t="s">
        <v>2403</v>
      </c>
      <c r="U1035" t="s">
        <v>2404</v>
      </c>
      <c r="V1035" t="s">
        <v>2405</v>
      </c>
      <c r="W1035" t="s">
        <v>2406</v>
      </c>
      <c r="X1035" t="s">
        <v>58</v>
      </c>
      <c r="Y1035" t="s">
        <v>2407</v>
      </c>
      <c r="Z1035" t="s">
        <v>2402</v>
      </c>
      <c r="AA1035">
        <v>0.02</v>
      </c>
      <c r="AB1035">
        <v>0.01</v>
      </c>
      <c r="AC1035">
        <v>0.01</v>
      </c>
      <c r="AD1035">
        <v>0.01</v>
      </c>
      <c r="AE1035">
        <v>0.15</v>
      </c>
      <c r="AF1035">
        <v>225</v>
      </c>
      <c r="AG1035">
        <v>0.2</v>
      </c>
      <c r="AH1035" t="s">
        <v>68</v>
      </c>
      <c r="AI1035" s="26">
        <v>0</v>
      </c>
      <c r="AJ1035" s="26" t="s">
        <v>2408</v>
      </c>
      <c r="AK1035" s="26" t="s">
        <v>2409</v>
      </c>
      <c r="AL1035" s="26" t="s">
        <v>58</v>
      </c>
      <c r="AM1035" s="26" t="str" cm="1">
        <f t="array" ref="AM1035">IF(AH1035="Yes",T1035&amp;" (Suspended as of: "&amp;TEXT(AI1035,"m/dd/yyyy")&amp;")",T1035)</f>
        <v>Otis Elevator Company</v>
      </c>
      <c r="AN1035" t="str" cm="1">
        <f t="array" ref="AN103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1.00%
PPD 30 Days: 1.00%</v>
      </c>
      <c r="AO1035" t="str" cm="1">
        <f t="array" ref="AO103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15.00%
% or $ amount Markup Non Business/Emergency Hours: $225.00
% Markup Materials: 20.00%</v>
      </c>
      <c r="AP103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Kelly Lombard
Primary Addres: 1 Carrier Place, Farmington, CT 06032
Phone Number: 774-262-6343
Fax Number: N/A</v>
      </c>
      <c r="AQ1035" t="str">
        <f>VLOOKUP(data[[#This Row],[Lead Name]],get_cat!$A$170:$B$172,2,0)</f>
        <v>Miranda Beaudet 
Address: One Ashburton Place Room 1608 Boston, MA 02108 
Phone: 617-359-7292 | Email: Miranda.Beaudet@mass.gov</v>
      </c>
      <c r="AR103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Otisline
Emergency Contact Phone/After Hours: 1-800-233-6847
Emergency Contact Email: N/A</v>
      </c>
    </row>
    <row r="1036" spans="1:44" x14ac:dyDescent="0.35">
      <c r="A1036" t="s">
        <v>2410</v>
      </c>
      <c r="B1036" t="s">
        <v>1797</v>
      </c>
      <c r="C1036" t="s">
        <v>2172</v>
      </c>
      <c r="D1036" t="s">
        <v>2195</v>
      </c>
      <c r="E1036" t="s">
        <v>61</v>
      </c>
      <c r="F1036" t="s">
        <v>61</v>
      </c>
      <c r="G1036" t="s">
        <v>61</v>
      </c>
      <c r="H1036" t="s">
        <v>61</v>
      </c>
      <c r="I1036" t="s">
        <v>61</v>
      </c>
      <c r="J1036" t="s">
        <v>61</v>
      </c>
      <c r="K1036" t="s">
        <v>61</v>
      </c>
      <c r="L1036" t="s">
        <v>61</v>
      </c>
      <c r="M1036" t="s">
        <v>61</v>
      </c>
      <c r="N1036" t="s">
        <v>61</v>
      </c>
      <c r="O1036" t="s">
        <v>61</v>
      </c>
      <c r="P1036" t="s">
        <v>61</v>
      </c>
      <c r="Q1036" t="s">
        <v>61</v>
      </c>
      <c r="R1036" t="s">
        <v>61</v>
      </c>
      <c r="S1036" t="s">
        <v>61</v>
      </c>
      <c r="T1036" t="s">
        <v>2411</v>
      </c>
      <c r="U1036" t="s">
        <v>2412</v>
      </c>
      <c r="V1036" t="s">
        <v>2413</v>
      </c>
      <c r="W1036" t="s">
        <v>2414</v>
      </c>
      <c r="X1036" t="s">
        <v>2415</v>
      </c>
      <c r="Y1036" t="s">
        <v>2416</v>
      </c>
      <c r="Z1036" t="s">
        <v>2410</v>
      </c>
      <c r="AA1036">
        <v>0.02</v>
      </c>
      <c r="AB1036">
        <v>0</v>
      </c>
      <c r="AC1036">
        <v>0</v>
      </c>
      <c r="AD1036">
        <v>0</v>
      </c>
      <c r="AE1036">
        <v>0.22</v>
      </c>
      <c r="AF1036">
        <v>135</v>
      </c>
      <c r="AG1036">
        <v>0.2</v>
      </c>
      <c r="AH1036" t="s">
        <v>68</v>
      </c>
      <c r="AI1036" s="26">
        <v>0</v>
      </c>
      <c r="AJ1036" s="26" t="s">
        <v>2417</v>
      </c>
      <c r="AK1036" s="26" t="s">
        <v>2414</v>
      </c>
      <c r="AL1036" s="26" t="s">
        <v>2418</v>
      </c>
      <c r="AM1036" s="26" t="str" cm="1">
        <f t="array" ref="AM1036">IF(AH1036="Yes",T1036&amp;" (Suspended as of: "&amp;TEXT(AI1036,"m/dd/yyyy")&amp;")",T1036)</f>
        <v>R.B. Allen Co., Inc.</v>
      </c>
      <c r="AN1036" t="str" cm="1">
        <f t="array" ref="AN103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1036" t="str" cm="1">
        <f t="array" ref="AO103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22.00%
% or $ amount Markup Non Business/Emergency Hours: $135.00
% Markup Materials: 20.00%</v>
      </c>
      <c r="AP103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Jonathan Allen
Primary Addres: 131 Lafayette Road, North Hampton, NH 03862
Phone Number: 603-964-8140
Fax Number: 603-964-8885</v>
      </c>
      <c r="AQ1036" t="str">
        <f>VLOOKUP(data[[#This Row],[Lead Name]],get_cat!$A$170:$B$172,2,0)</f>
        <v>Miranda Beaudet 
Address: One Ashburton Place Room 1608 Boston, MA 02108 
Phone: 617-359-7292 | Email: Miranda.Beaudet@mass.gov</v>
      </c>
      <c r="AR103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Jeff Allen
Emergency Contact Phone/After Hours: 603-964-8140
Emergency Contact Email: jeffallen@rballen.com</v>
      </c>
    </row>
    <row r="1037" spans="1:44" x14ac:dyDescent="0.35">
      <c r="A1037" t="s">
        <v>133</v>
      </c>
      <c r="B1037" t="s">
        <v>322</v>
      </c>
      <c r="C1037" t="s">
        <v>322</v>
      </c>
      <c r="D1037" t="s">
        <v>322</v>
      </c>
      <c r="E1037" t="s">
        <v>48</v>
      </c>
      <c r="F1037" t="s">
        <v>48</v>
      </c>
      <c r="G1037" t="s">
        <v>48</v>
      </c>
      <c r="H1037" t="s">
        <v>48</v>
      </c>
      <c r="I1037" t="s">
        <v>48</v>
      </c>
      <c r="J1037" t="s">
        <v>48</v>
      </c>
      <c r="K1037" t="s">
        <v>48</v>
      </c>
      <c r="L1037" t="s">
        <v>48</v>
      </c>
      <c r="M1037" t="s">
        <v>48</v>
      </c>
      <c r="N1037" t="s">
        <v>48</v>
      </c>
      <c r="O1037" t="s">
        <v>48</v>
      </c>
      <c r="P1037" t="s">
        <v>48</v>
      </c>
      <c r="Q1037" t="s">
        <v>48</v>
      </c>
      <c r="R1037" t="s">
        <v>48</v>
      </c>
      <c r="S1037" t="s">
        <v>48</v>
      </c>
      <c r="T1037" t="s">
        <v>322</v>
      </c>
      <c r="U1037" t="s">
        <v>322</v>
      </c>
      <c r="V1037" t="s">
        <v>322</v>
      </c>
      <c r="W1037" t="s">
        <v>322</v>
      </c>
      <c r="X1037" t="s">
        <v>322</v>
      </c>
      <c r="Y1037" t="s">
        <v>322</v>
      </c>
      <c r="Z1037" t="s">
        <v>322</v>
      </c>
      <c r="AH1037" t="s">
        <v>322</v>
      </c>
      <c r="AI1037" s="26"/>
      <c r="AJ1037" s="26" t="s">
        <v>322</v>
      </c>
      <c r="AK1037" s="26" t="s">
        <v>322</v>
      </c>
      <c r="AL1037" s="26" t="s">
        <v>322</v>
      </c>
      <c r="AM1037" s="26" t="str" cm="1">
        <f t="array" ref="AM1037">IF(AH1037="Yes",T1037&amp;" (Suspended as of: "&amp;TEXT(AI1037,"m/dd/yyyy")&amp;")",T1037)</f>
        <v xml:space="preserve"> </v>
      </c>
      <c r="AN1037" t="str" cm="1">
        <f t="array" ref="AN103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37" t="str" cm="1">
        <f t="array" ref="AO103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3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37" t="e">
        <f>VLOOKUP(data[[#This Row],[Lead Name]],get_cat!$A$170:$B$172,2,0)</f>
        <v>#N/A</v>
      </c>
      <c r="AR103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38" spans="1:44" x14ac:dyDescent="0.35">
      <c r="A1038" t="s">
        <v>382</v>
      </c>
      <c r="B1038" t="s">
        <v>382</v>
      </c>
      <c r="C1038" t="s">
        <v>382</v>
      </c>
      <c r="D1038" t="s">
        <v>382</v>
      </c>
      <c r="E1038" t="s">
        <v>382</v>
      </c>
      <c r="F1038" t="s">
        <v>382</v>
      </c>
      <c r="G1038" t="s">
        <v>382</v>
      </c>
      <c r="H1038" t="s">
        <v>382</v>
      </c>
      <c r="I1038" t="s">
        <v>382</v>
      </c>
      <c r="J1038" t="s">
        <v>382</v>
      </c>
      <c r="K1038" t="s">
        <v>382</v>
      </c>
      <c r="L1038" t="s">
        <v>382</v>
      </c>
      <c r="M1038" t="s">
        <v>382</v>
      </c>
      <c r="N1038" t="s">
        <v>382</v>
      </c>
      <c r="O1038" t="s">
        <v>382</v>
      </c>
      <c r="P1038" t="s">
        <v>382</v>
      </c>
      <c r="Q1038" t="s">
        <v>382</v>
      </c>
      <c r="R1038" t="s">
        <v>382</v>
      </c>
      <c r="S1038" t="s">
        <v>382</v>
      </c>
      <c r="T1038" t="s">
        <v>382</v>
      </c>
      <c r="U1038" t="s">
        <v>382</v>
      </c>
      <c r="V1038" t="s">
        <v>382</v>
      </c>
      <c r="W1038" t="s">
        <v>382</v>
      </c>
      <c r="X1038" t="s">
        <v>382</v>
      </c>
      <c r="Y1038" t="s">
        <v>382</v>
      </c>
      <c r="Z1038" t="s">
        <v>382</v>
      </c>
      <c r="AH1038" t="s">
        <v>382</v>
      </c>
      <c r="AI1038" s="26"/>
      <c r="AJ1038" s="26" t="s">
        <v>382</v>
      </c>
      <c r="AK1038" s="26" t="s">
        <v>382</v>
      </c>
      <c r="AL1038" s="26" t="s">
        <v>382</v>
      </c>
      <c r="AM1038" s="26" t="str" cm="1">
        <f t="array" ref="AM1038">IF(AH1038="Yes",T1038&amp;" (Suspended as of: "&amp;TEXT(AI1038,"m/dd/yyyy")&amp;")",T1038)</f>
        <v>#REF!</v>
      </c>
      <c r="AN1038" t="str" cm="1">
        <f t="array" ref="AN103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38" t="str" cm="1">
        <f t="array" ref="AO103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3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#REF!
Primary Addres: #REF!
Phone Number: #REF!
Fax Number: #REF!</v>
      </c>
      <c r="AQ1038" t="e">
        <f>VLOOKUP(data[[#This Row],[Lead Name]],get_cat!$A$170:$B$172,2,0)</f>
        <v>#N/A</v>
      </c>
      <c r="AR103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#REF!
Emergency Contact Phone/After Hours: #REF!
Emergency Contact Email: #REF!</v>
      </c>
    </row>
    <row r="1039" spans="1:44" x14ac:dyDescent="0.35">
      <c r="A1039" t="s">
        <v>2419</v>
      </c>
      <c r="B1039" t="s">
        <v>1797</v>
      </c>
      <c r="C1039" t="s">
        <v>2172</v>
      </c>
      <c r="D1039" t="s">
        <v>2384</v>
      </c>
      <c r="E1039" t="s">
        <v>61</v>
      </c>
      <c r="F1039" t="s">
        <v>61</v>
      </c>
      <c r="G1039" t="s">
        <v>61</v>
      </c>
      <c r="H1039" t="s">
        <v>61</v>
      </c>
      <c r="I1039" t="s">
        <v>61</v>
      </c>
      <c r="J1039" t="s">
        <v>61</v>
      </c>
      <c r="K1039" t="s">
        <v>61</v>
      </c>
      <c r="L1039" t="s">
        <v>61</v>
      </c>
      <c r="M1039" t="s">
        <v>61</v>
      </c>
      <c r="N1039" t="s">
        <v>61</v>
      </c>
      <c r="O1039" t="s">
        <v>61</v>
      </c>
      <c r="P1039" t="s">
        <v>61</v>
      </c>
      <c r="Q1039" t="s">
        <v>61</v>
      </c>
      <c r="R1039" t="s">
        <v>61</v>
      </c>
      <c r="S1039" t="s">
        <v>61</v>
      </c>
      <c r="T1039" t="s">
        <v>2420</v>
      </c>
      <c r="U1039" t="s">
        <v>2421</v>
      </c>
      <c r="V1039" t="s">
        <v>2422</v>
      </c>
      <c r="W1039" t="s">
        <v>2423</v>
      </c>
      <c r="X1039" t="s">
        <v>2424</v>
      </c>
      <c r="Y1039" t="s">
        <v>2425</v>
      </c>
      <c r="Z1039" t="s">
        <v>2419</v>
      </c>
      <c r="AA1039">
        <v>0.01</v>
      </c>
      <c r="AB1039">
        <v>7.4999999999999997E-3</v>
      </c>
      <c r="AC1039">
        <v>5.0000000000000001E-3</v>
      </c>
      <c r="AD1039">
        <v>2.5000000000000001E-3</v>
      </c>
      <c r="AE1039">
        <v>1</v>
      </c>
      <c r="AF1039">
        <v>1.5</v>
      </c>
      <c r="AG1039">
        <v>1</v>
      </c>
      <c r="AH1039" t="s">
        <v>68</v>
      </c>
      <c r="AI1039" s="26">
        <v>0</v>
      </c>
      <c r="AJ1039" s="26" t="s">
        <v>2426</v>
      </c>
      <c r="AK1039" s="26" t="s">
        <v>2427</v>
      </c>
      <c r="AL1039" s="26" t="s">
        <v>2428</v>
      </c>
      <c r="AM1039" s="26" t="str" cm="1">
        <f t="array" ref="AM1039">IF(AH1039="Yes",T1039&amp;" (Suspended as of: "&amp;TEXT(AI1039,"m/dd/yyyy")&amp;")",T1039)</f>
        <v>Sign Design, Inc.</v>
      </c>
      <c r="AN1039" t="str" cm="1">
        <f t="array" ref="AN103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0.75%
PPD 20 Days: 0.50%
PPD 30 Days: 0.25%</v>
      </c>
      <c r="AO1039" t="str" cm="1">
        <f t="array" ref="AO103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100.00%
% or $ amount Markup Non Business/Emergency Hours: $1.50
% Markup Materials: 100.00%</v>
      </c>
      <c r="AP103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Kelly Young
Primary Addres: 170 Liberty Street, Brockton, MA 02301
Phone Number: 508-580-0094 x214
Fax Number: 508-580-0096</v>
      </c>
      <c r="AQ1039" t="str">
        <f>VLOOKUP(data[[#This Row],[Lead Name]],get_cat!$A$170:$B$172,2,0)</f>
        <v>Miranda Beaudet 
Address: One Ashburton Place Room 1608 Boston, MA 02108 
Phone: 617-359-7292 | Email: Miranda.Beaudet@mass.gov</v>
      </c>
      <c r="AR103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Ron Ferrigno
Emergency Contact Phone/After Hours: 508-580-0094 x203
Emergency Contact Email: ron.ferrigno@signdesign.com</v>
      </c>
    </row>
    <row r="1040" spans="1:44" x14ac:dyDescent="0.35">
      <c r="A1040" t="s">
        <v>2429</v>
      </c>
      <c r="B1040" t="s">
        <v>1797</v>
      </c>
      <c r="C1040" t="s">
        <v>2172</v>
      </c>
      <c r="D1040" t="s">
        <v>2384</v>
      </c>
      <c r="E1040" t="s">
        <v>48</v>
      </c>
      <c r="F1040" t="s">
        <v>61</v>
      </c>
      <c r="G1040" t="s">
        <v>48</v>
      </c>
      <c r="H1040" t="s">
        <v>61</v>
      </c>
      <c r="I1040" t="s">
        <v>48</v>
      </c>
      <c r="J1040" t="s">
        <v>61</v>
      </c>
      <c r="K1040" t="s">
        <v>48</v>
      </c>
      <c r="L1040" t="s">
        <v>61</v>
      </c>
      <c r="M1040" t="s">
        <v>48</v>
      </c>
      <c r="N1040" t="s">
        <v>61</v>
      </c>
      <c r="O1040" t="s">
        <v>48</v>
      </c>
      <c r="P1040" t="s">
        <v>61</v>
      </c>
      <c r="Q1040" t="s">
        <v>61</v>
      </c>
      <c r="R1040" t="s">
        <v>61</v>
      </c>
      <c r="S1040" t="s">
        <v>61</v>
      </c>
      <c r="T1040" t="s">
        <v>1420</v>
      </c>
      <c r="U1040" t="s">
        <v>1421</v>
      </c>
      <c r="V1040" t="s">
        <v>1422</v>
      </c>
      <c r="W1040" t="s">
        <v>1438</v>
      </c>
      <c r="X1040" t="s">
        <v>1424</v>
      </c>
      <c r="Y1040" t="s">
        <v>1425</v>
      </c>
      <c r="Z1040" t="s">
        <v>2429</v>
      </c>
      <c r="AA1040">
        <v>0.01</v>
      </c>
      <c r="AB1040">
        <v>0</v>
      </c>
      <c r="AC1040">
        <v>0</v>
      </c>
      <c r="AD1040">
        <v>0</v>
      </c>
      <c r="AE1040">
        <v>2.4500000000000002</v>
      </c>
      <c r="AF1040">
        <v>142.5</v>
      </c>
      <c r="AG1040">
        <v>0.15</v>
      </c>
      <c r="AH1040" t="s">
        <v>68</v>
      </c>
      <c r="AI1040" s="26">
        <v>0</v>
      </c>
      <c r="AJ1040" s="26" t="s">
        <v>2430</v>
      </c>
      <c r="AK1040" s="26" t="s">
        <v>1423</v>
      </c>
      <c r="AL1040" s="26" t="s">
        <v>1428</v>
      </c>
      <c r="AM1040" s="26" t="str" cm="1">
        <f t="array" ref="AM1040">IF(AH1040="Yes",T1040&amp;" (Suspended as of: "&amp;TEXT(AI1040,"m/dd/yyyy")&amp;")",T1040)</f>
        <v>Suburban Glass &amp; Mirror Co., Inc</v>
      </c>
      <c r="AN1040" t="str" cm="1">
        <f t="array" ref="AN104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040" t="str" cm="1">
        <f t="array" ref="AO104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245.00%
% or $ amount Markup Non Business/Emergency Hours: $142.50
% Markup Materials: 15.00%</v>
      </c>
      <c r="AP104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Danny Landry
Primary Addres: 60 Powdermill Road, Acton, MA 01720
Phone Number: 978-897-6908
Fax Number: 978-897-5912</v>
      </c>
      <c r="AQ1040" t="str">
        <f>VLOOKUP(data[[#This Row],[Lead Name]],get_cat!$A$170:$B$172,2,0)</f>
        <v>Miranda Beaudet 
Address: One Ashburton Place Room 1608 Boston, MA 02108 
Phone: 617-359-7292 | Email: Miranda.Beaudet@mass.gov</v>
      </c>
      <c r="AR104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Joseph Prendergast, 
Emergency Contact Phone/After Hours: 617-799-7608
Emergency Contact Email: jjprendy@aol.com</v>
      </c>
    </row>
    <row r="1041" spans="1:44" x14ac:dyDescent="0.35">
      <c r="A1041" t="s">
        <v>2431</v>
      </c>
      <c r="B1041" t="s">
        <v>1797</v>
      </c>
      <c r="C1041" t="s">
        <v>2172</v>
      </c>
      <c r="D1041" t="s">
        <v>2395</v>
      </c>
      <c r="E1041" t="s">
        <v>48</v>
      </c>
      <c r="F1041" t="s">
        <v>61</v>
      </c>
      <c r="G1041" t="s">
        <v>48</v>
      </c>
      <c r="H1041" t="s">
        <v>61</v>
      </c>
      <c r="I1041" t="s">
        <v>48</v>
      </c>
      <c r="J1041" t="s">
        <v>61</v>
      </c>
      <c r="K1041" t="s">
        <v>48</v>
      </c>
      <c r="L1041" t="s">
        <v>61</v>
      </c>
      <c r="M1041" t="s">
        <v>48</v>
      </c>
      <c r="N1041" t="s">
        <v>61</v>
      </c>
      <c r="O1041" t="s">
        <v>48</v>
      </c>
      <c r="P1041" t="s">
        <v>61</v>
      </c>
      <c r="Q1041" t="s">
        <v>61</v>
      </c>
      <c r="R1041" t="s">
        <v>61</v>
      </c>
      <c r="S1041" t="s">
        <v>61</v>
      </c>
      <c r="T1041" t="s">
        <v>1420</v>
      </c>
      <c r="U1041" t="s">
        <v>1421</v>
      </c>
      <c r="V1041" t="s">
        <v>1422</v>
      </c>
      <c r="W1041" t="s">
        <v>1438</v>
      </c>
      <c r="X1041" t="s">
        <v>1424</v>
      </c>
      <c r="Y1041" t="s">
        <v>1425</v>
      </c>
      <c r="Z1041" t="s">
        <v>2431</v>
      </c>
      <c r="AA1041">
        <v>0.01</v>
      </c>
      <c r="AB1041">
        <v>0</v>
      </c>
      <c r="AC1041">
        <v>0</v>
      </c>
      <c r="AD1041">
        <v>0</v>
      </c>
      <c r="AE1041">
        <v>2.33</v>
      </c>
      <c r="AF1041">
        <v>238.5</v>
      </c>
      <c r="AG1041">
        <v>0.15</v>
      </c>
      <c r="AH1041" t="s">
        <v>68</v>
      </c>
      <c r="AI1041" s="26">
        <v>0</v>
      </c>
      <c r="AJ1041" s="26" t="s">
        <v>2430</v>
      </c>
      <c r="AK1041" s="26" t="s">
        <v>1423</v>
      </c>
      <c r="AL1041" s="26" t="s">
        <v>1428</v>
      </c>
      <c r="AM1041" s="26" t="str" cm="1">
        <f t="array" ref="AM1041">IF(AH1041="Yes",T1041&amp;" (Suspended as of: "&amp;TEXT(AI1041,"m/dd/yyyy")&amp;")",T1041)</f>
        <v>Suburban Glass &amp; Mirror Co., Inc</v>
      </c>
      <c r="AN1041" t="str" cm="1">
        <f t="array" ref="AN104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041" t="str" cm="1">
        <f t="array" ref="AO104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233.00%
% or $ amount Markup Non Business/Emergency Hours: $238.50
% Markup Materials: 15.00%</v>
      </c>
      <c r="AP104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Danny Landry
Primary Addres: 60 Powdermill Road, Acton, MA 01720
Phone Number: 978-897-6908
Fax Number: 978-897-5912</v>
      </c>
      <c r="AQ1041" t="str">
        <f>VLOOKUP(data[[#This Row],[Lead Name]],get_cat!$A$170:$B$172,2,0)</f>
        <v>Miranda Beaudet 
Address: One Ashburton Place Room 1608 Boston, MA 02108 
Phone: 617-359-7292 | Email: Miranda.Beaudet@mass.gov</v>
      </c>
      <c r="AR104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Joseph Prendergast, 
Emergency Contact Phone/After Hours: 617-799-7608
Emergency Contact Email: jjprendy@aol.com</v>
      </c>
    </row>
    <row r="1042" spans="1:44" x14ac:dyDescent="0.35">
      <c r="A1042" t="s">
        <v>2432</v>
      </c>
      <c r="B1042" t="s">
        <v>1797</v>
      </c>
      <c r="C1042" t="s">
        <v>2172</v>
      </c>
      <c r="D1042" t="s">
        <v>2384</v>
      </c>
      <c r="E1042" t="s">
        <v>61</v>
      </c>
      <c r="F1042" t="s">
        <v>61</v>
      </c>
      <c r="G1042" t="s">
        <v>61</v>
      </c>
      <c r="H1042" t="s">
        <v>61</v>
      </c>
      <c r="I1042" t="s">
        <v>61</v>
      </c>
      <c r="J1042" t="s">
        <v>61</v>
      </c>
      <c r="K1042" t="s">
        <v>61</v>
      </c>
      <c r="L1042" t="s">
        <v>61</v>
      </c>
      <c r="M1042" t="s">
        <v>61</v>
      </c>
      <c r="N1042" t="s">
        <v>61</v>
      </c>
      <c r="O1042" t="s">
        <v>61</v>
      </c>
      <c r="P1042" t="s">
        <v>61</v>
      </c>
      <c r="Q1042" t="s">
        <v>61</v>
      </c>
      <c r="R1042" t="s">
        <v>61</v>
      </c>
      <c r="S1042" t="s">
        <v>61</v>
      </c>
      <c r="T1042" t="s">
        <v>2433</v>
      </c>
      <c r="U1042" t="s">
        <v>2434</v>
      </c>
      <c r="V1042" t="s">
        <v>2435</v>
      </c>
      <c r="W1042" t="s">
        <v>2436</v>
      </c>
      <c r="X1042" t="s">
        <v>2437</v>
      </c>
      <c r="Y1042" t="s">
        <v>2438</v>
      </c>
      <c r="Z1042" t="s">
        <v>2432</v>
      </c>
      <c r="AA1042">
        <v>0.01</v>
      </c>
      <c r="AB1042">
        <v>0</v>
      </c>
      <c r="AC1042">
        <v>0</v>
      </c>
      <c r="AD1042">
        <v>0</v>
      </c>
      <c r="AE1042">
        <v>0.68</v>
      </c>
      <c r="AG1042">
        <v>0.25</v>
      </c>
      <c r="AH1042" t="s">
        <v>68</v>
      </c>
      <c r="AI1042" s="26">
        <v>0</v>
      </c>
      <c r="AJ1042" s="26" t="s">
        <v>2435</v>
      </c>
      <c r="AK1042" s="26" t="s">
        <v>2436</v>
      </c>
      <c r="AL1042" s="26" t="s">
        <v>2439</v>
      </c>
      <c r="AM1042" s="26" t="str" cm="1">
        <f t="array" ref="AM1042">IF(AH1042="Yes",T1042&amp;" (Suspended as of: "&amp;TEXT(AI1042,"m/dd/yyyy")&amp;")",T1042)</f>
        <v>Sunshine Sign Company Inc.</v>
      </c>
      <c r="AN1042" t="str" cm="1">
        <f t="array" ref="AN104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042" t="str" cm="1">
        <f t="array" ref="AO104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68.00%
% or $ amount Markup Non Business/Emergency Hours: $0.00
% Markup Materials: 25.00%</v>
      </c>
      <c r="AP104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Brian Glispin
Primary Addres: 121 Westboro Road, North Grafton, MA 01536
Phone Number: 508-839-5588
Fax Number: 508-839-9929</v>
      </c>
      <c r="AQ1042" t="str">
        <f>VLOOKUP(data[[#This Row],[Lead Name]],get_cat!$A$170:$B$172,2,0)</f>
        <v>Miranda Beaudet 
Address: One Ashburton Place Room 1608 Boston, MA 02108 
Phone: 617-359-7292 | Email: Miranda.Beaudet@mass.gov</v>
      </c>
      <c r="AR104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Brian Glispin
Emergency Contact Phone/After Hours: 508-839-5588
Emergency Contact Email: briang@sunshinesign.com</v>
      </c>
    </row>
    <row r="1043" spans="1:44" x14ac:dyDescent="0.35">
      <c r="A1043" t="s">
        <v>2440</v>
      </c>
      <c r="B1043" t="s">
        <v>1797</v>
      </c>
      <c r="C1043" t="s">
        <v>2172</v>
      </c>
      <c r="D1043" t="s">
        <v>2224</v>
      </c>
      <c r="E1043" t="s">
        <v>61</v>
      </c>
      <c r="F1043" t="s">
        <v>61</v>
      </c>
      <c r="G1043" t="s">
        <v>61</v>
      </c>
      <c r="H1043" t="s">
        <v>61</v>
      </c>
      <c r="I1043" t="s">
        <v>61</v>
      </c>
      <c r="J1043" t="s">
        <v>61</v>
      </c>
      <c r="K1043" t="s">
        <v>61</v>
      </c>
      <c r="L1043" t="s">
        <v>61</v>
      </c>
      <c r="M1043" t="s">
        <v>61</v>
      </c>
      <c r="N1043" t="s">
        <v>61</v>
      </c>
      <c r="O1043" t="s">
        <v>61</v>
      </c>
      <c r="P1043" t="s">
        <v>61</v>
      </c>
      <c r="Q1043" t="s">
        <v>61</v>
      </c>
      <c r="R1043" t="s">
        <v>61</v>
      </c>
      <c r="S1043" t="s">
        <v>61</v>
      </c>
      <c r="T1043" t="s">
        <v>2441</v>
      </c>
      <c r="U1043" t="s">
        <v>2442</v>
      </c>
      <c r="V1043" t="s">
        <v>2443</v>
      </c>
      <c r="W1043" t="s">
        <v>2444</v>
      </c>
      <c r="X1043" t="s">
        <v>133</v>
      </c>
      <c r="Y1043" t="s">
        <v>2445</v>
      </c>
      <c r="Z1043" t="s">
        <v>2440</v>
      </c>
      <c r="AA1043">
        <v>0.01</v>
      </c>
      <c r="AB1043">
        <v>0.01</v>
      </c>
      <c r="AC1043">
        <v>0.01</v>
      </c>
      <c r="AD1043">
        <v>0.01</v>
      </c>
      <c r="AE1043">
        <v>2.5</v>
      </c>
      <c r="AG1043">
        <v>0.1</v>
      </c>
      <c r="AH1043" t="s">
        <v>68</v>
      </c>
      <c r="AI1043" s="26">
        <v>0</v>
      </c>
      <c r="AJ1043" s="26" t="s">
        <v>2446</v>
      </c>
      <c r="AK1043" s="26" t="s">
        <v>2447</v>
      </c>
      <c r="AL1043" s="26" t="s">
        <v>2448</v>
      </c>
      <c r="AM1043" s="26" t="str" cm="1">
        <f t="array" ref="AM1043">IF(AH1043="Yes",T1043&amp;" (Suspended as of: "&amp;TEXT(AI1043,"m/dd/yyyy")&amp;")",T1043)</f>
        <v xml:space="preserve">United Elevator Company, Inc. </v>
      </c>
      <c r="AN1043" t="str" cm="1">
        <f t="array" ref="AN104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1.00%
PPD 30 Days: 1.00%</v>
      </c>
      <c r="AO1043" t="str" cm="1">
        <f t="array" ref="AO104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250.00%
% or $ amount Markup Non Business/Emergency Hours: $0.00
% Markup Materials: 10.00%</v>
      </c>
      <c r="AP104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James Walsh
Primary Addres: 165 Enterprise Drive, Marshfield, MA 02050
Phone Number: 781-740-2440
Fax Number: 0</v>
      </c>
      <c r="AQ1043" t="str">
        <f>VLOOKUP(data[[#This Row],[Lead Name]],get_cat!$A$170:$B$172,2,0)</f>
        <v>Miranda Beaudet 
Address: One Ashburton Place Room 1608 Boston, MA 02108 
Phone: 617-359-7292 | Email: Miranda.Beaudet@mass.gov</v>
      </c>
      <c r="AR104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Don Partington 
Emergency Contact Phone/After Hours: 781-385-1383
Emergency Contact Email: dpartington@unitedelevatorcorp.com</v>
      </c>
    </row>
    <row r="1044" spans="1:44" x14ac:dyDescent="0.35">
      <c r="A1044" t="s">
        <v>2449</v>
      </c>
      <c r="B1044" t="s">
        <v>1797</v>
      </c>
      <c r="C1044" t="s">
        <v>2172</v>
      </c>
      <c r="D1044" t="s">
        <v>2450</v>
      </c>
      <c r="E1044" t="s">
        <v>61</v>
      </c>
      <c r="F1044" t="s">
        <v>61</v>
      </c>
      <c r="G1044" t="s">
        <v>61</v>
      </c>
      <c r="H1044" t="s">
        <v>61</v>
      </c>
      <c r="I1044" t="s">
        <v>61</v>
      </c>
      <c r="J1044" t="s">
        <v>61</v>
      </c>
      <c r="K1044" t="s">
        <v>61</v>
      </c>
      <c r="L1044" t="s">
        <v>61</v>
      </c>
      <c r="M1044" t="s">
        <v>61</v>
      </c>
      <c r="N1044" t="s">
        <v>61</v>
      </c>
      <c r="O1044" t="s">
        <v>61</v>
      </c>
      <c r="P1044" t="s">
        <v>61</v>
      </c>
      <c r="Q1044" t="s">
        <v>61</v>
      </c>
      <c r="R1044" t="s">
        <v>61</v>
      </c>
      <c r="S1044" t="s">
        <v>61</v>
      </c>
      <c r="T1044" t="s">
        <v>1492</v>
      </c>
      <c r="U1044" t="s">
        <v>1493</v>
      </c>
      <c r="V1044" t="s">
        <v>1494</v>
      </c>
      <c r="W1044" t="s">
        <v>1495</v>
      </c>
      <c r="X1044" t="s">
        <v>2451</v>
      </c>
      <c r="Y1044" t="s">
        <v>1496</v>
      </c>
      <c r="Z1044" t="s">
        <v>2449</v>
      </c>
      <c r="AA1044">
        <v>0.02</v>
      </c>
      <c r="AB1044">
        <v>0</v>
      </c>
      <c r="AC1044">
        <v>0</v>
      </c>
      <c r="AD1044">
        <v>0</v>
      </c>
      <c r="AE1044">
        <v>1.2</v>
      </c>
      <c r="AF1044">
        <v>195</v>
      </c>
      <c r="AG1044">
        <v>0.4</v>
      </c>
      <c r="AH1044" t="s">
        <v>68</v>
      </c>
      <c r="AI1044" s="26">
        <v>0</v>
      </c>
      <c r="AJ1044" s="26" t="s">
        <v>2452</v>
      </c>
      <c r="AK1044" s="26" t="s">
        <v>1497</v>
      </c>
      <c r="AL1044" s="26" t="s">
        <v>1496</v>
      </c>
      <c r="AM1044" s="26" t="str" cm="1">
        <f t="array" ref="AM1044">IF(AH1044="Yes",T1044&amp;" (Suspended as of: "&amp;TEXT(AI1044,"m/dd/yyyy")&amp;")",T1044)</f>
        <v>Unwin Overhead Doors, Inc.</v>
      </c>
      <c r="AN1044" t="str" cm="1">
        <f t="array" ref="AN104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1044" t="str" cm="1">
        <f t="array" ref="AO104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120.00%
% or $ amount Markup Non Business/Emergency Hours: $195.00
% Markup Materials: 40.00%</v>
      </c>
      <c r="AP104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Monica Rybczynski
Primary Addres: 657 Meadow Street, Chicopee, MA 01013
Phone Number: 413-598-8844
Fax Number: 413-594-5085</v>
      </c>
      <c r="AQ1044" t="str">
        <f>VLOOKUP(data[[#This Row],[Lead Name]],get_cat!$A$170:$B$172,2,0)</f>
        <v>Miranda Beaudet 
Address: One Ashburton Place Room 1608 Boston, MA 02108 
Phone: 617-359-7292 | Email: Miranda.Beaudet@mass.gov</v>
      </c>
      <c r="AR104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Monica Rybczyski
Emergency Contact Phone/After Hours: 413-351-5932
Emergency Contact Email: monica@unwindoor.com</v>
      </c>
    </row>
    <row r="1045" spans="1:44" x14ac:dyDescent="0.35">
      <c r="A1045" t="s">
        <v>2453</v>
      </c>
      <c r="B1045" t="s">
        <v>1797</v>
      </c>
      <c r="C1045" t="s">
        <v>2172</v>
      </c>
      <c r="D1045" t="s">
        <v>2395</v>
      </c>
      <c r="E1045" t="s">
        <v>48</v>
      </c>
      <c r="F1045" t="s">
        <v>48</v>
      </c>
      <c r="G1045" t="s">
        <v>48</v>
      </c>
      <c r="H1045" t="s">
        <v>48</v>
      </c>
      <c r="I1045" t="s">
        <v>48</v>
      </c>
      <c r="J1045" t="s">
        <v>61</v>
      </c>
      <c r="K1045" t="s">
        <v>48</v>
      </c>
      <c r="L1045" t="s">
        <v>48</v>
      </c>
      <c r="M1045" t="s">
        <v>48</v>
      </c>
      <c r="N1045" t="s">
        <v>61</v>
      </c>
      <c r="O1045" t="s">
        <v>48</v>
      </c>
      <c r="P1045" t="s">
        <v>48</v>
      </c>
      <c r="Q1045" t="s">
        <v>48</v>
      </c>
      <c r="R1045" t="s">
        <v>61</v>
      </c>
      <c r="S1045" t="s">
        <v>61</v>
      </c>
      <c r="T1045" t="s">
        <v>2454</v>
      </c>
      <c r="U1045" t="s">
        <v>2455</v>
      </c>
      <c r="V1045" t="s">
        <v>2456</v>
      </c>
      <c r="W1045" t="s">
        <v>2457</v>
      </c>
      <c r="X1045" t="s">
        <v>2458</v>
      </c>
      <c r="Y1045" t="s">
        <v>2459</v>
      </c>
      <c r="Z1045" t="s">
        <v>2453</v>
      </c>
      <c r="AA1045">
        <v>0.01</v>
      </c>
      <c r="AB1045">
        <v>0</v>
      </c>
      <c r="AC1045">
        <v>0</v>
      </c>
      <c r="AD1045">
        <v>0</v>
      </c>
      <c r="AE1045">
        <v>1</v>
      </c>
      <c r="AG1045">
        <v>0.3</v>
      </c>
      <c r="AH1045" t="s">
        <v>68</v>
      </c>
      <c r="AI1045" s="26">
        <v>0</v>
      </c>
      <c r="AJ1045" s="26" t="s">
        <v>2456</v>
      </c>
      <c r="AK1045" s="26" t="s">
        <v>2460</v>
      </c>
      <c r="AL1045" s="26" t="s">
        <v>2459</v>
      </c>
      <c r="AM1045" s="26" t="str" cm="1">
        <f t="array" ref="AM1045">IF(AH1045="Yes",T1045&amp;" (Suspended as of: "&amp;TEXT(AI1045,"m/dd/yyyy")&amp;")",T1045)</f>
        <v>Welch Welding and Truck Equipment Inc.</v>
      </c>
      <c r="AN1045" t="str" cm="1">
        <f t="array" ref="AN104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045" t="str" cm="1">
        <f t="array" ref="AO104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100.00%
% or $ amount Markup Non Business/Emergency Hours: $0.00
% Markup Materials: 30.00%</v>
      </c>
      <c r="AP104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Brad Welch
Primary Addres: 164 Middlesex Street, North Chelmsford, MA 01863
Phone Number: 978-251-8726
Fax Number: 978-251-0442</v>
      </c>
      <c r="AQ1045" t="str">
        <f>VLOOKUP(data[[#This Row],[Lead Name]],get_cat!$A$170:$B$172,2,0)</f>
        <v>Miranda Beaudet 
Address: One Ashburton Place Room 1608 Boston, MA 02108 
Phone: 617-359-7292 | Email: Miranda.Beaudet@mass.gov</v>
      </c>
      <c r="AR104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Brad Welch
Emergency Contact Phone/After Hours: 978-758-9346
Emergency Contact Email: brad@welchwelding.com</v>
      </c>
    </row>
    <row r="1046" spans="1:44" x14ac:dyDescent="0.35">
      <c r="A1046" t="s">
        <v>2461</v>
      </c>
      <c r="B1046" t="s">
        <v>1797</v>
      </c>
      <c r="C1046" t="s">
        <v>2172</v>
      </c>
      <c r="D1046" t="s">
        <v>2462</v>
      </c>
      <c r="E1046" t="s">
        <v>61</v>
      </c>
      <c r="F1046" t="s">
        <v>61</v>
      </c>
      <c r="G1046" t="s">
        <v>61</v>
      </c>
      <c r="H1046" t="s">
        <v>61</v>
      </c>
      <c r="I1046" t="s">
        <v>61</v>
      </c>
      <c r="J1046" t="s">
        <v>61</v>
      </c>
      <c r="K1046" t="s">
        <v>61</v>
      </c>
      <c r="L1046" t="s">
        <v>61</v>
      </c>
      <c r="M1046" t="s">
        <v>61</v>
      </c>
      <c r="N1046" t="s">
        <v>61</v>
      </c>
      <c r="O1046" t="s">
        <v>61</v>
      </c>
      <c r="P1046" t="s">
        <v>61</v>
      </c>
      <c r="Q1046" t="s">
        <v>61</v>
      </c>
      <c r="R1046" t="s">
        <v>61</v>
      </c>
      <c r="S1046" t="s">
        <v>61</v>
      </c>
      <c r="T1046" t="s">
        <v>2463</v>
      </c>
      <c r="U1046" t="s">
        <v>2464</v>
      </c>
      <c r="V1046" t="s">
        <v>2465</v>
      </c>
      <c r="W1046" t="s">
        <v>2466</v>
      </c>
      <c r="X1046" t="s">
        <v>133</v>
      </c>
      <c r="Y1046" t="s">
        <v>2467</v>
      </c>
      <c r="Z1046" t="s">
        <v>2461</v>
      </c>
      <c r="AA1046">
        <v>2</v>
      </c>
      <c r="AB1046">
        <v>2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 t="s">
        <v>68</v>
      </c>
      <c r="AI1046" s="26">
        <v>0</v>
      </c>
      <c r="AJ1046" s="26" t="s">
        <v>2465</v>
      </c>
      <c r="AK1046" s="26" t="s">
        <v>2468</v>
      </c>
      <c r="AL1046" s="26" t="s">
        <v>2467</v>
      </c>
      <c r="AM1046" s="26" t="str" cm="1">
        <f t="array" ref="AM1046">IF(AH1046="Yes",T1046&amp;" (Suspended as of: "&amp;TEXT(AI1046,"m/dd/yyyy")&amp;")",T1046)</f>
        <v>Aetna Fire Alarm Service Co</v>
      </c>
      <c r="AN1046" t="str" cm="1">
        <f t="array" ref="AN104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200.00%
PPD 15 Days: 200.00%
PPD 20 Days: 0.00%
PPD 30 Days: 0.00%</v>
      </c>
      <c r="AO1046" t="str" cm="1">
        <f t="array" ref="AO104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4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Patrick Naughton
Primary Addres: 13 Clover Street, Dorchester, MA 02122
Phone Number: 617.282.3888x306
Fax Number: 0</v>
      </c>
      <c r="AQ1046" t="str">
        <f>VLOOKUP(data[[#This Row],[Lead Name]],get_cat!$A$170:$B$172,2,0)</f>
        <v>Miranda Beaudet 
Address: One Ashburton Place Room 1608 Boston, MA 02108 
Phone: 617-359-7292 | Email: Miranda.Beaudet@mass.gov</v>
      </c>
      <c r="AR104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Patrick Naughton
Emergency Contact Phone/After Hours: 617.293.8028
Emergency Contact Email: pnaughton@aetnafirealarm.com</v>
      </c>
    </row>
    <row r="1047" spans="1:44" x14ac:dyDescent="0.35">
      <c r="A1047" t="s">
        <v>2461</v>
      </c>
      <c r="B1047" t="s">
        <v>1797</v>
      </c>
      <c r="C1047" t="s">
        <v>2172</v>
      </c>
      <c r="D1047" t="s">
        <v>2469</v>
      </c>
      <c r="E1047" t="s">
        <v>61</v>
      </c>
      <c r="F1047" t="s">
        <v>61</v>
      </c>
      <c r="G1047" t="s">
        <v>61</v>
      </c>
      <c r="H1047" t="s">
        <v>61</v>
      </c>
      <c r="I1047" t="s">
        <v>61</v>
      </c>
      <c r="J1047" t="s">
        <v>61</v>
      </c>
      <c r="K1047" t="s">
        <v>61</v>
      </c>
      <c r="L1047" t="s">
        <v>61</v>
      </c>
      <c r="M1047" t="s">
        <v>61</v>
      </c>
      <c r="N1047" t="s">
        <v>61</v>
      </c>
      <c r="O1047" t="s">
        <v>61</v>
      </c>
      <c r="P1047" t="s">
        <v>61</v>
      </c>
      <c r="Q1047" t="s">
        <v>61</v>
      </c>
      <c r="R1047" t="s">
        <v>61</v>
      </c>
      <c r="S1047" t="s">
        <v>61</v>
      </c>
      <c r="T1047" t="s">
        <v>2463</v>
      </c>
      <c r="U1047" t="s">
        <v>2464</v>
      </c>
      <c r="V1047" t="s">
        <v>2465</v>
      </c>
      <c r="W1047" t="s">
        <v>2466</v>
      </c>
      <c r="X1047" t="s">
        <v>133</v>
      </c>
      <c r="Y1047" t="s">
        <v>2467</v>
      </c>
      <c r="Z1047" t="s">
        <v>2461</v>
      </c>
      <c r="AA1047">
        <v>2</v>
      </c>
      <c r="AB1047">
        <v>2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 t="s">
        <v>68</v>
      </c>
      <c r="AI1047" s="26">
        <v>0</v>
      </c>
      <c r="AJ1047" s="26" t="s">
        <v>2465</v>
      </c>
      <c r="AK1047" s="26" t="s">
        <v>2468</v>
      </c>
      <c r="AL1047" s="26" t="s">
        <v>2467</v>
      </c>
      <c r="AM1047" s="26" t="str" cm="1">
        <f t="array" ref="AM1047">IF(AH1047="Yes",T1047&amp;" (Suspended as of: "&amp;TEXT(AI1047,"m/dd/yyyy")&amp;")",T1047)</f>
        <v>Aetna Fire Alarm Service Co</v>
      </c>
      <c r="AN1047" t="str" cm="1">
        <f t="array" ref="AN104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200.00%
PPD 15 Days: 200.00%
PPD 20 Days: 0.00%
PPD 30 Days: 0.00%</v>
      </c>
      <c r="AO1047" t="str" cm="1">
        <f t="array" ref="AO104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4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Patrick Naughton
Primary Addres: 13 Clover Street, Dorchester, MA 02122
Phone Number: 617.282.3888x306
Fax Number: 0</v>
      </c>
      <c r="AQ1047" t="str">
        <f>VLOOKUP(data[[#This Row],[Lead Name]],get_cat!$A$170:$B$172,2,0)</f>
        <v>Miranda Beaudet 
Address: One Ashburton Place Room 1608 Boston, MA 02108 
Phone: 617-359-7292 | Email: Miranda.Beaudet@mass.gov</v>
      </c>
      <c r="AR104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Patrick Naughton
Emergency Contact Phone/After Hours: 617.293.8028
Emergency Contact Email: pnaughton@aetnafirealarm.com</v>
      </c>
    </row>
    <row r="1048" spans="1:44" x14ac:dyDescent="0.35">
      <c r="A1048" t="s">
        <v>2470</v>
      </c>
      <c r="B1048" t="s">
        <v>1797</v>
      </c>
      <c r="C1048" t="s">
        <v>2172</v>
      </c>
      <c r="D1048" t="s">
        <v>2384</v>
      </c>
      <c r="E1048" t="s">
        <v>61</v>
      </c>
      <c r="F1048" t="s">
        <v>61</v>
      </c>
      <c r="G1048" t="s">
        <v>61</v>
      </c>
      <c r="H1048" t="s">
        <v>61</v>
      </c>
      <c r="I1048" t="s">
        <v>61</v>
      </c>
      <c r="J1048" t="s">
        <v>61</v>
      </c>
      <c r="K1048" t="s">
        <v>61</v>
      </c>
      <c r="L1048" t="s">
        <v>61</v>
      </c>
      <c r="M1048" t="s">
        <v>61</v>
      </c>
      <c r="N1048" t="s">
        <v>61</v>
      </c>
      <c r="O1048" t="s">
        <v>61</v>
      </c>
      <c r="P1048" t="s">
        <v>61</v>
      </c>
      <c r="Q1048" t="s">
        <v>61</v>
      </c>
      <c r="R1048" t="s">
        <v>61</v>
      </c>
      <c r="S1048" t="s">
        <v>61</v>
      </c>
      <c r="T1048" t="s">
        <v>2471</v>
      </c>
      <c r="U1048" t="s">
        <v>2472</v>
      </c>
      <c r="V1048" t="s">
        <v>2473</v>
      </c>
      <c r="W1048" t="s">
        <v>2474</v>
      </c>
      <c r="X1048" t="s">
        <v>133</v>
      </c>
      <c r="Y1048" t="s">
        <v>2475</v>
      </c>
      <c r="Z1048" t="s">
        <v>2470</v>
      </c>
      <c r="AA1048">
        <v>1.5</v>
      </c>
      <c r="AB1048">
        <v>0</v>
      </c>
      <c r="AC1048">
        <v>0</v>
      </c>
      <c r="AD1048">
        <v>0</v>
      </c>
      <c r="AE1048">
        <v>1.2</v>
      </c>
      <c r="AG1048">
        <v>0.4</v>
      </c>
      <c r="AH1048" t="s">
        <v>68</v>
      </c>
      <c r="AI1048" s="26">
        <v>0</v>
      </c>
      <c r="AJ1048" s="26" t="s">
        <v>2476</v>
      </c>
      <c r="AK1048" s="26" t="s">
        <v>2477</v>
      </c>
      <c r="AL1048" s="26" t="s">
        <v>2478</v>
      </c>
      <c r="AM1048" s="26" t="str" cm="1">
        <f t="array" ref="AM1048">IF(AH1048="Yes",T1048&amp;" (Suspended as of: "&amp;TEXT(AI1048,"m/dd/yyyy")&amp;")",T1048)</f>
        <v>MA Sign and Installation Corp DBA AG Signs &amp; Graphics</v>
      </c>
      <c r="AN1048" t="str" cm="1">
        <f t="array" ref="AN104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150.00%
PPD 15 Days: 0.00%
PPD 20 Days: 0.00%
PPD 30 Days: 0.00%</v>
      </c>
      <c r="AO1048" t="str" cm="1">
        <f t="array" ref="AO104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120.00%
% or $ amount Markup Non Business/Emergency Hours: $0.00
% Markup Materials: 40.00%</v>
      </c>
      <c r="AP104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Matthew Mantyla
Primary Addres: 184 Main St  Worcester, MA 01608
Phone Number: 508-793-0956
Fax Number: 0</v>
      </c>
      <c r="AQ1048" t="str">
        <f>VLOOKUP(data[[#This Row],[Lead Name]],get_cat!$A$170:$B$172,2,0)</f>
        <v>Miranda Beaudet 
Address: One Ashburton Place Room 1608 Boston, MA 02108 
Phone: 617-359-7292 | Email: Miranda.Beaudet@mass.gov</v>
      </c>
      <c r="AR104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Mike Hannigan
Emergency Contact Phone/After Hours: (508) 283-7398
Emergency Contact Email: mike@agsignsandgraphics.com</v>
      </c>
    </row>
    <row r="1049" spans="1:44" x14ac:dyDescent="0.35">
      <c r="A1049" t="s">
        <v>2479</v>
      </c>
      <c r="B1049" t="s">
        <v>1797</v>
      </c>
      <c r="C1049" t="s">
        <v>2172</v>
      </c>
      <c r="D1049" t="s">
        <v>2224</v>
      </c>
      <c r="E1049" t="s">
        <v>61</v>
      </c>
      <c r="F1049" t="s">
        <v>61</v>
      </c>
      <c r="G1049" t="s">
        <v>61</v>
      </c>
      <c r="H1049" t="s">
        <v>61</v>
      </c>
      <c r="I1049" t="s">
        <v>61</v>
      </c>
      <c r="J1049" t="s">
        <v>61</v>
      </c>
      <c r="K1049" t="s">
        <v>61</v>
      </c>
      <c r="L1049" t="s">
        <v>61</v>
      </c>
      <c r="M1049" t="s">
        <v>61</v>
      </c>
      <c r="N1049" t="s">
        <v>61</v>
      </c>
      <c r="O1049" t="s">
        <v>61</v>
      </c>
      <c r="P1049" t="s">
        <v>61</v>
      </c>
      <c r="Q1049" t="s">
        <v>61</v>
      </c>
      <c r="R1049" t="s">
        <v>61</v>
      </c>
      <c r="S1049" t="s">
        <v>61</v>
      </c>
      <c r="T1049" t="s">
        <v>2480</v>
      </c>
      <c r="U1049" t="s">
        <v>2481</v>
      </c>
      <c r="V1049" t="s">
        <v>2482</v>
      </c>
      <c r="W1049" t="s">
        <v>2483</v>
      </c>
      <c r="X1049" t="s">
        <v>133</v>
      </c>
      <c r="Y1049" t="s">
        <v>2484</v>
      </c>
      <c r="Z1049" t="s">
        <v>2479</v>
      </c>
      <c r="AA1049">
        <v>2.5</v>
      </c>
      <c r="AB1049">
        <v>2</v>
      </c>
      <c r="AC1049">
        <v>1.5</v>
      </c>
      <c r="AD1049">
        <v>1</v>
      </c>
      <c r="AE1049">
        <v>2.5</v>
      </c>
      <c r="AG1049">
        <v>0.1</v>
      </c>
      <c r="AH1049" t="s">
        <v>68</v>
      </c>
      <c r="AI1049" s="26">
        <v>0</v>
      </c>
      <c r="AJ1049" s="26" t="s">
        <v>2485</v>
      </c>
      <c r="AK1049" s="26" t="s">
        <v>2486</v>
      </c>
      <c r="AL1049" s="26" t="s">
        <v>2487</v>
      </c>
      <c r="AM1049" s="26" t="str" cm="1">
        <f t="array" ref="AM1049">IF(AH1049="Yes",T1049&amp;" (Suspended as of: "&amp;TEXT(AI1049,"m/dd/yyyy")&amp;")",T1049)</f>
        <v>BBE Corporation dba Buckley Elevator</v>
      </c>
      <c r="AN1049" t="str" cm="1">
        <f t="array" ref="AN104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250.00%
PPD 15 Days: 200.00%
PPD 20 Days: 150.00%
PPD 30 Days: 100.00%</v>
      </c>
      <c r="AO1049" t="str" cm="1">
        <f t="array" ref="AO104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250.00%
% or $ amount Markup Non Business/Emergency Hours: $0.00
% Markup Materials: 10.00%</v>
      </c>
      <c r="AP104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Mike Buckley
Primary Addres: 27 Congress Street Ste 205-5 Salem, Ma 01970
Phone Number: 781-710-0015
Fax Number: 0</v>
      </c>
      <c r="AQ1049" t="str">
        <f>VLOOKUP(data[[#This Row],[Lead Name]],get_cat!$A$170:$B$172,2,0)</f>
        <v>Miranda Beaudet 
Address: One Ashburton Place Room 1608 Boston, MA 02108 
Phone: 617-359-7292 | Email: Miranda.Beaudet@mass.gov</v>
      </c>
      <c r="AR104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Steve Reardon
Emergency Contact Phone/After Hours: 781-710-2963
Emergency Contact Email: sreardon@buckleyelevator.com</v>
      </c>
    </row>
    <row r="1050" spans="1:44" x14ac:dyDescent="0.35">
      <c r="A1050" t="s">
        <v>2488</v>
      </c>
      <c r="B1050" t="s">
        <v>1797</v>
      </c>
      <c r="C1050" t="s">
        <v>2172</v>
      </c>
      <c r="D1050" t="s">
        <v>2195</v>
      </c>
      <c r="E1050" t="s">
        <v>61</v>
      </c>
      <c r="F1050" t="s">
        <v>48</v>
      </c>
      <c r="G1050" t="s">
        <v>48</v>
      </c>
      <c r="H1050" t="s">
        <v>61</v>
      </c>
      <c r="I1050" t="s">
        <v>48</v>
      </c>
      <c r="J1050" t="s">
        <v>48</v>
      </c>
      <c r="K1050" t="s">
        <v>61</v>
      </c>
      <c r="L1050" t="s">
        <v>61</v>
      </c>
      <c r="M1050" t="s">
        <v>61</v>
      </c>
      <c r="N1050" t="s">
        <v>48</v>
      </c>
      <c r="O1050" t="s">
        <v>48</v>
      </c>
      <c r="P1050" t="s">
        <v>48</v>
      </c>
      <c r="Q1050" t="s">
        <v>48</v>
      </c>
      <c r="R1050" t="s">
        <v>48</v>
      </c>
      <c r="S1050" t="s">
        <v>61</v>
      </c>
      <c r="T1050" t="s">
        <v>2489</v>
      </c>
      <c r="U1050" t="s">
        <v>2490</v>
      </c>
      <c r="V1050" t="s">
        <v>638</v>
      </c>
      <c r="W1050" t="s">
        <v>639</v>
      </c>
      <c r="X1050" t="s">
        <v>133</v>
      </c>
      <c r="Y1050" t="s">
        <v>2491</v>
      </c>
      <c r="Z1050" t="s">
        <v>2488</v>
      </c>
      <c r="AA1050">
        <v>1</v>
      </c>
      <c r="AB1050">
        <v>1</v>
      </c>
      <c r="AC1050">
        <v>1</v>
      </c>
      <c r="AD1050">
        <v>1</v>
      </c>
      <c r="AE1050">
        <v>0.43</v>
      </c>
      <c r="AF1050">
        <v>111.54</v>
      </c>
      <c r="AG1050">
        <v>0.1</v>
      </c>
      <c r="AH1050" t="s">
        <v>68</v>
      </c>
      <c r="AI1050" s="26">
        <v>0</v>
      </c>
      <c r="AJ1050" s="26" t="s">
        <v>638</v>
      </c>
      <c r="AK1050" s="26" t="s">
        <v>639</v>
      </c>
      <c r="AL1050" s="26" t="s">
        <v>2491</v>
      </c>
      <c r="AM1050" s="26" t="str" cm="1">
        <f t="array" ref="AM1050">IF(AH1050="Yes",T1050&amp;" (Suspended as of: "&amp;TEXT(AI1050,"m/dd/yyyy")&amp;")",T1050)</f>
        <v>The Collins Electric Co Inc</v>
      </c>
      <c r="AN1050" t="str" cm="1">
        <f t="array" ref="AN105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100.00%
PPD 15 Days: 100.00%
PPD 20 Days: 100.00%
PPD 30 Days: 100.00%</v>
      </c>
      <c r="AO1050" t="str" cm="1">
        <f t="array" ref="AO105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43.00%
% or $ amount Markup Non Business/Emergency Hours: $111.54
% Markup Materials: 10.00%</v>
      </c>
      <c r="AP105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Andrew Collins
Primary Addres: 53 Second Ave., Chicopee, MA 01020
Phone Number: 413-598-1028
Fax Number: 0</v>
      </c>
      <c r="AQ1050" t="str">
        <f>VLOOKUP(data[[#This Row],[Lead Name]],get_cat!$A$170:$B$172,2,0)</f>
        <v>Miranda Beaudet 
Address: One Ashburton Place Room 1608 Boston, MA 02108 
Phone: 617-359-7292 | Email: Miranda.Beaudet@mass.gov</v>
      </c>
      <c r="AR105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Andrew Collins
Emergency Contact Phone/After Hours: 413-598-1028
Emergency Contact Email: acollins@collinselectricco.com</v>
      </c>
    </row>
    <row r="1051" spans="1:44" x14ac:dyDescent="0.35">
      <c r="A1051" t="s">
        <v>2492</v>
      </c>
      <c r="B1051" t="s">
        <v>1797</v>
      </c>
      <c r="C1051" t="s">
        <v>2172</v>
      </c>
      <c r="D1051" t="s">
        <v>2195</v>
      </c>
      <c r="E1051" t="s">
        <v>61</v>
      </c>
      <c r="F1051" t="s">
        <v>48</v>
      </c>
      <c r="G1051" t="s">
        <v>48</v>
      </c>
      <c r="H1051" t="s">
        <v>61</v>
      </c>
      <c r="I1051" t="s">
        <v>48</v>
      </c>
      <c r="J1051" t="s">
        <v>48</v>
      </c>
      <c r="K1051" t="s">
        <v>48</v>
      </c>
      <c r="L1051" t="s">
        <v>48</v>
      </c>
      <c r="M1051" t="s">
        <v>48</v>
      </c>
      <c r="N1051" t="s">
        <v>61</v>
      </c>
      <c r="O1051" t="s">
        <v>48</v>
      </c>
      <c r="P1051" t="s">
        <v>61</v>
      </c>
      <c r="Q1051" t="s">
        <v>48</v>
      </c>
      <c r="R1051" t="s">
        <v>48</v>
      </c>
      <c r="S1051" t="s">
        <v>61</v>
      </c>
      <c r="T1051" t="s">
        <v>2493</v>
      </c>
      <c r="U1051" t="s">
        <v>2494</v>
      </c>
      <c r="V1051" t="s">
        <v>2495</v>
      </c>
      <c r="W1051" t="s">
        <v>2496</v>
      </c>
      <c r="X1051" t="s">
        <v>133</v>
      </c>
      <c r="Y1051" t="s">
        <v>2497</v>
      </c>
      <c r="Z1051" t="s">
        <v>2492</v>
      </c>
      <c r="AA1051">
        <v>1</v>
      </c>
      <c r="AB1051">
        <v>0</v>
      </c>
      <c r="AC1051">
        <v>0</v>
      </c>
      <c r="AD1051">
        <v>0</v>
      </c>
      <c r="AE1051">
        <v>1.45</v>
      </c>
      <c r="AG1051">
        <v>0.65</v>
      </c>
      <c r="AH1051" t="s">
        <v>68</v>
      </c>
      <c r="AI1051" s="26">
        <v>0</v>
      </c>
      <c r="AJ1051" s="26" t="s">
        <v>183</v>
      </c>
      <c r="AK1051" s="26" t="s">
        <v>183</v>
      </c>
      <c r="AL1051" s="26" t="s">
        <v>183</v>
      </c>
      <c r="AM1051" s="26" t="str" cm="1">
        <f t="array" ref="AM1051">IF(AH1051="Yes",T1051&amp;" (Suspended as of: "&amp;TEXT(AI1051,"m/dd/yyyy")&amp;")",T1051)</f>
        <v>Custom Alarm Service, Inc.</v>
      </c>
      <c r="AN1051" t="str" cm="1">
        <f t="array" ref="AN105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100.00%
PPD 15 Days: 0.00%
PPD 20 Days: 0.00%
PPD 30 Days: 0.00%</v>
      </c>
      <c r="AO1051" t="str" cm="1">
        <f t="array" ref="AO105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145.00%
% or $ amount Markup Non Business/Emergency Hours: $0.00
% Markup Materials: 65.00%</v>
      </c>
      <c r="AP105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Eric Wilhelm
Primary Addres: 23 Providence Street, Mendon, MA
Phone Number: 508-473-1028
Fax Number: 0</v>
      </c>
      <c r="AQ1051" t="str">
        <f>VLOOKUP(data[[#This Row],[Lead Name]],get_cat!$A$170:$B$172,2,0)</f>
        <v>Miranda Beaudet 
Address: One Ashburton Place Room 1608 Boston, MA 02108 
Phone: 617-359-7292 | Email: Miranda.Beaudet@mass.gov</v>
      </c>
      <c r="AR105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1052" spans="1:44" x14ac:dyDescent="0.35">
      <c r="A1052" t="s">
        <v>2498</v>
      </c>
      <c r="B1052" t="s">
        <v>1797</v>
      </c>
      <c r="C1052" t="s">
        <v>2172</v>
      </c>
      <c r="D1052" t="s">
        <v>2173</v>
      </c>
      <c r="E1052" t="s">
        <v>61</v>
      </c>
      <c r="F1052" t="s">
        <v>61</v>
      </c>
      <c r="G1052" t="s">
        <v>48</v>
      </c>
      <c r="H1052" t="s">
        <v>61</v>
      </c>
      <c r="I1052" t="s">
        <v>61</v>
      </c>
      <c r="J1052" t="s">
        <v>48</v>
      </c>
      <c r="K1052" t="s">
        <v>48</v>
      </c>
      <c r="L1052" t="s">
        <v>48</v>
      </c>
      <c r="M1052" t="s">
        <v>48</v>
      </c>
      <c r="N1052" t="s">
        <v>48</v>
      </c>
      <c r="O1052" t="s">
        <v>61</v>
      </c>
      <c r="P1052" t="s">
        <v>48</v>
      </c>
      <c r="Q1052" t="s">
        <v>61</v>
      </c>
      <c r="R1052" t="s">
        <v>48</v>
      </c>
      <c r="S1052" t="s">
        <v>48</v>
      </c>
      <c r="T1052" t="s">
        <v>2499</v>
      </c>
      <c r="U1052" t="s">
        <v>2500</v>
      </c>
      <c r="V1052" t="s">
        <v>2501</v>
      </c>
      <c r="W1052" t="s">
        <v>2502</v>
      </c>
      <c r="X1052" t="s">
        <v>133</v>
      </c>
      <c r="Y1052" t="s">
        <v>2503</v>
      </c>
      <c r="Z1052" t="s">
        <v>2498</v>
      </c>
      <c r="AA1052">
        <v>2</v>
      </c>
      <c r="AB1052">
        <v>0</v>
      </c>
      <c r="AC1052">
        <v>0</v>
      </c>
      <c r="AD1052">
        <v>0</v>
      </c>
      <c r="AE1052">
        <v>0.2</v>
      </c>
      <c r="AG1052">
        <v>0.15</v>
      </c>
      <c r="AH1052" t="s">
        <v>68</v>
      </c>
      <c r="AI1052" s="26">
        <v>0</v>
      </c>
      <c r="AJ1052" s="26" t="s">
        <v>2501</v>
      </c>
      <c r="AK1052" s="26" t="s">
        <v>2502</v>
      </c>
      <c r="AL1052" s="26" t="s">
        <v>2503</v>
      </c>
      <c r="AM1052" s="26" t="str" cm="1">
        <f t="array" ref="AM1052">IF(AH1052="Yes",T1052&amp;" (Suspended as of: "&amp;TEXT(AI1052,"m/dd/yyyy")&amp;")",T1052)</f>
        <v xml:space="preserve">Dartmouth Fire Protection, LLC </v>
      </c>
      <c r="AN1052" t="str" cm="1">
        <f t="array" ref="AN105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200.00%
PPD 15 Days: 0.00%
PPD 20 Days: 0.00%
PPD 30 Days: 0.00%</v>
      </c>
      <c r="AO1052" t="str" cm="1">
        <f t="array" ref="AO105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20.00%
% or $ amount Markup Non Business/Emergency Hours: $0.00
% Markup Materials: 15.00%</v>
      </c>
      <c r="AP105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Shane Collins
Primary Addres: 6 Canterberry Ln North, Dartmouth, MA 02747
Phone Number: 774-451-4175
Fax Number: 0</v>
      </c>
      <c r="AQ1052" t="str">
        <f>VLOOKUP(data[[#This Row],[Lead Name]],get_cat!$A$170:$B$172,2,0)</f>
        <v>Miranda Beaudet 
Address: One Ashburton Place Room 1608 Boston, MA 02108 
Phone: 617-359-7292 | Email: Miranda.Beaudet@mass.gov</v>
      </c>
      <c r="AR105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Shane Collins
Emergency Contact Phone/After Hours: 774-451-4175
Emergency Contact Email: s.collins.dfp@gmail.com</v>
      </c>
    </row>
    <row r="1053" spans="1:44" x14ac:dyDescent="0.35">
      <c r="A1053" t="s">
        <v>2504</v>
      </c>
      <c r="B1053" t="s">
        <v>1797</v>
      </c>
      <c r="C1053" t="s">
        <v>2172</v>
      </c>
      <c r="D1053" t="s">
        <v>2505</v>
      </c>
      <c r="E1053" t="s">
        <v>61</v>
      </c>
      <c r="F1053" t="s">
        <v>48</v>
      </c>
      <c r="G1053" t="s">
        <v>48</v>
      </c>
      <c r="H1053" t="s">
        <v>61</v>
      </c>
      <c r="I1053" t="s">
        <v>61</v>
      </c>
      <c r="J1053" t="s">
        <v>61</v>
      </c>
      <c r="K1053" t="s">
        <v>48</v>
      </c>
      <c r="L1053" t="s">
        <v>48</v>
      </c>
      <c r="M1053" t="s">
        <v>48</v>
      </c>
      <c r="N1053" t="s">
        <v>61</v>
      </c>
      <c r="O1053" t="s">
        <v>61</v>
      </c>
      <c r="P1053" t="s">
        <v>61</v>
      </c>
      <c r="Q1053" t="s">
        <v>61</v>
      </c>
      <c r="R1053" t="s">
        <v>61</v>
      </c>
      <c r="S1053" t="s">
        <v>48</v>
      </c>
      <c r="T1053" t="s">
        <v>2506</v>
      </c>
      <c r="U1053" t="s">
        <v>867</v>
      </c>
      <c r="V1053" t="s">
        <v>868</v>
      </c>
      <c r="W1053" t="s">
        <v>869</v>
      </c>
      <c r="X1053" t="s">
        <v>133</v>
      </c>
      <c r="Y1053" t="s">
        <v>870</v>
      </c>
      <c r="Z1053" t="s">
        <v>2504</v>
      </c>
      <c r="AA1053">
        <v>5</v>
      </c>
      <c r="AB1053">
        <v>4</v>
      </c>
      <c r="AC1053">
        <v>3</v>
      </c>
      <c r="AD1053">
        <v>2</v>
      </c>
      <c r="AE1053">
        <v>0.4</v>
      </c>
      <c r="AG1053">
        <v>0.45</v>
      </c>
      <c r="AH1053" t="s">
        <v>68</v>
      </c>
      <c r="AI1053" s="26">
        <v>0</v>
      </c>
      <c r="AJ1053" s="26" t="s">
        <v>868</v>
      </c>
      <c r="AK1053" s="26" t="s">
        <v>869</v>
      </c>
      <c r="AL1053" s="26" t="s">
        <v>870</v>
      </c>
      <c r="AM1053" s="26" t="str" cm="1">
        <f t="array" ref="AM1053">IF(AH1053="Yes",T1053&amp;" (Suspended as of: "&amp;TEXT(AI1053,"m/dd/yyyy")&amp;")",T1053)</f>
        <v>EH Electrical and HVAC LLC</v>
      </c>
      <c r="AN1053" t="str" cm="1">
        <f t="array" ref="AN105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500.00%
PPD 15 Days: 400.00%
PPD 20 Days: 300.00%
PPD 30 Days: 200.00%</v>
      </c>
      <c r="AO1053" t="str" cm="1">
        <f t="array" ref="AO105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40.00%
% or $ amount Markup Non Business/Emergency Hours: $0.00
% Markup Materials: 45.00%</v>
      </c>
      <c r="AP105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Edson Hilaire
Primary Addres: 440 Totten Pond RD Suite 200 Waltham, MA 02451
Phone Number: (617) 335 - 1122
Fax Number: 0</v>
      </c>
      <c r="AQ1053" t="str">
        <f>VLOOKUP(data[[#This Row],[Lead Name]],get_cat!$A$170:$B$172,2,0)</f>
        <v>Miranda Beaudet 
Address: One Ashburton Place Room 1608 Boston, MA 02108 
Phone: 617-359-7292 | Email: Miranda.Beaudet@mass.gov</v>
      </c>
      <c r="AR105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Edson Hilaire
Emergency Contact Phone/After Hours: (617) 335 - 1122
Emergency Contact Email: Edson@ehelectrical.com</v>
      </c>
    </row>
    <row r="1054" spans="1:44" x14ac:dyDescent="0.35">
      <c r="A1054" t="s">
        <v>2507</v>
      </c>
      <c r="B1054" t="s">
        <v>1797</v>
      </c>
      <c r="C1054" t="s">
        <v>2172</v>
      </c>
      <c r="D1054" t="s">
        <v>2508</v>
      </c>
      <c r="E1054" t="s">
        <v>61</v>
      </c>
      <c r="F1054" t="s">
        <v>61</v>
      </c>
      <c r="G1054" t="s">
        <v>48</v>
      </c>
      <c r="H1054" t="s">
        <v>61</v>
      </c>
      <c r="I1054" t="s">
        <v>48</v>
      </c>
      <c r="J1054" t="s">
        <v>61</v>
      </c>
      <c r="K1054" t="s">
        <v>48</v>
      </c>
      <c r="L1054" t="s">
        <v>48</v>
      </c>
      <c r="M1054" t="s">
        <v>48</v>
      </c>
      <c r="N1054" t="s">
        <v>61</v>
      </c>
      <c r="O1054" t="s">
        <v>48</v>
      </c>
      <c r="P1054" t="s">
        <v>61</v>
      </c>
      <c r="Q1054" t="s">
        <v>61</v>
      </c>
      <c r="R1054" t="s">
        <v>61</v>
      </c>
      <c r="S1054" t="s">
        <v>61</v>
      </c>
      <c r="T1054" t="s">
        <v>2509</v>
      </c>
      <c r="U1054" t="s">
        <v>2510</v>
      </c>
      <c r="V1054" t="s">
        <v>2511</v>
      </c>
      <c r="W1054" t="s">
        <v>679</v>
      </c>
      <c r="X1054" t="s">
        <v>133</v>
      </c>
      <c r="Y1054" t="s">
        <v>2512</v>
      </c>
      <c r="Z1054" t="s">
        <v>2507</v>
      </c>
      <c r="AA1054">
        <v>2</v>
      </c>
      <c r="AB1054">
        <v>0</v>
      </c>
      <c r="AC1054">
        <v>0</v>
      </c>
      <c r="AD1054">
        <v>0</v>
      </c>
      <c r="AE1054">
        <v>0.73</v>
      </c>
      <c r="AF1054">
        <v>0</v>
      </c>
      <c r="AG1054">
        <v>0</v>
      </c>
      <c r="AH1054" t="s">
        <v>68</v>
      </c>
      <c r="AI1054" s="26">
        <v>0</v>
      </c>
      <c r="AJ1054" s="26" t="s">
        <v>2511</v>
      </c>
      <c r="AK1054" s="26" t="s">
        <v>679</v>
      </c>
      <c r="AL1054" s="26" t="s">
        <v>2512</v>
      </c>
      <c r="AM1054" s="26" t="str" cm="1">
        <f t="array" ref="AM1054">IF(AH1054="Yes",T1054&amp;" (Suspended as of: "&amp;TEXT(AI1054,"m/dd/yyyy")&amp;")",T1054)</f>
        <v xml:space="preserve">Fraser Engineering Company, Inc.   </v>
      </c>
      <c r="AN1054" t="str" cm="1">
        <f t="array" ref="AN105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200.00%
PPD 15 Days: 0.00%
PPD 20 Days: 0.00%
PPD 30 Days: 0.00%</v>
      </c>
      <c r="AO1054" t="str" cm="1">
        <f t="array" ref="AO105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73.00%
% or $ amount Markup Non Business/Emergency Hours: $0.00
% Markup Materials: 0.00%</v>
      </c>
      <c r="AP105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Mike Fultz
Primary Addres: 65 Court Street, Newton MA 02460
Phone Number: 617-332-3700
Fax Number: 0</v>
      </c>
      <c r="AQ1054" t="str">
        <f>VLOOKUP(data[[#This Row],[Lead Name]],get_cat!$A$170:$B$172,2,0)</f>
        <v>Miranda Beaudet 
Address: One Ashburton Place Room 1608 Boston, MA 02108 
Phone: 617-359-7292 | Email: Miranda.Beaudet@mass.gov</v>
      </c>
      <c r="AR105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Mike Fultz
Emergency Contact Phone/After Hours: 617-332-3700
Emergency Contact Email: mfultz@fraserengineering.com</v>
      </c>
    </row>
    <row r="1055" spans="1:44" x14ac:dyDescent="0.35">
      <c r="A1055" t="s">
        <v>2513</v>
      </c>
      <c r="B1055" t="s">
        <v>1797</v>
      </c>
      <c r="C1055" t="s">
        <v>2172</v>
      </c>
      <c r="D1055" t="s">
        <v>2462</v>
      </c>
      <c r="E1055" t="s">
        <v>61</v>
      </c>
      <c r="F1055" t="s">
        <v>61</v>
      </c>
      <c r="G1055" t="s">
        <v>61</v>
      </c>
      <c r="H1055" t="s">
        <v>61</v>
      </c>
      <c r="I1055" t="s">
        <v>61</v>
      </c>
      <c r="J1055" t="s">
        <v>61</v>
      </c>
      <c r="K1055" t="s">
        <v>61</v>
      </c>
      <c r="L1055" t="s">
        <v>61</v>
      </c>
      <c r="M1055" t="s">
        <v>61</v>
      </c>
      <c r="N1055" t="s">
        <v>61</v>
      </c>
      <c r="O1055" t="s">
        <v>61</v>
      </c>
      <c r="P1055" t="s">
        <v>61</v>
      </c>
      <c r="Q1055" t="s">
        <v>61</v>
      </c>
      <c r="R1055" t="s">
        <v>61</v>
      </c>
      <c r="S1055" t="s">
        <v>61</v>
      </c>
      <c r="T1055" t="s">
        <v>2514</v>
      </c>
      <c r="U1055" t="s">
        <v>2515</v>
      </c>
      <c r="V1055" t="s">
        <v>1676</v>
      </c>
      <c r="W1055" t="s">
        <v>1677</v>
      </c>
      <c r="X1055" t="s">
        <v>133</v>
      </c>
      <c r="Y1055" t="s">
        <v>1679</v>
      </c>
      <c r="Z1055" t="s">
        <v>2513</v>
      </c>
      <c r="AA1055">
        <v>1</v>
      </c>
      <c r="AB1055">
        <v>0</v>
      </c>
      <c r="AC1055">
        <v>0</v>
      </c>
      <c r="AD1055">
        <v>0</v>
      </c>
      <c r="AE1055">
        <v>0.95</v>
      </c>
      <c r="AF1055">
        <v>245</v>
      </c>
      <c r="AG1055">
        <v>0.2</v>
      </c>
      <c r="AH1055" t="s">
        <v>68</v>
      </c>
      <c r="AI1055" s="26">
        <v>0</v>
      </c>
      <c r="AJ1055" s="26" t="s">
        <v>183</v>
      </c>
      <c r="AK1055" s="26" t="s">
        <v>183</v>
      </c>
      <c r="AL1055" s="26" t="s">
        <v>183</v>
      </c>
      <c r="AM1055" s="26" t="str" cm="1">
        <f t="array" ref="AM1055">IF(AH1055="Yes",T1055&amp;" (Suspended as of: "&amp;TEXT(AI1055,"m/dd/yyyy")&amp;")",T1055)</f>
        <v xml:space="preserve">Pine Ridge Technologies Inc.        </v>
      </c>
      <c r="AN1055" t="str" cm="1">
        <f t="array" ref="AN105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100.00%
PPD 15 Days: 0.00%
PPD 20 Days: 0.00%
PPD 30 Days: 0.00%</v>
      </c>
      <c r="AO1055" t="str" cm="1">
        <f t="array" ref="AO105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95.00%
% or $ amount Markup Non Business/Emergency Hours: $245.00
% Markup Materials: 20.00%</v>
      </c>
      <c r="AP105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Andrew Rist
Primary Addres: 217R North Main Street, North Reading MA 01864
Phone Number: 781-246-5555
Fax Number: 0</v>
      </c>
      <c r="AQ1055" t="str">
        <f>VLOOKUP(data[[#This Row],[Lead Name]],get_cat!$A$170:$B$172,2,0)</f>
        <v>Miranda Beaudet 
Address: One Ashburton Place Room 1608 Boston, MA 02108 
Phone: 617-359-7292 | Email: Miranda.Beaudet@mass.gov</v>
      </c>
      <c r="AR105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1056" spans="1:44" x14ac:dyDescent="0.35">
      <c r="A1056" t="s">
        <v>2513</v>
      </c>
      <c r="B1056" t="s">
        <v>1797</v>
      </c>
      <c r="C1056" t="s">
        <v>2172</v>
      </c>
      <c r="D1056" t="s">
        <v>2469</v>
      </c>
      <c r="E1056" t="s">
        <v>61</v>
      </c>
      <c r="F1056" t="s">
        <v>61</v>
      </c>
      <c r="G1056" t="s">
        <v>61</v>
      </c>
      <c r="H1056" t="s">
        <v>61</v>
      </c>
      <c r="I1056" t="s">
        <v>61</v>
      </c>
      <c r="J1056" t="s">
        <v>61</v>
      </c>
      <c r="K1056" t="s">
        <v>61</v>
      </c>
      <c r="L1056" t="s">
        <v>61</v>
      </c>
      <c r="M1056" t="s">
        <v>61</v>
      </c>
      <c r="N1056" t="s">
        <v>61</v>
      </c>
      <c r="O1056" t="s">
        <v>61</v>
      </c>
      <c r="P1056" t="s">
        <v>61</v>
      </c>
      <c r="Q1056" t="s">
        <v>61</v>
      </c>
      <c r="R1056" t="s">
        <v>61</v>
      </c>
      <c r="S1056" t="s">
        <v>61</v>
      </c>
      <c r="T1056" t="s">
        <v>2514</v>
      </c>
      <c r="U1056" t="s">
        <v>2515</v>
      </c>
      <c r="V1056" t="s">
        <v>1676</v>
      </c>
      <c r="W1056" t="s">
        <v>1677</v>
      </c>
      <c r="X1056" t="s">
        <v>133</v>
      </c>
      <c r="Y1056" t="s">
        <v>1679</v>
      </c>
      <c r="Z1056" t="s">
        <v>2513</v>
      </c>
      <c r="AA1056">
        <v>1</v>
      </c>
      <c r="AB1056">
        <v>0</v>
      </c>
      <c r="AC1056">
        <v>0</v>
      </c>
      <c r="AD1056">
        <v>0</v>
      </c>
      <c r="AE1056">
        <v>0.95</v>
      </c>
      <c r="AF1056">
        <v>245</v>
      </c>
      <c r="AG1056">
        <v>0.2</v>
      </c>
      <c r="AH1056" t="s">
        <v>68</v>
      </c>
      <c r="AI1056" s="26">
        <v>0</v>
      </c>
      <c r="AJ1056" s="26" t="s">
        <v>183</v>
      </c>
      <c r="AK1056" s="26" t="s">
        <v>183</v>
      </c>
      <c r="AL1056" s="26" t="s">
        <v>183</v>
      </c>
      <c r="AM1056" s="26" t="str" cm="1">
        <f t="array" ref="AM1056">IF(AH1056="Yes",T1056&amp;" (Suspended as of: "&amp;TEXT(AI1056,"m/dd/yyyy")&amp;")",T1056)</f>
        <v xml:space="preserve">Pine Ridge Technologies Inc.        </v>
      </c>
      <c r="AN1056" t="str" cm="1">
        <f t="array" ref="AN105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100.00%
PPD 15 Days: 0.00%
PPD 20 Days: 0.00%
PPD 30 Days: 0.00%</v>
      </c>
      <c r="AO1056" t="str" cm="1">
        <f t="array" ref="AO105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95.00%
% or $ amount Markup Non Business/Emergency Hours: $245.00
% Markup Materials: 20.00%</v>
      </c>
      <c r="AP105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Andrew Rist
Primary Addres: 217R North Main Street, North Reading MA 01864
Phone Number: 781-246-5555
Fax Number: 0</v>
      </c>
      <c r="AQ1056" t="str">
        <f>VLOOKUP(data[[#This Row],[Lead Name]],get_cat!$A$170:$B$172,2,0)</f>
        <v>Miranda Beaudet 
Address: One Ashburton Place Room 1608 Boston, MA 02108 
Phone: 617-359-7292 | Email: Miranda.Beaudet@mass.gov</v>
      </c>
      <c r="AR105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1057" spans="1:44" x14ac:dyDescent="0.35">
      <c r="A1057" t="s">
        <v>2516</v>
      </c>
      <c r="B1057" t="s">
        <v>1797</v>
      </c>
      <c r="C1057" t="s">
        <v>2172</v>
      </c>
      <c r="D1057" t="s">
        <v>2508</v>
      </c>
      <c r="E1057" t="s">
        <v>61</v>
      </c>
      <c r="F1057" t="s">
        <v>48</v>
      </c>
      <c r="G1057" t="s">
        <v>48</v>
      </c>
      <c r="H1057" t="s">
        <v>48</v>
      </c>
      <c r="I1057" t="s">
        <v>48</v>
      </c>
      <c r="J1057" t="s">
        <v>61</v>
      </c>
      <c r="K1057" t="s">
        <v>48</v>
      </c>
      <c r="L1057" t="s">
        <v>48</v>
      </c>
      <c r="M1057" t="s">
        <v>48</v>
      </c>
      <c r="N1057" t="s">
        <v>61</v>
      </c>
      <c r="O1057" t="s">
        <v>48</v>
      </c>
      <c r="P1057" t="s">
        <v>48</v>
      </c>
      <c r="Q1057" t="s">
        <v>61</v>
      </c>
      <c r="R1057" t="s">
        <v>61</v>
      </c>
      <c r="S1057" t="s">
        <v>61</v>
      </c>
      <c r="T1057" t="s">
        <v>2517</v>
      </c>
      <c r="U1057" t="s">
        <v>2518</v>
      </c>
      <c r="V1057" t="s">
        <v>2519</v>
      </c>
      <c r="W1057" t="s">
        <v>2520</v>
      </c>
      <c r="X1057" t="s">
        <v>133</v>
      </c>
      <c r="Y1057" t="s">
        <v>2521</v>
      </c>
      <c r="Z1057" t="s">
        <v>2516</v>
      </c>
      <c r="AA1057">
        <v>4</v>
      </c>
      <c r="AB1057">
        <v>3</v>
      </c>
      <c r="AC1057">
        <v>2</v>
      </c>
      <c r="AD1057">
        <v>1</v>
      </c>
      <c r="AE1057">
        <v>0.35</v>
      </c>
      <c r="AG1057">
        <v>0.5</v>
      </c>
      <c r="AH1057" t="s">
        <v>68</v>
      </c>
      <c r="AI1057" s="26">
        <v>0</v>
      </c>
      <c r="AJ1057" s="26" t="s">
        <v>2519</v>
      </c>
      <c r="AK1057" s="26" t="s">
        <v>2520</v>
      </c>
      <c r="AL1057" s="26" t="s">
        <v>2521</v>
      </c>
      <c r="AM1057" s="26" t="str" cm="1">
        <f t="array" ref="AM1057">IF(AH1057="Yes",T1057&amp;" (Suspended as of: "&amp;TEXT(AI1057,"m/dd/yyyy")&amp;")",T1057)</f>
        <v>MVS Welding LLC</v>
      </c>
      <c r="AN1057" t="str" cm="1">
        <f t="array" ref="AN105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400.00%
PPD 15 Days: 300.00%
PPD 20 Days: 200.00%
PPD 30 Days: 100.00%</v>
      </c>
      <c r="AO1057" t="str" cm="1">
        <f t="array" ref="AO105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35.00%
% or $ amount Markup Non Business/Emergency Hours: $0.00
% Markup Materials: 50.00%</v>
      </c>
      <c r="AP105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Maria Storms
Primary Addres: 27 Tennis Rd. Boston MA, 02126
Phone Number: 617-910-0270
Fax Number: 0</v>
      </c>
      <c r="AQ1057" t="str">
        <f>VLOOKUP(data[[#This Row],[Lead Name]],get_cat!$A$170:$B$172,2,0)</f>
        <v>Miranda Beaudet 
Address: One Ashburton Place Room 1608 Boston, MA 02108 
Phone: 617-359-7292 | Email: Miranda.Beaudet@mass.gov</v>
      </c>
      <c r="AR105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Maria Storms
Emergency Contact Phone/After Hours: 617-910-0270
Emergency Contact Email: mvswelding@gmail.com</v>
      </c>
    </row>
    <row r="1058" spans="1:44" x14ac:dyDescent="0.35">
      <c r="A1058" t="s">
        <v>2522</v>
      </c>
      <c r="B1058" t="s">
        <v>1797</v>
      </c>
      <c r="C1058" t="s">
        <v>2172</v>
      </c>
      <c r="D1058" t="s">
        <v>2173</v>
      </c>
      <c r="E1058" t="s">
        <v>61</v>
      </c>
      <c r="F1058" t="s">
        <v>48</v>
      </c>
      <c r="G1058" t="s">
        <v>48</v>
      </c>
      <c r="H1058" t="s">
        <v>61</v>
      </c>
      <c r="I1058" t="s">
        <v>48</v>
      </c>
      <c r="J1058" t="s">
        <v>61</v>
      </c>
      <c r="K1058" t="s">
        <v>61</v>
      </c>
      <c r="L1058" t="s">
        <v>61</v>
      </c>
      <c r="M1058" t="s">
        <v>61</v>
      </c>
      <c r="N1058" t="s">
        <v>61</v>
      </c>
      <c r="O1058" t="s">
        <v>48</v>
      </c>
      <c r="P1058" t="s">
        <v>61</v>
      </c>
      <c r="Q1058" t="s">
        <v>48</v>
      </c>
      <c r="R1058" t="s">
        <v>61</v>
      </c>
      <c r="S1058" t="s">
        <v>61</v>
      </c>
      <c r="T1058" t="s">
        <v>2523</v>
      </c>
      <c r="U1058" t="s">
        <v>2524</v>
      </c>
      <c r="V1058" t="s">
        <v>2525</v>
      </c>
      <c r="W1058" t="s">
        <v>859</v>
      </c>
      <c r="X1058" t="s">
        <v>133</v>
      </c>
      <c r="Y1058" t="s">
        <v>2526</v>
      </c>
      <c r="Z1058" t="s">
        <v>2522</v>
      </c>
      <c r="AA1058">
        <v>2</v>
      </c>
      <c r="AB1058">
        <v>1</v>
      </c>
      <c r="AC1058">
        <v>1</v>
      </c>
      <c r="AD1058">
        <v>0</v>
      </c>
      <c r="AE1058">
        <v>1.8</v>
      </c>
      <c r="AF1058">
        <v>189</v>
      </c>
      <c r="AG1058">
        <v>0.15</v>
      </c>
      <c r="AH1058" t="s">
        <v>68</v>
      </c>
      <c r="AI1058" s="26">
        <v>0</v>
      </c>
      <c r="AJ1058" s="26" t="s">
        <v>2527</v>
      </c>
      <c r="AK1058" s="26" t="s">
        <v>2528</v>
      </c>
      <c r="AL1058" s="26" t="s">
        <v>863</v>
      </c>
      <c r="AM1058" s="26" t="str" cm="1">
        <f t="array" ref="AM1058">IF(AH1058="Yes",T1058&amp;" (Suspended as of: "&amp;TEXT(AI1058,"m/dd/yyyy")&amp;")",T1058)</f>
        <v>J.C. Cannistraro, LLC</v>
      </c>
      <c r="AN1058" t="str" cm="1">
        <f t="array" ref="AN105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200.00%
PPD 15 Days: 100.00%
PPD 20 Days: 100.00%
PPD 30 Days: 0.00%</v>
      </c>
      <c r="AO1058" t="str" cm="1">
        <f t="array" ref="AO105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180.00%
% or $ amount Markup Non Business/Emergency Hours: $189.00
% Markup Materials: 15.00%</v>
      </c>
      <c r="AP105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Roland Oreste
Primary Addres: 201 Jones Road, Waltham, MA 02451
Phone Number: 617-293-4537
Fax Number: 0</v>
      </c>
      <c r="AQ1058" t="str">
        <f>VLOOKUP(data[[#This Row],[Lead Name]],get_cat!$A$170:$B$172,2,0)</f>
        <v>Miranda Beaudet 
Address: One Ashburton Place Room 1608 Boston, MA 02108 
Phone: 617-359-7292 | Email: Miranda.Beaudet@mass.gov</v>
      </c>
      <c r="AR105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Emergency after service on-call service
Emergency Contact Phone/After Hours: 844.509.8899
Emergency Contact Email: servicedispatch@cannistraro.com</v>
      </c>
    </row>
    <row r="1059" spans="1:44" x14ac:dyDescent="0.35">
      <c r="A1059" t="s">
        <v>133</v>
      </c>
      <c r="B1059" t="s">
        <v>322</v>
      </c>
      <c r="C1059" t="s">
        <v>322</v>
      </c>
      <c r="D1059" t="s">
        <v>322</v>
      </c>
      <c r="E1059" t="s">
        <v>48</v>
      </c>
      <c r="F1059" t="s">
        <v>48</v>
      </c>
      <c r="G1059" t="s">
        <v>48</v>
      </c>
      <c r="H1059" t="s">
        <v>48</v>
      </c>
      <c r="I1059" t="s">
        <v>48</v>
      </c>
      <c r="J1059" t="s">
        <v>48</v>
      </c>
      <c r="K1059" t="s">
        <v>48</v>
      </c>
      <c r="L1059" t="s">
        <v>48</v>
      </c>
      <c r="M1059" t="s">
        <v>48</v>
      </c>
      <c r="N1059" t="s">
        <v>48</v>
      </c>
      <c r="O1059" t="s">
        <v>48</v>
      </c>
      <c r="P1059" t="s">
        <v>48</v>
      </c>
      <c r="Q1059" t="s">
        <v>48</v>
      </c>
      <c r="R1059" t="s">
        <v>48</v>
      </c>
      <c r="S1059" t="s">
        <v>48</v>
      </c>
      <c r="T1059" t="s">
        <v>322</v>
      </c>
      <c r="U1059" t="s">
        <v>322</v>
      </c>
      <c r="V1059" t="s">
        <v>322</v>
      </c>
      <c r="W1059" t="s">
        <v>322</v>
      </c>
      <c r="X1059" t="s">
        <v>322</v>
      </c>
      <c r="Y1059" t="s">
        <v>322</v>
      </c>
      <c r="Z1059" t="s">
        <v>322</v>
      </c>
      <c r="AH1059" t="s">
        <v>322</v>
      </c>
      <c r="AI1059" s="26"/>
      <c r="AJ1059" s="26" t="s">
        <v>322</v>
      </c>
      <c r="AK1059" s="26" t="s">
        <v>322</v>
      </c>
      <c r="AL1059" s="26" t="s">
        <v>322</v>
      </c>
      <c r="AM1059" s="26" t="str" cm="1">
        <f t="array" ref="AM1059">IF(AH1059="Yes",T1059&amp;" (Suspended as of: "&amp;TEXT(AI1059,"m/dd/yyyy")&amp;")",T1059)</f>
        <v xml:space="preserve"> </v>
      </c>
      <c r="AN1059" t="str" cm="1">
        <f t="array" ref="AN105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59" t="str" cm="1">
        <f t="array" ref="AO105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5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59" t="e">
        <f>VLOOKUP(data[[#This Row],[Lead Name]],get_cat!$A$170:$B$172,2,0)</f>
        <v>#N/A</v>
      </c>
      <c r="AR105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60" spans="1:44" x14ac:dyDescent="0.35">
      <c r="A1060" t="s">
        <v>133</v>
      </c>
      <c r="B1060" t="s">
        <v>322</v>
      </c>
      <c r="C1060" t="s">
        <v>322</v>
      </c>
      <c r="D1060" t="s">
        <v>322</v>
      </c>
      <c r="E1060" t="s">
        <v>48</v>
      </c>
      <c r="F1060" t="s">
        <v>48</v>
      </c>
      <c r="G1060" t="s">
        <v>48</v>
      </c>
      <c r="H1060" t="s">
        <v>48</v>
      </c>
      <c r="I1060" t="s">
        <v>48</v>
      </c>
      <c r="J1060" t="s">
        <v>48</v>
      </c>
      <c r="K1060" t="s">
        <v>48</v>
      </c>
      <c r="L1060" t="s">
        <v>48</v>
      </c>
      <c r="M1060" t="s">
        <v>48</v>
      </c>
      <c r="N1060" t="s">
        <v>48</v>
      </c>
      <c r="O1060" t="s">
        <v>48</v>
      </c>
      <c r="P1060" t="s">
        <v>48</v>
      </c>
      <c r="Q1060" t="s">
        <v>48</v>
      </c>
      <c r="R1060" t="s">
        <v>48</v>
      </c>
      <c r="S1060" t="s">
        <v>48</v>
      </c>
      <c r="T1060" t="s">
        <v>322</v>
      </c>
      <c r="U1060" t="s">
        <v>322</v>
      </c>
      <c r="V1060" t="s">
        <v>322</v>
      </c>
      <c r="W1060" t="s">
        <v>322</v>
      </c>
      <c r="X1060" t="s">
        <v>322</v>
      </c>
      <c r="Y1060" t="s">
        <v>322</v>
      </c>
      <c r="Z1060" t="s">
        <v>322</v>
      </c>
      <c r="AH1060" t="s">
        <v>322</v>
      </c>
      <c r="AI1060" s="26"/>
      <c r="AJ1060" s="26" t="s">
        <v>322</v>
      </c>
      <c r="AK1060" s="26" t="s">
        <v>322</v>
      </c>
      <c r="AL1060" s="26" t="s">
        <v>322</v>
      </c>
      <c r="AM1060" s="26" t="str" cm="1">
        <f t="array" ref="AM1060">IF(AH1060="Yes",T1060&amp;" (Suspended as of: "&amp;TEXT(AI1060,"m/dd/yyyy")&amp;")",T1060)</f>
        <v xml:space="preserve"> </v>
      </c>
      <c r="AN1060" t="str" cm="1">
        <f t="array" ref="AN106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60" t="str" cm="1">
        <f t="array" ref="AO106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6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60" t="e">
        <f>VLOOKUP(data[[#This Row],[Lead Name]],get_cat!$A$170:$B$172,2,0)</f>
        <v>#N/A</v>
      </c>
      <c r="AR106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61" spans="1:44" x14ac:dyDescent="0.35">
      <c r="A1061" t="s">
        <v>133</v>
      </c>
      <c r="B1061" t="s">
        <v>322</v>
      </c>
      <c r="C1061" t="s">
        <v>322</v>
      </c>
      <c r="D1061" t="s">
        <v>322</v>
      </c>
      <c r="E1061" t="s">
        <v>48</v>
      </c>
      <c r="F1061" t="s">
        <v>48</v>
      </c>
      <c r="G1061" t="s">
        <v>48</v>
      </c>
      <c r="H1061" t="s">
        <v>48</v>
      </c>
      <c r="I1061" t="s">
        <v>48</v>
      </c>
      <c r="J1061" t="s">
        <v>48</v>
      </c>
      <c r="K1061" t="s">
        <v>48</v>
      </c>
      <c r="L1061" t="s">
        <v>48</v>
      </c>
      <c r="M1061" t="s">
        <v>48</v>
      </c>
      <c r="N1061" t="s">
        <v>48</v>
      </c>
      <c r="O1061" t="s">
        <v>48</v>
      </c>
      <c r="P1061" t="s">
        <v>48</v>
      </c>
      <c r="Q1061" t="s">
        <v>48</v>
      </c>
      <c r="R1061" t="s">
        <v>48</v>
      </c>
      <c r="S1061" t="s">
        <v>48</v>
      </c>
      <c r="T1061" t="s">
        <v>322</v>
      </c>
      <c r="U1061" t="s">
        <v>322</v>
      </c>
      <c r="V1061" t="s">
        <v>322</v>
      </c>
      <c r="W1061" t="s">
        <v>322</v>
      </c>
      <c r="X1061" t="s">
        <v>322</v>
      </c>
      <c r="Y1061" t="s">
        <v>322</v>
      </c>
      <c r="Z1061" t="s">
        <v>322</v>
      </c>
      <c r="AH1061" t="s">
        <v>322</v>
      </c>
      <c r="AI1061" s="26"/>
      <c r="AJ1061" s="26" t="s">
        <v>322</v>
      </c>
      <c r="AK1061" s="26" t="s">
        <v>322</v>
      </c>
      <c r="AL1061" s="26" t="s">
        <v>322</v>
      </c>
      <c r="AM1061" s="26" t="str" cm="1">
        <f t="array" ref="AM1061">IF(AH1061="Yes",T1061&amp;" (Suspended as of: "&amp;TEXT(AI1061,"m/dd/yyyy")&amp;")",T1061)</f>
        <v xml:space="preserve"> </v>
      </c>
      <c r="AN1061" t="str" cm="1">
        <f t="array" ref="AN106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61" t="str" cm="1">
        <f t="array" ref="AO106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6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61" t="e">
        <f>VLOOKUP(data[[#This Row],[Lead Name]],get_cat!$A$170:$B$172,2,0)</f>
        <v>#N/A</v>
      </c>
      <c r="AR106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62" spans="1:44" x14ac:dyDescent="0.35">
      <c r="A1062" t="s">
        <v>2529</v>
      </c>
      <c r="B1062" t="s">
        <v>1797</v>
      </c>
      <c r="C1062" t="s">
        <v>2172</v>
      </c>
      <c r="D1062" t="s">
        <v>2195</v>
      </c>
      <c r="E1062" t="s">
        <v>48</v>
      </c>
      <c r="F1062" t="s">
        <v>48</v>
      </c>
      <c r="G1062" t="s">
        <v>48</v>
      </c>
      <c r="H1062" t="s">
        <v>48</v>
      </c>
      <c r="I1062" t="s">
        <v>48</v>
      </c>
      <c r="J1062" t="s">
        <v>61</v>
      </c>
      <c r="K1062" t="s">
        <v>48</v>
      </c>
      <c r="L1062" t="s">
        <v>48</v>
      </c>
      <c r="M1062" t="s">
        <v>48</v>
      </c>
      <c r="N1062" t="s">
        <v>61</v>
      </c>
      <c r="O1062" t="s">
        <v>48</v>
      </c>
      <c r="P1062" t="s">
        <v>48</v>
      </c>
      <c r="Q1062" t="s">
        <v>48</v>
      </c>
      <c r="R1062" t="s">
        <v>48</v>
      </c>
      <c r="S1062" t="s">
        <v>48</v>
      </c>
      <c r="T1062" t="s">
        <v>2530</v>
      </c>
      <c r="U1062" t="s">
        <v>2531</v>
      </c>
      <c r="V1062" t="s">
        <v>2532</v>
      </c>
      <c r="W1062" t="s">
        <v>2533</v>
      </c>
      <c r="X1062" t="s">
        <v>133</v>
      </c>
      <c r="Y1062" t="s">
        <v>2534</v>
      </c>
      <c r="Z1062" t="s">
        <v>2529</v>
      </c>
      <c r="AA1062">
        <v>0.01</v>
      </c>
      <c r="AB1062">
        <v>0</v>
      </c>
      <c r="AC1062">
        <v>0</v>
      </c>
      <c r="AD1062">
        <v>0</v>
      </c>
      <c r="AE1062">
        <v>1</v>
      </c>
      <c r="AG1062">
        <v>0.2</v>
      </c>
      <c r="AH1062" t="s">
        <v>68</v>
      </c>
      <c r="AI1062" s="26">
        <v>0</v>
      </c>
      <c r="AJ1062" s="26" t="s">
        <v>2532</v>
      </c>
      <c r="AK1062" s="26" t="s">
        <v>2533</v>
      </c>
      <c r="AL1062" s="26" t="s">
        <v>2534</v>
      </c>
      <c r="AM1062" s="26" t="str" cm="1">
        <f t="array" ref="AM1062">IF(AH1062="Yes",T1062&amp;" (Suspended as of: "&amp;TEXT(AI1062,"m/dd/yyyy")&amp;")",T1062)</f>
        <v>Encore Fire Protection</v>
      </c>
      <c r="AN1062" t="str" cm="1">
        <f t="array" ref="AN106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062" t="str" cm="1">
        <f t="array" ref="AO106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100.00%
% or $ amount Markup Non Business/Emergency Hours: $0.00
% Markup Materials: 20.00%</v>
      </c>
      <c r="AP106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Kristen Rivera
Primary Addres: 80 Bick Kiln Rd, Chelmsford MA 01824
Phone Number: 617-548-3148
Fax Number: 0</v>
      </c>
      <c r="AQ1062" t="str">
        <f>VLOOKUP(data[[#This Row],[Lead Name]],get_cat!$A$170:$B$172,2,0)</f>
        <v>Miranda Beaudet 
Address: One Ashburton Place Room 1608 Boston, MA 02108 
Phone: 617-359-7292 | Email: Miranda.Beaudet@mass.gov</v>
      </c>
      <c r="AR106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Kristen Rivera
Emergency Contact Phone/After Hours: 617-548-3148
Emergency Contact Email: krivera@encorefireprotection.com </v>
      </c>
    </row>
    <row r="1063" spans="1:44" x14ac:dyDescent="0.35">
      <c r="A1063" t="s">
        <v>2382</v>
      </c>
      <c r="B1063" t="s">
        <v>1797</v>
      </c>
      <c r="C1063" t="s">
        <v>2172</v>
      </c>
      <c r="D1063" t="s">
        <v>2195</v>
      </c>
      <c r="E1063" t="s">
        <v>61</v>
      </c>
      <c r="F1063" t="s">
        <v>61</v>
      </c>
      <c r="G1063" t="s">
        <v>61</v>
      </c>
      <c r="H1063" t="s">
        <v>61</v>
      </c>
      <c r="I1063" t="s">
        <v>61</v>
      </c>
      <c r="J1063" t="s">
        <v>61</v>
      </c>
      <c r="K1063" t="s">
        <v>61</v>
      </c>
      <c r="L1063" t="s">
        <v>61</v>
      </c>
      <c r="M1063" t="s">
        <v>61</v>
      </c>
      <c r="N1063" t="s">
        <v>61</v>
      </c>
      <c r="O1063" t="s">
        <v>61</v>
      </c>
      <c r="P1063" t="s">
        <v>61</v>
      </c>
      <c r="Q1063" t="s">
        <v>61</v>
      </c>
      <c r="R1063" t="s">
        <v>61</v>
      </c>
      <c r="S1063" t="s">
        <v>61</v>
      </c>
      <c r="T1063" t="s">
        <v>2535</v>
      </c>
      <c r="U1063" t="s">
        <v>2536</v>
      </c>
      <c r="V1063" t="s">
        <v>2378</v>
      </c>
      <c r="W1063" t="s">
        <v>2537</v>
      </c>
      <c r="X1063" t="s">
        <v>2380</v>
      </c>
      <c r="Y1063" t="s">
        <v>382</v>
      </c>
      <c r="Z1063" t="s">
        <v>2382</v>
      </c>
      <c r="AA1063">
        <v>0.02</v>
      </c>
      <c r="AB1063">
        <v>1.4999999999999999E-2</v>
      </c>
      <c r="AC1063">
        <v>0.01</v>
      </c>
      <c r="AD1063">
        <v>0</v>
      </c>
      <c r="AE1063">
        <v>0</v>
      </c>
      <c r="AF1063">
        <v>0</v>
      </c>
      <c r="AG1063">
        <v>0</v>
      </c>
      <c r="AH1063" t="s">
        <v>68</v>
      </c>
      <c r="AI1063" s="26">
        <v>0</v>
      </c>
      <c r="AJ1063" s="26" t="s">
        <v>2378</v>
      </c>
      <c r="AK1063" s="26" t="s">
        <v>2537</v>
      </c>
      <c r="AL1063" s="26" t="s">
        <v>2380</v>
      </c>
      <c r="AM1063" s="26" t="str" cm="1">
        <f t="array" ref="AM1063">IF(AH1063="Yes",T1063&amp;" (Suspended as of: "&amp;TEXT(AI1063,"m/dd/yyyy")&amp;")",T1063)</f>
        <v>KMW Hardware Inc. DBA AC&amp;M Fire Equipment</v>
      </c>
      <c r="AN1063" t="str" cm="1">
        <f t="array" ref="AN106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1.50%
PPD 20 Days: 1.00%
PPD 30 Days: 0.00%</v>
      </c>
      <c r="AO1063" t="str" cm="1">
        <f t="array" ref="AO106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6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Kevin Whalen
Primary Addres: 7 cider Mill Road, Stow MA 01775- PO BOX 44 STOW MA 01775
Phone Number: 978-264-4412; cell:978-844-2335
Fax Number: kevin@acmfireequipment.com</v>
      </c>
      <c r="AQ1063" t="str">
        <f>VLOOKUP(data[[#This Row],[Lead Name]],get_cat!$A$170:$B$172,2,0)</f>
        <v>Miranda Beaudet 
Address: One Ashburton Place Room 1608 Boston, MA 02108 
Phone: 617-359-7292 | Email: Miranda.Beaudet@mass.gov</v>
      </c>
      <c r="AR106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Kevin Whalen
Emergency Contact Phone/After Hours: 978-264-4412; cell:978-844-2335
Emergency Contact Email: kevin@acmfireequipment.com</v>
      </c>
    </row>
    <row r="1064" spans="1:44" x14ac:dyDescent="0.35">
      <c r="A1064" t="s">
        <v>133</v>
      </c>
      <c r="B1064" t="s">
        <v>322</v>
      </c>
      <c r="C1064" t="s">
        <v>322</v>
      </c>
      <c r="D1064" t="s">
        <v>322</v>
      </c>
      <c r="E1064" t="s">
        <v>48</v>
      </c>
      <c r="F1064" t="s">
        <v>48</v>
      </c>
      <c r="G1064" t="s">
        <v>48</v>
      </c>
      <c r="H1064" t="s">
        <v>48</v>
      </c>
      <c r="I1064" t="s">
        <v>48</v>
      </c>
      <c r="J1064" t="s">
        <v>48</v>
      </c>
      <c r="K1064" t="s">
        <v>48</v>
      </c>
      <c r="L1064" t="s">
        <v>48</v>
      </c>
      <c r="M1064" t="s">
        <v>48</v>
      </c>
      <c r="N1064" t="s">
        <v>48</v>
      </c>
      <c r="O1064" t="s">
        <v>48</v>
      </c>
      <c r="P1064" t="s">
        <v>48</v>
      </c>
      <c r="Q1064" t="s">
        <v>48</v>
      </c>
      <c r="R1064" t="s">
        <v>48</v>
      </c>
      <c r="S1064" t="s">
        <v>48</v>
      </c>
      <c r="T1064" t="s">
        <v>322</v>
      </c>
      <c r="U1064" t="s">
        <v>322</v>
      </c>
      <c r="V1064" t="s">
        <v>322</v>
      </c>
      <c r="W1064" t="s">
        <v>322</v>
      </c>
      <c r="X1064" t="s">
        <v>322</v>
      </c>
      <c r="Y1064" t="s">
        <v>322</v>
      </c>
      <c r="Z1064" t="s">
        <v>322</v>
      </c>
      <c r="AH1064" t="s">
        <v>322</v>
      </c>
      <c r="AI1064" s="26"/>
      <c r="AJ1064" s="26" t="s">
        <v>322</v>
      </c>
      <c r="AK1064" s="26" t="s">
        <v>322</v>
      </c>
      <c r="AL1064" s="26" t="s">
        <v>322</v>
      </c>
      <c r="AM1064" s="26" t="str" cm="1">
        <f t="array" ref="AM1064">IF(AH1064="Yes",T1064&amp;" (Suspended as of: "&amp;TEXT(AI1064,"m/dd/yyyy")&amp;")",T1064)</f>
        <v xml:space="preserve"> </v>
      </c>
      <c r="AN1064" t="str" cm="1">
        <f t="array" ref="AN106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64" t="str" cm="1">
        <f t="array" ref="AO106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6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64" t="e">
        <f>VLOOKUP(data[[#This Row],[Lead Name]],get_cat!$A$170:$B$172,2,0)</f>
        <v>#N/A</v>
      </c>
      <c r="AR106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65" spans="1:44" x14ac:dyDescent="0.35">
      <c r="A1065" t="s">
        <v>133</v>
      </c>
      <c r="B1065" t="s">
        <v>322</v>
      </c>
      <c r="C1065" t="s">
        <v>322</v>
      </c>
      <c r="D1065" t="s">
        <v>322</v>
      </c>
      <c r="E1065" t="s">
        <v>48</v>
      </c>
      <c r="F1065" t="s">
        <v>48</v>
      </c>
      <c r="G1065" t="s">
        <v>48</v>
      </c>
      <c r="H1065" t="s">
        <v>48</v>
      </c>
      <c r="I1065" t="s">
        <v>48</v>
      </c>
      <c r="J1065" t="s">
        <v>48</v>
      </c>
      <c r="K1065" t="s">
        <v>48</v>
      </c>
      <c r="L1065" t="s">
        <v>48</v>
      </c>
      <c r="M1065" t="s">
        <v>48</v>
      </c>
      <c r="N1065" t="s">
        <v>48</v>
      </c>
      <c r="O1065" t="s">
        <v>48</v>
      </c>
      <c r="P1065" t="s">
        <v>48</v>
      </c>
      <c r="Q1065" t="s">
        <v>48</v>
      </c>
      <c r="R1065" t="s">
        <v>48</v>
      </c>
      <c r="S1065" t="s">
        <v>48</v>
      </c>
      <c r="T1065" t="s">
        <v>322</v>
      </c>
      <c r="U1065" t="s">
        <v>322</v>
      </c>
      <c r="V1065" t="s">
        <v>322</v>
      </c>
      <c r="W1065" t="s">
        <v>322</v>
      </c>
      <c r="X1065" t="s">
        <v>322</v>
      </c>
      <c r="Y1065" t="s">
        <v>322</v>
      </c>
      <c r="Z1065" t="s">
        <v>322</v>
      </c>
      <c r="AH1065" t="s">
        <v>322</v>
      </c>
      <c r="AI1065" s="26"/>
      <c r="AJ1065" s="26" t="s">
        <v>322</v>
      </c>
      <c r="AK1065" s="26" t="s">
        <v>322</v>
      </c>
      <c r="AL1065" s="26" t="s">
        <v>322</v>
      </c>
      <c r="AM1065" s="26" t="str" cm="1">
        <f t="array" ref="AM1065">IF(AH1065="Yes",T1065&amp;" (Suspended as of: "&amp;TEXT(AI1065,"m/dd/yyyy")&amp;")",T1065)</f>
        <v xml:space="preserve"> </v>
      </c>
      <c r="AN1065" t="str" cm="1">
        <f t="array" ref="AN106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65" t="str" cm="1">
        <f t="array" ref="AO106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6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65" t="e">
        <f>VLOOKUP(data[[#This Row],[Lead Name]],get_cat!$A$170:$B$172,2,0)</f>
        <v>#N/A</v>
      </c>
      <c r="AR106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66" spans="1:44" x14ac:dyDescent="0.35">
      <c r="A1066" t="s">
        <v>133</v>
      </c>
      <c r="B1066" t="s">
        <v>322</v>
      </c>
      <c r="C1066" t="s">
        <v>322</v>
      </c>
      <c r="D1066" t="s">
        <v>322</v>
      </c>
      <c r="E1066" t="s">
        <v>48</v>
      </c>
      <c r="F1066" t="s">
        <v>48</v>
      </c>
      <c r="G1066" t="s">
        <v>48</v>
      </c>
      <c r="H1066" t="s">
        <v>48</v>
      </c>
      <c r="I1066" t="s">
        <v>48</v>
      </c>
      <c r="J1066" t="s">
        <v>48</v>
      </c>
      <c r="K1066" t="s">
        <v>48</v>
      </c>
      <c r="L1066" t="s">
        <v>48</v>
      </c>
      <c r="M1066" t="s">
        <v>48</v>
      </c>
      <c r="N1066" t="s">
        <v>48</v>
      </c>
      <c r="O1066" t="s">
        <v>48</v>
      </c>
      <c r="P1066" t="s">
        <v>48</v>
      </c>
      <c r="Q1066" t="s">
        <v>48</v>
      </c>
      <c r="R1066" t="s">
        <v>48</v>
      </c>
      <c r="S1066" t="s">
        <v>48</v>
      </c>
      <c r="T1066" t="s">
        <v>322</v>
      </c>
      <c r="U1066" t="s">
        <v>322</v>
      </c>
      <c r="V1066" t="s">
        <v>322</v>
      </c>
      <c r="W1066" t="s">
        <v>322</v>
      </c>
      <c r="X1066" t="s">
        <v>322</v>
      </c>
      <c r="Y1066" t="s">
        <v>322</v>
      </c>
      <c r="Z1066" t="s">
        <v>322</v>
      </c>
      <c r="AH1066" t="s">
        <v>322</v>
      </c>
      <c r="AI1066" s="26"/>
      <c r="AJ1066" s="26" t="s">
        <v>322</v>
      </c>
      <c r="AK1066" s="26" t="s">
        <v>322</v>
      </c>
      <c r="AL1066" s="26" t="s">
        <v>322</v>
      </c>
      <c r="AM1066" s="26" t="str" cm="1">
        <f t="array" ref="AM1066">IF(AH1066="Yes",T1066&amp;" (Suspended as of: "&amp;TEXT(AI1066,"m/dd/yyyy")&amp;")",T1066)</f>
        <v xml:space="preserve"> </v>
      </c>
      <c r="AN1066" t="str" cm="1">
        <f t="array" ref="AN106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66" t="str" cm="1">
        <f t="array" ref="AO106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6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66" t="e">
        <f>VLOOKUP(data[[#This Row],[Lead Name]],get_cat!$A$170:$B$172,2,0)</f>
        <v>#N/A</v>
      </c>
      <c r="AR106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67" spans="1:44" x14ac:dyDescent="0.35">
      <c r="A1067" t="s">
        <v>133</v>
      </c>
      <c r="B1067" t="s">
        <v>322</v>
      </c>
      <c r="C1067" t="s">
        <v>322</v>
      </c>
      <c r="D1067" t="s">
        <v>322</v>
      </c>
      <c r="E1067" t="s">
        <v>48</v>
      </c>
      <c r="F1067" t="s">
        <v>48</v>
      </c>
      <c r="G1067" t="s">
        <v>48</v>
      </c>
      <c r="H1067" t="s">
        <v>48</v>
      </c>
      <c r="I1067" t="s">
        <v>48</v>
      </c>
      <c r="J1067" t="s">
        <v>48</v>
      </c>
      <c r="K1067" t="s">
        <v>48</v>
      </c>
      <c r="L1067" t="s">
        <v>48</v>
      </c>
      <c r="M1067" t="s">
        <v>48</v>
      </c>
      <c r="N1067" t="s">
        <v>48</v>
      </c>
      <c r="O1067" t="s">
        <v>48</v>
      </c>
      <c r="P1067" t="s">
        <v>48</v>
      </c>
      <c r="Q1067" t="s">
        <v>48</v>
      </c>
      <c r="R1067" t="s">
        <v>48</v>
      </c>
      <c r="S1067" t="s">
        <v>48</v>
      </c>
      <c r="T1067" t="s">
        <v>322</v>
      </c>
      <c r="U1067" t="s">
        <v>322</v>
      </c>
      <c r="V1067" t="s">
        <v>322</v>
      </c>
      <c r="W1067" t="s">
        <v>322</v>
      </c>
      <c r="X1067" t="s">
        <v>322</v>
      </c>
      <c r="Y1067" t="s">
        <v>322</v>
      </c>
      <c r="Z1067" t="s">
        <v>322</v>
      </c>
      <c r="AH1067" t="s">
        <v>322</v>
      </c>
      <c r="AI1067" s="26"/>
      <c r="AJ1067" s="26" t="s">
        <v>322</v>
      </c>
      <c r="AK1067" s="26" t="s">
        <v>322</v>
      </c>
      <c r="AL1067" s="26" t="s">
        <v>322</v>
      </c>
      <c r="AM1067" s="26" t="str" cm="1">
        <f t="array" ref="AM1067">IF(AH1067="Yes",T1067&amp;" (Suspended as of: "&amp;TEXT(AI1067,"m/dd/yyyy")&amp;")",T1067)</f>
        <v xml:space="preserve"> </v>
      </c>
      <c r="AN1067" t="str" cm="1">
        <f t="array" ref="AN106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67" t="str" cm="1">
        <f t="array" ref="AO106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6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67" t="e">
        <f>VLOOKUP(data[[#This Row],[Lead Name]],get_cat!$A$170:$B$172,2,0)</f>
        <v>#N/A</v>
      </c>
      <c r="AR106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68" spans="1:44" x14ac:dyDescent="0.35">
      <c r="A1068" t="s">
        <v>133</v>
      </c>
      <c r="B1068" t="s">
        <v>322</v>
      </c>
      <c r="C1068" t="s">
        <v>322</v>
      </c>
      <c r="D1068" t="s">
        <v>322</v>
      </c>
      <c r="E1068" t="s">
        <v>48</v>
      </c>
      <c r="F1068" t="s">
        <v>48</v>
      </c>
      <c r="G1068" t="s">
        <v>48</v>
      </c>
      <c r="H1068" t="s">
        <v>48</v>
      </c>
      <c r="I1068" t="s">
        <v>48</v>
      </c>
      <c r="J1068" t="s">
        <v>48</v>
      </c>
      <c r="K1068" t="s">
        <v>48</v>
      </c>
      <c r="L1068" t="s">
        <v>48</v>
      </c>
      <c r="M1068" t="s">
        <v>48</v>
      </c>
      <c r="N1068" t="s">
        <v>48</v>
      </c>
      <c r="O1068" t="s">
        <v>48</v>
      </c>
      <c r="P1068" t="s">
        <v>48</v>
      </c>
      <c r="Q1068" t="s">
        <v>48</v>
      </c>
      <c r="R1068" t="s">
        <v>48</v>
      </c>
      <c r="S1068" t="s">
        <v>48</v>
      </c>
      <c r="T1068" t="s">
        <v>322</v>
      </c>
      <c r="U1068" t="s">
        <v>322</v>
      </c>
      <c r="V1068" t="s">
        <v>322</v>
      </c>
      <c r="W1068" t="s">
        <v>322</v>
      </c>
      <c r="X1068" t="s">
        <v>322</v>
      </c>
      <c r="Y1068" t="s">
        <v>322</v>
      </c>
      <c r="Z1068" t="s">
        <v>322</v>
      </c>
      <c r="AH1068" t="s">
        <v>322</v>
      </c>
      <c r="AI1068" s="26"/>
      <c r="AJ1068" s="26" t="s">
        <v>322</v>
      </c>
      <c r="AK1068" s="26" t="s">
        <v>322</v>
      </c>
      <c r="AL1068" s="26" t="s">
        <v>322</v>
      </c>
      <c r="AM1068" s="26" t="str" cm="1">
        <f t="array" ref="AM1068">IF(AH1068="Yes",T1068&amp;" (Suspended as of: "&amp;TEXT(AI1068,"m/dd/yyyy")&amp;")",T1068)</f>
        <v xml:space="preserve"> </v>
      </c>
      <c r="AN1068" t="str" cm="1">
        <f t="array" ref="AN106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68" t="str" cm="1">
        <f t="array" ref="AO106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6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68" t="e">
        <f>VLOOKUP(data[[#This Row],[Lead Name]],get_cat!$A$170:$B$172,2,0)</f>
        <v>#N/A</v>
      </c>
      <c r="AR106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69" spans="1:44" x14ac:dyDescent="0.35">
      <c r="A1069" t="s">
        <v>133</v>
      </c>
      <c r="B1069" t="s">
        <v>322</v>
      </c>
      <c r="C1069" t="s">
        <v>322</v>
      </c>
      <c r="D1069" t="s">
        <v>322</v>
      </c>
      <c r="E1069" t="s">
        <v>48</v>
      </c>
      <c r="F1069" t="s">
        <v>48</v>
      </c>
      <c r="G1069" t="s">
        <v>48</v>
      </c>
      <c r="H1069" t="s">
        <v>48</v>
      </c>
      <c r="I1069" t="s">
        <v>48</v>
      </c>
      <c r="J1069" t="s">
        <v>48</v>
      </c>
      <c r="K1069" t="s">
        <v>48</v>
      </c>
      <c r="L1069" t="s">
        <v>48</v>
      </c>
      <c r="M1069" t="s">
        <v>48</v>
      </c>
      <c r="N1069" t="s">
        <v>48</v>
      </c>
      <c r="O1069" t="s">
        <v>48</v>
      </c>
      <c r="P1069" t="s">
        <v>48</v>
      </c>
      <c r="Q1069" t="s">
        <v>48</v>
      </c>
      <c r="R1069" t="s">
        <v>48</v>
      </c>
      <c r="S1069" t="s">
        <v>48</v>
      </c>
      <c r="T1069" t="s">
        <v>322</v>
      </c>
      <c r="U1069" t="s">
        <v>322</v>
      </c>
      <c r="V1069" t="s">
        <v>322</v>
      </c>
      <c r="W1069" t="s">
        <v>322</v>
      </c>
      <c r="X1069" t="s">
        <v>322</v>
      </c>
      <c r="Y1069" t="s">
        <v>322</v>
      </c>
      <c r="Z1069" t="s">
        <v>322</v>
      </c>
      <c r="AH1069" t="s">
        <v>322</v>
      </c>
      <c r="AI1069" s="26"/>
      <c r="AJ1069" s="26" t="s">
        <v>322</v>
      </c>
      <c r="AK1069" s="26" t="s">
        <v>322</v>
      </c>
      <c r="AL1069" s="26" t="s">
        <v>322</v>
      </c>
      <c r="AM1069" s="26" t="str" cm="1">
        <f t="array" ref="AM1069">IF(AH1069="Yes",T1069&amp;" (Suspended as of: "&amp;TEXT(AI1069,"m/dd/yyyy")&amp;")",T1069)</f>
        <v xml:space="preserve"> </v>
      </c>
      <c r="AN1069" t="str" cm="1">
        <f t="array" ref="AN106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69" t="str" cm="1">
        <f t="array" ref="AO106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6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69" t="e">
        <f>VLOOKUP(data[[#This Row],[Lead Name]],get_cat!$A$170:$B$172,2,0)</f>
        <v>#N/A</v>
      </c>
      <c r="AR106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70" spans="1:44" x14ac:dyDescent="0.35">
      <c r="A1070" t="s">
        <v>133</v>
      </c>
      <c r="B1070" t="s">
        <v>322</v>
      </c>
      <c r="C1070" t="s">
        <v>322</v>
      </c>
      <c r="D1070" t="s">
        <v>322</v>
      </c>
      <c r="E1070" t="s">
        <v>48</v>
      </c>
      <c r="F1070" t="s">
        <v>48</v>
      </c>
      <c r="G1070" t="s">
        <v>48</v>
      </c>
      <c r="H1070" t="s">
        <v>48</v>
      </c>
      <c r="I1070" t="s">
        <v>48</v>
      </c>
      <c r="J1070" t="s">
        <v>48</v>
      </c>
      <c r="K1070" t="s">
        <v>48</v>
      </c>
      <c r="L1070" t="s">
        <v>48</v>
      </c>
      <c r="M1070" t="s">
        <v>48</v>
      </c>
      <c r="N1070" t="s">
        <v>48</v>
      </c>
      <c r="O1070" t="s">
        <v>48</v>
      </c>
      <c r="P1070" t="s">
        <v>48</v>
      </c>
      <c r="Q1070" t="s">
        <v>48</v>
      </c>
      <c r="R1070" t="s">
        <v>48</v>
      </c>
      <c r="S1070" t="s">
        <v>48</v>
      </c>
      <c r="T1070" t="s">
        <v>322</v>
      </c>
      <c r="U1070" t="s">
        <v>322</v>
      </c>
      <c r="V1070" t="s">
        <v>322</v>
      </c>
      <c r="W1070" t="s">
        <v>322</v>
      </c>
      <c r="X1070" t="s">
        <v>322</v>
      </c>
      <c r="Y1070" t="s">
        <v>322</v>
      </c>
      <c r="Z1070" t="s">
        <v>322</v>
      </c>
      <c r="AH1070" t="s">
        <v>322</v>
      </c>
      <c r="AI1070" s="26"/>
      <c r="AJ1070" s="26" t="s">
        <v>322</v>
      </c>
      <c r="AK1070" s="26" t="s">
        <v>322</v>
      </c>
      <c r="AL1070" s="26" t="s">
        <v>322</v>
      </c>
      <c r="AM1070" s="26" t="str" cm="1">
        <f t="array" ref="AM1070">IF(AH1070="Yes",T1070&amp;" (Suspended as of: "&amp;TEXT(AI1070,"m/dd/yyyy")&amp;")",T1070)</f>
        <v xml:space="preserve"> </v>
      </c>
      <c r="AN1070" t="str" cm="1">
        <f t="array" ref="AN107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70" t="str" cm="1">
        <f t="array" ref="AO107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7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70" t="e">
        <f>VLOOKUP(data[[#This Row],[Lead Name]],get_cat!$A$170:$B$172,2,0)</f>
        <v>#N/A</v>
      </c>
      <c r="AR107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71" spans="1:44" x14ac:dyDescent="0.35">
      <c r="A1071" t="s">
        <v>133</v>
      </c>
      <c r="B1071" t="s">
        <v>322</v>
      </c>
      <c r="C1071" t="s">
        <v>322</v>
      </c>
      <c r="D1071" t="s">
        <v>322</v>
      </c>
      <c r="E1071" t="s">
        <v>48</v>
      </c>
      <c r="F1071" t="s">
        <v>48</v>
      </c>
      <c r="G1071" t="s">
        <v>48</v>
      </c>
      <c r="H1071" t="s">
        <v>48</v>
      </c>
      <c r="I1071" t="s">
        <v>48</v>
      </c>
      <c r="J1071" t="s">
        <v>48</v>
      </c>
      <c r="K1071" t="s">
        <v>48</v>
      </c>
      <c r="L1071" t="s">
        <v>48</v>
      </c>
      <c r="M1071" t="s">
        <v>48</v>
      </c>
      <c r="N1071" t="s">
        <v>48</v>
      </c>
      <c r="O1071" t="s">
        <v>48</v>
      </c>
      <c r="P1071" t="s">
        <v>48</v>
      </c>
      <c r="Q1071" t="s">
        <v>48</v>
      </c>
      <c r="R1071" t="s">
        <v>48</v>
      </c>
      <c r="S1071" t="s">
        <v>48</v>
      </c>
      <c r="T1071" t="s">
        <v>322</v>
      </c>
      <c r="U1071" t="s">
        <v>322</v>
      </c>
      <c r="V1071" t="s">
        <v>322</v>
      </c>
      <c r="W1071" t="s">
        <v>322</v>
      </c>
      <c r="X1071" t="s">
        <v>322</v>
      </c>
      <c r="Y1071" t="s">
        <v>322</v>
      </c>
      <c r="Z1071" t="s">
        <v>322</v>
      </c>
      <c r="AH1071" t="s">
        <v>322</v>
      </c>
      <c r="AI1071" s="26"/>
      <c r="AJ1071" s="26" t="s">
        <v>322</v>
      </c>
      <c r="AK1071" s="26" t="s">
        <v>322</v>
      </c>
      <c r="AL1071" s="26" t="s">
        <v>322</v>
      </c>
      <c r="AM1071" s="26" t="str" cm="1">
        <f t="array" ref="AM1071">IF(AH1071="Yes",T1071&amp;" (Suspended as of: "&amp;TEXT(AI1071,"m/dd/yyyy")&amp;")",T1071)</f>
        <v xml:space="preserve"> </v>
      </c>
      <c r="AN1071" t="str" cm="1">
        <f t="array" ref="AN107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71" t="str" cm="1">
        <f t="array" ref="AO107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7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71" t="e">
        <f>VLOOKUP(data[[#This Row],[Lead Name]],get_cat!$A$170:$B$172,2,0)</f>
        <v>#N/A</v>
      </c>
      <c r="AR107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72" spans="1:44" x14ac:dyDescent="0.35">
      <c r="A1072" t="s">
        <v>133</v>
      </c>
      <c r="B1072" t="s">
        <v>322</v>
      </c>
      <c r="C1072" t="s">
        <v>322</v>
      </c>
      <c r="D1072" t="s">
        <v>322</v>
      </c>
      <c r="E1072" t="s">
        <v>48</v>
      </c>
      <c r="F1072" t="s">
        <v>48</v>
      </c>
      <c r="G1072" t="s">
        <v>48</v>
      </c>
      <c r="H1072" t="s">
        <v>48</v>
      </c>
      <c r="I1072" t="s">
        <v>48</v>
      </c>
      <c r="J1072" t="s">
        <v>48</v>
      </c>
      <c r="K1072" t="s">
        <v>48</v>
      </c>
      <c r="L1072" t="s">
        <v>48</v>
      </c>
      <c r="M1072" t="s">
        <v>48</v>
      </c>
      <c r="N1072" t="s">
        <v>48</v>
      </c>
      <c r="O1072" t="s">
        <v>48</v>
      </c>
      <c r="P1072" t="s">
        <v>48</v>
      </c>
      <c r="Q1072" t="s">
        <v>48</v>
      </c>
      <c r="R1072" t="s">
        <v>48</v>
      </c>
      <c r="S1072" t="s">
        <v>48</v>
      </c>
      <c r="T1072" t="s">
        <v>322</v>
      </c>
      <c r="U1072" t="s">
        <v>322</v>
      </c>
      <c r="V1072" t="s">
        <v>322</v>
      </c>
      <c r="W1072" t="s">
        <v>322</v>
      </c>
      <c r="X1072" t="s">
        <v>322</v>
      </c>
      <c r="Y1072" t="s">
        <v>322</v>
      </c>
      <c r="Z1072" t="s">
        <v>322</v>
      </c>
      <c r="AH1072" t="s">
        <v>322</v>
      </c>
      <c r="AI1072" s="26"/>
      <c r="AJ1072" s="26" t="s">
        <v>322</v>
      </c>
      <c r="AK1072" s="26" t="s">
        <v>322</v>
      </c>
      <c r="AL1072" s="26" t="s">
        <v>322</v>
      </c>
      <c r="AM1072" s="26" t="str" cm="1">
        <f t="array" ref="AM1072">IF(AH1072="Yes",T1072&amp;" (Suspended as of: "&amp;TEXT(AI1072,"m/dd/yyyy")&amp;")",T1072)</f>
        <v xml:space="preserve"> </v>
      </c>
      <c r="AN1072" t="str" cm="1">
        <f t="array" ref="AN107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72" t="str" cm="1">
        <f t="array" ref="AO107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7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72" t="e">
        <f>VLOOKUP(data[[#This Row],[Lead Name]],get_cat!$A$170:$B$172,2,0)</f>
        <v>#N/A</v>
      </c>
      <c r="AR107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73" spans="1:44" x14ac:dyDescent="0.35">
      <c r="A1073" t="s">
        <v>133</v>
      </c>
      <c r="B1073" t="s">
        <v>322</v>
      </c>
      <c r="C1073" t="s">
        <v>322</v>
      </c>
      <c r="D1073" t="s">
        <v>322</v>
      </c>
      <c r="E1073" t="s">
        <v>48</v>
      </c>
      <c r="F1073" t="s">
        <v>48</v>
      </c>
      <c r="G1073" t="s">
        <v>48</v>
      </c>
      <c r="H1073" t="s">
        <v>48</v>
      </c>
      <c r="I1073" t="s">
        <v>48</v>
      </c>
      <c r="J1073" t="s">
        <v>48</v>
      </c>
      <c r="K1073" t="s">
        <v>48</v>
      </c>
      <c r="L1073" t="s">
        <v>48</v>
      </c>
      <c r="M1073" t="s">
        <v>48</v>
      </c>
      <c r="N1073" t="s">
        <v>48</v>
      </c>
      <c r="O1073" t="s">
        <v>48</v>
      </c>
      <c r="P1073" t="s">
        <v>48</v>
      </c>
      <c r="Q1073" t="s">
        <v>48</v>
      </c>
      <c r="R1073" t="s">
        <v>48</v>
      </c>
      <c r="S1073" t="s">
        <v>48</v>
      </c>
      <c r="T1073" t="s">
        <v>322</v>
      </c>
      <c r="U1073" t="s">
        <v>322</v>
      </c>
      <c r="V1073" t="s">
        <v>322</v>
      </c>
      <c r="W1073" t="s">
        <v>322</v>
      </c>
      <c r="X1073" t="s">
        <v>322</v>
      </c>
      <c r="Y1073" t="s">
        <v>322</v>
      </c>
      <c r="Z1073" t="s">
        <v>322</v>
      </c>
      <c r="AH1073" t="s">
        <v>322</v>
      </c>
      <c r="AI1073" s="26"/>
      <c r="AJ1073" s="26" t="s">
        <v>322</v>
      </c>
      <c r="AK1073" s="26" t="s">
        <v>322</v>
      </c>
      <c r="AL1073" s="26" t="s">
        <v>322</v>
      </c>
      <c r="AM1073" s="26" t="str" cm="1">
        <f t="array" ref="AM1073">IF(AH1073="Yes",T1073&amp;" (Suspended as of: "&amp;TEXT(AI1073,"m/dd/yyyy")&amp;")",T1073)</f>
        <v xml:space="preserve"> </v>
      </c>
      <c r="AN1073" t="str" cm="1">
        <f t="array" ref="AN107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73" t="str" cm="1">
        <f t="array" ref="AO107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7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73" t="e">
        <f>VLOOKUP(data[[#This Row],[Lead Name]],get_cat!$A$170:$B$172,2,0)</f>
        <v>#N/A</v>
      </c>
      <c r="AR107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74" spans="1:44" x14ac:dyDescent="0.35">
      <c r="A1074" t="s">
        <v>133</v>
      </c>
      <c r="B1074" t="s">
        <v>322</v>
      </c>
      <c r="C1074" t="s">
        <v>322</v>
      </c>
      <c r="D1074" t="s">
        <v>322</v>
      </c>
      <c r="E1074" t="s">
        <v>48</v>
      </c>
      <c r="F1074" t="s">
        <v>48</v>
      </c>
      <c r="G1074" t="s">
        <v>48</v>
      </c>
      <c r="H1074" t="s">
        <v>48</v>
      </c>
      <c r="I1074" t="s">
        <v>48</v>
      </c>
      <c r="J1074" t="s">
        <v>48</v>
      </c>
      <c r="K1074" t="s">
        <v>48</v>
      </c>
      <c r="L1074" t="s">
        <v>48</v>
      </c>
      <c r="M1074" t="s">
        <v>48</v>
      </c>
      <c r="N1074" t="s">
        <v>48</v>
      </c>
      <c r="O1074" t="s">
        <v>48</v>
      </c>
      <c r="P1074" t="s">
        <v>48</v>
      </c>
      <c r="Q1074" t="s">
        <v>48</v>
      </c>
      <c r="R1074" t="s">
        <v>48</v>
      </c>
      <c r="S1074" t="s">
        <v>48</v>
      </c>
      <c r="T1074" t="s">
        <v>322</v>
      </c>
      <c r="U1074" t="s">
        <v>322</v>
      </c>
      <c r="V1074" t="s">
        <v>322</v>
      </c>
      <c r="W1074" t="s">
        <v>322</v>
      </c>
      <c r="X1074" t="s">
        <v>322</v>
      </c>
      <c r="Y1074" t="s">
        <v>322</v>
      </c>
      <c r="Z1074" t="s">
        <v>322</v>
      </c>
      <c r="AH1074" t="s">
        <v>322</v>
      </c>
      <c r="AI1074" s="26"/>
      <c r="AJ1074" s="26" t="s">
        <v>322</v>
      </c>
      <c r="AK1074" s="26" t="s">
        <v>322</v>
      </c>
      <c r="AL1074" s="26" t="s">
        <v>322</v>
      </c>
      <c r="AM1074" s="26" t="str" cm="1">
        <f t="array" ref="AM1074">IF(AH1074="Yes",T1074&amp;" (Suspended as of: "&amp;TEXT(AI1074,"m/dd/yyyy")&amp;")",T1074)</f>
        <v xml:space="preserve"> </v>
      </c>
      <c r="AN1074" t="str" cm="1">
        <f t="array" ref="AN107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74" t="str" cm="1">
        <f t="array" ref="AO107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7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74" t="e">
        <f>VLOOKUP(data[[#This Row],[Lead Name]],get_cat!$A$170:$B$172,2,0)</f>
        <v>#N/A</v>
      </c>
      <c r="AR107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75" spans="1:44" x14ac:dyDescent="0.35">
      <c r="A1075" t="s">
        <v>133</v>
      </c>
      <c r="B1075" t="s">
        <v>322</v>
      </c>
      <c r="C1075" t="s">
        <v>322</v>
      </c>
      <c r="D1075" t="s">
        <v>322</v>
      </c>
      <c r="E1075" t="s">
        <v>48</v>
      </c>
      <c r="F1075" t="s">
        <v>48</v>
      </c>
      <c r="G1075" t="s">
        <v>48</v>
      </c>
      <c r="H1075" t="s">
        <v>48</v>
      </c>
      <c r="I1075" t="s">
        <v>48</v>
      </c>
      <c r="J1075" t="s">
        <v>48</v>
      </c>
      <c r="K1075" t="s">
        <v>48</v>
      </c>
      <c r="L1075" t="s">
        <v>48</v>
      </c>
      <c r="M1075" t="s">
        <v>48</v>
      </c>
      <c r="N1075" t="s">
        <v>48</v>
      </c>
      <c r="O1075" t="s">
        <v>48</v>
      </c>
      <c r="P1075" t="s">
        <v>48</v>
      </c>
      <c r="Q1075" t="s">
        <v>48</v>
      </c>
      <c r="R1075" t="s">
        <v>48</v>
      </c>
      <c r="S1075" t="s">
        <v>48</v>
      </c>
      <c r="T1075" t="s">
        <v>322</v>
      </c>
      <c r="U1075" t="s">
        <v>322</v>
      </c>
      <c r="V1075" t="s">
        <v>322</v>
      </c>
      <c r="W1075" t="s">
        <v>322</v>
      </c>
      <c r="X1075" t="s">
        <v>322</v>
      </c>
      <c r="Y1075" t="s">
        <v>322</v>
      </c>
      <c r="Z1075" t="s">
        <v>322</v>
      </c>
      <c r="AH1075" t="s">
        <v>322</v>
      </c>
      <c r="AI1075" s="26"/>
      <c r="AJ1075" s="26" t="s">
        <v>322</v>
      </c>
      <c r="AK1075" s="26" t="s">
        <v>322</v>
      </c>
      <c r="AL1075" s="26" t="s">
        <v>322</v>
      </c>
      <c r="AM1075" s="26" t="str" cm="1">
        <f t="array" ref="AM1075">IF(AH1075="Yes",T1075&amp;" (Suspended as of: "&amp;TEXT(AI1075,"m/dd/yyyy")&amp;")",T1075)</f>
        <v xml:space="preserve"> </v>
      </c>
      <c r="AN1075" t="str" cm="1">
        <f t="array" ref="AN107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75" t="str" cm="1">
        <f t="array" ref="AO107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7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75" t="e">
        <f>VLOOKUP(data[[#This Row],[Lead Name]],get_cat!$A$170:$B$172,2,0)</f>
        <v>#N/A</v>
      </c>
      <c r="AR107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76" spans="1:44" x14ac:dyDescent="0.35">
      <c r="A1076" t="s">
        <v>133</v>
      </c>
      <c r="B1076" t="s">
        <v>322</v>
      </c>
      <c r="C1076" t="s">
        <v>322</v>
      </c>
      <c r="D1076" t="s">
        <v>322</v>
      </c>
      <c r="E1076" t="s">
        <v>48</v>
      </c>
      <c r="F1076" t="s">
        <v>48</v>
      </c>
      <c r="G1076" t="s">
        <v>48</v>
      </c>
      <c r="H1076" t="s">
        <v>48</v>
      </c>
      <c r="I1076" t="s">
        <v>48</v>
      </c>
      <c r="J1076" t="s">
        <v>48</v>
      </c>
      <c r="K1076" t="s">
        <v>48</v>
      </c>
      <c r="L1076" t="s">
        <v>48</v>
      </c>
      <c r="M1076" t="s">
        <v>48</v>
      </c>
      <c r="N1076" t="s">
        <v>48</v>
      </c>
      <c r="O1076" t="s">
        <v>48</v>
      </c>
      <c r="P1076" t="s">
        <v>48</v>
      </c>
      <c r="Q1076" t="s">
        <v>48</v>
      </c>
      <c r="R1076" t="s">
        <v>48</v>
      </c>
      <c r="S1076" t="s">
        <v>48</v>
      </c>
      <c r="T1076" t="s">
        <v>322</v>
      </c>
      <c r="U1076" t="s">
        <v>322</v>
      </c>
      <c r="V1076" t="s">
        <v>322</v>
      </c>
      <c r="W1076" t="s">
        <v>322</v>
      </c>
      <c r="X1076" t="s">
        <v>322</v>
      </c>
      <c r="Y1076" t="s">
        <v>322</v>
      </c>
      <c r="Z1076" t="s">
        <v>322</v>
      </c>
      <c r="AH1076" t="s">
        <v>322</v>
      </c>
      <c r="AI1076" s="26"/>
      <c r="AJ1076" s="26" t="s">
        <v>322</v>
      </c>
      <c r="AK1076" s="26" t="s">
        <v>322</v>
      </c>
      <c r="AL1076" s="26" t="s">
        <v>322</v>
      </c>
      <c r="AM1076" s="26" t="str" cm="1">
        <f t="array" ref="AM1076">IF(AH1076="Yes",T1076&amp;" (Suspended as of: "&amp;TEXT(AI1076,"m/dd/yyyy")&amp;")",T1076)</f>
        <v xml:space="preserve"> </v>
      </c>
      <c r="AN1076" t="str" cm="1">
        <f t="array" ref="AN107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76" t="str" cm="1">
        <f t="array" ref="AO107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7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76" t="e">
        <f>VLOOKUP(data[[#This Row],[Lead Name]],get_cat!$A$170:$B$172,2,0)</f>
        <v>#N/A</v>
      </c>
      <c r="AR107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77" spans="1:44" x14ac:dyDescent="0.35">
      <c r="A1077" t="s">
        <v>133</v>
      </c>
      <c r="B1077" t="s">
        <v>322</v>
      </c>
      <c r="C1077" t="s">
        <v>322</v>
      </c>
      <c r="D1077" t="s">
        <v>322</v>
      </c>
      <c r="E1077" t="s">
        <v>48</v>
      </c>
      <c r="F1077" t="s">
        <v>48</v>
      </c>
      <c r="G1077" t="s">
        <v>48</v>
      </c>
      <c r="H1077" t="s">
        <v>48</v>
      </c>
      <c r="I1077" t="s">
        <v>48</v>
      </c>
      <c r="J1077" t="s">
        <v>48</v>
      </c>
      <c r="K1077" t="s">
        <v>48</v>
      </c>
      <c r="L1077" t="s">
        <v>48</v>
      </c>
      <c r="M1077" t="s">
        <v>48</v>
      </c>
      <c r="N1077" t="s">
        <v>48</v>
      </c>
      <c r="O1077" t="s">
        <v>48</v>
      </c>
      <c r="P1077" t="s">
        <v>48</v>
      </c>
      <c r="Q1077" t="s">
        <v>48</v>
      </c>
      <c r="R1077" t="s">
        <v>48</v>
      </c>
      <c r="S1077" t="s">
        <v>48</v>
      </c>
      <c r="T1077" t="s">
        <v>322</v>
      </c>
      <c r="U1077" t="s">
        <v>322</v>
      </c>
      <c r="V1077" t="s">
        <v>322</v>
      </c>
      <c r="W1077" t="s">
        <v>322</v>
      </c>
      <c r="X1077" t="s">
        <v>322</v>
      </c>
      <c r="Y1077" t="s">
        <v>322</v>
      </c>
      <c r="Z1077" t="s">
        <v>322</v>
      </c>
      <c r="AH1077" t="s">
        <v>322</v>
      </c>
      <c r="AI1077" s="26"/>
      <c r="AJ1077" s="26" t="s">
        <v>322</v>
      </c>
      <c r="AK1077" s="26" t="s">
        <v>322</v>
      </c>
      <c r="AL1077" s="26" t="s">
        <v>322</v>
      </c>
      <c r="AM1077" s="26" t="str" cm="1">
        <f t="array" ref="AM1077">IF(AH1077="Yes",T1077&amp;" (Suspended as of: "&amp;TEXT(AI1077,"m/dd/yyyy")&amp;")",T1077)</f>
        <v xml:space="preserve"> </v>
      </c>
      <c r="AN1077" t="str" cm="1">
        <f t="array" ref="AN107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77" t="str" cm="1">
        <f t="array" ref="AO107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7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77" t="e">
        <f>VLOOKUP(data[[#This Row],[Lead Name]],get_cat!$A$170:$B$172,2,0)</f>
        <v>#N/A</v>
      </c>
      <c r="AR107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78" spans="1:44" x14ac:dyDescent="0.35">
      <c r="A1078" t="s">
        <v>133</v>
      </c>
      <c r="B1078" t="s">
        <v>322</v>
      </c>
      <c r="C1078" t="s">
        <v>322</v>
      </c>
      <c r="D1078" t="s">
        <v>322</v>
      </c>
      <c r="E1078" t="s">
        <v>48</v>
      </c>
      <c r="F1078" t="s">
        <v>48</v>
      </c>
      <c r="G1078" t="s">
        <v>48</v>
      </c>
      <c r="H1078" t="s">
        <v>48</v>
      </c>
      <c r="I1078" t="s">
        <v>48</v>
      </c>
      <c r="J1078" t="s">
        <v>48</v>
      </c>
      <c r="K1078" t="s">
        <v>48</v>
      </c>
      <c r="L1078" t="s">
        <v>48</v>
      </c>
      <c r="M1078" t="s">
        <v>48</v>
      </c>
      <c r="N1078" t="s">
        <v>48</v>
      </c>
      <c r="O1078" t="s">
        <v>48</v>
      </c>
      <c r="P1078" t="s">
        <v>48</v>
      </c>
      <c r="Q1078" t="s">
        <v>48</v>
      </c>
      <c r="R1078" t="s">
        <v>48</v>
      </c>
      <c r="S1078" t="s">
        <v>48</v>
      </c>
      <c r="T1078" t="s">
        <v>322</v>
      </c>
      <c r="U1078" t="s">
        <v>322</v>
      </c>
      <c r="V1078" t="s">
        <v>322</v>
      </c>
      <c r="W1078" t="s">
        <v>322</v>
      </c>
      <c r="X1078" t="s">
        <v>322</v>
      </c>
      <c r="Y1078" t="s">
        <v>322</v>
      </c>
      <c r="Z1078" t="s">
        <v>322</v>
      </c>
      <c r="AH1078" t="s">
        <v>322</v>
      </c>
      <c r="AI1078" s="26"/>
      <c r="AJ1078" s="26" t="s">
        <v>322</v>
      </c>
      <c r="AK1078" s="26" t="s">
        <v>322</v>
      </c>
      <c r="AL1078" s="26" t="s">
        <v>322</v>
      </c>
      <c r="AM1078" s="26" t="str" cm="1">
        <f t="array" ref="AM1078">IF(AH1078="Yes",T1078&amp;" (Suspended as of: "&amp;TEXT(AI1078,"m/dd/yyyy")&amp;")",T1078)</f>
        <v xml:space="preserve"> </v>
      </c>
      <c r="AN1078" t="str" cm="1">
        <f t="array" ref="AN107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78" t="str" cm="1">
        <f t="array" ref="AO107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7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78" t="e">
        <f>VLOOKUP(data[[#This Row],[Lead Name]],get_cat!$A$170:$B$172,2,0)</f>
        <v>#N/A</v>
      </c>
      <c r="AR107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79" spans="1:44" x14ac:dyDescent="0.35">
      <c r="A1079" t="s">
        <v>133</v>
      </c>
      <c r="B1079" t="s">
        <v>322</v>
      </c>
      <c r="C1079" t="s">
        <v>322</v>
      </c>
      <c r="D1079" t="s">
        <v>322</v>
      </c>
      <c r="E1079" t="s">
        <v>48</v>
      </c>
      <c r="F1079" t="s">
        <v>48</v>
      </c>
      <c r="G1079" t="s">
        <v>48</v>
      </c>
      <c r="H1079" t="s">
        <v>48</v>
      </c>
      <c r="I1079" t="s">
        <v>48</v>
      </c>
      <c r="J1079" t="s">
        <v>48</v>
      </c>
      <c r="K1079" t="s">
        <v>48</v>
      </c>
      <c r="L1079" t="s">
        <v>48</v>
      </c>
      <c r="M1079" t="s">
        <v>48</v>
      </c>
      <c r="N1079" t="s">
        <v>48</v>
      </c>
      <c r="O1079" t="s">
        <v>48</v>
      </c>
      <c r="P1079" t="s">
        <v>48</v>
      </c>
      <c r="Q1079" t="s">
        <v>48</v>
      </c>
      <c r="R1079" t="s">
        <v>48</v>
      </c>
      <c r="S1079" t="s">
        <v>48</v>
      </c>
      <c r="T1079" t="s">
        <v>322</v>
      </c>
      <c r="U1079" t="s">
        <v>322</v>
      </c>
      <c r="V1079" t="s">
        <v>322</v>
      </c>
      <c r="W1079" t="s">
        <v>322</v>
      </c>
      <c r="X1079" t="s">
        <v>322</v>
      </c>
      <c r="Y1079" t="s">
        <v>322</v>
      </c>
      <c r="Z1079" t="s">
        <v>322</v>
      </c>
      <c r="AH1079" t="s">
        <v>322</v>
      </c>
      <c r="AI1079" s="26"/>
      <c r="AJ1079" s="26" t="s">
        <v>322</v>
      </c>
      <c r="AK1079" s="26" t="s">
        <v>322</v>
      </c>
      <c r="AL1079" s="26" t="s">
        <v>322</v>
      </c>
      <c r="AM1079" s="26" t="str" cm="1">
        <f t="array" ref="AM1079">IF(AH1079="Yes",T1079&amp;" (Suspended as of: "&amp;TEXT(AI1079,"m/dd/yyyy")&amp;")",T1079)</f>
        <v xml:space="preserve"> </v>
      </c>
      <c r="AN1079" t="str" cm="1">
        <f t="array" ref="AN107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79" t="str" cm="1">
        <f t="array" ref="AO107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7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79" t="e">
        <f>VLOOKUP(data[[#This Row],[Lead Name]],get_cat!$A$170:$B$172,2,0)</f>
        <v>#N/A</v>
      </c>
      <c r="AR107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80" spans="1:44" x14ac:dyDescent="0.35">
      <c r="A1080" t="s">
        <v>133</v>
      </c>
      <c r="B1080" t="s">
        <v>322</v>
      </c>
      <c r="C1080" t="s">
        <v>322</v>
      </c>
      <c r="D1080" t="s">
        <v>322</v>
      </c>
      <c r="E1080" t="s">
        <v>48</v>
      </c>
      <c r="F1080" t="s">
        <v>48</v>
      </c>
      <c r="G1080" t="s">
        <v>48</v>
      </c>
      <c r="H1080" t="s">
        <v>48</v>
      </c>
      <c r="I1080" t="s">
        <v>48</v>
      </c>
      <c r="J1080" t="s">
        <v>48</v>
      </c>
      <c r="K1080" t="s">
        <v>48</v>
      </c>
      <c r="L1080" t="s">
        <v>48</v>
      </c>
      <c r="M1080" t="s">
        <v>48</v>
      </c>
      <c r="N1080" t="s">
        <v>48</v>
      </c>
      <c r="O1080" t="s">
        <v>48</v>
      </c>
      <c r="P1080" t="s">
        <v>48</v>
      </c>
      <c r="Q1080" t="s">
        <v>48</v>
      </c>
      <c r="R1080" t="s">
        <v>48</v>
      </c>
      <c r="S1080" t="s">
        <v>48</v>
      </c>
      <c r="T1080" t="s">
        <v>322</v>
      </c>
      <c r="U1080" t="s">
        <v>322</v>
      </c>
      <c r="V1080" t="s">
        <v>322</v>
      </c>
      <c r="W1080" t="s">
        <v>322</v>
      </c>
      <c r="X1080" t="s">
        <v>322</v>
      </c>
      <c r="Y1080" t="s">
        <v>322</v>
      </c>
      <c r="Z1080" t="s">
        <v>322</v>
      </c>
      <c r="AH1080" t="s">
        <v>322</v>
      </c>
      <c r="AI1080" s="26"/>
      <c r="AJ1080" s="26" t="s">
        <v>322</v>
      </c>
      <c r="AK1080" s="26" t="s">
        <v>322</v>
      </c>
      <c r="AL1080" s="26" t="s">
        <v>322</v>
      </c>
      <c r="AM1080" s="26" t="str" cm="1">
        <f t="array" ref="AM1080">IF(AH1080="Yes",T1080&amp;" (Suspended as of: "&amp;TEXT(AI1080,"m/dd/yyyy")&amp;")",T1080)</f>
        <v xml:space="preserve"> </v>
      </c>
      <c r="AN1080" t="str" cm="1">
        <f t="array" ref="AN108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80" t="str" cm="1">
        <f t="array" ref="AO108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8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80" t="e">
        <f>VLOOKUP(data[[#This Row],[Lead Name]],get_cat!$A$170:$B$172,2,0)</f>
        <v>#N/A</v>
      </c>
      <c r="AR108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81" spans="1:44" x14ac:dyDescent="0.35">
      <c r="A1081" t="s">
        <v>133</v>
      </c>
      <c r="B1081" t="s">
        <v>322</v>
      </c>
      <c r="C1081" t="s">
        <v>322</v>
      </c>
      <c r="D1081" t="s">
        <v>322</v>
      </c>
      <c r="E1081" t="s">
        <v>48</v>
      </c>
      <c r="F1081" t="s">
        <v>48</v>
      </c>
      <c r="G1081" t="s">
        <v>48</v>
      </c>
      <c r="H1081" t="s">
        <v>48</v>
      </c>
      <c r="I1081" t="s">
        <v>48</v>
      </c>
      <c r="J1081" t="s">
        <v>48</v>
      </c>
      <c r="K1081" t="s">
        <v>48</v>
      </c>
      <c r="L1081" t="s">
        <v>48</v>
      </c>
      <c r="M1081" t="s">
        <v>48</v>
      </c>
      <c r="N1081" t="s">
        <v>48</v>
      </c>
      <c r="O1081" t="s">
        <v>48</v>
      </c>
      <c r="P1081" t="s">
        <v>48</v>
      </c>
      <c r="Q1081" t="s">
        <v>48</v>
      </c>
      <c r="R1081" t="s">
        <v>48</v>
      </c>
      <c r="S1081" t="s">
        <v>48</v>
      </c>
      <c r="T1081" t="s">
        <v>322</v>
      </c>
      <c r="U1081" t="s">
        <v>322</v>
      </c>
      <c r="V1081" t="s">
        <v>322</v>
      </c>
      <c r="W1081" t="s">
        <v>322</v>
      </c>
      <c r="X1081" t="s">
        <v>322</v>
      </c>
      <c r="Y1081" t="s">
        <v>322</v>
      </c>
      <c r="Z1081" t="s">
        <v>322</v>
      </c>
      <c r="AH1081" t="s">
        <v>322</v>
      </c>
      <c r="AI1081" s="26"/>
      <c r="AJ1081" s="26" t="s">
        <v>322</v>
      </c>
      <c r="AK1081" s="26" t="s">
        <v>322</v>
      </c>
      <c r="AL1081" s="26" t="s">
        <v>322</v>
      </c>
      <c r="AM1081" s="26" t="str" cm="1">
        <f t="array" ref="AM1081">IF(AH1081="Yes",T1081&amp;" (Suspended as of: "&amp;TEXT(AI1081,"m/dd/yyyy")&amp;")",T1081)</f>
        <v xml:space="preserve"> </v>
      </c>
      <c r="AN1081" t="str" cm="1">
        <f t="array" ref="AN108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81" t="str" cm="1">
        <f t="array" ref="AO108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8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81" t="e">
        <f>VLOOKUP(data[[#This Row],[Lead Name]],get_cat!$A$170:$B$172,2,0)</f>
        <v>#N/A</v>
      </c>
      <c r="AR108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82" spans="1:44" x14ac:dyDescent="0.35">
      <c r="A1082" t="s">
        <v>133</v>
      </c>
      <c r="B1082" t="s">
        <v>322</v>
      </c>
      <c r="C1082" t="s">
        <v>322</v>
      </c>
      <c r="D1082" t="s">
        <v>322</v>
      </c>
      <c r="E1082" t="s">
        <v>48</v>
      </c>
      <c r="F1082" t="s">
        <v>48</v>
      </c>
      <c r="G1082" t="s">
        <v>48</v>
      </c>
      <c r="H1082" t="s">
        <v>48</v>
      </c>
      <c r="I1082" t="s">
        <v>48</v>
      </c>
      <c r="J1082" t="s">
        <v>48</v>
      </c>
      <c r="K1082" t="s">
        <v>48</v>
      </c>
      <c r="L1082" t="s">
        <v>48</v>
      </c>
      <c r="M1082" t="s">
        <v>48</v>
      </c>
      <c r="N1082" t="s">
        <v>48</v>
      </c>
      <c r="O1082" t="s">
        <v>48</v>
      </c>
      <c r="P1082" t="s">
        <v>48</v>
      </c>
      <c r="Q1082" t="s">
        <v>48</v>
      </c>
      <c r="R1082" t="s">
        <v>48</v>
      </c>
      <c r="S1082" t="s">
        <v>48</v>
      </c>
      <c r="T1082" t="s">
        <v>322</v>
      </c>
      <c r="U1082" t="s">
        <v>322</v>
      </c>
      <c r="V1082" t="s">
        <v>322</v>
      </c>
      <c r="W1082" t="s">
        <v>322</v>
      </c>
      <c r="X1082" t="s">
        <v>322</v>
      </c>
      <c r="Y1082" t="s">
        <v>322</v>
      </c>
      <c r="Z1082" t="s">
        <v>322</v>
      </c>
      <c r="AH1082" t="s">
        <v>322</v>
      </c>
      <c r="AI1082" s="26"/>
      <c r="AJ1082" s="26" t="s">
        <v>322</v>
      </c>
      <c r="AK1082" s="26" t="s">
        <v>322</v>
      </c>
      <c r="AL1082" s="26" t="s">
        <v>322</v>
      </c>
      <c r="AM1082" s="26" t="str" cm="1">
        <f t="array" ref="AM1082">IF(AH1082="Yes",T1082&amp;" (Suspended as of: "&amp;TEXT(AI1082,"m/dd/yyyy")&amp;")",T1082)</f>
        <v xml:space="preserve"> </v>
      </c>
      <c r="AN1082" t="str" cm="1">
        <f t="array" ref="AN108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82" t="str" cm="1">
        <f t="array" ref="AO108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8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82" t="e">
        <f>VLOOKUP(data[[#This Row],[Lead Name]],get_cat!$A$170:$B$172,2,0)</f>
        <v>#N/A</v>
      </c>
      <c r="AR108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83" spans="1:44" x14ac:dyDescent="0.35">
      <c r="A1083" t="s">
        <v>133</v>
      </c>
      <c r="B1083" t="s">
        <v>322</v>
      </c>
      <c r="C1083" t="s">
        <v>322</v>
      </c>
      <c r="D1083" t="s">
        <v>322</v>
      </c>
      <c r="E1083" t="s">
        <v>48</v>
      </c>
      <c r="F1083" t="s">
        <v>48</v>
      </c>
      <c r="G1083" t="s">
        <v>48</v>
      </c>
      <c r="H1083" t="s">
        <v>48</v>
      </c>
      <c r="I1083" t="s">
        <v>48</v>
      </c>
      <c r="J1083" t="s">
        <v>48</v>
      </c>
      <c r="K1083" t="s">
        <v>48</v>
      </c>
      <c r="L1083" t="s">
        <v>48</v>
      </c>
      <c r="M1083" t="s">
        <v>48</v>
      </c>
      <c r="N1083" t="s">
        <v>48</v>
      </c>
      <c r="O1083" t="s">
        <v>48</v>
      </c>
      <c r="P1083" t="s">
        <v>48</v>
      </c>
      <c r="Q1083" t="s">
        <v>48</v>
      </c>
      <c r="R1083" t="s">
        <v>48</v>
      </c>
      <c r="S1083" t="s">
        <v>48</v>
      </c>
      <c r="T1083" t="s">
        <v>322</v>
      </c>
      <c r="U1083" t="s">
        <v>322</v>
      </c>
      <c r="V1083" t="s">
        <v>322</v>
      </c>
      <c r="W1083" t="s">
        <v>322</v>
      </c>
      <c r="X1083" t="s">
        <v>322</v>
      </c>
      <c r="Y1083" t="s">
        <v>322</v>
      </c>
      <c r="Z1083" t="s">
        <v>322</v>
      </c>
      <c r="AH1083" t="s">
        <v>322</v>
      </c>
      <c r="AI1083" s="26"/>
      <c r="AJ1083" s="26" t="s">
        <v>322</v>
      </c>
      <c r="AK1083" s="26" t="s">
        <v>322</v>
      </c>
      <c r="AL1083" s="26" t="s">
        <v>322</v>
      </c>
      <c r="AM1083" s="26" t="str" cm="1">
        <f t="array" ref="AM1083">IF(AH1083="Yes",T1083&amp;" (Suspended as of: "&amp;TEXT(AI1083,"m/dd/yyyy")&amp;")",T1083)</f>
        <v xml:space="preserve"> </v>
      </c>
      <c r="AN1083" t="str" cm="1">
        <f t="array" ref="AN108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83" t="str" cm="1">
        <f t="array" ref="AO108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8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83" t="e">
        <f>VLOOKUP(data[[#This Row],[Lead Name]],get_cat!$A$170:$B$172,2,0)</f>
        <v>#N/A</v>
      </c>
      <c r="AR108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84" spans="1:44" x14ac:dyDescent="0.35">
      <c r="A1084" t="s">
        <v>133</v>
      </c>
      <c r="B1084" t="s">
        <v>322</v>
      </c>
      <c r="C1084" t="s">
        <v>322</v>
      </c>
      <c r="D1084" t="s">
        <v>322</v>
      </c>
      <c r="E1084" t="s">
        <v>48</v>
      </c>
      <c r="F1084" t="s">
        <v>48</v>
      </c>
      <c r="G1084" t="s">
        <v>48</v>
      </c>
      <c r="H1084" t="s">
        <v>48</v>
      </c>
      <c r="I1084" t="s">
        <v>48</v>
      </c>
      <c r="J1084" t="s">
        <v>48</v>
      </c>
      <c r="K1084" t="s">
        <v>48</v>
      </c>
      <c r="L1084" t="s">
        <v>48</v>
      </c>
      <c r="M1084" t="s">
        <v>48</v>
      </c>
      <c r="N1084" t="s">
        <v>48</v>
      </c>
      <c r="O1084" t="s">
        <v>48</v>
      </c>
      <c r="P1084" t="s">
        <v>48</v>
      </c>
      <c r="Q1084" t="s">
        <v>48</v>
      </c>
      <c r="R1084" t="s">
        <v>48</v>
      </c>
      <c r="S1084" t="s">
        <v>48</v>
      </c>
      <c r="T1084" t="s">
        <v>322</v>
      </c>
      <c r="U1084" t="s">
        <v>322</v>
      </c>
      <c r="V1084" t="s">
        <v>322</v>
      </c>
      <c r="W1084" t="s">
        <v>322</v>
      </c>
      <c r="X1084" t="s">
        <v>322</v>
      </c>
      <c r="Y1084" t="s">
        <v>322</v>
      </c>
      <c r="Z1084" t="s">
        <v>322</v>
      </c>
      <c r="AH1084" t="s">
        <v>322</v>
      </c>
      <c r="AI1084" s="26"/>
      <c r="AJ1084" s="26" t="s">
        <v>322</v>
      </c>
      <c r="AK1084" s="26" t="s">
        <v>322</v>
      </c>
      <c r="AL1084" s="26" t="s">
        <v>322</v>
      </c>
      <c r="AM1084" s="26" t="str" cm="1">
        <f t="array" ref="AM1084">IF(AH1084="Yes",T1084&amp;" (Suspended as of: "&amp;TEXT(AI1084,"m/dd/yyyy")&amp;")",T1084)</f>
        <v xml:space="preserve"> </v>
      </c>
      <c r="AN1084" t="str" cm="1">
        <f t="array" ref="AN108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84" t="str" cm="1">
        <f t="array" ref="AO108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8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84" t="e">
        <f>VLOOKUP(data[[#This Row],[Lead Name]],get_cat!$A$170:$B$172,2,0)</f>
        <v>#N/A</v>
      </c>
      <c r="AR108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85" spans="1:44" x14ac:dyDescent="0.35">
      <c r="A1085" t="s">
        <v>133</v>
      </c>
      <c r="B1085" t="s">
        <v>322</v>
      </c>
      <c r="C1085" t="s">
        <v>322</v>
      </c>
      <c r="D1085" t="s">
        <v>322</v>
      </c>
      <c r="E1085" t="s">
        <v>48</v>
      </c>
      <c r="F1085" t="s">
        <v>48</v>
      </c>
      <c r="G1085" t="s">
        <v>48</v>
      </c>
      <c r="H1085" t="s">
        <v>48</v>
      </c>
      <c r="I1085" t="s">
        <v>48</v>
      </c>
      <c r="J1085" t="s">
        <v>48</v>
      </c>
      <c r="K1085" t="s">
        <v>48</v>
      </c>
      <c r="L1085" t="s">
        <v>48</v>
      </c>
      <c r="M1085" t="s">
        <v>48</v>
      </c>
      <c r="N1085" t="s">
        <v>48</v>
      </c>
      <c r="O1085" t="s">
        <v>48</v>
      </c>
      <c r="P1085" t="s">
        <v>48</v>
      </c>
      <c r="Q1085" t="s">
        <v>48</v>
      </c>
      <c r="R1085" t="s">
        <v>48</v>
      </c>
      <c r="S1085" t="s">
        <v>48</v>
      </c>
      <c r="T1085" t="s">
        <v>322</v>
      </c>
      <c r="U1085" t="s">
        <v>322</v>
      </c>
      <c r="V1085" t="s">
        <v>322</v>
      </c>
      <c r="W1085" t="s">
        <v>322</v>
      </c>
      <c r="X1085" t="s">
        <v>322</v>
      </c>
      <c r="Y1085" t="s">
        <v>322</v>
      </c>
      <c r="Z1085" t="s">
        <v>322</v>
      </c>
      <c r="AH1085" t="s">
        <v>322</v>
      </c>
      <c r="AI1085" s="26"/>
      <c r="AJ1085" s="26" t="s">
        <v>322</v>
      </c>
      <c r="AK1085" s="26" t="s">
        <v>322</v>
      </c>
      <c r="AL1085" s="26" t="s">
        <v>322</v>
      </c>
      <c r="AM1085" s="26" t="str" cm="1">
        <f t="array" ref="AM1085">IF(AH1085="Yes",T1085&amp;" (Suspended as of: "&amp;TEXT(AI1085,"m/dd/yyyy")&amp;")",T1085)</f>
        <v xml:space="preserve"> </v>
      </c>
      <c r="AN1085" t="str" cm="1">
        <f t="array" ref="AN108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85" t="str" cm="1">
        <f t="array" ref="AO108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8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85" t="e">
        <f>VLOOKUP(data[[#This Row],[Lead Name]],get_cat!$A$170:$B$172,2,0)</f>
        <v>#N/A</v>
      </c>
      <c r="AR108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86" spans="1:44" x14ac:dyDescent="0.35">
      <c r="A1086" t="s">
        <v>133</v>
      </c>
      <c r="B1086" t="s">
        <v>322</v>
      </c>
      <c r="C1086" t="s">
        <v>322</v>
      </c>
      <c r="D1086" t="s">
        <v>322</v>
      </c>
      <c r="E1086" t="s">
        <v>48</v>
      </c>
      <c r="F1086" t="s">
        <v>48</v>
      </c>
      <c r="G1086" t="s">
        <v>48</v>
      </c>
      <c r="H1086" t="s">
        <v>48</v>
      </c>
      <c r="I1086" t="s">
        <v>48</v>
      </c>
      <c r="J1086" t="s">
        <v>48</v>
      </c>
      <c r="K1086" t="s">
        <v>48</v>
      </c>
      <c r="L1086" t="s">
        <v>48</v>
      </c>
      <c r="M1086" t="s">
        <v>48</v>
      </c>
      <c r="N1086" t="s">
        <v>48</v>
      </c>
      <c r="O1086" t="s">
        <v>48</v>
      </c>
      <c r="P1086" t="s">
        <v>48</v>
      </c>
      <c r="Q1086" t="s">
        <v>48</v>
      </c>
      <c r="R1086" t="s">
        <v>48</v>
      </c>
      <c r="S1086" t="s">
        <v>48</v>
      </c>
      <c r="T1086" t="s">
        <v>322</v>
      </c>
      <c r="U1086" t="s">
        <v>322</v>
      </c>
      <c r="V1086" t="s">
        <v>322</v>
      </c>
      <c r="W1086" t="s">
        <v>322</v>
      </c>
      <c r="X1086" t="s">
        <v>322</v>
      </c>
      <c r="Y1086" t="s">
        <v>322</v>
      </c>
      <c r="Z1086" t="s">
        <v>322</v>
      </c>
      <c r="AH1086" t="s">
        <v>322</v>
      </c>
      <c r="AI1086" s="26"/>
      <c r="AJ1086" s="26" t="s">
        <v>322</v>
      </c>
      <c r="AK1086" s="26" t="s">
        <v>322</v>
      </c>
      <c r="AL1086" s="26" t="s">
        <v>322</v>
      </c>
      <c r="AM1086" s="26" t="str" cm="1">
        <f t="array" ref="AM1086">IF(AH1086="Yes",T1086&amp;" (Suspended as of: "&amp;TEXT(AI1086,"m/dd/yyyy")&amp;")",T1086)</f>
        <v xml:space="preserve"> </v>
      </c>
      <c r="AN1086" t="str" cm="1">
        <f t="array" ref="AN108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86" t="str" cm="1">
        <f t="array" ref="AO108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8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86" t="e">
        <f>VLOOKUP(data[[#This Row],[Lead Name]],get_cat!$A$170:$B$172,2,0)</f>
        <v>#N/A</v>
      </c>
      <c r="AR108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87" spans="1:44" x14ac:dyDescent="0.35">
      <c r="A1087" t="s">
        <v>133</v>
      </c>
      <c r="B1087" t="s">
        <v>322</v>
      </c>
      <c r="C1087" t="s">
        <v>322</v>
      </c>
      <c r="D1087" t="s">
        <v>322</v>
      </c>
      <c r="E1087" t="s">
        <v>48</v>
      </c>
      <c r="F1087" t="s">
        <v>48</v>
      </c>
      <c r="G1087" t="s">
        <v>48</v>
      </c>
      <c r="H1087" t="s">
        <v>48</v>
      </c>
      <c r="I1087" t="s">
        <v>48</v>
      </c>
      <c r="J1087" t="s">
        <v>48</v>
      </c>
      <c r="K1087" t="s">
        <v>48</v>
      </c>
      <c r="L1087" t="s">
        <v>48</v>
      </c>
      <c r="M1087" t="s">
        <v>48</v>
      </c>
      <c r="N1087" t="s">
        <v>48</v>
      </c>
      <c r="O1087" t="s">
        <v>48</v>
      </c>
      <c r="P1087" t="s">
        <v>48</v>
      </c>
      <c r="Q1087" t="s">
        <v>48</v>
      </c>
      <c r="R1087" t="s">
        <v>48</v>
      </c>
      <c r="S1087" t="s">
        <v>48</v>
      </c>
      <c r="T1087" t="s">
        <v>322</v>
      </c>
      <c r="U1087" t="s">
        <v>322</v>
      </c>
      <c r="V1087" t="s">
        <v>322</v>
      </c>
      <c r="W1087" t="s">
        <v>322</v>
      </c>
      <c r="X1087" t="s">
        <v>322</v>
      </c>
      <c r="Y1087" t="s">
        <v>322</v>
      </c>
      <c r="Z1087" t="s">
        <v>322</v>
      </c>
      <c r="AH1087" t="s">
        <v>322</v>
      </c>
      <c r="AI1087" s="26"/>
      <c r="AJ1087" s="26" t="s">
        <v>322</v>
      </c>
      <c r="AK1087" s="26" t="s">
        <v>322</v>
      </c>
      <c r="AL1087" s="26" t="s">
        <v>322</v>
      </c>
      <c r="AM1087" s="26" t="str" cm="1">
        <f t="array" ref="AM1087">IF(AH1087="Yes",T1087&amp;" (Suspended as of: "&amp;TEXT(AI1087,"m/dd/yyyy")&amp;")",T1087)</f>
        <v xml:space="preserve"> </v>
      </c>
      <c r="AN1087" t="str" cm="1">
        <f t="array" ref="AN108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87" t="str" cm="1">
        <f t="array" ref="AO108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8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87" t="e">
        <f>VLOOKUP(data[[#This Row],[Lead Name]],get_cat!$A$170:$B$172,2,0)</f>
        <v>#N/A</v>
      </c>
      <c r="AR108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88" spans="1:44" x14ac:dyDescent="0.35">
      <c r="A1088" t="s">
        <v>133</v>
      </c>
      <c r="B1088" t="s">
        <v>322</v>
      </c>
      <c r="C1088" t="s">
        <v>322</v>
      </c>
      <c r="D1088" t="s">
        <v>322</v>
      </c>
      <c r="E1088" t="s">
        <v>48</v>
      </c>
      <c r="F1088" t="s">
        <v>48</v>
      </c>
      <c r="G1088" t="s">
        <v>48</v>
      </c>
      <c r="H1088" t="s">
        <v>48</v>
      </c>
      <c r="I1088" t="s">
        <v>48</v>
      </c>
      <c r="J1088" t="s">
        <v>48</v>
      </c>
      <c r="K1088" t="s">
        <v>48</v>
      </c>
      <c r="L1088" t="s">
        <v>48</v>
      </c>
      <c r="M1088" t="s">
        <v>48</v>
      </c>
      <c r="N1088" t="s">
        <v>48</v>
      </c>
      <c r="O1088" t="s">
        <v>48</v>
      </c>
      <c r="P1088" t="s">
        <v>48</v>
      </c>
      <c r="Q1088" t="s">
        <v>48</v>
      </c>
      <c r="R1088" t="s">
        <v>48</v>
      </c>
      <c r="S1088" t="s">
        <v>48</v>
      </c>
      <c r="T1088" t="s">
        <v>322</v>
      </c>
      <c r="U1088" t="s">
        <v>322</v>
      </c>
      <c r="V1088" t="s">
        <v>322</v>
      </c>
      <c r="W1088" t="s">
        <v>322</v>
      </c>
      <c r="X1088" t="s">
        <v>322</v>
      </c>
      <c r="Y1088" t="s">
        <v>322</v>
      </c>
      <c r="Z1088" t="s">
        <v>322</v>
      </c>
      <c r="AH1088" t="s">
        <v>322</v>
      </c>
      <c r="AI1088" s="26"/>
      <c r="AJ1088" s="26" t="s">
        <v>322</v>
      </c>
      <c r="AK1088" s="26" t="s">
        <v>322</v>
      </c>
      <c r="AL1088" s="26" t="s">
        <v>322</v>
      </c>
      <c r="AM1088" s="26" t="str" cm="1">
        <f t="array" ref="AM1088">IF(AH1088="Yes",T1088&amp;" (Suspended as of: "&amp;TEXT(AI1088,"m/dd/yyyy")&amp;")",T1088)</f>
        <v xml:space="preserve"> </v>
      </c>
      <c r="AN1088" t="str" cm="1">
        <f t="array" ref="AN108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88" t="str" cm="1">
        <f t="array" ref="AO108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8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88" t="e">
        <f>VLOOKUP(data[[#This Row],[Lead Name]],get_cat!$A$170:$B$172,2,0)</f>
        <v>#N/A</v>
      </c>
      <c r="AR108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89" spans="1:44" x14ac:dyDescent="0.35">
      <c r="A1089" t="s">
        <v>133</v>
      </c>
      <c r="B1089" t="s">
        <v>322</v>
      </c>
      <c r="C1089" t="s">
        <v>322</v>
      </c>
      <c r="D1089" t="s">
        <v>322</v>
      </c>
      <c r="E1089" t="s">
        <v>48</v>
      </c>
      <c r="F1089" t="s">
        <v>48</v>
      </c>
      <c r="G1089" t="s">
        <v>48</v>
      </c>
      <c r="H1089" t="s">
        <v>48</v>
      </c>
      <c r="I1089" t="s">
        <v>48</v>
      </c>
      <c r="J1089" t="s">
        <v>48</v>
      </c>
      <c r="K1089" t="s">
        <v>48</v>
      </c>
      <c r="L1089" t="s">
        <v>48</v>
      </c>
      <c r="M1089" t="s">
        <v>48</v>
      </c>
      <c r="N1089" t="s">
        <v>48</v>
      </c>
      <c r="O1089" t="s">
        <v>48</v>
      </c>
      <c r="P1089" t="s">
        <v>48</v>
      </c>
      <c r="Q1089" t="s">
        <v>48</v>
      </c>
      <c r="R1089" t="s">
        <v>48</v>
      </c>
      <c r="S1089" t="s">
        <v>48</v>
      </c>
      <c r="T1089" t="s">
        <v>322</v>
      </c>
      <c r="U1089" t="s">
        <v>322</v>
      </c>
      <c r="V1089" t="s">
        <v>322</v>
      </c>
      <c r="W1089" t="s">
        <v>322</v>
      </c>
      <c r="X1089" t="s">
        <v>322</v>
      </c>
      <c r="Y1089" t="s">
        <v>322</v>
      </c>
      <c r="Z1089" t="s">
        <v>322</v>
      </c>
      <c r="AH1089" t="s">
        <v>322</v>
      </c>
      <c r="AI1089" s="26"/>
      <c r="AJ1089" s="26" t="s">
        <v>322</v>
      </c>
      <c r="AK1089" s="26" t="s">
        <v>322</v>
      </c>
      <c r="AL1089" s="26" t="s">
        <v>322</v>
      </c>
      <c r="AM1089" s="26" t="str" cm="1">
        <f t="array" ref="AM1089">IF(AH1089="Yes",T1089&amp;" (Suspended as of: "&amp;TEXT(AI1089,"m/dd/yyyy")&amp;")",T1089)</f>
        <v xml:space="preserve"> </v>
      </c>
      <c r="AN1089" t="str" cm="1">
        <f t="array" ref="AN108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89" t="str" cm="1">
        <f t="array" ref="AO108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8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89" t="e">
        <f>VLOOKUP(data[[#This Row],[Lead Name]],get_cat!$A$170:$B$172,2,0)</f>
        <v>#N/A</v>
      </c>
      <c r="AR108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90" spans="1:44" x14ac:dyDescent="0.35">
      <c r="A1090" t="s">
        <v>133</v>
      </c>
      <c r="B1090" t="s">
        <v>322</v>
      </c>
      <c r="C1090" t="s">
        <v>322</v>
      </c>
      <c r="D1090" t="s">
        <v>322</v>
      </c>
      <c r="E1090" t="s">
        <v>48</v>
      </c>
      <c r="F1090" t="s">
        <v>48</v>
      </c>
      <c r="G1090" t="s">
        <v>48</v>
      </c>
      <c r="H1090" t="s">
        <v>48</v>
      </c>
      <c r="I1090" t="s">
        <v>48</v>
      </c>
      <c r="J1090" t="s">
        <v>48</v>
      </c>
      <c r="K1090" t="s">
        <v>48</v>
      </c>
      <c r="L1090" t="s">
        <v>48</v>
      </c>
      <c r="M1090" t="s">
        <v>48</v>
      </c>
      <c r="N1090" t="s">
        <v>48</v>
      </c>
      <c r="O1090" t="s">
        <v>48</v>
      </c>
      <c r="P1090" t="s">
        <v>48</v>
      </c>
      <c r="Q1090" t="s">
        <v>48</v>
      </c>
      <c r="R1090" t="s">
        <v>48</v>
      </c>
      <c r="S1090" t="s">
        <v>48</v>
      </c>
      <c r="T1090" t="s">
        <v>322</v>
      </c>
      <c r="U1090" t="s">
        <v>322</v>
      </c>
      <c r="V1090" t="s">
        <v>322</v>
      </c>
      <c r="W1090" t="s">
        <v>322</v>
      </c>
      <c r="X1090" t="s">
        <v>322</v>
      </c>
      <c r="Y1090" t="s">
        <v>322</v>
      </c>
      <c r="Z1090" t="s">
        <v>322</v>
      </c>
      <c r="AH1090" t="s">
        <v>322</v>
      </c>
      <c r="AI1090" s="26"/>
      <c r="AJ1090" s="26" t="s">
        <v>322</v>
      </c>
      <c r="AK1090" s="26" t="s">
        <v>322</v>
      </c>
      <c r="AL1090" s="26" t="s">
        <v>322</v>
      </c>
      <c r="AM1090" s="26" t="str" cm="1">
        <f t="array" ref="AM1090">IF(AH1090="Yes",T1090&amp;" (Suspended as of: "&amp;TEXT(AI1090,"m/dd/yyyy")&amp;")",T1090)</f>
        <v xml:space="preserve"> </v>
      </c>
      <c r="AN1090" t="str" cm="1">
        <f t="array" ref="AN109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90" t="str" cm="1">
        <f t="array" ref="AO109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9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90" t="e">
        <f>VLOOKUP(data[[#This Row],[Lead Name]],get_cat!$A$170:$B$172,2,0)</f>
        <v>#N/A</v>
      </c>
      <c r="AR109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91" spans="1:44" x14ac:dyDescent="0.35">
      <c r="A1091" t="s">
        <v>133</v>
      </c>
      <c r="B1091" t="s">
        <v>322</v>
      </c>
      <c r="C1091" t="s">
        <v>322</v>
      </c>
      <c r="D1091" t="s">
        <v>322</v>
      </c>
      <c r="E1091" t="s">
        <v>48</v>
      </c>
      <c r="F1091" t="s">
        <v>48</v>
      </c>
      <c r="G1091" t="s">
        <v>48</v>
      </c>
      <c r="H1091" t="s">
        <v>48</v>
      </c>
      <c r="I1091" t="s">
        <v>48</v>
      </c>
      <c r="J1091" t="s">
        <v>48</v>
      </c>
      <c r="K1091" t="s">
        <v>48</v>
      </c>
      <c r="L1091" t="s">
        <v>48</v>
      </c>
      <c r="M1091" t="s">
        <v>48</v>
      </c>
      <c r="N1091" t="s">
        <v>48</v>
      </c>
      <c r="O1091" t="s">
        <v>48</v>
      </c>
      <c r="P1091" t="s">
        <v>48</v>
      </c>
      <c r="Q1091" t="s">
        <v>48</v>
      </c>
      <c r="R1091" t="s">
        <v>48</v>
      </c>
      <c r="S1091" t="s">
        <v>48</v>
      </c>
      <c r="T1091" t="s">
        <v>322</v>
      </c>
      <c r="U1091" t="s">
        <v>322</v>
      </c>
      <c r="V1091" t="s">
        <v>322</v>
      </c>
      <c r="W1091" t="s">
        <v>322</v>
      </c>
      <c r="X1091" t="s">
        <v>322</v>
      </c>
      <c r="Y1091" t="s">
        <v>322</v>
      </c>
      <c r="Z1091" t="s">
        <v>322</v>
      </c>
      <c r="AH1091" t="s">
        <v>322</v>
      </c>
      <c r="AI1091" s="26"/>
      <c r="AJ1091" s="26" t="s">
        <v>322</v>
      </c>
      <c r="AK1091" s="26" t="s">
        <v>322</v>
      </c>
      <c r="AL1091" s="26" t="s">
        <v>322</v>
      </c>
      <c r="AM1091" s="26" t="str" cm="1">
        <f t="array" ref="AM1091">IF(AH1091="Yes",T1091&amp;" (Suspended as of: "&amp;TEXT(AI1091,"m/dd/yyyy")&amp;")",T1091)</f>
        <v xml:space="preserve"> </v>
      </c>
      <c r="AN1091" t="str" cm="1">
        <f t="array" ref="AN109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91" t="str" cm="1">
        <f t="array" ref="AO109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9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91" t="e">
        <f>VLOOKUP(data[[#This Row],[Lead Name]],get_cat!$A$170:$B$172,2,0)</f>
        <v>#N/A</v>
      </c>
      <c r="AR109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92" spans="1:44" x14ac:dyDescent="0.35">
      <c r="A1092" t="s">
        <v>133</v>
      </c>
      <c r="B1092" t="s">
        <v>322</v>
      </c>
      <c r="C1092" t="s">
        <v>322</v>
      </c>
      <c r="D1092" t="s">
        <v>322</v>
      </c>
      <c r="E1092" t="s">
        <v>48</v>
      </c>
      <c r="F1092" t="s">
        <v>48</v>
      </c>
      <c r="G1092" t="s">
        <v>48</v>
      </c>
      <c r="H1092" t="s">
        <v>48</v>
      </c>
      <c r="I1092" t="s">
        <v>48</v>
      </c>
      <c r="J1092" t="s">
        <v>48</v>
      </c>
      <c r="K1092" t="s">
        <v>48</v>
      </c>
      <c r="L1092" t="s">
        <v>48</v>
      </c>
      <c r="M1092" t="s">
        <v>48</v>
      </c>
      <c r="N1092" t="s">
        <v>48</v>
      </c>
      <c r="O1092" t="s">
        <v>48</v>
      </c>
      <c r="P1092" t="s">
        <v>48</v>
      </c>
      <c r="Q1092" t="s">
        <v>48</v>
      </c>
      <c r="R1092" t="s">
        <v>48</v>
      </c>
      <c r="S1092" t="s">
        <v>48</v>
      </c>
      <c r="T1092" t="s">
        <v>322</v>
      </c>
      <c r="U1092" t="s">
        <v>322</v>
      </c>
      <c r="V1092" t="s">
        <v>322</v>
      </c>
      <c r="W1092" t="s">
        <v>322</v>
      </c>
      <c r="X1092" t="s">
        <v>322</v>
      </c>
      <c r="Y1092" t="s">
        <v>322</v>
      </c>
      <c r="Z1092" t="s">
        <v>322</v>
      </c>
      <c r="AH1092" t="s">
        <v>322</v>
      </c>
      <c r="AI1092" s="26"/>
      <c r="AJ1092" s="26" t="s">
        <v>322</v>
      </c>
      <c r="AK1092" s="26" t="s">
        <v>322</v>
      </c>
      <c r="AL1092" s="26" t="s">
        <v>322</v>
      </c>
      <c r="AM1092" s="26" t="str" cm="1">
        <f t="array" ref="AM1092">IF(AH1092="Yes",T1092&amp;" (Suspended as of: "&amp;TEXT(AI1092,"m/dd/yyyy")&amp;")",T1092)</f>
        <v xml:space="preserve"> </v>
      </c>
      <c r="AN1092" t="str" cm="1">
        <f t="array" ref="AN109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92" t="str" cm="1">
        <f t="array" ref="AO109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9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92" t="e">
        <f>VLOOKUP(data[[#This Row],[Lead Name]],get_cat!$A$170:$B$172,2,0)</f>
        <v>#N/A</v>
      </c>
      <c r="AR109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93" spans="1:44" x14ac:dyDescent="0.35">
      <c r="A1093" t="s">
        <v>133</v>
      </c>
      <c r="B1093" t="s">
        <v>322</v>
      </c>
      <c r="C1093" t="s">
        <v>322</v>
      </c>
      <c r="D1093" t="s">
        <v>322</v>
      </c>
      <c r="E1093" t="s">
        <v>48</v>
      </c>
      <c r="F1093" t="s">
        <v>48</v>
      </c>
      <c r="G1093" t="s">
        <v>48</v>
      </c>
      <c r="H1093" t="s">
        <v>48</v>
      </c>
      <c r="I1093" t="s">
        <v>48</v>
      </c>
      <c r="J1093" t="s">
        <v>48</v>
      </c>
      <c r="K1093" t="s">
        <v>48</v>
      </c>
      <c r="L1093" t="s">
        <v>48</v>
      </c>
      <c r="M1093" t="s">
        <v>48</v>
      </c>
      <c r="N1093" t="s">
        <v>48</v>
      </c>
      <c r="O1093" t="s">
        <v>48</v>
      </c>
      <c r="P1093" t="s">
        <v>48</v>
      </c>
      <c r="Q1093" t="s">
        <v>48</v>
      </c>
      <c r="R1093" t="s">
        <v>48</v>
      </c>
      <c r="S1093" t="s">
        <v>48</v>
      </c>
      <c r="T1093" t="s">
        <v>322</v>
      </c>
      <c r="U1093" t="s">
        <v>322</v>
      </c>
      <c r="V1093" t="s">
        <v>322</v>
      </c>
      <c r="W1093" t="s">
        <v>322</v>
      </c>
      <c r="X1093" t="s">
        <v>322</v>
      </c>
      <c r="Y1093" t="s">
        <v>322</v>
      </c>
      <c r="Z1093" t="s">
        <v>322</v>
      </c>
      <c r="AH1093" t="s">
        <v>322</v>
      </c>
      <c r="AI1093" s="26"/>
      <c r="AJ1093" s="26" t="s">
        <v>322</v>
      </c>
      <c r="AK1093" s="26" t="s">
        <v>322</v>
      </c>
      <c r="AL1093" s="26" t="s">
        <v>322</v>
      </c>
      <c r="AM1093" s="26" t="str" cm="1">
        <f t="array" ref="AM1093">IF(AH1093="Yes",T1093&amp;" (Suspended as of: "&amp;TEXT(AI1093,"m/dd/yyyy")&amp;")",T1093)</f>
        <v xml:space="preserve"> </v>
      </c>
      <c r="AN1093" t="str" cm="1">
        <f t="array" ref="AN109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93" t="str" cm="1">
        <f t="array" ref="AO109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9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93" t="e">
        <f>VLOOKUP(data[[#This Row],[Lead Name]],get_cat!$A$170:$B$172,2,0)</f>
        <v>#N/A</v>
      </c>
      <c r="AR109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94" spans="1:44" x14ac:dyDescent="0.35">
      <c r="A1094" t="s">
        <v>133</v>
      </c>
      <c r="B1094" t="s">
        <v>322</v>
      </c>
      <c r="C1094" t="s">
        <v>322</v>
      </c>
      <c r="D1094" t="s">
        <v>322</v>
      </c>
      <c r="E1094" t="s">
        <v>48</v>
      </c>
      <c r="F1094" t="s">
        <v>48</v>
      </c>
      <c r="G1094" t="s">
        <v>48</v>
      </c>
      <c r="H1094" t="s">
        <v>48</v>
      </c>
      <c r="I1094" t="s">
        <v>48</v>
      </c>
      <c r="J1094" t="s">
        <v>48</v>
      </c>
      <c r="K1094" t="s">
        <v>48</v>
      </c>
      <c r="L1094" t="s">
        <v>48</v>
      </c>
      <c r="M1094" t="s">
        <v>48</v>
      </c>
      <c r="N1094" t="s">
        <v>48</v>
      </c>
      <c r="O1094" t="s">
        <v>48</v>
      </c>
      <c r="P1094" t="s">
        <v>48</v>
      </c>
      <c r="Q1094" t="s">
        <v>48</v>
      </c>
      <c r="R1094" t="s">
        <v>48</v>
      </c>
      <c r="S1094" t="s">
        <v>48</v>
      </c>
      <c r="T1094" t="s">
        <v>322</v>
      </c>
      <c r="U1094" t="s">
        <v>322</v>
      </c>
      <c r="V1094" t="s">
        <v>322</v>
      </c>
      <c r="W1094" t="s">
        <v>322</v>
      </c>
      <c r="X1094" t="s">
        <v>322</v>
      </c>
      <c r="Y1094" t="s">
        <v>322</v>
      </c>
      <c r="Z1094" t="s">
        <v>322</v>
      </c>
      <c r="AH1094" t="s">
        <v>322</v>
      </c>
      <c r="AI1094" s="26"/>
      <c r="AJ1094" s="26" t="s">
        <v>322</v>
      </c>
      <c r="AK1094" s="26" t="s">
        <v>322</v>
      </c>
      <c r="AL1094" s="26" t="s">
        <v>322</v>
      </c>
      <c r="AM1094" s="26" t="str" cm="1">
        <f t="array" ref="AM1094">IF(AH1094="Yes",T1094&amp;" (Suspended as of: "&amp;TEXT(AI1094,"m/dd/yyyy")&amp;")",T1094)</f>
        <v xml:space="preserve"> </v>
      </c>
      <c r="AN1094" t="str" cm="1">
        <f t="array" ref="AN109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94" t="str" cm="1">
        <f t="array" ref="AO109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9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94" t="e">
        <f>VLOOKUP(data[[#This Row],[Lead Name]],get_cat!$A$170:$B$172,2,0)</f>
        <v>#N/A</v>
      </c>
      <c r="AR109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95" spans="1:44" x14ac:dyDescent="0.35">
      <c r="A1095" t="s">
        <v>133</v>
      </c>
      <c r="B1095" t="s">
        <v>322</v>
      </c>
      <c r="C1095" t="s">
        <v>322</v>
      </c>
      <c r="D1095" t="s">
        <v>322</v>
      </c>
      <c r="E1095" t="s">
        <v>48</v>
      </c>
      <c r="F1095" t="s">
        <v>48</v>
      </c>
      <c r="G1095" t="s">
        <v>48</v>
      </c>
      <c r="H1095" t="s">
        <v>48</v>
      </c>
      <c r="I1095" t="s">
        <v>48</v>
      </c>
      <c r="J1095" t="s">
        <v>48</v>
      </c>
      <c r="K1095" t="s">
        <v>48</v>
      </c>
      <c r="L1095" t="s">
        <v>48</v>
      </c>
      <c r="M1095" t="s">
        <v>48</v>
      </c>
      <c r="N1095" t="s">
        <v>48</v>
      </c>
      <c r="O1095" t="s">
        <v>48</v>
      </c>
      <c r="P1095" t="s">
        <v>48</v>
      </c>
      <c r="Q1095" t="s">
        <v>48</v>
      </c>
      <c r="R1095" t="s">
        <v>48</v>
      </c>
      <c r="S1095" t="s">
        <v>48</v>
      </c>
      <c r="T1095" t="s">
        <v>322</v>
      </c>
      <c r="U1095" t="s">
        <v>322</v>
      </c>
      <c r="V1095" t="s">
        <v>322</v>
      </c>
      <c r="W1095" t="s">
        <v>322</v>
      </c>
      <c r="X1095" t="s">
        <v>322</v>
      </c>
      <c r="Y1095" t="s">
        <v>322</v>
      </c>
      <c r="Z1095" t="s">
        <v>322</v>
      </c>
      <c r="AH1095" t="s">
        <v>322</v>
      </c>
      <c r="AI1095" s="26"/>
      <c r="AJ1095" s="26" t="s">
        <v>322</v>
      </c>
      <c r="AK1095" s="26" t="s">
        <v>322</v>
      </c>
      <c r="AL1095" s="26" t="s">
        <v>322</v>
      </c>
      <c r="AM1095" s="26" t="str" cm="1">
        <f t="array" ref="AM1095">IF(AH1095="Yes",T1095&amp;" (Suspended as of: "&amp;TEXT(AI1095,"m/dd/yyyy")&amp;")",T1095)</f>
        <v xml:space="preserve"> </v>
      </c>
      <c r="AN1095" t="str" cm="1">
        <f t="array" ref="AN109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95" t="str" cm="1">
        <f t="array" ref="AO109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9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95" t="e">
        <f>VLOOKUP(data[[#This Row],[Lead Name]],get_cat!$A$170:$B$172,2,0)</f>
        <v>#N/A</v>
      </c>
      <c r="AR109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96" spans="1:44" x14ac:dyDescent="0.35">
      <c r="A1096" t="s">
        <v>133</v>
      </c>
      <c r="B1096" t="s">
        <v>322</v>
      </c>
      <c r="C1096" t="s">
        <v>322</v>
      </c>
      <c r="D1096" t="s">
        <v>322</v>
      </c>
      <c r="E1096" t="s">
        <v>48</v>
      </c>
      <c r="F1096" t="s">
        <v>48</v>
      </c>
      <c r="G1096" t="s">
        <v>48</v>
      </c>
      <c r="H1096" t="s">
        <v>48</v>
      </c>
      <c r="I1096" t="s">
        <v>48</v>
      </c>
      <c r="J1096" t="s">
        <v>48</v>
      </c>
      <c r="K1096" t="s">
        <v>48</v>
      </c>
      <c r="L1096" t="s">
        <v>48</v>
      </c>
      <c r="M1096" t="s">
        <v>48</v>
      </c>
      <c r="N1096" t="s">
        <v>48</v>
      </c>
      <c r="O1096" t="s">
        <v>48</v>
      </c>
      <c r="P1096" t="s">
        <v>48</v>
      </c>
      <c r="Q1096" t="s">
        <v>48</v>
      </c>
      <c r="R1096" t="s">
        <v>48</v>
      </c>
      <c r="S1096" t="s">
        <v>48</v>
      </c>
      <c r="T1096" t="s">
        <v>322</v>
      </c>
      <c r="U1096" t="s">
        <v>322</v>
      </c>
      <c r="V1096" t="s">
        <v>322</v>
      </c>
      <c r="W1096" t="s">
        <v>322</v>
      </c>
      <c r="X1096" t="s">
        <v>322</v>
      </c>
      <c r="Y1096" t="s">
        <v>322</v>
      </c>
      <c r="Z1096" t="s">
        <v>322</v>
      </c>
      <c r="AH1096" t="s">
        <v>322</v>
      </c>
      <c r="AI1096" s="26"/>
      <c r="AJ1096" s="26" t="s">
        <v>322</v>
      </c>
      <c r="AK1096" s="26" t="s">
        <v>322</v>
      </c>
      <c r="AL1096" s="26" t="s">
        <v>322</v>
      </c>
      <c r="AM1096" s="26" t="str" cm="1">
        <f t="array" ref="AM1096">IF(AH1096="Yes",T1096&amp;" (Suspended as of: "&amp;TEXT(AI1096,"m/dd/yyyy")&amp;")",T1096)</f>
        <v xml:space="preserve"> </v>
      </c>
      <c r="AN1096" t="str" cm="1">
        <f t="array" ref="AN109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96" t="str" cm="1">
        <f t="array" ref="AO109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9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96" t="e">
        <f>VLOOKUP(data[[#This Row],[Lead Name]],get_cat!$A$170:$B$172,2,0)</f>
        <v>#N/A</v>
      </c>
      <c r="AR109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97" spans="1:44" x14ac:dyDescent="0.35">
      <c r="A1097" t="s">
        <v>133</v>
      </c>
      <c r="B1097" t="s">
        <v>322</v>
      </c>
      <c r="C1097" t="s">
        <v>322</v>
      </c>
      <c r="D1097" t="s">
        <v>322</v>
      </c>
      <c r="E1097" t="s">
        <v>48</v>
      </c>
      <c r="F1097" t="s">
        <v>48</v>
      </c>
      <c r="G1097" t="s">
        <v>48</v>
      </c>
      <c r="H1097" t="s">
        <v>48</v>
      </c>
      <c r="I1097" t="s">
        <v>48</v>
      </c>
      <c r="J1097" t="s">
        <v>48</v>
      </c>
      <c r="K1097" t="s">
        <v>48</v>
      </c>
      <c r="L1097" t="s">
        <v>48</v>
      </c>
      <c r="M1097" t="s">
        <v>48</v>
      </c>
      <c r="N1097" t="s">
        <v>48</v>
      </c>
      <c r="O1097" t="s">
        <v>48</v>
      </c>
      <c r="P1097" t="s">
        <v>48</v>
      </c>
      <c r="Q1097" t="s">
        <v>48</v>
      </c>
      <c r="R1097" t="s">
        <v>48</v>
      </c>
      <c r="S1097" t="s">
        <v>48</v>
      </c>
      <c r="T1097" t="s">
        <v>322</v>
      </c>
      <c r="U1097" t="s">
        <v>322</v>
      </c>
      <c r="V1097" t="s">
        <v>322</v>
      </c>
      <c r="W1097" t="s">
        <v>322</v>
      </c>
      <c r="X1097" t="s">
        <v>322</v>
      </c>
      <c r="Y1097" t="s">
        <v>322</v>
      </c>
      <c r="Z1097" t="s">
        <v>322</v>
      </c>
      <c r="AH1097" t="s">
        <v>322</v>
      </c>
      <c r="AI1097" s="26"/>
      <c r="AJ1097" s="26" t="s">
        <v>322</v>
      </c>
      <c r="AK1097" s="26" t="s">
        <v>322</v>
      </c>
      <c r="AL1097" s="26" t="s">
        <v>322</v>
      </c>
      <c r="AM1097" s="26" t="str" cm="1">
        <f t="array" ref="AM1097">IF(AH1097="Yes",T1097&amp;" (Suspended as of: "&amp;TEXT(AI1097,"m/dd/yyyy")&amp;")",T1097)</f>
        <v xml:space="preserve"> </v>
      </c>
      <c r="AN1097" t="str" cm="1">
        <f t="array" ref="AN109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97" t="str" cm="1">
        <f t="array" ref="AO109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9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97" t="e">
        <f>VLOOKUP(data[[#This Row],[Lead Name]],get_cat!$A$170:$B$172,2,0)</f>
        <v>#N/A</v>
      </c>
      <c r="AR109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98" spans="1:44" x14ac:dyDescent="0.35">
      <c r="A1098" t="s">
        <v>133</v>
      </c>
      <c r="B1098" t="s">
        <v>322</v>
      </c>
      <c r="C1098" t="s">
        <v>322</v>
      </c>
      <c r="D1098" t="s">
        <v>322</v>
      </c>
      <c r="E1098" t="s">
        <v>48</v>
      </c>
      <c r="F1098" t="s">
        <v>48</v>
      </c>
      <c r="G1098" t="s">
        <v>48</v>
      </c>
      <c r="H1098" t="s">
        <v>48</v>
      </c>
      <c r="I1098" t="s">
        <v>48</v>
      </c>
      <c r="J1098" t="s">
        <v>48</v>
      </c>
      <c r="K1098" t="s">
        <v>48</v>
      </c>
      <c r="L1098" t="s">
        <v>48</v>
      </c>
      <c r="M1098" t="s">
        <v>48</v>
      </c>
      <c r="N1098" t="s">
        <v>48</v>
      </c>
      <c r="O1098" t="s">
        <v>48</v>
      </c>
      <c r="P1098" t="s">
        <v>48</v>
      </c>
      <c r="Q1098" t="s">
        <v>48</v>
      </c>
      <c r="R1098" t="s">
        <v>48</v>
      </c>
      <c r="S1098" t="s">
        <v>48</v>
      </c>
      <c r="T1098" t="s">
        <v>322</v>
      </c>
      <c r="U1098" t="s">
        <v>322</v>
      </c>
      <c r="V1098" t="s">
        <v>322</v>
      </c>
      <c r="W1098" t="s">
        <v>322</v>
      </c>
      <c r="X1098" t="s">
        <v>322</v>
      </c>
      <c r="Y1098" t="s">
        <v>322</v>
      </c>
      <c r="Z1098" t="s">
        <v>322</v>
      </c>
      <c r="AH1098" t="s">
        <v>322</v>
      </c>
      <c r="AI1098" s="26"/>
      <c r="AJ1098" s="26" t="s">
        <v>322</v>
      </c>
      <c r="AK1098" s="26" t="s">
        <v>322</v>
      </c>
      <c r="AL1098" s="26" t="s">
        <v>322</v>
      </c>
      <c r="AM1098" s="26" t="str" cm="1">
        <f t="array" ref="AM1098">IF(AH1098="Yes",T1098&amp;" (Suspended as of: "&amp;TEXT(AI1098,"m/dd/yyyy")&amp;")",T1098)</f>
        <v xml:space="preserve"> </v>
      </c>
      <c r="AN1098" t="str" cm="1">
        <f t="array" ref="AN109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98" t="str" cm="1">
        <f t="array" ref="AO109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9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98" t="e">
        <f>VLOOKUP(data[[#This Row],[Lead Name]],get_cat!$A$170:$B$172,2,0)</f>
        <v>#N/A</v>
      </c>
      <c r="AR109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099" spans="1:44" x14ac:dyDescent="0.35">
      <c r="A1099" t="s">
        <v>133</v>
      </c>
      <c r="B1099" t="s">
        <v>322</v>
      </c>
      <c r="C1099" t="s">
        <v>322</v>
      </c>
      <c r="D1099" t="s">
        <v>322</v>
      </c>
      <c r="E1099" t="s">
        <v>48</v>
      </c>
      <c r="F1099" t="s">
        <v>48</v>
      </c>
      <c r="G1099" t="s">
        <v>48</v>
      </c>
      <c r="H1099" t="s">
        <v>48</v>
      </c>
      <c r="I1099" t="s">
        <v>48</v>
      </c>
      <c r="J1099" t="s">
        <v>48</v>
      </c>
      <c r="K1099" t="s">
        <v>48</v>
      </c>
      <c r="L1099" t="s">
        <v>48</v>
      </c>
      <c r="M1099" t="s">
        <v>48</v>
      </c>
      <c r="N1099" t="s">
        <v>48</v>
      </c>
      <c r="O1099" t="s">
        <v>48</v>
      </c>
      <c r="P1099" t="s">
        <v>48</v>
      </c>
      <c r="Q1099" t="s">
        <v>48</v>
      </c>
      <c r="R1099" t="s">
        <v>48</v>
      </c>
      <c r="S1099" t="s">
        <v>48</v>
      </c>
      <c r="T1099" t="s">
        <v>322</v>
      </c>
      <c r="U1099" t="s">
        <v>322</v>
      </c>
      <c r="V1099" t="s">
        <v>322</v>
      </c>
      <c r="W1099" t="s">
        <v>322</v>
      </c>
      <c r="X1099" t="s">
        <v>322</v>
      </c>
      <c r="Y1099" t="s">
        <v>322</v>
      </c>
      <c r="Z1099" t="s">
        <v>322</v>
      </c>
      <c r="AH1099" t="s">
        <v>322</v>
      </c>
      <c r="AI1099" s="26"/>
      <c r="AJ1099" s="26" t="s">
        <v>322</v>
      </c>
      <c r="AK1099" s="26" t="s">
        <v>322</v>
      </c>
      <c r="AL1099" s="26" t="s">
        <v>322</v>
      </c>
      <c r="AM1099" s="26" t="str" cm="1">
        <f t="array" ref="AM1099">IF(AH1099="Yes",T1099&amp;" (Suspended as of: "&amp;TEXT(AI1099,"m/dd/yyyy")&amp;")",T1099)</f>
        <v xml:space="preserve"> </v>
      </c>
      <c r="AN1099" t="str" cm="1">
        <f t="array" ref="AN109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099" t="str" cm="1">
        <f t="array" ref="AO109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09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099" t="e">
        <f>VLOOKUP(data[[#This Row],[Lead Name]],get_cat!$A$170:$B$172,2,0)</f>
        <v>#N/A</v>
      </c>
      <c r="AR109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00" spans="1:44" x14ac:dyDescent="0.35">
      <c r="A1100" t="s">
        <v>133</v>
      </c>
      <c r="B1100" t="s">
        <v>322</v>
      </c>
      <c r="C1100" t="s">
        <v>322</v>
      </c>
      <c r="D1100" t="s">
        <v>322</v>
      </c>
      <c r="E1100" t="s">
        <v>48</v>
      </c>
      <c r="F1100" t="s">
        <v>48</v>
      </c>
      <c r="G1100" t="s">
        <v>48</v>
      </c>
      <c r="H1100" t="s">
        <v>48</v>
      </c>
      <c r="I1100" t="s">
        <v>48</v>
      </c>
      <c r="J1100" t="s">
        <v>48</v>
      </c>
      <c r="K1100" t="s">
        <v>48</v>
      </c>
      <c r="L1100" t="s">
        <v>48</v>
      </c>
      <c r="M1100" t="s">
        <v>48</v>
      </c>
      <c r="N1100" t="s">
        <v>48</v>
      </c>
      <c r="O1100" t="s">
        <v>48</v>
      </c>
      <c r="P1100" t="s">
        <v>48</v>
      </c>
      <c r="Q1100" t="s">
        <v>48</v>
      </c>
      <c r="R1100" t="s">
        <v>48</v>
      </c>
      <c r="S1100" t="s">
        <v>48</v>
      </c>
      <c r="T1100" t="s">
        <v>322</v>
      </c>
      <c r="U1100" t="s">
        <v>322</v>
      </c>
      <c r="V1100" t="s">
        <v>322</v>
      </c>
      <c r="W1100" t="s">
        <v>322</v>
      </c>
      <c r="X1100" t="s">
        <v>322</v>
      </c>
      <c r="Y1100" t="s">
        <v>322</v>
      </c>
      <c r="Z1100" t="s">
        <v>322</v>
      </c>
      <c r="AH1100" t="s">
        <v>322</v>
      </c>
      <c r="AI1100" s="26"/>
      <c r="AJ1100" s="26" t="s">
        <v>322</v>
      </c>
      <c r="AK1100" s="26" t="s">
        <v>322</v>
      </c>
      <c r="AL1100" s="26" t="s">
        <v>322</v>
      </c>
      <c r="AM1100" s="26" t="str" cm="1">
        <f t="array" ref="AM1100">IF(AH1100="Yes",T1100&amp;" (Suspended as of: "&amp;TEXT(AI1100,"m/dd/yyyy")&amp;")",T1100)</f>
        <v xml:space="preserve"> </v>
      </c>
      <c r="AN1100" t="str" cm="1">
        <f t="array" ref="AN110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00" t="str" cm="1">
        <f t="array" ref="AO110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0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00" t="e">
        <f>VLOOKUP(data[[#This Row],[Lead Name]],get_cat!$A$170:$B$172,2,0)</f>
        <v>#N/A</v>
      </c>
      <c r="AR110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01" spans="1:44" x14ac:dyDescent="0.35">
      <c r="A1101" t="s">
        <v>133</v>
      </c>
      <c r="B1101" t="s">
        <v>322</v>
      </c>
      <c r="C1101" t="s">
        <v>322</v>
      </c>
      <c r="D1101" t="s">
        <v>322</v>
      </c>
      <c r="E1101" t="s">
        <v>48</v>
      </c>
      <c r="F1101" t="s">
        <v>48</v>
      </c>
      <c r="G1101" t="s">
        <v>48</v>
      </c>
      <c r="H1101" t="s">
        <v>48</v>
      </c>
      <c r="I1101" t="s">
        <v>48</v>
      </c>
      <c r="J1101" t="s">
        <v>48</v>
      </c>
      <c r="K1101" t="s">
        <v>48</v>
      </c>
      <c r="L1101" t="s">
        <v>48</v>
      </c>
      <c r="M1101" t="s">
        <v>48</v>
      </c>
      <c r="N1101" t="s">
        <v>48</v>
      </c>
      <c r="O1101" t="s">
        <v>48</v>
      </c>
      <c r="P1101" t="s">
        <v>48</v>
      </c>
      <c r="Q1101" t="s">
        <v>48</v>
      </c>
      <c r="R1101" t="s">
        <v>48</v>
      </c>
      <c r="S1101" t="s">
        <v>48</v>
      </c>
      <c r="T1101" t="s">
        <v>322</v>
      </c>
      <c r="U1101" t="s">
        <v>322</v>
      </c>
      <c r="V1101" t="s">
        <v>322</v>
      </c>
      <c r="W1101" t="s">
        <v>322</v>
      </c>
      <c r="X1101" t="s">
        <v>322</v>
      </c>
      <c r="Y1101" t="s">
        <v>322</v>
      </c>
      <c r="Z1101" t="s">
        <v>322</v>
      </c>
      <c r="AH1101" t="s">
        <v>322</v>
      </c>
      <c r="AI1101" s="26"/>
      <c r="AJ1101" s="26" t="s">
        <v>322</v>
      </c>
      <c r="AK1101" s="26" t="s">
        <v>322</v>
      </c>
      <c r="AL1101" s="26" t="s">
        <v>322</v>
      </c>
      <c r="AM1101" s="26" t="str" cm="1">
        <f t="array" ref="AM1101">IF(AH1101="Yes",T1101&amp;" (Suspended as of: "&amp;TEXT(AI1101,"m/dd/yyyy")&amp;")",T1101)</f>
        <v xml:space="preserve"> </v>
      </c>
      <c r="AN1101" t="str" cm="1">
        <f t="array" ref="AN110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01" t="str" cm="1">
        <f t="array" ref="AO110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0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01" t="e">
        <f>VLOOKUP(data[[#This Row],[Lead Name]],get_cat!$A$170:$B$172,2,0)</f>
        <v>#N/A</v>
      </c>
      <c r="AR110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02" spans="1:44" x14ac:dyDescent="0.35">
      <c r="A1102" t="s">
        <v>133</v>
      </c>
      <c r="B1102" t="s">
        <v>322</v>
      </c>
      <c r="C1102" t="s">
        <v>322</v>
      </c>
      <c r="D1102" t="s">
        <v>322</v>
      </c>
      <c r="E1102" t="s">
        <v>48</v>
      </c>
      <c r="F1102" t="s">
        <v>48</v>
      </c>
      <c r="G1102" t="s">
        <v>48</v>
      </c>
      <c r="H1102" t="s">
        <v>48</v>
      </c>
      <c r="I1102" t="s">
        <v>48</v>
      </c>
      <c r="J1102" t="s">
        <v>48</v>
      </c>
      <c r="K1102" t="s">
        <v>48</v>
      </c>
      <c r="L1102" t="s">
        <v>48</v>
      </c>
      <c r="M1102" t="s">
        <v>48</v>
      </c>
      <c r="N1102" t="s">
        <v>48</v>
      </c>
      <c r="O1102" t="s">
        <v>48</v>
      </c>
      <c r="P1102" t="s">
        <v>48</v>
      </c>
      <c r="Q1102" t="s">
        <v>48</v>
      </c>
      <c r="R1102" t="s">
        <v>48</v>
      </c>
      <c r="S1102" t="s">
        <v>48</v>
      </c>
      <c r="T1102" t="s">
        <v>322</v>
      </c>
      <c r="U1102" t="s">
        <v>322</v>
      </c>
      <c r="V1102" t="s">
        <v>322</v>
      </c>
      <c r="W1102" t="s">
        <v>322</v>
      </c>
      <c r="X1102" t="s">
        <v>322</v>
      </c>
      <c r="Y1102" t="s">
        <v>322</v>
      </c>
      <c r="Z1102" t="s">
        <v>322</v>
      </c>
      <c r="AH1102" t="s">
        <v>322</v>
      </c>
      <c r="AI1102" s="26"/>
      <c r="AJ1102" s="26" t="s">
        <v>322</v>
      </c>
      <c r="AK1102" s="26" t="s">
        <v>322</v>
      </c>
      <c r="AL1102" s="26" t="s">
        <v>322</v>
      </c>
      <c r="AM1102" s="26" t="str" cm="1">
        <f t="array" ref="AM1102">IF(AH1102="Yes",T1102&amp;" (Suspended as of: "&amp;TEXT(AI1102,"m/dd/yyyy")&amp;")",T1102)</f>
        <v xml:space="preserve"> </v>
      </c>
      <c r="AN1102" t="str" cm="1">
        <f t="array" ref="AN110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02" t="str" cm="1">
        <f t="array" ref="AO110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0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02" t="e">
        <f>VLOOKUP(data[[#This Row],[Lead Name]],get_cat!$A$170:$B$172,2,0)</f>
        <v>#N/A</v>
      </c>
      <c r="AR110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03" spans="1:44" x14ac:dyDescent="0.35">
      <c r="A1103" t="s">
        <v>133</v>
      </c>
      <c r="B1103" t="s">
        <v>322</v>
      </c>
      <c r="C1103" t="s">
        <v>322</v>
      </c>
      <c r="D1103" t="s">
        <v>322</v>
      </c>
      <c r="E1103" t="s">
        <v>48</v>
      </c>
      <c r="F1103" t="s">
        <v>48</v>
      </c>
      <c r="G1103" t="s">
        <v>48</v>
      </c>
      <c r="H1103" t="s">
        <v>48</v>
      </c>
      <c r="I1103" t="s">
        <v>48</v>
      </c>
      <c r="J1103" t="s">
        <v>48</v>
      </c>
      <c r="K1103" t="s">
        <v>48</v>
      </c>
      <c r="L1103" t="s">
        <v>48</v>
      </c>
      <c r="M1103" t="s">
        <v>48</v>
      </c>
      <c r="N1103" t="s">
        <v>48</v>
      </c>
      <c r="O1103" t="s">
        <v>48</v>
      </c>
      <c r="P1103" t="s">
        <v>48</v>
      </c>
      <c r="Q1103" t="s">
        <v>48</v>
      </c>
      <c r="R1103" t="s">
        <v>48</v>
      </c>
      <c r="S1103" t="s">
        <v>48</v>
      </c>
      <c r="T1103" t="s">
        <v>322</v>
      </c>
      <c r="U1103" t="s">
        <v>322</v>
      </c>
      <c r="V1103" t="s">
        <v>322</v>
      </c>
      <c r="W1103" t="s">
        <v>322</v>
      </c>
      <c r="X1103" t="s">
        <v>322</v>
      </c>
      <c r="Y1103" t="s">
        <v>322</v>
      </c>
      <c r="Z1103" t="s">
        <v>322</v>
      </c>
      <c r="AH1103" t="s">
        <v>322</v>
      </c>
      <c r="AI1103" s="26"/>
      <c r="AJ1103" s="26" t="s">
        <v>322</v>
      </c>
      <c r="AK1103" s="26" t="s">
        <v>322</v>
      </c>
      <c r="AL1103" s="26" t="s">
        <v>322</v>
      </c>
      <c r="AM1103" s="26" t="str" cm="1">
        <f t="array" ref="AM1103">IF(AH1103="Yes",T1103&amp;" (Suspended as of: "&amp;TEXT(AI1103,"m/dd/yyyy")&amp;")",T1103)</f>
        <v xml:space="preserve"> </v>
      </c>
      <c r="AN1103" t="str" cm="1">
        <f t="array" ref="AN110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03" t="str" cm="1">
        <f t="array" ref="AO110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0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03" t="e">
        <f>VLOOKUP(data[[#This Row],[Lead Name]],get_cat!$A$170:$B$172,2,0)</f>
        <v>#N/A</v>
      </c>
      <c r="AR110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04" spans="1:44" x14ac:dyDescent="0.35">
      <c r="A1104" t="s">
        <v>133</v>
      </c>
      <c r="B1104" t="s">
        <v>322</v>
      </c>
      <c r="C1104" t="s">
        <v>322</v>
      </c>
      <c r="D1104" t="s">
        <v>322</v>
      </c>
      <c r="E1104" t="s">
        <v>48</v>
      </c>
      <c r="F1104" t="s">
        <v>48</v>
      </c>
      <c r="G1104" t="s">
        <v>48</v>
      </c>
      <c r="H1104" t="s">
        <v>48</v>
      </c>
      <c r="I1104" t="s">
        <v>48</v>
      </c>
      <c r="J1104" t="s">
        <v>48</v>
      </c>
      <c r="K1104" t="s">
        <v>48</v>
      </c>
      <c r="L1104" t="s">
        <v>48</v>
      </c>
      <c r="M1104" t="s">
        <v>48</v>
      </c>
      <c r="N1104" t="s">
        <v>48</v>
      </c>
      <c r="O1104" t="s">
        <v>48</v>
      </c>
      <c r="P1104" t="s">
        <v>48</v>
      </c>
      <c r="Q1104" t="s">
        <v>48</v>
      </c>
      <c r="R1104" t="s">
        <v>48</v>
      </c>
      <c r="S1104" t="s">
        <v>48</v>
      </c>
      <c r="T1104" t="s">
        <v>322</v>
      </c>
      <c r="U1104" t="s">
        <v>322</v>
      </c>
      <c r="V1104" t="s">
        <v>322</v>
      </c>
      <c r="W1104" t="s">
        <v>322</v>
      </c>
      <c r="X1104" t="s">
        <v>322</v>
      </c>
      <c r="Y1104" t="s">
        <v>322</v>
      </c>
      <c r="Z1104" t="s">
        <v>322</v>
      </c>
      <c r="AH1104" t="s">
        <v>322</v>
      </c>
      <c r="AI1104" s="26"/>
      <c r="AJ1104" s="26" t="s">
        <v>322</v>
      </c>
      <c r="AK1104" s="26" t="s">
        <v>322</v>
      </c>
      <c r="AL1104" s="26" t="s">
        <v>322</v>
      </c>
      <c r="AM1104" s="26" t="str" cm="1">
        <f t="array" ref="AM1104">IF(AH1104="Yes",T1104&amp;" (Suspended as of: "&amp;TEXT(AI1104,"m/dd/yyyy")&amp;")",T1104)</f>
        <v xml:space="preserve"> </v>
      </c>
      <c r="AN1104" t="str" cm="1">
        <f t="array" ref="AN110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04" t="str" cm="1">
        <f t="array" ref="AO110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0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04" t="e">
        <f>VLOOKUP(data[[#This Row],[Lead Name]],get_cat!$A$170:$B$172,2,0)</f>
        <v>#N/A</v>
      </c>
      <c r="AR110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05" spans="1:44" x14ac:dyDescent="0.35">
      <c r="A1105" t="s">
        <v>133</v>
      </c>
      <c r="B1105" t="s">
        <v>322</v>
      </c>
      <c r="C1105" t="s">
        <v>322</v>
      </c>
      <c r="D1105" t="s">
        <v>322</v>
      </c>
      <c r="E1105" t="s">
        <v>48</v>
      </c>
      <c r="F1105" t="s">
        <v>48</v>
      </c>
      <c r="G1105" t="s">
        <v>48</v>
      </c>
      <c r="H1105" t="s">
        <v>48</v>
      </c>
      <c r="I1105" t="s">
        <v>48</v>
      </c>
      <c r="J1105" t="s">
        <v>48</v>
      </c>
      <c r="K1105" t="s">
        <v>48</v>
      </c>
      <c r="L1105" t="s">
        <v>48</v>
      </c>
      <c r="M1105" t="s">
        <v>48</v>
      </c>
      <c r="N1105" t="s">
        <v>48</v>
      </c>
      <c r="O1105" t="s">
        <v>48</v>
      </c>
      <c r="P1105" t="s">
        <v>48</v>
      </c>
      <c r="Q1105" t="s">
        <v>48</v>
      </c>
      <c r="R1105" t="s">
        <v>48</v>
      </c>
      <c r="S1105" t="s">
        <v>48</v>
      </c>
      <c r="T1105" t="s">
        <v>322</v>
      </c>
      <c r="U1105" t="s">
        <v>322</v>
      </c>
      <c r="V1105" t="s">
        <v>322</v>
      </c>
      <c r="W1105" t="s">
        <v>322</v>
      </c>
      <c r="X1105" t="s">
        <v>322</v>
      </c>
      <c r="Y1105" t="s">
        <v>322</v>
      </c>
      <c r="Z1105" t="s">
        <v>322</v>
      </c>
      <c r="AH1105" t="s">
        <v>322</v>
      </c>
      <c r="AI1105" s="26"/>
      <c r="AJ1105" s="26" t="s">
        <v>322</v>
      </c>
      <c r="AK1105" s="26" t="s">
        <v>322</v>
      </c>
      <c r="AL1105" s="26" t="s">
        <v>322</v>
      </c>
      <c r="AM1105" s="26" t="str" cm="1">
        <f t="array" ref="AM1105">IF(AH1105="Yes",T1105&amp;" (Suspended as of: "&amp;TEXT(AI1105,"m/dd/yyyy")&amp;")",T1105)</f>
        <v xml:space="preserve"> </v>
      </c>
      <c r="AN1105" t="str" cm="1">
        <f t="array" ref="AN110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05" t="str" cm="1">
        <f t="array" ref="AO110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0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05" t="e">
        <f>VLOOKUP(data[[#This Row],[Lead Name]],get_cat!$A$170:$B$172,2,0)</f>
        <v>#N/A</v>
      </c>
      <c r="AR110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06" spans="1:44" x14ac:dyDescent="0.35">
      <c r="A1106" t="s">
        <v>133</v>
      </c>
      <c r="B1106" t="s">
        <v>322</v>
      </c>
      <c r="C1106" t="s">
        <v>322</v>
      </c>
      <c r="D1106" t="s">
        <v>322</v>
      </c>
      <c r="E1106" t="s">
        <v>48</v>
      </c>
      <c r="F1106" t="s">
        <v>48</v>
      </c>
      <c r="G1106" t="s">
        <v>48</v>
      </c>
      <c r="H1106" t="s">
        <v>48</v>
      </c>
      <c r="I1106" t="s">
        <v>48</v>
      </c>
      <c r="J1106" t="s">
        <v>48</v>
      </c>
      <c r="K1106" t="s">
        <v>48</v>
      </c>
      <c r="L1106" t="s">
        <v>48</v>
      </c>
      <c r="M1106" t="s">
        <v>48</v>
      </c>
      <c r="N1106" t="s">
        <v>48</v>
      </c>
      <c r="O1106" t="s">
        <v>48</v>
      </c>
      <c r="P1106" t="s">
        <v>48</v>
      </c>
      <c r="Q1106" t="s">
        <v>48</v>
      </c>
      <c r="R1106" t="s">
        <v>48</v>
      </c>
      <c r="S1106" t="s">
        <v>48</v>
      </c>
      <c r="T1106" t="s">
        <v>322</v>
      </c>
      <c r="U1106" t="s">
        <v>322</v>
      </c>
      <c r="V1106" t="s">
        <v>322</v>
      </c>
      <c r="W1106" t="s">
        <v>322</v>
      </c>
      <c r="X1106" t="s">
        <v>322</v>
      </c>
      <c r="Y1106" t="s">
        <v>322</v>
      </c>
      <c r="Z1106" t="s">
        <v>322</v>
      </c>
      <c r="AH1106" t="s">
        <v>322</v>
      </c>
      <c r="AI1106" s="26"/>
      <c r="AJ1106" s="26" t="s">
        <v>322</v>
      </c>
      <c r="AK1106" s="26" t="s">
        <v>322</v>
      </c>
      <c r="AL1106" s="26" t="s">
        <v>322</v>
      </c>
      <c r="AM1106" s="26" t="str" cm="1">
        <f t="array" ref="AM1106">IF(AH1106="Yes",T1106&amp;" (Suspended as of: "&amp;TEXT(AI1106,"m/dd/yyyy")&amp;")",T1106)</f>
        <v xml:space="preserve"> </v>
      </c>
      <c r="AN1106" t="str" cm="1">
        <f t="array" ref="AN110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06" t="str" cm="1">
        <f t="array" ref="AO110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0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06" t="e">
        <f>VLOOKUP(data[[#This Row],[Lead Name]],get_cat!$A$170:$B$172,2,0)</f>
        <v>#N/A</v>
      </c>
      <c r="AR110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07" spans="1:44" x14ac:dyDescent="0.35">
      <c r="A1107" t="s">
        <v>133</v>
      </c>
      <c r="B1107" t="s">
        <v>322</v>
      </c>
      <c r="C1107" t="s">
        <v>322</v>
      </c>
      <c r="D1107" t="s">
        <v>322</v>
      </c>
      <c r="E1107" t="s">
        <v>48</v>
      </c>
      <c r="F1107" t="s">
        <v>48</v>
      </c>
      <c r="G1107" t="s">
        <v>48</v>
      </c>
      <c r="H1107" t="s">
        <v>48</v>
      </c>
      <c r="I1107" t="s">
        <v>48</v>
      </c>
      <c r="J1107" t="s">
        <v>48</v>
      </c>
      <c r="K1107" t="s">
        <v>48</v>
      </c>
      <c r="L1107" t="s">
        <v>48</v>
      </c>
      <c r="M1107" t="s">
        <v>48</v>
      </c>
      <c r="N1107" t="s">
        <v>48</v>
      </c>
      <c r="O1107" t="s">
        <v>48</v>
      </c>
      <c r="P1107" t="s">
        <v>48</v>
      </c>
      <c r="Q1107" t="s">
        <v>48</v>
      </c>
      <c r="R1107" t="s">
        <v>48</v>
      </c>
      <c r="S1107" t="s">
        <v>48</v>
      </c>
      <c r="T1107" t="s">
        <v>322</v>
      </c>
      <c r="U1107" t="s">
        <v>322</v>
      </c>
      <c r="V1107" t="s">
        <v>322</v>
      </c>
      <c r="W1107" t="s">
        <v>322</v>
      </c>
      <c r="X1107" t="s">
        <v>322</v>
      </c>
      <c r="Y1107" t="s">
        <v>322</v>
      </c>
      <c r="Z1107" t="s">
        <v>322</v>
      </c>
      <c r="AH1107" t="s">
        <v>322</v>
      </c>
      <c r="AI1107" s="26"/>
      <c r="AJ1107" s="26" t="s">
        <v>322</v>
      </c>
      <c r="AK1107" s="26" t="s">
        <v>322</v>
      </c>
      <c r="AL1107" s="26" t="s">
        <v>322</v>
      </c>
      <c r="AM1107" s="26" t="str" cm="1">
        <f t="array" ref="AM1107">IF(AH1107="Yes",T1107&amp;" (Suspended as of: "&amp;TEXT(AI1107,"m/dd/yyyy")&amp;")",T1107)</f>
        <v xml:space="preserve"> </v>
      </c>
      <c r="AN1107" t="str" cm="1">
        <f t="array" ref="AN110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07" t="str" cm="1">
        <f t="array" ref="AO110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0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07" t="e">
        <f>VLOOKUP(data[[#This Row],[Lead Name]],get_cat!$A$170:$B$172,2,0)</f>
        <v>#N/A</v>
      </c>
      <c r="AR110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08" spans="1:44" x14ac:dyDescent="0.35">
      <c r="A1108" t="s">
        <v>133</v>
      </c>
      <c r="B1108" t="s">
        <v>322</v>
      </c>
      <c r="C1108" t="s">
        <v>322</v>
      </c>
      <c r="D1108" t="s">
        <v>322</v>
      </c>
      <c r="E1108" t="s">
        <v>48</v>
      </c>
      <c r="F1108" t="s">
        <v>48</v>
      </c>
      <c r="G1108" t="s">
        <v>48</v>
      </c>
      <c r="H1108" t="s">
        <v>48</v>
      </c>
      <c r="I1108" t="s">
        <v>48</v>
      </c>
      <c r="J1108" t="s">
        <v>48</v>
      </c>
      <c r="K1108" t="s">
        <v>48</v>
      </c>
      <c r="L1108" t="s">
        <v>48</v>
      </c>
      <c r="M1108" t="s">
        <v>48</v>
      </c>
      <c r="N1108" t="s">
        <v>48</v>
      </c>
      <c r="O1108" t="s">
        <v>48</v>
      </c>
      <c r="P1108" t="s">
        <v>48</v>
      </c>
      <c r="Q1108" t="s">
        <v>48</v>
      </c>
      <c r="R1108" t="s">
        <v>48</v>
      </c>
      <c r="S1108" t="s">
        <v>48</v>
      </c>
      <c r="T1108" t="s">
        <v>322</v>
      </c>
      <c r="U1108" t="s">
        <v>322</v>
      </c>
      <c r="V1108" t="s">
        <v>322</v>
      </c>
      <c r="W1108" t="s">
        <v>322</v>
      </c>
      <c r="X1108" t="s">
        <v>322</v>
      </c>
      <c r="Y1108" t="s">
        <v>322</v>
      </c>
      <c r="Z1108" t="s">
        <v>322</v>
      </c>
      <c r="AH1108" t="s">
        <v>322</v>
      </c>
      <c r="AI1108" s="26"/>
      <c r="AJ1108" s="26" t="s">
        <v>322</v>
      </c>
      <c r="AK1108" s="26" t="s">
        <v>322</v>
      </c>
      <c r="AL1108" s="26" t="s">
        <v>322</v>
      </c>
      <c r="AM1108" s="26" t="str" cm="1">
        <f t="array" ref="AM1108">IF(AH1108="Yes",T1108&amp;" (Suspended as of: "&amp;TEXT(AI1108,"m/dd/yyyy")&amp;")",T1108)</f>
        <v xml:space="preserve"> </v>
      </c>
      <c r="AN1108" t="str" cm="1">
        <f t="array" ref="AN110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08" t="str" cm="1">
        <f t="array" ref="AO110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0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08" t="e">
        <f>VLOOKUP(data[[#This Row],[Lead Name]],get_cat!$A$170:$B$172,2,0)</f>
        <v>#N/A</v>
      </c>
      <c r="AR110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09" spans="1:44" x14ac:dyDescent="0.35">
      <c r="A1109" t="s">
        <v>133</v>
      </c>
      <c r="B1109" t="s">
        <v>322</v>
      </c>
      <c r="C1109" t="s">
        <v>322</v>
      </c>
      <c r="D1109" t="s">
        <v>322</v>
      </c>
      <c r="E1109" t="s">
        <v>48</v>
      </c>
      <c r="F1109" t="s">
        <v>48</v>
      </c>
      <c r="G1109" t="s">
        <v>48</v>
      </c>
      <c r="H1109" t="s">
        <v>48</v>
      </c>
      <c r="I1109" t="s">
        <v>48</v>
      </c>
      <c r="J1109" t="s">
        <v>48</v>
      </c>
      <c r="K1109" t="s">
        <v>48</v>
      </c>
      <c r="L1109" t="s">
        <v>48</v>
      </c>
      <c r="M1109" t="s">
        <v>48</v>
      </c>
      <c r="N1109" t="s">
        <v>48</v>
      </c>
      <c r="O1109" t="s">
        <v>48</v>
      </c>
      <c r="P1109" t="s">
        <v>48</v>
      </c>
      <c r="Q1109" t="s">
        <v>48</v>
      </c>
      <c r="R1109" t="s">
        <v>48</v>
      </c>
      <c r="S1109" t="s">
        <v>48</v>
      </c>
      <c r="T1109" t="s">
        <v>322</v>
      </c>
      <c r="U1109" t="s">
        <v>322</v>
      </c>
      <c r="V1109" t="s">
        <v>322</v>
      </c>
      <c r="W1109" t="s">
        <v>322</v>
      </c>
      <c r="X1109" t="s">
        <v>322</v>
      </c>
      <c r="Y1109" t="s">
        <v>322</v>
      </c>
      <c r="Z1109" t="s">
        <v>322</v>
      </c>
      <c r="AH1109" t="s">
        <v>322</v>
      </c>
      <c r="AI1109" s="26"/>
      <c r="AJ1109" s="26" t="s">
        <v>322</v>
      </c>
      <c r="AK1109" s="26" t="s">
        <v>322</v>
      </c>
      <c r="AL1109" s="26" t="s">
        <v>322</v>
      </c>
      <c r="AM1109" s="26" t="str" cm="1">
        <f t="array" ref="AM1109">IF(AH1109="Yes",T1109&amp;" (Suspended as of: "&amp;TEXT(AI1109,"m/dd/yyyy")&amp;")",T1109)</f>
        <v xml:space="preserve"> </v>
      </c>
      <c r="AN1109" t="str" cm="1">
        <f t="array" ref="AN110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09" t="str" cm="1">
        <f t="array" ref="AO110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0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09" t="e">
        <f>VLOOKUP(data[[#This Row],[Lead Name]],get_cat!$A$170:$B$172,2,0)</f>
        <v>#N/A</v>
      </c>
      <c r="AR110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10" spans="1:44" x14ac:dyDescent="0.35">
      <c r="A1110" t="s">
        <v>133</v>
      </c>
      <c r="B1110" t="s">
        <v>322</v>
      </c>
      <c r="C1110" t="s">
        <v>322</v>
      </c>
      <c r="D1110" t="s">
        <v>322</v>
      </c>
      <c r="E1110" t="s">
        <v>48</v>
      </c>
      <c r="F1110" t="s">
        <v>48</v>
      </c>
      <c r="G1110" t="s">
        <v>48</v>
      </c>
      <c r="H1110" t="s">
        <v>48</v>
      </c>
      <c r="I1110" t="s">
        <v>48</v>
      </c>
      <c r="J1110" t="s">
        <v>48</v>
      </c>
      <c r="K1110" t="s">
        <v>48</v>
      </c>
      <c r="L1110" t="s">
        <v>48</v>
      </c>
      <c r="M1110" t="s">
        <v>48</v>
      </c>
      <c r="N1110" t="s">
        <v>48</v>
      </c>
      <c r="O1110" t="s">
        <v>48</v>
      </c>
      <c r="P1110" t="s">
        <v>48</v>
      </c>
      <c r="Q1110" t="s">
        <v>48</v>
      </c>
      <c r="R1110" t="s">
        <v>48</v>
      </c>
      <c r="S1110" t="s">
        <v>48</v>
      </c>
      <c r="T1110" t="s">
        <v>322</v>
      </c>
      <c r="U1110" t="s">
        <v>322</v>
      </c>
      <c r="V1110" t="s">
        <v>322</v>
      </c>
      <c r="W1110" t="s">
        <v>322</v>
      </c>
      <c r="X1110" t="s">
        <v>322</v>
      </c>
      <c r="Y1110" t="s">
        <v>322</v>
      </c>
      <c r="Z1110" t="s">
        <v>322</v>
      </c>
      <c r="AH1110" t="s">
        <v>322</v>
      </c>
      <c r="AI1110" s="26"/>
      <c r="AJ1110" s="26" t="s">
        <v>322</v>
      </c>
      <c r="AK1110" s="26" t="s">
        <v>322</v>
      </c>
      <c r="AL1110" s="26" t="s">
        <v>322</v>
      </c>
      <c r="AM1110" s="26" t="str" cm="1">
        <f t="array" ref="AM1110">IF(AH1110="Yes",T1110&amp;" (Suspended as of: "&amp;TEXT(AI1110,"m/dd/yyyy")&amp;")",T1110)</f>
        <v xml:space="preserve"> </v>
      </c>
      <c r="AN1110" t="str" cm="1">
        <f t="array" ref="AN111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10" t="str" cm="1">
        <f t="array" ref="AO111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1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10" t="e">
        <f>VLOOKUP(data[[#This Row],[Lead Name]],get_cat!$A$170:$B$172,2,0)</f>
        <v>#N/A</v>
      </c>
      <c r="AR111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11" spans="1:44" x14ac:dyDescent="0.35">
      <c r="A1111" t="s">
        <v>133</v>
      </c>
      <c r="B1111" t="s">
        <v>322</v>
      </c>
      <c r="C1111" t="s">
        <v>322</v>
      </c>
      <c r="D1111" t="s">
        <v>322</v>
      </c>
      <c r="E1111" t="s">
        <v>48</v>
      </c>
      <c r="F1111" t="s">
        <v>48</v>
      </c>
      <c r="G1111" t="s">
        <v>48</v>
      </c>
      <c r="H1111" t="s">
        <v>48</v>
      </c>
      <c r="I1111" t="s">
        <v>48</v>
      </c>
      <c r="J1111" t="s">
        <v>48</v>
      </c>
      <c r="K1111" t="s">
        <v>48</v>
      </c>
      <c r="L1111" t="s">
        <v>48</v>
      </c>
      <c r="M1111" t="s">
        <v>48</v>
      </c>
      <c r="N1111" t="s">
        <v>48</v>
      </c>
      <c r="O1111" t="s">
        <v>48</v>
      </c>
      <c r="P1111" t="s">
        <v>48</v>
      </c>
      <c r="Q1111" t="s">
        <v>48</v>
      </c>
      <c r="R1111" t="s">
        <v>48</v>
      </c>
      <c r="S1111" t="s">
        <v>48</v>
      </c>
      <c r="T1111" t="s">
        <v>322</v>
      </c>
      <c r="U1111" t="s">
        <v>322</v>
      </c>
      <c r="V1111" t="s">
        <v>322</v>
      </c>
      <c r="W1111" t="s">
        <v>322</v>
      </c>
      <c r="X1111" t="s">
        <v>322</v>
      </c>
      <c r="Y1111" t="s">
        <v>322</v>
      </c>
      <c r="Z1111" t="s">
        <v>322</v>
      </c>
      <c r="AH1111" t="s">
        <v>322</v>
      </c>
      <c r="AI1111" s="26"/>
      <c r="AJ1111" s="26" t="s">
        <v>322</v>
      </c>
      <c r="AK1111" s="26" t="s">
        <v>322</v>
      </c>
      <c r="AL1111" s="26" t="s">
        <v>322</v>
      </c>
      <c r="AM1111" s="26" t="str" cm="1">
        <f t="array" ref="AM1111">IF(AH1111="Yes",T1111&amp;" (Suspended as of: "&amp;TEXT(AI1111,"m/dd/yyyy")&amp;")",T1111)</f>
        <v xml:space="preserve"> </v>
      </c>
      <c r="AN1111" t="str" cm="1">
        <f t="array" ref="AN111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11" t="str" cm="1">
        <f t="array" ref="AO111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1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11" t="e">
        <f>VLOOKUP(data[[#This Row],[Lead Name]],get_cat!$A$170:$B$172,2,0)</f>
        <v>#N/A</v>
      </c>
      <c r="AR111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12" spans="1:44" x14ac:dyDescent="0.35">
      <c r="A1112" t="s">
        <v>133</v>
      </c>
      <c r="B1112" t="s">
        <v>322</v>
      </c>
      <c r="C1112" t="s">
        <v>322</v>
      </c>
      <c r="D1112" t="s">
        <v>322</v>
      </c>
      <c r="E1112" t="s">
        <v>48</v>
      </c>
      <c r="F1112" t="s">
        <v>48</v>
      </c>
      <c r="G1112" t="s">
        <v>48</v>
      </c>
      <c r="H1112" t="s">
        <v>48</v>
      </c>
      <c r="I1112" t="s">
        <v>48</v>
      </c>
      <c r="J1112" t="s">
        <v>48</v>
      </c>
      <c r="K1112" t="s">
        <v>48</v>
      </c>
      <c r="L1112" t="s">
        <v>48</v>
      </c>
      <c r="M1112" t="s">
        <v>48</v>
      </c>
      <c r="N1112" t="s">
        <v>48</v>
      </c>
      <c r="O1112" t="s">
        <v>48</v>
      </c>
      <c r="P1112" t="s">
        <v>48</v>
      </c>
      <c r="Q1112" t="s">
        <v>48</v>
      </c>
      <c r="R1112" t="s">
        <v>48</v>
      </c>
      <c r="S1112" t="s">
        <v>48</v>
      </c>
      <c r="T1112" t="s">
        <v>322</v>
      </c>
      <c r="U1112" t="s">
        <v>322</v>
      </c>
      <c r="V1112" t="s">
        <v>322</v>
      </c>
      <c r="W1112" t="s">
        <v>322</v>
      </c>
      <c r="X1112" t="s">
        <v>322</v>
      </c>
      <c r="Y1112" t="s">
        <v>322</v>
      </c>
      <c r="Z1112" t="s">
        <v>322</v>
      </c>
      <c r="AH1112" t="s">
        <v>322</v>
      </c>
      <c r="AI1112" s="26"/>
      <c r="AJ1112" s="26" t="s">
        <v>322</v>
      </c>
      <c r="AK1112" s="26" t="s">
        <v>322</v>
      </c>
      <c r="AL1112" s="26" t="s">
        <v>322</v>
      </c>
      <c r="AM1112" s="26" t="str" cm="1">
        <f t="array" ref="AM1112">IF(AH1112="Yes",T1112&amp;" (Suspended as of: "&amp;TEXT(AI1112,"m/dd/yyyy")&amp;")",T1112)</f>
        <v xml:space="preserve"> </v>
      </c>
      <c r="AN1112" t="str" cm="1">
        <f t="array" ref="AN111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12" t="str" cm="1">
        <f t="array" ref="AO111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1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12" t="e">
        <f>VLOOKUP(data[[#This Row],[Lead Name]],get_cat!$A$170:$B$172,2,0)</f>
        <v>#N/A</v>
      </c>
      <c r="AR111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13" spans="1:44" x14ac:dyDescent="0.35">
      <c r="A1113" t="s">
        <v>133</v>
      </c>
      <c r="B1113" t="s">
        <v>322</v>
      </c>
      <c r="C1113" t="s">
        <v>322</v>
      </c>
      <c r="D1113" t="s">
        <v>322</v>
      </c>
      <c r="E1113" t="s">
        <v>48</v>
      </c>
      <c r="F1113" t="s">
        <v>48</v>
      </c>
      <c r="G1113" t="s">
        <v>48</v>
      </c>
      <c r="H1113" t="s">
        <v>48</v>
      </c>
      <c r="I1113" t="s">
        <v>48</v>
      </c>
      <c r="J1113" t="s">
        <v>48</v>
      </c>
      <c r="K1113" t="s">
        <v>48</v>
      </c>
      <c r="L1113" t="s">
        <v>48</v>
      </c>
      <c r="M1113" t="s">
        <v>48</v>
      </c>
      <c r="N1113" t="s">
        <v>48</v>
      </c>
      <c r="O1113" t="s">
        <v>48</v>
      </c>
      <c r="P1113" t="s">
        <v>48</v>
      </c>
      <c r="Q1113" t="s">
        <v>48</v>
      </c>
      <c r="R1113" t="s">
        <v>48</v>
      </c>
      <c r="S1113" t="s">
        <v>48</v>
      </c>
      <c r="T1113" t="s">
        <v>322</v>
      </c>
      <c r="U1113" t="s">
        <v>322</v>
      </c>
      <c r="V1113" t="s">
        <v>322</v>
      </c>
      <c r="W1113" t="s">
        <v>322</v>
      </c>
      <c r="X1113" t="s">
        <v>322</v>
      </c>
      <c r="Y1113" t="s">
        <v>322</v>
      </c>
      <c r="Z1113" t="s">
        <v>322</v>
      </c>
      <c r="AH1113" t="s">
        <v>322</v>
      </c>
      <c r="AI1113" s="26"/>
      <c r="AJ1113" s="26" t="s">
        <v>322</v>
      </c>
      <c r="AK1113" s="26" t="s">
        <v>322</v>
      </c>
      <c r="AL1113" s="26" t="s">
        <v>322</v>
      </c>
      <c r="AM1113" s="26" t="str" cm="1">
        <f t="array" ref="AM1113">IF(AH1113="Yes",T1113&amp;" (Suspended as of: "&amp;TEXT(AI1113,"m/dd/yyyy")&amp;")",T1113)</f>
        <v xml:space="preserve"> </v>
      </c>
      <c r="AN1113" t="str" cm="1">
        <f t="array" ref="AN111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13" t="str" cm="1">
        <f t="array" ref="AO111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1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13" t="e">
        <f>VLOOKUP(data[[#This Row],[Lead Name]],get_cat!$A$170:$B$172,2,0)</f>
        <v>#N/A</v>
      </c>
      <c r="AR111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14" spans="1:44" x14ac:dyDescent="0.35">
      <c r="A1114" t="s">
        <v>133</v>
      </c>
      <c r="B1114" t="s">
        <v>322</v>
      </c>
      <c r="C1114" t="s">
        <v>322</v>
      </c>
      <c r="D1114" t="s">
        <v>322</v>
      </c>
      <c r="E1114" t="s">
        <v>48</v>
      </c>
      <c r="F1114" t="s">
        <v>48</v>
      </c>
      <c r="G1114" t="s">
        <v>48</v>
      </c>
      <c r="H1114" t="s">
        <v>48</v>
      </c>
      <c r="I1114" t="s">
        <v>48</v>
      </c>
      <c r="J1114" t="s">
        <v>48</v>
      </c>
      <c r="K1114" t="s">
        <v>48</v>
      </c>
      <c r="L1114" t="s">
        <v>48</v>
      </c>
      <c r="M1114" t="s">
        <v>48</v>
      </c>
      <c r="N1114" t="s">
        <v>48</v>
      </c>
      <c r="O1114" t="s">
        <v>48</v>
      </c>
      <c r="P1114" t="s">
        <v>48</v>
      </c>
      <c r="Q1114" t="s">
        <v>48</v>
      </c>
      <c r="R1114" t="s">
        <v>48</v>
      </c>
      <c r="S1114" t="s">
        <v>48</v>
      </c>
      <c r="T1114" t="s">
        <v>322</v>
      </c>
      <c r="U1114" t="s">
        <v>322</v>
      </c>
      <c r="V1114" t="s">
        <v>322</v>
      </c>
      <c r="W1114" t="s">
        <v>322</v>
      </c>
      <c r="X1114" t="s">
        <v>322</v>
      </c>
      <c r="Y1114" t="s">
        <v>322</v>
      </c>
      <c r="Z1114" t="s">
        <v>322</v>
      </c>
      <c r="AH1114" t="s">
        <v>322</v>
      </c>
      <c r="AI1114" s="26"/>
      <c r="AJ1114" s="26" t="s">
        <v>322</v>
      </c>
      <c r="AK1114" s="26" t="s">
        <v>322</v>
      </c>
      <c r="AL1114" s="26" t="s">
        <v>322</v>
      </c>
      <c r="AM1114" s="26" t="str" cm="1">
        <f t="array" ref="AM1114">IF(AH1114="Yes",T1114&amp;" (Suspended as of: "&amp;TEXT(AI1114,"m/dd/yyyy")&amp;")",T1114)</f>
        <v xml:space="preserve"> </v>
      </c>
      <c r="AN1114" t="str" cm="1">
        <f t="array" ref="AN111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14" t="str" cm="1">
        <f t="array" ref="AO111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1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14" t="e">
        <f>VLOOKUP(data[[#This Row],[Lead Name]],get_cat!$A$170:$B$172,2,0)</f>
        <v>#N/A</v>
      </c>
      <c r="AR111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15" spans="1:44" x14ac:dyDescent="0.35">
      <c r="A1115" t="s">
        <v>133</v>
      </c>
      <c r="B1115" t="s">
        <v>322</v>
      </c>
      <c r="C1115" t="s">
        <v>322</v>
      </c>
      <c r="D1115" t="s">
        <v>322</v>
      </c>
      <c r="E1115" t="s">
        <v>48</v>
      </c>
      <c r="F1115" t="s">
        <v>48</v>
      </c>
      <c r="G1115" t="s">
        <v>48</v>
      </c>
      <c r="H1115" t="s">
        <v>48</v>
      </c>
      <c r="I1115" t="s">
        <v>48</v>
      </c>
      <c r="J1115" t="s">
        <v>48</v>
      </c>
      <c r="K1115" t="s">
        <v>48</v>
      </c>
      <c r="L1115" t="s">
        <v>48</v>
      </c>
      <c r="M1115" t="s">
        <v>48</v>
      </c>
      <c r="N1115" t="s">
        <v>48</v>
      </c>
      <c r="O1115" t="s">
        <v>48</v>
      </c>
      <c r="P1115" t="s">
        <v>48</v>
      </c>
      <c r="Q1115" t="s">
        <v>48</v>
      </c>
      <c r="R1115" t="s">
        <v>48</v>
      </c>
      <c r="S1115" t="s">
        <v>48</v>
      </c>
      <c r="T1115" t="s">
        <v>322</v>
      </c>
      <c r="U1115" t="s">
        <v>322</v>
      </c>
      <c r="V1115" t="s">
        <v>322</v>
      </c>
      <c r="W1115" t="s">
        <v>322</v>
      </c>
      <c r="X1115" t="s">
        <v>322</v>
      </c>
      <c r="Y1115" t="s">
        <v>322</v>
      </c>
      <c r="Z1115" t="s">
        <v>322</v>
      </c>
      <c r="AH1115" t="s">
        <v>322</v>
      </c>
      <c r="AI1115" s="26"/>
      <c r="AJ1115" s="26" t="s">
        <v>322</v>
      </c>
      <c r="AK1115" s="26" t="s">
        <v>322</v>
      </c>
      <c r="AL1115" s="26" t="s">
        <v>322</v>
      </c>
      <c r="AM1115" s="26" t="str" cm="1">
        <f t="array" ref="AM1115">IF(AH1115="Yes",T1115&amp;" (Suspended as of: "&amp;TEXT(AI1115,"m/dd/yyyy")&amp;")",T1115)</f>
        <v xml:space="preserve"> </v>
      </c>
      <c r="AN1115" t="str" cm="1">
        <f t="array" ref="AN111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15" t="str" cm="1">
        <f t="array" ref="AO111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1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15" t="e">
        <f>VLOOKUP(data[[#This Row],[Lead Name]],get_cat!$A$170:$B$172,2,0)</f>
        <v>#N/A</v>
      </c>
      <c r="AR111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16" spans="1:44" x14ac:dyDescent="0.35">
      <c r="A1116" t="s">
        <v>133</v>
      </c>
      <c r="B1116" t="s">
        <v>322</v>
      </c>
      <c r="C1116" t="s">
        <v>322</v>
      </c>
      <c r="D1116" t="s">
        <v>322</v>
      </c>
      <c r="E1116" t="s">
        <v>48</v>
      </c>
      <c r="F1116" t="s">
        <v>48</v>
      </c>
      <c r="G1116" t="s">
        <v>48</v>
      </c>
      <c r="H1116" t="s">
        <v>48</v>
      </c>
      <c r="I1116" t="s">
        <v>48</v>
      </c>
      <c r="J1116" t="s">
        <v>48</v>
      </c>
      <c r="K1116" t="s">
        <v>48</v>
      </c>
      <c r="L1116" t="s">
        <v>48</v>
      </c>
      <c r="M1116" t="s">
        <v>48</v>
      </c>
      <c r="N1116" t="s">
        <v>48</v>
      </c>
      <c r="O1116" t="s">
        <v>48</v>
      </c>
      <c r="P1116" t="s">
        <v>48</v>
      </c>
      <c r="Q1116" t="s">
        <v>48</v>
      </c>
      <c r="R1116" t="s">
        <v>48</v>
      </c>
      <c r="S1116" t="s">
        <v>48</v>
      </c>
      <c r="T1116" t="s">
        <v>322</v>
      </c>
      <c r="U1116" t="s">
        <v>322</v>
      </c>
      <c r="V1116" t="s">
        <v>322</v>
      </c>
      <c r="W1116" t="s">
        <v>322</v>
      </c>
      <c r="X1116" t="s">
        <v>322</v>
      </c>
      <c r="Y1116" t="s">
        <v>322</v>
      </c>
      <c r="Z1116" t="s">
        <v>322</v>
      </c>
      <c r="AH1116" t="s">
        <v>322</v>
      </c>
      <c r="AI1116" s="26"/>
      <c r="AJ1116" s="26" t="s">
        <v>322</v>
      </c>
      <c r="AK1116" s="26" t="s">
        <v>322</v>
      </c>
      <c r="AL1116" s="26" t="s">
        <v>322</v>
      </c>
      <c r="AM1116" s="26" t="str" cm="1">
        <f t="array" ref="AM1116">IF(AH1116="Yes",T1116&amp;" (Suspended as of: "&amp;TEXT(AI1116,"m/dd/yyyy")&amp;")",T1116)</f>
        <v xml:space="preserve"> </v>
      </c>
      <c r="AN1116" t="str" cm="1">
        <f t="array" ref="AN111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16" t="str" cm="1">
        <f t="array" ref="AO111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1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16" t="e">
        <f>VLOOKUP(data[[#This Row],[Lead Name]],get_cat!$A$170:$B$172,2,0)</f>
        <v>#N/A</v>
      </c>
      <c r="AR111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17" spans="1:44" x14ac:dyDescent="0.35">
      <c r="A1117" t="s">
        <v>133</v>
      </c>
      <c r="B1117" t="s">
        <v>322</v>
      </c>
      <c r="C1117" t="s">
        <v>322</v>
      </c>
      <c r="D1117" t="s">
        <v>322</v>
      </c>
      <c r="E1117" t="s">
        <v>48</v>
      </c>
      <c r="F1117" t="s">
        <v>48</v>
      </c>
      <c r="G1117" t="s">
        <v>48</v>
      </c>
      <c r="H1117" t="s">
        <v>48</v>
      </c>
      <c r="I1117" t="s">
        <v>48</v>
      </c>
      <c r="J1117" t="s">
        <v>48</v>
      </c>
      <c r="K1117" t="s">
        <v>48</v>
      </c>
      <c r="L1117" t="s">
        <v>48</v>
      </c>
      <c r="M1117" t="s">
        <v>48</v>
      </c>
      <c r="N1117" t="s">
        <v>48</v>
      </c>
      <c r="O1117" t="s">
        <v>48</v>
      </c>
      <c r="P1117" t="s">
        <v>48</v>
      </c>
      <c r="Q1117" t="s">
        <v>48</v>
      </c>
      <c r="R1117" t="s">
        <v>48</v>
      </c>
      <c r="S1117" t="s">
        <v>48</v>
      </c>
      <c r="T1117" t="s">
        <v>322</v>
      </c>
      <c r="U1117" t="s">
        <v>322</v>
      </c>
      <c r="V1117" t="s">
        <v>322</v>
      </c>
      <c r="W1117" t="s">
        <v>322</v>
      </c>
      <c r="X1117" t="s">
        <v>322</v>
      </c>
      <c r="Y1117" t="s">
        <v>322</v>
      </c>
      <c r="Z1117" t="s">
        <v>322</v>
      </c>
      <c r="AH1117" t="s">
        <v>322</v>
      </c>
      <c r="AI1117" s="26"/>
      <c r="AJ1117" s="26" t="s">
        <v>322</v>
      </c>
      <c r="AK1117" s="26" t="s">
        <v>322</v>
      </c>
      <c r="AL1117" s="26" t="s">
        <v>322</v>
      </c>
      <c r="AM1117" s="26" t="str" cm="1">
        <f t="array" ref="AM1117">IF(AH1117="Yes",T1117&amp;" (Suspended as of: "&amp;TEXT(AI1117,"m/dd/yyyy")&amp;")",T1117)</f>
        <v xml:space="preserve"> </v>
      </c>
      <c r="AN1117" t="str" cm="1">
        <f t="array" ref="AN111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17" t="str" cm="1">
        <f t="array" ref="AO111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1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17" t="e">
        <f>VLOOKUP(data[[#This Row],[Lead Name]],get_cat!$A$170:$B$172,2,0)</f>
        <v>#N/A</v>
      </c>
      <c r="AR111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18" spans="1:44" x14ac:dyDescent="0.35">
      <c r="A1118" t="s">
        <v>133</v>
      </c>
      <c r="B1118" t="s">
        <v>322</v>
      </c>
      <c r="C1118" t="s">
        <v>322</v>
      </c>
      <c r="D1118" t="s">
        <v>322</v>
      </c>
      <c r="E1118" t="s">
        <v>48</v>
      </c>
      <c r="F1118" t="s">
        <v>48</v>
      </c>
      <c r="G1118" t="s">
        <v>48</v>
      </c>
      <c r="H1118" t="s">
        <v>48</v>
      </c>
      <c r="I1118" t="s">
        <v>48</v>
      </c>
      <c r="J1118" t="s">
        <v>48</v>
      </c>
      <c r="K1118" t="s">
        <v>48</v>
      </c>
      <c r="L1118" t="s">
        <v>48</v>
      </c>
      <c r="M1118" t="s">
        <v>48</v>
      </c>
      <c r="N1118" t="s">
        <v>48</v>
      </c>
      <c r="O1118" t="s">
        <v>48</v>
      </c>
      <c r="P1118" t="s">
        <v>48</v>
      </c>
      <c r="Q1118" t="s">
        <v>48</v>
      </c>
      <c r="R1118" t="s">
        <v>48</v>
      </c>
      <c r="S1118" t="s">
        <v>48</v>
      </c>
      <c r="T1118" t="s">
        <v>322</v>
      </c>
      <c r="U1118" t="s">
        <v>322</v>
      </c>
      <c r="V1118" t="s">
        <v>322</v>
      </c>
      <c r="W1118" t="s">
        <v>322</v>
      </c>
      <c r="X1118" t="s">
        <v>322</v>
      </c>
      <c r="Y1118" t="s">
        <v>322</v>
      </c>
      <c r="Z1118" t="s">
        <v>322</v>
      </c>
      <c r="AH1118" t="s">
        <v>322</v>
      </c>
      <c r="AI1118" s="26"/>
      <c r="AJ1118" s="26" t="s">
        <v>322</v>
      </c>
      <c r="AK1118" s="26" t="s">
        <v>322</v>
      </c>
      <c r="AL1118" s="26" t="s">
        <v>322</v>
      </c>
      <c r="AM1118" s="26" t="str" cm="1">
        <f t="array" ref="AM1118">IF(AH1118="Yes",T1118&amp;" (Suspended as of: "&amp;TEXT(AI1118,"m/dd/yyyy")&amp;")",T1118)</f>
        <v xml:space="preserve"> </v>
      </c>
      <c r="AN1118" t="str" cm="1">
        <f t="array" ref="AN111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18" t="str" cm="1">
        <f t="array" ref="AO111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1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18" t="e">
        <f>VLOOKUP(data[[#This Row],[Lead Name]],get_cat!$A$170:$B$172,2,0)</f>
        <v>#N/A</v>
      </c>
      <c r="AR111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19" spans="1:44" x14ac:dyDescent="0.35">
      <c r="A1119" t="s">
        <v>133</v>
      </c>
      <c r="B1119" t="s">
        <v>322</v>
      </c>
      <c r="C1119" t="s">
        <v>322</v>
      </c>
      <c r="D1119" t="s">
        <v>322</v>
      </c>
      <c r="E1119" t="s">
        <v>48</v>
      </c>
      <c r="F1119" t="s">
        <v>48</v>
      </c>
      <c r="G1119" t="s">
        <v>48</v>
      </c>
      <c r="H1119" t="s">
        <v>48</v>
      </c>
      <c r="I1119" t="s">
        <v>48</v>
      </c>
      <c r="J1119" t="s">
        <v>48</v>
      </c>
      <c r="K1119" t="s">
        <v>48</v>
      </c>
      <c r="L1119" t="s">
        <v>48</v>
      </c>
      <c r="M1119" t="s">
        <v>48</v>
      </c>
      <c r="N1119" t="s">
        <v>48</v>
      </c>
      <c r="O1119" t="s">
        <v>48</v>
      </c>
      <c r="P1119" t="s">
        <v>48</v>
      </c>
      <c r="Q1119" t="s">
        <v>48</v>
      </c>
      <c r="R1119" t="s">
        <v>48</v>
      </c>
      <c r="S1119" t="s">
        <v>48</v>
      </c>
      <c r="T1119" t="s">
        <v>322</v>
      </c>
      <c r="U1119" t="s">
        <v>322</v>
      </c>
      <c r="V1119" t="s">
        <v>322</v>
      </c>
      <c r="W1119" t="s">
        <v>322</v>
      </c>
      <c r="X1119" t="s">
        <v>322</v>
      </c>
      <c r="Y1119" t="s">
        <v>322</v>
      </c>
      <c r="Z1119" t="s">
        <v>322</v>
      </c>
      <c r="AH1119" t="s">
        <v>322</v>
      </c>
      <c r="AI1119" s="26"/>
      <c r="AJ1119" s="26" t="s">
        <v>322</v>
      </c>
      <c r="AK1119" s="26" t="s">
        <v>322</v>
      </c>
      <c r="AL1119" s="26" t="s">
        <v>322</v>
      </c>
      <c r="AM1119" s="26" t="str" cm="1">
        <f t="array" ref="AM1119">IF(AH1119="Yes",T1119&amp;" (Suspended as of: "&amp;TEXT(AI1119,"m/dd/yyyy")&amp;")",T1119)</f>
        <v xml:space="preserve"> </v>
      </c>
      <c r="AN1119" t="str" cm="1">
        <f t="array" ref="AN111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19" t="str" cm="1">
        <f t="array" ref="AO111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1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19" t="e">
        <f>VLOOKUP(data[[#This Row],[Lead Name]],get_cat!$A$170:$B$172,2,0)</f>
        <v>#N/A</v>
      </c>
      <c r="AR111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20" spans="1:44" x14ac:dyDescent="0.35">
      <c r="A1120" t="s">
        <v>133</v>
      </c>
      <c r="B1120" t="s">
        <v>322</v>
      </c>
      <c r="C1120" t="s">
        <v>322</v>
      </c>
      <c r="D1120" t="s">
        <v>322</v>
      </c>
      <c r="E1120" t="s">
        <v>48</v>
      </c>
      <c r="F1120" t="s">
        <v>48</v>
      </c>
      <c r="G1120" t="s">
        <v>48</v>
      </c>
      <c r="H1120" t="s">
        <v>48</v>
      </c>
      <c r="I1120" t="s">
        <v>48</v>
      </c>
      <c r="J1120" t="s">
        <v>48</v>
      </c>
      <c r="K1120" t="s">
        <v>48</v>
      </c>
      <c r="L1120" t="s">
        <v>48</v>
      </c>
      <c r="M1120" t="s">
        <v>48</v>
      </c>
      <c r="N1120" t="s">
        <v>48</v>
      </c>
      <c r="O1120" t="s">
        <v>48</v>
      </c>
      <c r="P1120" t="s">
        <v>48</v>
      </c>
      <c r="Q1120" t="s">
        <v>48</v>
      </c>
      <c r="R1120" t="s">
        <v>48</v>
      </c>
      <c r="S1120" t="s">
        <v>48</v>
      </c>
      <c r="T1120" t="s">
        <v>322</v>
      </c>
      <c r="U1120" t="s">
        <v>322</v>
      </c>
      <c r="V1120" t="s">
        <v>322</v>
      </c>
      <c r="W1120" t="s">
        <v>322</v>
      </c>
      <c r="X1120" t="s">
        <v>322</v>
      </c>
      <c r="Y1120" t="s">
        <v>322</v>
      </c>
      <c r="Z1120" t="s">
        <v>322</v>
      </c>
      <c r="AH1120" t="s">
        <v>322</v>
      </c>
      <c r="AI1120" s="26"/>
      <c r="AJ1120" s="26" t="s">
        <v>322</v>
      </c>
      <c r="AK1120" s="26" t="s">
        <v>322</v>
      </c>
      <c r="AL1120" s="26" t="s">
        <v>322</v>
      </c>
      <c r="AM1120" s="26" t="str" cm="1">
        <f t="array" ref="AM1120">IF(AH1120="Yes",T1120&amp;" (Suspended as of: "&amp;TEXT(AI1120,"m/dd/yyyy")&amp;")",T1120)</f>
        <v xml:space="preserve"> </v>
      </c>
      <c r="AN1120" t="str" cm="1">
        <f t="array" ref="AN112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20" t="str" cm="1">
        <f t="array" ref="AO112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2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20" t="e">
        <f>VLOOKUP(data[[#This Row],[Lead Name]],get_cat!$A$170:$B$172,2,0)</f>
        <v>#N/A</v>
      </c>
      <c r="AR112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21" spans="1:44" x14ac:dyDescent="0.35">
      <c r="A1121" t="s">
        <v>133</v>
      </c>
      <c r="B1121" t="s">
        <v>322</v>
      </c>
      <c r="C1121" t="s">
        <v>322</v>
      </c>
      <c r="D1121" t="s">
        <v>322</v>
      </c>
      <c r="E1121" t="s">
        <v>48</v>
      </c>
      <c r="F1121" t="s">
        <v>48</v>
      </c>
      <c r="G1121" t="s">
        <v>48</v>
      </c>
      <c r="H1121" t="s">
        <v>48</v>
      </c>
      <c r="I1121" t="s">
        <v>48</v>
      </c>
      <c r="J1121" t="s">
        <v>48</v>
      </c>
      <c r="K1121" t="s">
        <v>48</v>
      </c>
      <c r="L1121" t="s">
        <v>48</v>
      </c>
      <c r="M1121" t="s">
        <v>48</v>
      </c>
      <c r="N1121" t="s">
        <v>48</v>
      </c>
      <c r="O1121" t="s">
        <v>48</v>
      </c>
      <c r="P1121" t="s">
        <v>48</v>
      </c>
      <c r="Q1121" t="s">
        <v>48</v>
      </c>
      <c r="R1121" t="s">
        <v>48</v>
      </c>
      <c r="S1121" t="s">
        <v>48</v>
      </c>
      <c r="T1121" t="s">
        <v>322</v>
      </c>
      <c r="U1121" t="s">
        <v>322</v>
      </c>
      <c r="V1121" t="s">
        <v>322</v>
      </c>
      <c r="W1121" t="s">
        <v>322</v>
      </c>
      <c r="X1121" t="s">
        <v>322</v>
      </c>
      <c r="Y1121" t="s">
        <v>322</v>
      </c>
      <c r="Z1121" t="s">
        <v>322</v>
      </c>
      <c r="AH1121" t="s">
        <v>322</v>
      </c>
      <c r="AI1121" s="26"/>
      <c r="AJ1121" s="26" t="s">
        <v>322</v>
      </c>
      <c r="AK1121" s="26" t="s">
        <v>322</v>
      </c>
      <c r="AL1121" s="26" t="s">
        <v>322</v>
      </c>
      <c r="AM1121" s="26" t="str" cm="1">
        <f t="array" ref="AM1121">IF(AH1121="Yes",T1121&amp;" (Suspended as of: "&amp;TEXT(AI1121,"m/dd/yyyy")&amp;")",T1121)</f>
        <v xml:space="preserve"> </v>
      </c>
      <c r="AN1121" t="str" cm="1">
        <f t="array" ref="AN112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21" t="str" cm="1">
        <f t="array" ref="AO112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2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21" t="e">
        <f>VLOOKUP(data[[#This Row],[Lead Name]],get_cat!$A$170:$B$172,2,0)</f>
        <v>#N/A</v>
      </c>
      <c r="AR112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22" spans="1:44" x14ac:dyDescent="0.35">
      <c r="A1122" t="s">
        <v>133</v>
      </c>
      <c r="B1122" t="s">
        <v>322</v>
      </c>
      <c r="C1122" t="s">
        <v>322</v>
      </c>
      <c r="D1122" t="s">
        <v>322</v>
      </c>
      <c r="E1122" t="s">
        <v>48</v>
      </c>
      <c r="F1122" t="s">
        <v>48</v>
      </c>
      <c r="G1122" t="s">
        <v>48</v>
      </c>
      <c r="H1122" t="s">
        <v>48</v>
      </c>
      <c r="I1122" t="s">
        <v>48</v>
      </c>
      <c r="J1122" t="s">
        <v>48</v>
      </c>
      <c r="K1122" t="s">
        <v>48</v>
      </c>
      <c r="L1122" t="s">
        <v>48</v>
      </c>
      <c r="M1122" t="s">
        <v>48</v>
      </c>
      <c r="N1122" t="s">
        <v>48</v>
      </c>
      <c r="O1122" t="s">
        <v>48</v>
      </c>
      <c r="P1122" t="s">
        <v>48</v>
      </c>
      <c r="Q1122" t="s">
        <v>48</v>
      </c>
      <c r="R1122" t="s">
        <v>48</v>
      </c>
      <c r="S1122" t="s">
        <v>48</v>
      </c>
      <c r="T1122" t="s">
        <v>322</v>
      </c>
      <c r="U1122" t="s">
        <v>322</v>
      </c>
      <c r="V1122" t="s">
        <v>322</v>
      </c>
      <c r="W1122" t="s">
        <v>322</v>
      </c>
      <c r="X1122" t="s">
        <v>322</v>
      </c>
      <c r="Y1122" t="s">
        <v>322</v>
      </c>
      <c r="Z1122" t="s">
        <v>322</v>
      </c>
      <c r="AH1122" t="s">
        <v>322</v>
      </c>
      <c r="AI1122" s="26"/>
      <c r="AJ1122" s="26" t="s">
        <v>322</v>
      </c>
      <c r="AK1122" s="26" t="s">
        <v>322</v>
      </c>
      <c r="AL1122" s="26" t="s">
        <v>322</v>
      </c>
      <c r="AM1122" s="26" t="str" cm="1">
        <f t="array" ref="AM1122">IF(AH1122="Yes",T1122&amp;" (Suspended as of: "&amp;TEXT(AI1122,"m/dd/yyyy")&amp;")",T1122)</f>
        <v xml:space="preserve"> </v>
      </c>
      <c r="AN1122" t="str" cm="1">
        <f t="array" ref="AN112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22" t="str" cm="1">
        <f t="array" ref="AO112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2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22" t="e">
        <f>VLOOKUP(data[[#This Row],[Lead Name]],get_cat!$A$170:$B$172,2,0)</f>
        <v>#N/A</v>
      </c>
      <c r="AR112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23" spans="1:44" x14ac:dyDescent="0.35">
      <c r="A1123" t="s">
        <v>133</v>
      </c>
      <c r="B1123" t="s">
        <v>322</v>
      </c>
      <c r="C1123" t="s">
        <v>322</v>
      </c>
      <c r="D1123" t="s">
        <v>322</v>
      </c>
      <c r="E1123" t="s">
        <v>48</v>
      </c>
      <c r="F1123" t="s">
        <v>48</v>
      </c>
      <c r="G1123" t="s">
        <v>48</v>
      </c>
      <c r="H1123" t="s">
        <v>48</v>
      </c>
      <c r="I1123" t="s">
        <v>48</v>
      </c>
      <c r="J1123" t="s">
        <v>48</v>
      </c>
      <c r="K1123" t="s">
        <v>48</v>
      </c>
      <c r="L1123" t="s">
        <v>48</v>
      </c>
      <c r="M1123" t="s">
        <v>48</v>
      </c>
      <c r="N1123" t="s">
        <v>48</v>
      </c>
      <c r="O1123" t="s">
        <v>48</v>
      </c>
      <c r="P1123" t="s">
        <v>48</v>
      </c>
      <c r="Q1123" t="s">
        <v>48</v>
      </c>
      <c r="R1123" t="s">
        <v>48</v>
      </c>
      <c r="S1123" t="s">
        <v>48</v>
      </c>
      <c r="T1123" t="s">
        <v>322</v>
      </c>
      <c r="U1123" t="s">
        <v>322</v>
      </c>
      <c r="V1123" t="s">
        <v>322</v>
      </c>
      <c r="W1123" t="s">
        <v>322</v>
      </c>
      <c r="X1123" t="s">
        <v>322</v>
      </c>
      <c r="Y1123" t="s">
        <v>322</v>
      </c>
      <c r="Z1123" t="s">
        <v>322</v>
      </c>
      <c r="AH1123" t="s">
        <v>322</v>
      </c>
      <c r="AI1123" s="26"/>
      <c r="AJ1123" s="26" t="s">
        <v>322</v>
      </c>
      <c r="AK1123" s="26" t="s">
        <v>322</v>
      </c>
      <c r="AL1123" s="26" t="s">
        <v>322</v>
      </c>
      <c r="AM1123" s="26" t="str" cm="1">
        <f t="array" ref="AM1123">IF(AH1123="Yes",T1123&amp;" (Suspended as of: "&amp;TEXT(AI1123,"m/dd/yyyy")&amp;")",T1123)</f>
        <v xml:space="preserve"> </v>
      </c>
      <c r="AN1123" t="str" cm="1">
        <f t="array" ref="AN112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23" t="str" cm="1">
        <f t="array" ref="AO112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2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23" t="e">
        <f>VLOOKUP(data[[#This Row],[Lead Name]],get_cat!$A$170:$B$172,2,0)</f>
        <v>#N/A</v>
      </c>
      <c r="AR112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24" spans="1:44" x14ac:dyDescent="0.35">
      <c r="A1124" t="s">
        <v>133</v>
      </c>
      <c r="B1124" t="s">
        <v>322</v>
      </c>
      <c r="C1124" t="s">
        <v>322</v>
      </c>
      <c r="D1124" t="s">
        <v>322</v>
      </c>
      <c r="E1124" t="s">
        <v>48</v>
      </c>
      <c r="F1124" t="s">
        <v>48</v>
      </c>
      <c r="G1124" t="s">
        <v>48</v>
      </c>
      <c r="H1124" t="s">
        <v>48</v>
      </c>
      <c r="I1124" t="s">
        <v>48</v>
      </c>
      <c r="J1124" t="s">
        <v>48</v>
      </c>
      <c r="K1124" t="s">
        <v>48</v>
      </c>
      <c r="L1124" t="s">
        <v>48</v>
      </c>
      <c r="M1124" t="s">
        <v>48</v>
      </c>
      <c r="N1124" t="s">
        <v>48</v>
      </c>
      <c r="O1124" t="s">
        <v>48</v>
      </c>
      <c r="P1124" t="s">
        <v>48</v>
      </c>
      <c r="Q1124" t="s">
        <v>48</v>
      </c>
      <c r="R1124" t="s">
        <v>48</v>
      </c>
      <c r="S1124" t="s">
        <v>48</v>
      </c>
      <c r="T1124" t="s">
        <v>322</v>
      </c>
      <c r="U1124" t="s">
        <v>322</v>
      </c>
      <c r="V1124" t="s">
        <v>322</v>
      </c>
      <c r="W1124" t="s">
        <v>322</v>
      </c>
      <c r="X1124" t="s">
        <v>322</v>
      </c>
      <c r="Y1124" t="s">
        <v>322</v>
      </c>
      <c r="Z1124" t="s">
        <v>322</v>
      </c>
      <c r="AH1124" t="s">
        <v>322</v>
      </c>
      <c r="AI1124" s="26"/>
      <c r="AJ1124" s="26" t="s">
        <v>322</v>
      </c>
      <c r="AK1124" s="26" t="s">
        <v>322</v>
      </c>
      <c r="AL1124" s="26" t="s">
        <v>322</v>
      </c>
      <c r="AM1124" s="26" t="str" cm="1">
        <f t="array" ref="AM1124">IF(AH1124="Yes",T1124&amp;" (Suspended as of: "&amp;TEXT(AI1124,"m/dd/yyyy")&amp;")",T1124)</f>
        <v xml:space="preserve"> </v>
      </c>
      <c r="AN1124" t="str" cm="1">
        <f t="array" ref="AN112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24" t="str" cm="1">
        <f t="array" ref="AO112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2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24" t="e">
        <f>VLOOKUP(data[[#This Row],[Lead Name]],get_cat!$A$170:$B$172,2,0)</f>
        <v>#N/A</v>
      </c>
      <c r="AR112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25" spans="1:44" x14ac:dyDescent="0.35">
      <c r="A1125" t="s">
        <v>133</v>
      </c>
      <c r="B1125" t="s">
        <v>322</v>
      </c>
      <c r="C1125" t="s">
        <v>322</v>
      </c>
      <c r="D1125" t="s">
        <v>322</v>
      </c>
      <c r="E1125" t="s">
        <v>48</v>
      </c>
      <c r="F1125" t="s">
        <v>48</v>
      </c>
      <c r="G1125" t="s">
        <v>48</v>
      </c>
      <c r="H1125" t="s">
        <v>48</v>
      </c>
      <c r="I1125" t="s">
        <v>48</v>
      </c>
      <c r="J1125" t="s">
        <v>48</v>
      </c>
      <c r="K1125" t="s">
        <v>48</v>
      </c>
      <c r="L1125" t="s">
        <v>48</v>
      </c>
      <c r="M1125" t="s">
        <v>48</v>
      </c>
      <c r="N1125" t="s">
        <v>48</v>
      </c>
      <c r="O1125" t="s">
        <v>48</v>
      </c>
      <c r="P1125" t="s">
        <v>48</v>
      </c>
      <c r="Q1125" t="s">
        <v>48</v>
      </c>
      <c r="R1125" t="s">
        <v>48</v>
      </c>
      <c r="S1125" t="s">
        <v>48</v>
      </c>
      <c r="T1125" t="s">
        <v>322</v>
      </c>
      <c r="U1125" t="s">
        <v>322</v>
      </c>
      <c r="V1125" t="s">
        <v>322</v>
      </c>
      <c r="W1125" t="s">
        <v>322</v>
      </c>
      <c r="X1125" t="s">
        <v>322</v>
      </c>
      <c r="Y1125" t="s">
        <v>322</v>
      </c>
      <c r="Z1125" t="s">
        <v>322</v>
      </c>
      <c r="AH1125" t="s">
        <v>322</v>
      </c>
      <c r="AI1125" s="26"/>
      <c r="AJ1125" s="26" t="s">
        <v>322</v>
      </c>
      <c r="AK1125" s="26" t="s">
        <v>322</v>
      </c>
      <c r="AL1125" s="26" t="s">
        <v>322</v>
      </c>
      <c r="AM1125" s="26" t="str" cm="1">
        <f t="array" ref="AM1125">IF(AH1125="Yes",T1125&amp;" (Suspended as of: "&amp;TEXT(AI1125,"m/dd/yyyy")&amp;")",T1125)</f>
        <v xml:space="preserve"> </v>
      </c>
      <c r="AN1125" t="str" cm="1">
        <f t="array" ref="AN112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25" t="str" cm="1">
        <f t="array" ref="AO112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2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25" t="e">
        <f>VLOOKUP(data[[#This Row],[Lead Name]],get_cat!$A$170:$B$172,2,0)</f>
        <v>#N/A</v>
      </c>
      <c r="AR112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26" spans="1:44" x14ac:dyDescent="0.35">
      <c r="A1126" t="s">
        <v>133</v>
      </c>
      <c r="B1126" t="s">
        <v>322</v>
      </c>
      <c r="C1126" t="s">
        <v>322</v>
      </c>
      <c r="D1126" t="s">
        <v>322</v>
      </c>
      <c r="E1126" t="s">
        <v>48</v>
      </c>
      <c r="F1126" t="s">
        <v>48</v>
      </c>
      <c r="G1126" t="s">
        <v>48</v>
      </c>
      <c r="H1126" t="s">
        <v>48</v>
      </c>
      <c r="I1126" t="s">
        <v>48</v>
      </c>
      <c r="J1126" t="s">
        <v>48</v>
      </c>
      <c r="K1126" t="s">
        <v>48</v>
      </c>
      <c r="L1126" t="s">
        <v>48</v>
      </c>
      <c r="M1126" t="s">
        <v>48</v>
      </c>
      <c r="N1126" t="s">
        <v>48</v>
      </c>
      <c r="O1126" t="s">
        <v>48</v>
      </c>
      <c r="P1126" t="s">
        <v>48</v>
      </c>
      <c r="Q1126" t="s">
        <v>48</v>
      </c>
      <c r="R1126" t="s">
        <v>48</v>
      </c>
      <c r="S1126" t="s">
        <v>48</v>
      </c>
      <c r="T1126" t="s">
        <v>322</v>
      </c>
      <c r="U1126" t="s">
        <v>322</v>
      </c>
      <c r="V1126" t="s">
        <v>322</v>
      </c>
      <c r="W1126" t="s">
        <v>322</v>
      </c>
      <c r="X1126" t="s">
        <v>322</v>
      </c>
      <c r="Y1126" t="s">
        <v>322</v>
      </c>
      <c r="Z1126" t="s">
        <v>322</v>
      </c>
      <c r="AH1126" t="s">
        <v>322</v>
      </c>
      <c r="AI1126" s="26"/>
      <c r="AJ1126" s="26" t="s">
        <v>322</v>
      </c>
      <c r="AK1126" s="26" t="s">
        <v>322</v>
      </c>
      <c r="AL1126" s="26" t="s">
        <v>322</v>
      </c>
      <c r="AM1126" s="26" t="str" cm="1">
        <f t="array" ref="AM1126">IF(AH1126="Yes",T1126&amp;" (Suspended as of: "&amp;TEXT(AI1126,"m/dd/yyyy")&amp;")",T1126)</f>
        <v xml:space="preserve"> </v>
      </c>
      <c r="AN1126" t="str" cm="1">
        <f t="array" ref="AN112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26" t="str" cm="1">
        <f t="array" ref="AO112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2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26" t="e">
        <f>VLOOKUP(data[[#This Row],[Lead Name]],get_cat!$A$170:$B$172,2,0)</f>
        <v>#N/A</v>
      </c>
      <c r="AR112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27" spans="1:44" x14ac:dyDescent="0.35">
      <c r="A1127" t="s">
        <v>133</v>
      </c>
      <c r="B1127" t="s">
        <v>322</v>
      </c>
      <c r="C1127" t="s">
        <v>322</v>
      </c>
      <c r="D1127" t="s">
        <v>322</v>
      </c>
      <c r="E1127" t="s">
        <v>48</v>
      </c>
      <c r="F1127" t="s">
        <v>48</v>
      </c>
      <c r="G1127" t="s">
        <v>48</v>
      </c>
      <c r="H1127" t="s">
        <v>48</v>
      </c>
      <c r="I1127" t="s">
        <v>48</v>
      </c>
      <c r="J1127" t="s">
        <v>48</v>
      </c>
      <c r="K1127" t="s">
        <v>48</v>
      </c>
      <c r="L1127" t="s">
        <v>48</v>
      </c>
      <c r="M1127" t="s">
        <v>48</v>
      </c>
      <c r="N1127" t="s">
        <v>48</v>
      </c>
      <c r="O1127" t="s">
        <v>48</v>
      </c>
      <c r="P1127" t="s">
        <v>48</v>
      </c>
      <c r="Q1127" t="s">
        <v>48</v>
      </c>
      <c r="R1127" t="s">
        <v>48</v>
      </c>
      <c r="S1127" t="s">
        <v>48</v>
      </c>
      <c r="T1127" t="s">
        <v>322</v>
      </c>
      <c r="U1127" t="s">
        <v>322</v>
      </c>
      <c r="V1127" t="s">
        <v>322</v>
      </c>
      <c r="W1127" t="s">
        <v>322</v>
      </c>
      <c r="X1127" t="s">
        <v>322</v>
      </c>
      <c r="Y1127" t="s">
        <v>322</v>
      </c>
      <c r="Z1127" t="s">
        <v>322</v>
      </c>
      <c r="AH1127" t="s">
        <v>322</v>
      </c>
      <c r="AI1127" s="26"/>
      <c r="AJ1127" s="26" t="s">
        <v>322</v>
      </c>
      <c r="AK1127" s="26" t="s">
        <v>322</v>
      </c>
      <c r="AL1127" s="26" t="s">
        <v>322</v>
      </c>
      <c r="AM1127" s="26" t="str" cm="1">
        <f t="array" ref="AM1127">IF(AH1127="Yes",T1127&amp;" (Suspended as of: "&amp;TEXT(AI1127,"m/dd/yyyy")&amp;")",T1127)</f>
        <v xml:space="preserve"> </v>
      </c>
      <c r="AN1127" t="str" cm="1">
        <f t="array" ref="AN112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27" t="str" cm="1">
        <f t="array" ref="AO112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2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27" t="e">
        <f>VLOOKUP(data[[#This Row],[Lead Name]],get_cat!$A$170:$B$172,2,0)</f>
        <v>#N/A</v>
      </c>
      <c r="AR112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28" spans="1:44" x14ac:dyDescent="0.35">
      <c r="A1128" t="s">
        <v>133</v>
      </c>
      <c r="B1128" t="s">
        <v>322</v>
      </c>
      <c r="C1128" t="s">
        <v>322</v>
      </c>
      <c r="D1128" t="s">
        <v>322</v>
      </c>
      <c r="E1128" t="s">
        <v>48</v>
      </c>
      <c r="F1128" t="s">
        <v>48</v>
      </c>
      <c r="G1128" t="s">
        <v>48</v>
      </c>
      <c r="H1128" t="s">
        <v>48</v>
      </c>
      <c r="I1128" t="s">
        <v>48</v>
      </c>
      <c r="J1128" t="s">
        <v>48</v>
      </c>
      <c r="K1128" t="s">
        <v>48</v>
      </c>
      <c r="L1128" t="s">
        <v>48</v>
      </c>
      <c r="M1128" t="s">
        <v>48</v>
      </c>
      <c r="N1128" t="s">
        <v>48</v>
      </c>
      <c r="O1128" t="s">
        <v>48</v>
      </c>
      <c r="P1128" t="s">
        <v>48</v>
      </c>
      <c r="Q1128" t="s">
        <v>48</v>
      </c>
      <c r="R1128" t="s">
        <v>48</v>
      </c>
      <c r="S1128" t="s">
        <v>48</v>
      </c>
      <c r="T1128" t="s">
        <v>322</v>
      </c>
      <c r="U1128" t="s">
        <v>322</v>
      </c>
      <c r="V1128" t="s">
        <v>322</v>
      </c>
      <c r="W1128" t="s">
        <v>322</v>
      </c>
      <c r="X1128" t="s">
        <v>322</v>
      </c>
      <c r="Y1128" t="s">
        <v>322</v>
      </c>
      <c r="Z1128" t="s">
        <v>322</v>
      </c>
      <c r="AH1128" t="s">
        <v>322</v>
      </c>
      <c r="AI1128" s="26"/>
      <c r="AJ1128" s="26" t="s">
        <v>322</v>
      </c>
      <c r="AK1128" s="26" t="s">
        <v>322</v>
      </c>
      <c r="AL1128" s="26" t="s">
        <v>322</v>
      </c>
      <c r="AM1128" s="26" t="str" cm="1">
        <f t="array" ref="AM1128">IF(AH1128="Yes",T1128&amp;" (Suspended as of: "&amp;TEXT(AI1128,"m/dd/yyyy")&amp;")",T1128)</f>
        <v xml:space="preserve"> </v>
      </c>
      <c r="AN1128" t="str" cm="1">
        <f t="array" ref="AN112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28" t="str" cm="1">
        <f t="array" ref="AO112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2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28" t="e">
        <f>VLOOKUP(data[[#This Row],[Lead Name]],get_cat!$A$170:$B$172,2,0)</f>
        <v>#N/A</v>
      </c>
      <c r="AR112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29" spans="1:44" x14ac:dyDescent="0.35">
      <c r="A1129" t="s">
        <v>133</v>
      </c>
      <c r="B1129" t="s">
        <v>322</v>
      </c>
      <c r="C1129" t="s">
        <v>322</v>
      </c>
      <c r="D1129" t="s">
        <v>322</v>
      </c>
      <c r="E1129" t="s">
        <v>48</v>
      </c>
      <c r="F1129" t="s">
        <v>48</v>
      </c>
      <c r="G1129" t="s">
        <v>48</v>
      </c>
      <c r="H1129" t="s">
        <v>48</v>
      </c>
      <c r="I1129" t="s">
        <v>48</v>
      </c>
      <c r="J1129" t="s">
        <v>48</v>
      </c>
      <c r="K1129" t="s">
        <v>48</v>
      </c>
      <c r="L1129" t="s">
        <v>48</v>
      </c>
      <c r="M1129" t="s">
        <v>48</v>
      </c>
      <c r="N1129" t="s">
        <v>48</v>
      </c>
      <c r="O1129" t="s">
        <v>48</v>
      </c>
      <c r="P1129" t="s">
        <v>48</v>
      </c>
      <c r="Q1129" t="s">
        <v>48</v>
      </c>
      <c r="R1129" t="s">
        <v>48</v>
      </c>
      <c r="S1129" t="s">
        <v>48</v>
      </c>
      <c r="T1129" t="s">
        <v>322</v>
      </c>
      <c r="U1129" t="s">
        <v>322</v>
      </c>
      <c r="V1129" t="s">
        <v>322</v>
      </c>
      <c r="W1129" t="s">
        <v>322</v>
      </c>
      <c r="X1129" t="s">
        <v>322</v>
      </c>
      <c r="Y1129" t="s">
        <v>322</v>
      </c>
      <c r="Z1129" t="s">
        <v>322</v>
      </c>
      <c r="AH1129" t="s">
        <v>322</v>
      </c>
      <c r="AI1129" s="26"/>
      <c r="AJ1129" s="26" t="s">
        <v>322</v>
      </c>
      <c r="AK1129" s="26" t="s">
        <v>322</v>
      </c>
      <c r="AL1129" s="26" t="s">
        <v>322</v>
      </c>
      <c r="AM1129" s="26" t="str" cm="1">
        <f t="array" ref="AM1129">IF(AH1129="Yes",T1129&amp;" (Suspended as of: "&amp;TEXT(AI1129,"m/dd/yyyy")&amp;")",T1129)</f>
        <v xml:space="preserve"> </v>
      </c>
      <c r="AN1129" t="str" cm="1">
        <f t="array" ref="AN112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29" t="str" cm="1">
        <f t="array" ref="AO112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2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29" t="e">
        <f>VLOOKUP(data[[#This Row],[Lead Name]],get_cat!$A$170:$B$172,2,0)</f>
        <v>#N/A</v>
      </c>
      <c r="AR112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30" spans="1:44" x14ac:dyDescent="0.35">
      <c r="A1130" t="s">
        <v>133</v>
      </c>
      <c r="B1130" t="s">
        <v>322</v>
      </c>
      <c r="C1130" t="s">
        <v>322</v>
      </c>
      <c r="D1130" t="s">
        <v>322</v>
      </c>
      <c r="E1130" t="s">
        <v>48</v>
      </c>
      <c r="F1130" t="s">
        <v>48</v>
      </c>
      <c r="G1130" t="s">
        <v>48</v>
      </c>
      <c r="H1130" t="s">
        <v>48</v>
      </c>
      <c r="I1130" t="s">
        <v>48</v>
      </c>
      <c r="J1130" t="s">
        <v>48</v>
      </c>
      <c r="K1130" t="s">
        <v>48</v>
      </c>
      <c r="L1130" t="s">
        <v>48</v>
      </c>
      <c r="M1130" t="s">
        <v>48</v>
      </c>
      <c r="N1130" t="s">
        <v>48</v>
      </c>
      <c r="O1130" t="s">
        <v>48</v>
      </c>
      <c r="P1130" t="s">
        <v>48</v>
      </c>
      <c r="Q1130" t="s">
        <v>48</v>
      </c>
      <c r="R1130" t="s">
        <v>48</v>
      </c>
      <c r="S1130" t="s">
        <v>48</v>
      </c>
      <c r="T1130" t="s">
        <v>322</v>
      </c>
      <c r="U1130" t="s">
        <v>322</v>
      </c>
      <c r="V1130" t="s">
        <v>322</v>
      </c>
      <c r="W1130" t="s">
        <v>322</v>
      </c>
      <c r="X1130" t="s">
        <v>322</v>
      </c>
      <c r="Y1130" t="s">
        <v>322</v>
      </c>
      <c r="Z1130" t="s">
        <v>322</v>
      </c>
      <c r="AH1130" t="s">
        <v>322</v>
      </c>
      <c r="AI1130" s="26"/>
      <c r="AJ1130" s="26" t="s">
        <v>322</v>
      </c>
      <c r="AK1130" s="26" t="s">
        <v>322</v>
      </c>
      <c r="AL1130" s="26" t="s">
        <v>322</v>
      </c>
      <c r="AM1130" s="26" t="str" cm="1">
        <f t="array" ref="AM1130">IF(AH1130="Yes",T1130&amp;" (Suspended as of: "&amp;TEXT(AI1130,"m/dd/yyyy")&amp;")",T1130)</f>
        <v xml:space="preserve"> </v>
      </c>
      <c r="AN1130" t="str" cm="1">
        <f t="array" ref="AN113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30" t="str" cm="1">
        <f t="array" ref="AO113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3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30" t="e">
        <f>VLOOKUP(data[[#This Row],[Lead Name]],get_cat!$A$170:$B$172,2,0)</f>
        <v>#N/A</v>
      </c>
      <c r="AR113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31" spans="1:44" x14ac:dyDescent="0.35">
      <c r="A1131" t="s">
        <v>133</v>
      </c>
      <c r="B1131" t="s">
        <v>322</v>
      </c>
      <c r="C1131" t="s">
        <v>322</v>
      </c>
      <c r="D1131" t="s">
        <v>322</v>
      </c>
      <c r="E1131" t="s">
        <v>48</v>
      </c>
      <c r="F1131" t="s">
        <v>48</v>
      </c>
      <c r="G1131" t="s">
        <v>48</v>
      </c>
      <c r="H1131" t="s">
        <v>48</v>
      </c>
      <c r="I1131" t="s">
        <v>48</v>
      </c>
      <c r="J1131" t="s">
        <v>48</v>
      </c>
      <c r="K1131" t="s">
        <v>48</v>
      </c>
      <c r="L1131" t="s">
        <v>48</v>
      </c>
      <c r="M1131" t="s">
        <v>48</v>
      </c>
      <c r="N1131" t="s">
        <v>48</v>
      </c>
      <c r="O1131" t="s">
        <v>48</v>
      </c>
      <c r="P1131" t="s">
        <v>48</v>
      </c>
      <c r="Q1131" t="s">
        <v>48</v>
      </c>
      <c r="R1131" t="s">
        <v>48</v>
      </c>
      <c r="S1131" t="s">
        <v>48</v>
      </c>
      <c r="T1131" t="s">
        <v>322</v>
      </c>
      <c r="U1131" t="s">
        <v>322</v>
      </c>
      <c r="V1131" t="s">
        <v>322</v>
      </c>
      <c r="W1131" t="s">
        <v>322</v>
      </c>
      <c r="X1131" t="s">
        <v>322</v>
      </c>
      <c r="Y1131" t="s">
        <v>322</v>
      </c>
      <c r="Z1131" t="s">
        <v>322</v>
      </c>
      <c r="AH1131" t="s">
        <v>322</v>
      </c>
      <c r="AI1131" s="26"/>
      <c r="AJ1131" s="26" t="s">
        <v>322</v>
      </c>
      <c r="AK1131" s="26" t="s">
        <v>322</v>
      </c>
      <c r="AL1131" s="26" t="s">
        <v>322</v>
      </c>
      <c r="AM1131" s="26" t="str" cm="1">
        <f t="array" ref="AM1131">IF(AH1131="Yes",T1131&amp;" (Suspended as of: "&amp;TEXT(AI1131,"m/dd/yyyy")&amp;")",T1131)</f>
        <v xml:space="preserve"> </v>
      </c>
      <c r="AN1131" t="str" cm="1">
        <f t="array" ref="AN113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31" t="str" cm="1">
        <f t="array" ref="AO113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3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31" t="e">
        <f>VLOOKUP(data[[#This Row],[Lead Name]],get_cat!$A$170:$B$172,2,0)</f>
        <v>#N/A</v>
      </c>
      <c r="AR113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32" spans="1:44" x14ac:dyDescent="0.35">
      <c r="A1132" t="s">
        <v>133</v>
      </c>
      <c r="B1132" t="s">
        <v>322</v>
      </c>
      <c r="C1132" t="s">
        <v>322</v>
      </c>
      <c r="D1132" t="s">
        <v>322</v>
      </c>
      <c r="E1132" t="s">
        <v>48</v>
      </c>
      <c r="F1132" t="s">
        <v>48</v>
      </c>
      <c r="G1132" t="s">
        <v>48</v>
      </c>
      <c r="H1132" t="s">
        <v>48</v>
      </c>
      <c r="I1132" t="s">
        <v>48</v>
      </c>
      <c r="J1132" t="s">
        <v>48</v>
      </c>
      <c r="K1132" t="s">
        <v>48</v>
      </c>
      <c r="L1132" t="s">
        <v>48</v>
      </c>
      <c r="M1132" t="s">
        <v>48</v>
      </c>
      <c r="N1132" t="s">
        <v>48</v>
      </c>
      <c r="O1132" t="s">
        <v>48</v>
      </c>
      <c r="P1132" t="s">
        <v>48</v>
      </c>
      <c r="Q1132" t="s">
        <v>48</v>
      </c>
      <c r="R1132" t="s">
        <v>48</v>
      </c>
      <c r="S1132" t="s">
        <v>48</v>
      </c>
      <c r="T1132" t="s">
        <v>322</v>
      </c>
      <c r="U1132" t="s">
        <v>322</v>
      </c>
      <c r="V1132" t="s">
        <v>322</v>
      </c>
      <c r="W1132" t="s">
        <v>322</v>
      </c>
      <c r="X1132" t="s">
        <v>322</v>
      </c>
      <c r="Y1132" t="s">
        <v>322</v>
      </c>
      <c r="Z1132" t="s">
        <v>322</v>
      </c>
      <c r="AH1132" t="s">
        <v>322</v>
      </c>
      <c r="AI1132" s="26"/>
      <c r="AJ1132" s="26" t="s">
        <v>322</v>
      </c>
      <c r="AK1132" s="26" t="s">
        <v>322</v>
      </c>
      <c r="AL1132" s="26" t="s">
        <v>322</v>
      </c>
      <c r="AM1132" s="26" t="str" cm="1">
        <f t="array" ref="AM1132">IF(AH1132="Yes",T1132&amp;" (Suspended as of: "&amp;TEXT(AI1132,"m/dd/yyyy")&amp;")",T1132)</f>
        <v xml:space="preserve"> </v>
      </c>
      <c r="AN1132" t="str" cm="1">
        <f t="array" ref="AN113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32" t="str" cm="1">
        <f t="array" ref="AO113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3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32" t="e">
        <f>VLOOKUP(data[[#This Row],[Lead Name]],get_cat!$A$170:$B$172,2,0)</f>
        <v>#N/A</v>
      </c>
      <c r="AR113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33" spans="1:44" x14ac:dyDescent="0.35">
      <c r="A1133" t="s">
        <v>133</v>
      </c>
      <c r="B1133" t="s">
        <v>322</v>
      </c>
      <c r="C1133" t="s">
        <v>322</v>
      </c>
      <c r="D1133" t="s">
        <v>322</v>
      </c>
      <c r="E1133" t="s">
        <v>48</v>
      </c>
      <c r="F1133" t="s">
        <v>48</v>
      </c>
      <c r="G1133" t="s">
        <v>48</v>
      </c>
      <c r="H1133" t="s">
        <v>48</v>
      </c>
      <c r="I1133" t="s">
        <v>48</v>
      </c>
      <c r="J1133" t="s">
        <v>48</v>
      </c>
      <c r="K1133" t="s">
        <v>48</v>
      </c>
      <c r="L1133" t="s">
        <v>48</v>
      </c>
      <c r="M1133" t="s">
        <v>48</v>
      </c>
      <c r="N1133" t="s">
        <v>48</v>
      </c>
      <c r="O1133" t="s">
        <v>48</v>
      </c>
      <c r="P1133" t="s">
        <v>48</v>
      </c>
      <c r="Q1133" t="s">
        <v>48</v>
      </c>
      <c r="R1133" t="s">
        <v>48</v>
      </c>
      <c r="S1133" t="s">
        <v>48</v>
      </c>
      <c r="T1133" t="s">
        <v>322</v>
      </c>
      <c r="U1133" t="s">
        <v>322</v>
      </c>
      <c r="V1133" t="s">
        <v>322</v>
      </c>
      <c r="W1133" t="s">
        <v>322</v>
      </c>
      <c r="X1133" t="s">
        <v>322</v>
      </c>
      <c r="Y1133" t="s">
        <v>322</v>
      </c>
      <c r="Z1133" t="s">
        <v>322</v>
      </c>
      <c r="AH1133" t="s">
        <v>322</v>
      </c>
      <c r="AI1133" s="26"/>
      <c r="AJ1133" s="26" t="s">
        <v>322</v>
      </c>
      <c r="AK1133" s="26" t="s">
        <v>322</v>
      </c>
      <c r="AL1133" s="26" t="s">
        <v>322</v>
      </c>
      <c r="AM1133" s="26" t="str" cm="1">
        <f t="array" ref="AM1133">IF(AH1133="Yes",T1133&amp;" (Suspended as of: "&amp;TEXT(AI1133,"m/dd/yyyy")&amp;")",T1133)</f>
        <v xml:space="preserve"> </v>
      </c>
      <c r="AN1133" t="str" cm="1">
        <f t="array" ref="AN113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33" t="str" cm="1">
        <f t="array" ref="AO113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3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33" t="e">
        <f>VLOOKUP(data[[#This Row],[Lead Name]],get_cat!$A$170:$B$172,2,0)</f>
        <v>#N/A</v>
      </c>
      <c r="AR113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34" spans="1:44" x14ac:dyDescent="0.35">
      <c r="A1134" t="s">
        <v>133</v>
      </c>
      <c r="B1134" t="s">
        <v>322</v>
      </c>
      <c r="C1134" t="s">
        <v>322</v>
      </c>
      <c r="D1134" t="s">
        <v>322</v>
      </c>
      <c r="E1134" t="s">
        <v>48</v>
      </c>
      <c r="F1134" t="s">
        <v>48</v>
      </c>
      <c r="G1134" t="s">
        <v>48</v>
      </c>
      <c r="H1134" t="s">
        <v>48</v>
      </c>
      <c r="I1134" t="s">
        <v>48</v>
      </c>
      <c r="J1134" t="s">
        <v>48</v>
      </c>
      <c r="K1134" t="s">
        <v>48</v>
      </c>
      <c r="L1134" t="s">
        <v>48</v>
      </c>
      <c r="M1134" t="s">
        <v>48</v>
      </c>
      <c r="N1134" t="s">
        <v>48</v>
      </c>
      <c r="O1134" t="s">
        <v>48</v>
      </c>
      <c r="P1134" t="s">
        <v>48</v>
      </c>
      <c r="Q1134" t="s">
        <v>48</v>
      </c>
      <c r="R1134" t="s">
        <v>48</v>
      </c>
      <c r="S1134" t="s">
        <v>48</v>
      </c>
      <c r="T1134" t="s">
        <v>322</v>
      </c>
      <c r="U1134" t="s">
        <v>322</v>
      </c>
      <c r="V1134" t="s">
        <v>322</v>
      </c>
      <c r="W1134" t="s">
        <v>322</v>
      </c>
      <c r="X1134" t="s">
        <v>322</v>
      </c>
      <c r="Y1134" t="s">
        <v>322</v>
      </c>
      <c r="Z1134" t="s">
        <v>322</v>
      </c>
      <c r="AH1134" t="s">
        <v>322</v>
      </c>
      <c r="AI1134" s="26"/>
      <c r="AJ1134" s="26" t="s">
        <v>322</v>
      </c>
      <c r="AK1134" s="26" t="s">
        <v>322</v>
      </c>
      <c r="AL1134" s="26" t="s">
        <v>322</v>
      </c>
      <c r="AM1134" s="26" t="str" cm="1">
        <f t="array" ref="AM1134">IF(AH1134="Yes",T1134&amp;" (Suspended as of: "&amp;TEXT(AI1134,"m/dd/yyyy")&amp;")",T1134)</f>
        <v xml:space="preserve"> </v>
      </c>
      <c r="AN1134" t="str" cm="1">
        <f t="array" ref="AN113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34" t="str" cm="1">
        <f t="array" ref="AO113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3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34" t="e">
        <f>VLOOKUP(data[[#This Row],[Lead Name]],get_cat!$A$170:$B$172,2,0)</f>
        <v>#N/A</v>
      </c>
      <c r="AR113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35" spans="1:44" x14ac:dyDescent="0.35">
      <c r="A1135" t="s">
        <v>133</v>
      </c>
      <c r="B1135" t="s">
        <v>322</v>
      </c>
      <c r="C1135" t="s">
        <v>322</v>
      </c>
      <c r="D1135" t="s">
        <v>322</v>
      </c>
      <c r="E1135" t="s">
        <v>48</v>
      </c>
      <c r="F1135" t="s">
        <v>48</v>
      </c>
      <c r="G1135" t="s">
        <v>48</v>
      </c>
      <c r="H1135" t="s">
        <v>48</v>
      </c>
      <c r="I1135" t="s">
        <v>48</v>
      </c>
      <c r="J1135" t="s">
        <v>48</v>
      </c>
      <c r="K1135" t="s">
        <v>48</v>
      </c>
      <c r="L1135" t="s">
        <v>48</v>
      </c>
      <c r="M1135" t="s">
        <v>48</v>
      </c>
      <c r="N1135" t="s">
        <v>48</v>
      </c>
      <c r="O1135" t="s">
        <v>48</v>
      </c>
      <c r="P1135" t="s">
        <v>48</v>
      </c>
      <c r="Q1135" t="s">
        <v>48</v>
      </c>
      <c r="R1135" t="s">
        <v>48</v>
      </c>
      <c r="S1135" t="s">
        <v>48</v>
      </c>
      <c r="T1135" t="s">
        <v>322</v>
      </c>
      <c r="U1135" t="s">
        <v>322</v>
      </c>
      <c r="V1135" t="s">
        <v>322</v>
      </c>
      <c r="W1135" t="s">
        <v>322</v>
      </c>
      <c r="X1135" t="s">
        <v>322</v>
      </c>
      <c r="Y1135" t="s">
        <v>322</v>
      </c>
      <c r="Z1135" t="s">
        <v>322</v>
      </c>
      <c r="AH1135" t="s">
        <v>322</v>
      </c>
      <c r="AI1135" s="26"/>
      <c r="AJ1135" s="26" t="s">
        <v>322</v>
      </c>
      <c r="AK1135" s="26" t="s">
        <v>322</v>
      </c>
      <c r="AL1135" s="26" t="s">
        <v>322</v>
      </c>
      <c r="AM1135" s="26" t="str" cm="1">
        <f t="array" ref="AM1135">IF(AH1135="Yes",T1135&amp;" (Suspended as of: "&amp;TEXT(AI1135,"m/dd/yyyy")&amp;")",T1135)</f>
        <v xml:space="preserve"> </v>
      </c>
      <c r="AN1135" t="str" cm="1">
        <f t="array" ref="AN113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35" t="str" cm="1">
        <f t="array" ref="AO113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3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35" t="e">
        <f>VLOOKUP(data[[#This Row],[Lead Name]],get_cat!$A$170:$B$172,2,0)</f>
        <v>#N/A</v>
      </c>
      <c r="AR113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36" spans="1:44" x14ac:dyDescent="0.35">
      <c r="A1136" t="s">
        <v>133</v>
      </c>
      <c r="B1136" t="s">
        <v>322</v>
      </c>
      <c r="C1136" t="s">
        <v>322</v>
      </c>
      <c r="D1136" t="s">
        <v>322</v>
      </c>
      <c r="E1136" t="s">
        <v>48</v>
      </c>
      <c r="F1136" t="s">
        <v>48</v>
      </c>
      <c r="G1136" t="s">
        <v>48</v>
      </c>
      <c r="H1136" t="s">
        <v>48</v>
      </c>
      <c r="I1136" t="s">
        <v>48</v>
      </c>
      <c r="J1136" t="s">
        <v>48</v>
      </c>
      <c r="K1136" t="s">
        <v>48</v>
      </c>
      <c r="L1136" t="s">
        <v>48</v>
      </c>
      <c r="M1136" t="s">
        <v>48</v>
      </c>
      <c r="N1136" t="s">
        <v>48</v>
      </c>
      <c r="O1136" t="s">
        <v>48</v>
      </c>
      <c r="P1136" t="s">
        <v>48</v>
      </c>
      <c r="Q1136" t="s">
        <v>48</v>
      </c>
      <c r="R1136" t="s">
        <v>48</v>
      </c>
      <c r="S1136" t="s">
        <v>48</v>
      </c>
      <c r="T1136" t="s">
        <v>322</v>
      </c>
      <c r="U1136" t="s">
        <v>322</v>
      </c>
      <c r="V1136" t="s">
        <v>322</v>
      </c>
      <c r="W1136" t="s">
        <v>322</v>
      </c>
      <c r="X1136" t="s">
        <v>322</v>
      </c>
      <c r="Y1136" t="s">
        <v>322</v>
      </c>
      <c r="Z1136" t="s">
        <v>322</v>
      </c>
      <c r="AH1136" t="s">
        <v>322</v>
      </c>
      <c r="AI1136" s="26"/>
      <c r="AJ1136" s="26" t="s">
        <v>322</v>
      </c>
      <c r="AK1136" s="26" t="s">
        <v>322</v>
      </c>
      <c r="AL1136" s="26" t="s">
        <v>322</v>
      </c>
      <c r="AM1136" s="26" t="str" cm="1">
        <f t="array" ref="AM1136">IF(AH1136="Yes",T1136&amp;" (Suspended as of: "&amp;TEXT(AI1136,"m/dd/yyyy")&amp;")",T1136)</f>
        <v xml:space="preserve"> </v>
      </c>
      <c r="AN1136" t="str" cm="1">
        <f t="array" ref="AN113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36" t="str" cm="1">
        <f t="array" ref="AO113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3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36" t="e">
        <f>VLOOKUP(data[[#This Row],[Lead Name]],get_cat!$A$170:$B$172,2,0)</f>
        <v>#N/A</v>
      </c>
      <c r="AR113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37" spans="1:44" x14ac:dyDescent="0.35">
      <c r="A1137" t="s">
        <v>133</v>
      </c>
      <c r="B1137" t="s">
        <v>322</v>
      </c>
      <c r="C1137" t="s">
        <v>322</v>
      </c>
      <c r="D1137" t="s">
        <v>322</v>
      </c>
      <c r="E1137" t="s">
        <v>48</v>
      </c>
      <c r="F1137" t="s">
        <v>48</v>
      </c>
      <c r="G1137" t="s">
        <v>48</v>
      </c>
      <c r="H1137" t="s">
        <v>48</v>
      </c>
      <c r="I1137" t="s">
        <v>48</v>
      </c>
      <c r="J1137" t="s">
        <v>48</v>
      </c>
      <c r="K1137" t="s">
        <v>48</v>
      </c>
      <c r="L1137" t="s">
        <v>48</v>
      </c>
      <c r="M1137" t="s">
        <v>48</v>
      </c>
      <c r="N1137" t="s">
        <v>48</v>
      </c>
      <c r="O1137" t="s">
        <v>48</v>
      </c>
      <c r="P1137" t="s">
        <v>48</v>
      </c>
      <c r="Q1137" t="s">
        <v>48</v>
      </c>
      <c r="R1137" t="s">
        <v>48</v>
      </c>
      <c r="S1137" t="s">
        <v>48</v>
      </c>
      <c r="T1137" t="s">
        <v>322</v>
      </c>
      <c r="U1137" t="s">
        <v>322</v>
      </c>
      <c r="V1137" t="s">
        <v>322</v>
      </c>
      <c r="W1137" t="s">
        <v>322</v>
      </c>
      <c r="X1137" t="s">
        <v>322</v>
      </c>
      <c r="Y1137" t="s">
        <v>322</v>
      </c>
      <c r="Z1137" t="s">
        <v>322</v>
      </c>
      <c r="AH1137" t="s">
        <v>322</v>
      </c>
      <c r="AI1137" s="26"/>
      <c r="AJ1137" s="26" t="s">
        <v>322</v>
      </c>
      <c r="AK1137" s="26" t="s">
        <v>322</v>
      </c>
      <c r="AL1137" s="26" t="s">
        <v>322</v>
      </c>
      <c r="AM1137" s="26" t="str" cm="1">
        <f t="array" ref="AM1137">IF(AH1137="Yes",T1137&amp;" (Suspended as of: "&amp;TEXT(AI1137,"m/dd/yyyy")&amp;")",T1137)</f>
        <v xml:space="preserve"> </v>
      </c>
      <c r="AN1137" t="str" cm="1">
        <f t="array" ref="AN113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37" t="str" cm="1">
        <f t="array" ref="AO113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3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37" t="e">
        <f>VLOOKUP(data[[#This Row],[Lead Name]],get_cat!$A$170:$B$172,2,0)</f>
        <v>#N/A</v>
      </c>
      <c r="AR113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38" spans="1:44" x14ac:dyDescent="0.35">
      <c r="A1138" t="s">
        <v>133</v>
      </c>
      <c r="B1138" t="s">
        <v>322</v>
      </c>
      <c r="C1138" t="s">
        <v>322</v>
      </c>
      <c r="D1138" t="s">
        <v>322</v>
      </c>
      <c r="E1138" t="s">
        <v>48</v>
      </c>
      <c r="F1138" t="s">
        <v>48</v>
      </c>
      <c r="G1138" t="s">
        <v>48</v>
      </c>
      <c r="H1138" t="s">
        <v>48</v>
      </c>
      <c r="I1138" t="s">
        <v>48</v>
      </c>
      <c r="J1138" t="s">
        <v>48</v>
      </c>
      <c r="K1138" t="s">
        <v>48</v>
      </c>
      <c r="L1138" t="s">
        <v>48</v>
      </c>
      <c r="M1138" t="s">
        <v>48</v>
      </c>
      <c r="N1138" t="s">
        <v>48</v>
      </c>
      <c r="O1138" t="s">
        <v>48</v>
      </c>
      <c r="P1138" t="s">
        <v>48</v>
      </c>
      <c r="Q1138" t="s">
        <v>48</v>
      </c>
      <c r="R1138" t="s">
        <v>48</v>
      </c>
      <c r="S1138" t="s">
        <v>48</v>
      </c>
      <c r="T1138" t="s">
        <v>322</v>
      </c>
      <c r="U1138" t="s">
        <v>322</v>
      </c>
      <c r="V1138" t="s">
        <v>322</v>
      </c>
      <c r="W1138" t="s">
        <v>322</v>
      </c>
      <c r="X1138" t="s">
        <v>322</v>
      </c>
      <c r="Y1138" t="s">
        <v>322</v>
      </c>
      <c r="Z1138" t="s">
        <v>322</v>
      </c>
      <c r="AH1138" t="s">
        <v>322</v>
      </c>
      <c r="AI1138" s="26"/>
      <c r="AJ1138" s="26" t="s">
        <v>322</v>
      </c>
      <c r="AK1138" s="26" t="s">
        <v>322</v>
      </c>
      <c r="AL1138" s="26" t="s">
        <v>322</v>
      </c>
      <c r="AM1138" s="26" t="str" cm="1">
        <f t="array" ref="AM1138">IF(AH1138="Yes",T1138&amp;" (Suspended as of: "&amp;TEXT(AI1138,"m/dd/yyyy")&amp;")",T1138)</f>
        <v xml:space="preserve"> </v>
      </c>
      <c r="AN1138" t="str" cm="1">
        <f t="array" ref="AN113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38" t="str" cm="1">
        <f t="array" ref="AO113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3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38" t="e">
        <f>VLOOKUP(data[[#This Row],[Lead Name]],get_cat!$A$170:$B$172,2,0)</f>
        <v>#N/A</v>
      </c>
      <c r="AR113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39" spans="1:44" x14ac:dyDescent="0.35">
      <c r="A1139" t="s">
        <v>133</v>
      </c>
      <c r="B1139" t="s">
        <v>322</v>
      </c>
      <c r="C1139" t="s">
        <v>322</v>
      </c>
      <c r="D1139" t="s">
        <v>322</v>
      </c>
      <c r="E1139" t="s">
        <v>48</v>
      </c>
      <c r="F1139" t="s">
        <v>48</v>
      </c>
      <c r="G1139" t="s">
        <v>48</v>
      </c>
      <c r="H1139" t="s">
        <v>48</v>
      </c>
      <c r="I1139" t="s">
        <v>48</v>
      </c>
      <c r="J1139" t="s">
        <v>48</v>
      </c>
      <c r="K1139" t="s">
        <v>48</v>
      </c>
      <c r="L1139" t="s">
        <v>48</v>
      </c>
      <c r="M1139" t="s">
        <v>48</v>
      </c>
      <c r="N1139" t="s">
        <v>48</v>
      </c>
      <c r="O1139" t="s">
        <v>48</v>
      </c>
      <c r="P1139" t="s">
        <v>48</v>
      </c>
      <c r="Q1139" t="s">
        <v>48</v>
      </c>
      <c r="R1139" t="s">
        <v>48</v>
      </c>
      <c r="S1139" t="s">
        <v>48</v>
      </c>
      <c r="T1139" t="s">
        <v>322</v>
      </c>
      <c r="U1139" t="s">
        <v>322</v>
      </c>
      <c r="V1139" t="s">
        <v>322</v>
      </c>
      <c r="W1139" t="s">
        <v>322</v>
      </c>
      <c r="X1139" t="s">
        <v>322</v>
      </c>
      <c r="Y1139" t="s">
        <v>322</v>
      </c>
      <c r="Z1139" t="s">
        <v>322</v>
      </c>
      <c r="AH1139" t="s">
        <v>322</v>
      </c>
      <c r="AI1139" s="26"/>
      <c r="AJ1139" s="26" t="s">
        <v>322</v>
      </c>
      <c r="AK1139" s="26" t="s">
        <v>322</v>
      </c>
      <c r="AL1139" s="26" t="s">
        <v>322</v>
      </c>
      <c r="AM1139" s="26" t="str" cm="1">
        <f t="array" ref="AM1139">IF(AH1139="Yes",T1139&amp;" (Suspended as of: "&amp;TEXT(AI1139,"m/dd/yyyy")&amp;")",T1139)</f>
        <v xml:space="preserve"> </v>
      </c>
      <c r="AN1139" t="str" cm="1">
        <f t="array" ref="AN113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39" t="str" cm="1">
        <f t="array" ref="AO113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3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39" t="e">
        <f>VLOOKUP(data[[#This Row],[Lead Name]],get_cat!$A$170:$B$172,2,0)</f>
        <v>#N/A</v>
      </c>
      <c r="AR113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40" spans="1:44" x14ac:dyDescent="0.35">
      <c r="A1140" t="s">
        <v>133</v>
      </c>
      <c r="B1140" t="s">
        <v>322</v>
      </c>
      <c r="C1140" t="s">
        <v>322</v>
      </c>
      <c r="D1140" t="s">
        <v>322</v>
      </c>
      <c r="E1140" t="s">
        <v>48</v>
      </c>
      <c r="F1140" t="s">
        <v>48</v>
      </c>
      <c r="G1140" t="s">
        <v>48</v>
      </c>
      <c r="H1140" t="s">
        <v>48</v>
      </c>
      <c r="I1140" t="s">
        <v>48</v>
      </c>
      <c r="J1140" t="s">
        <v>48</v>
      </c>
      <c r="K1140" t="s">
        <v>48</v>
      </c>
      <c r="L1140" t="s">
        <v>48</v>
      </c>
      <c r="M1140" t="s">
        <v>48</v>
      </c>
      <c r="N1140" t="s">
        <v>48</v>
      </c>
      <c r="O1140" t="s">
        <v>48</v>
      </c>
      <c r="P1140" t="s">
        <v>48</v>
      </c>
      <c r="Q1140" t="s">
        <v>48</v>
      </c>
      <c r="R1140" t="s">
        <v>48</v>
      </c>
      <c r="S1140" t="s">
        <v>48</v>
      </c>
      <c r="T1140" t="s">
        <v>322</v>
      </c>
      <c r="U1140" t="s">
        <v>322</v>
      </c>
      <c r="V1140" t="s">
        <v>322</v>
      </c>
      <c r="W1140" t="s">
        <v>322</v>
      </c>
      <c r="X1140" t="s">
        <v>322</v>
      </c>
      <c r="Y1140" t="s">
        <v>322</v>
      </c>
      <c r="Z1140" t="s">
        <v>322</v>
      </c>
      <c r="AH1140" t="s">
        <v>322</v>
      </c>
      <c r="AI1140" s="26"/>
      <c r="AJ1140" s="26" t="s">
        <v>322</v>
      </c>
      <c r="AK1140" s="26" t="s">
        <v>322</v>
      </c>
      <c r="AL1140" s="26" t="s">
        <v>322</v>
      </c>
      <c r="AM1140" s="26" t="str" cm="1">
        <f t="array" ref="AM1140">IF(AH1140="Yes",T1140&amp;" (Suspended as of: "&amp;TEXT(AI1140,"m/dd/yyyy")&amp;")",T1140)</f>
        <v xml:space="preserve"> </v>
      </c>
      <c r="AN1140" t="str" cm="1">
        <f t="array" ref="AN114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40" t="str" cm="1">
        <f t="array" ref="AO114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4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40" t="e">
        <f>VLOOKUP(data[[#This Row],[Lead Name]],get_cat!$A$170:$B$172,2,0)</f>
        <v>#N/A</v>
      </c>
      <c r="AR114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41" spans="1:44" x14ac:dyDescent="0.35">
      <c r="A1141" t="s">
        <v>133</v>
      </c>
      <c r="B1141" t="s">
        <v>322</v>
      </c>
      <c r="C1141" t="s">
        <v>322</v>
      </c>
      <c r="D1141" t="s">
        <v>322</v>
      </c>
      <c r="E1141" t="s">
        <v>48</v>
      </c>
      <c r="F1141" t="s">
        <v>48</v>
      </c>
      <c r="G1141" t="s">
        <v>48</v>
      </c>
      <c r="H1141" t="s">
        <v>48</v>
      </c>
      <c r="I1141" t="s">
        <v>48</v>
      </c>
      <c r="J1141" t="s">
        <v>48</v>
      </c>
      <c r="K1141" t="s">
        <v>48</v>
      </c>
      <c r="L1141" t="s">
        <v>48</v>
      </c>
      <c r="M1141" t="s">
        <v>48</v>
      </c>
      <c r="N1141" t="s">
        <v>48</v>
      </c>
      <c r="O1141" t="s">
        <v>48</v>
      </c>
      <c r="P1141" t="s">
        <v>48</v>
      </c>
      <c r="Q1141" t="s">
        <v>48</v>
      </c>
      <c r="R1141" t="s">
        <v>48</v>
      </c>
      <c r="S1141" t="s">
        <v>48</v>
      </c>
      <c r="T1141" t="s">
        <v>322</v>
      </c>
      <c r="U1141" t="s">
        <v>322</v>
      </c>
      <c r="V1141" t="s">
        <v>322</v>
      </c>
      <c r="W1141" t="s">
        <v>322</v>
      </c>
      <c r="X1141" t="s">
        <v>322</v>
      </c>
      <c r="Y1141" t="s">
        <v>322</v>
      </c>
      <c r="Z1141" t="s">
        <v>322</v>
      </c>
      <c r="AH1141" t="s">
        <v>322</v>
      </c>
      <c r="AI1141" s="26"/>
      <c r="AJ1141" s="26" t="s">
        <v>322</v>
      </c>
      <c r="AK1141" s="26" t="s">
        <v>322</v>
      </c>
      <c r="AL1141" s="26" t="s">
        <v>322</v>
      </c>
      <c r="AM1141" s="26" t="str" cm="1">
        <f t="array" ref="AM1141">IF(AH1141="Yes",T1141&amp;" (Suspended as of: "&amp;TEXT(AI1141,"m/dd/yyyy")&amp;")",T1141)</f>
        <v xml:space="preserve"> </v>
      </c>
      <c r="AN1141" t="str" cm="1">
        <f t="array" ref="AN114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41" t="str" cm="1">
        <f t="array" ref="AO114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4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41" t="e">
        <f>VLOOKUP(data[[#This Row],[Lead Name]],get_cat!$A$170:$B$172,2,0)</f>
        <v>#N/A</v>
      </c>
      <c r="AR114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42" spans="1:44" x14ac:dyDescent="0.35">
      <c r="A1142" t="s">
        <v>133</v>
      </c>
      <c r="B1142" t="s">
        <v>322</v>
      </c>
      <c r="C1142" t="s">
        <v>322</v>
      </c>
      <c r="D1142" t="s">
        <v>322</v>
      </c>
      <c r="E1142" t="s">
        <v>48</v>
      </c>
      <c r="F1142" t="s">
        <v>48</v>
      </c>
      <c r="G1142" t="s">
        <v>48</v>
      </c>
      <c r="H1142" t="s">
        <v>48</v>
      </c>
      <c r="I1142" t="s">
        <v>48</v>
      </c>
      <c r="J1142" t="s">
        <v>48</v>
      </c>
      <c r="K1142" t="s">
        <v>48</v>
      </c>
      <c r="L1142" t="s">
        <v>48</v>
      </c>
      <c r="M1142" t="s">
        <v>48</v>
      </c>
      <c r="N1142" t="s">
        <v>48</v>
      </c>
      <c r="O1142" t="s">
        <v>48</v>
      </c>
      <c r="P1142" t="s">
        <v>48</v>
      </c>
      <c r="Q1142" t="s">
        <v>48</v>
      </c>
      <c r="R1142" t="s">
        <v>48</v>
      </c>
      <c r="S1142" t="s">
        <v>48</v>
      </c>
      <c r="T1142" t="s">
        <v>322</v>
      </c>
      <c r="U1142" t="s">
        <v>322</v>
      </c>
      <c r="V1142" t="s">
        <v>322</v>
      </c>
      <c r="W1142" t="s">
        <v>322</v>
      </c>
      <c r="X1142" t="s">
        <v>322</v>
      </c>
      <c r="Y1142" t="s">
        <v>322</v>
      </c>
      <c r="Z1142" t="s">
        <v>322</v>
      </c>
      <c r="AH1142" t="s">
        <v>322</v>
      </c>
      <c r="AI1142" s="26"/>
      <c r="AJ1142" s="26" t="s">
        <v>322</v>
      </c>
      <c r="AK1142" s="26" t="s">
        <v>322</v>
      </c>
      <c r="AL1142" s="26" t="s">
        <v>322</v>
      </c>
      <c r="AM1142" s="26" t="str" cm="1">
        <f t="array" ref="AM1142">IF(AH1142="Yes",T1142&amp;" (Suspended as of: "&amp;TEXT(AI1142,"m/dd/yyyy")&amp;")",T1142)</f>
        <v xml:space="preserve"> </v>
      </c>
      <c r="AN1142" t="str" cm="1">
        <f t="array" ref="AN114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42" t="str" cm="1">
        <f t="array" ref="AO114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4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42" t="e">
        <f>VLOOKUP(data[[#This Row],[Lead Name]],get_cat!$A$170:$B$172,2,0)</f>
        <v>#N/A</v>
      </c>
      <c r="AR114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43" spans="1:44" x14ac:dyDescent="0.35">
      <c r="A1143" t="s">
        <v>133</v>
      </c>
      <c r="B1143" t="s">
        <v>322</v>
      </c>
      <c r="C1143" t="s">
        <v>322</v>
      </c>
      <c r="D1143" t="s">
        <v>322</v>
      </c>
      <c r="E1143" t="s">
        <v>48</v>
      </c>
      <c r="F1143" t="s">
        <v>48</v>
      </c>
      <c r="G1143" t="s">
        <v>48</v>
      </c>
      <c r="H1143" t="s">
        <v>48</v>
      </c>
      <c r="I1143" t="s">
        <v>48</v>
      </c>
      <c r="J1143" t="s">
        <v>48</v>
      </c>
      <c r="K1143" t="s">
        <v>48</v>
      </c>
      <c r="L1143" t="s">
        <v>48</v>
      </c>
      <c r="M1143" t="s">
        <v>48</v>
      </c>
      <c r="N1143" t="s">
        <v>48</v>
      </c>
      <c r="O1143" t="s">
        <v>48</v>
      </c>
      <c r="P1143" t="s">
        <v>48</v>
      </c>
      <c r="Q1143" t="s">
        <v>48</v>
      </c>
      <c r="R1143" t="s">
        <v>48</v>
      </c>
      <c r="S1143" t="s">
        <v>48</v>
      </c>
      <c r="T1143" t="s">
        <v>322</v>
      </c>
      <c r="U1143" t="s">
        <v>322</v>
      </c>
      <c r="V1143" t="s">
        <v>322</v>
      </c>
      <c r="W1143" t="s">
        <v>322</v>
      </c>
      <c r="X1143" t="s">
        <v>322</v>
      </c>
      <c r="Y1143" t="s">
        <v>322</v>
      </c>
      <c r="Z1143" t="s">
        <v>322</v>
      </c>
      <c r="AH1143" t="s">
        <v>322</v>
      </c>
      <c r="AI1143" s="26"/>
      <c r="AJ1143" s="26" t="s">
        <v>322</v>
      </c>
      <c r="AK1143" s="26" t="s">
        <v>322</v>
      </c>
      <c r="AL1143" s="26" t="s">
        <v>322</v>
      </c>
      <c r="AM1143" s="26" t="str" cm="1">
        <f t="array" ref="AM1143">IF(AH1143="Yes",T1143&amp;" (Suspended as of: "&amp;TEXT(AI1143,"m/dd/yyyy")&amp;")",T1143)</f>
        <v xml:space="preserve"> </v>
      </c>
      <c r="AN1143" t="str" cm="1">
        <f t="array" ref="AN114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43" t="str" cm="1">
        <f t="array" ref="AO114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4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43" t="e">
        <f>VLOOKUP(data[[#This Row],[Lead Name]],get_cat!$A$170:$B$172,2,0)</f>
        <v>#N/A</v>
      </c>
      <c r="AR114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44" spans="1:44" x14ac:dyDescent="0.35">
      <c r="A1144" t="s">
        <v>133</v>
      </c>
      <c r="B1144" t="s">
        <v>322</v>
      </c>
      <c r="C1144" t="s">
        <v>322</v>
      </c>
      <c r="D1144" t="s">
        <v>322</v>
      </c>
      <c r="E1144" t="s">
        <v>48</v>
      </c>
      <c r="F1144" t="s">
        <v>48</v>
      </c>
      <c r="G1144" t="s">
        <v>48</v>
      </c>
      <c r="H1144" t="s">
        <v>48</v>
      </c>
      <c r="I1144" t="s">
        <v>48</v>
      </c>
      <c r="J1144" t="s">
        <v>48</v>
      </c>
      <c r="K1144" t="s">
        <v>48</v>
      </c>
      <c r="L1144" t="s">
        <v>48</v>
      </c>
      <c r="M1144" t="s">
        <v>48</v>
      </c>
      <c r="N1144" t="s">
        <v>48</v>
      </c>
      <c r="O1144" t="s">
        <v>48</v>
      </c>
      <c r="P1144" t="s">
        <v>48</v>
      </c>
      <c r="Q1144" t="s">
        <v>48</v>
      </c>
      <c r="R1144" t="s">
        <v>48</v>
      </c>
      <c r="S1144" t="s">
        <v>48</v>
      </c>
      <c r="T1144" t="s">
        <v>322</v>
      </c>
      <c r="U1144" t="s">
        <v>322</v>
      </c>
      <c r="V1144" t="s">
        <v>322</v>
      </c>
      <c r="W1144" t="s">
        <v>322</v>
      </c>
      <c r="X1144" t="s">
        <v>322</v>
      </c>
      <c r="Y1144" t="s">
        <v>322</v>
      </c>
      <c r="Z1144" t="s">
        <v>322</v>
      </c>
      <c r="AH1144" t="s">
        <v>322</v>
      </c>
      <c r="AI1144" s="26"/>
      <c r="AJ1144" s="26" t="s">
        <v>322</v>
      </c>
      <c r="AK1144" s="26" t="s">
        <v>322</v>
      </c>
      <c r="AL1144" s="26" t="s">
        <v>322</v>
      </c>
      <c r="AM1144" s="26" t="str" cm="1">
        <f t="array" ref="AM1144">IF(AH1144="Yes",T1144&amp;" (Suspended as of: "&amp;TEXT(AI1144,"m/dd/yyyy")&amp;")",T1144)</f>
        <v xml:space="preserve"> </v>
      </c>
      <c r="AN1144" t="str" cm="1">
        <f t="array" ref="AN114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44" t="str" cm="1">
        <f t="array" ref="AO114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4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44" t="e">
        <f>VLOOKUP(data[[#This Row],[Lead Name]],get_cat!$A$170:$B$172,2,0)</f>
        <v>#N/A</v>
      </c>
      <c r="AR114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45" spans="1:44" x14ac:dyDescent="0.35">
      <c r="A1145" t="s">
        <v>133</v>
      </c>
      <c r="B1145" t="s">
        <v>322</v>
      </c>
      <c r="C1145" t="s">
        <v>322</v>
      </c>
      <c r="D1145" t="s">
        <v>322</v>
      </c>
      <c r="E1145" t="s">
        <v>48</v>
      </c>
      <c r="F1145" t="s">
        <v>48</v>
      </c>
      <c r="G1145" t="s">
        <v>48</v>
      </c>
      <c r="H1145" t="s">
        <v>48</v>
      </c>
      <c r="I1145" t="s">
        <v>48</v>
      </c>
      <c r="J1145" t="s">
        <v>48</v>
      </c>
      <c r="K1145" t="s">
        <v>48</v>
      </c>
      <c r="L1145" t="s">
        <v>48</v>
      </c>
      <c r="M1145" t="s">
        <v>48</v>
      </c>
      <c r="N1145" t="s">
        <v>48</v>
      </c>
      <c r="O1145" t="s">
        <v>48</v>
      </c>
      <c r="P1145" t="s">
        <v>48</v>
      </c>
      <c r="Q1145" t="s">
        <v>48</v>
      </c>
      <c r="R1145" t="s">
        <v>48</v>
      </c>
      <c r="S1145" t="s">
        <v>48</v>
      </c>
      <c r="T1145" t="s">
        <v>322</v>
      </c>
      <c r="U1145" t="s">
        <v>322</v>
      </c>
      <c r="V1145" t="s">
        <v>322</v>
      </c>
      <c r="W1145" t="s">
        <v>322</v>
      </c>
      <c r="X1145" t="s">
        <v>322</v>
      </c>
      <c r="Y1145" t="s">
        <v>322</v>
      </c>
      <c r="Z1145" t="s">
        <v>322</v>
      </c>
      <c r="AH1145" t="s">
        <v>322</v>
      </c>
      <c r="AI1145" s="26"/>
      <c r="AJ1145" s="26" t="s">
        <v>322</v>
      </c>
      <c r="AK1145" s="26" t="s">
        <v>322</v>
      </c>
      <c r="AL1145" s="26" t="s">
        <v>322</v>
      </c>
      <c r="AM1145" s="26" t="str" cm="1">
        <f t="array" ref="AM1145">IF(AH1145="Yes",T1145&amp;" (Suspended as of: "&amp;TEXT(AI1145,"m/dd/yyyy")&amp;")",T1145)</f>
        <v xml:space="preserve"> </v>
      </c>
      <c r="AN1145" t="str" cm="1">
        <f t="array" ref="AN114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45" t="str" cm="1">
        <f t="array" ref="AO114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4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45" t="e">
        <f>VLOOKUP(data[[#This Row],[Lead Name]],get_cat!$A$170:$B$172,2,0)</f>
        <v>#N/A</v>
      </c>
      <c r="AR114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46" spans="1:44" x14ac:dyDescent="0.35">
      <c r="A1146" t="s">
        <v>133</v>
      </c>
      <c r="B1146" t="s">
        <v>322</v>
      </c>
      <c r="C1146" t="s">
        <v>322</v>
      </c>
      <c r="D1146" t="s">
        <v>322</v>
      </c>
      <c r="E1146" t="s">
        <v>48</v>
      </c>
      <c r="F1146" t="s">
        <v>48</v>
      </c>
      <c r="G1146" t="s">
        <v>48</v>
      </c>
      <c r="H1146" t="s">
        <v>48</v>
      </c>
      <c r="I1146" t="s">
        <v>48</v>
      </c>
      <c r="J1146" t="s">
        <v>48</v>
      </c>
      <c r="K1146" t="s">
        <v>48</v>
      </c>
      <c r="L1146" t="s">
        <v>48</v>
      </c>
      <c r="M1146" t="s">
        <v>48</v>
      </c>
      <c r="N1146" t="s">
        <v>48</v>
      </c>
      <c r="O1146" t="s">
        <v>48</v>
      </c>
      <c r="P1146" t="s">
        <v>48</v>
      </c>
      <c r="Q1146" t="s">
        <v>48</v>
      </c>
      <c r="R1146" t="s">
        <v>48</v>
      </c>
      <c r="S1146" t="s">
        <v>48</v>
      </c>
      <c r="T1146" t="s">
        <v>322</v>
      </c>
      <c r="U1146" t="s">
        <v>322</v>
      </c>
      <c r="V1146" t="s">
        <v>322</v>
      </c>
      <c r="W1146" t="s">
        <v>322</v>
      </c>
      <c r="X1146" t="s">
        <v>322</v>
      </c>
      <c r="Y1146" t="s">
        <v>322</v>
      </c>
      <c r="Z1146" t="s">
        <v>322</v>
      </c>
      <c r="AH1146" t="s">
        <v>322</v>
      </c>
      <c r="AI1146" s="26"/>
      <c r="AJ1146" s="26" t="s">
        <v>322</v>
      </c>
      <c r="AK1146" s="26" t="s">
        <v>322</v>
      </c>
      <c r="AL1146" s="26" t="s">
        <v>322</v>
      </c>
      <c r="AM1146" s="26" t="str" cm="1">
        <f t="array" ref="AM1146">IF(AH1146="Yes",T1146&amp;" (Suspended as of: "&amp;TEXT(AI1146,"m/dd/yyyy")&amp;")",T1146)</f>
        <v xml:space="preserve"> </v>
      </c>
      <c r="AN1146" t="str" cm="1">
        <f t="array" ref="AN114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46" t="str" cm="1">
        <f t="array" ref="AO114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4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46" t="e">
        <f>VLOOKUP(data[[#This Row],[Lead Name]],get_cat!$A$170:$B$172,2,0)</f>
        <v>#N/A</v>
      </c>
      <c r="AR114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47" spans="1:44" x14ac:dyDescent="0.35">
      <c r="A1147" t="s">
        <v>133</v>
      </c>
      <c r="B1147" t="s">
        <v>322</v>
      </c>
      <c r="C1147" t="s">
        <v>322</v>
      </c>
      <c r="D1147" t="s">
        <v>322</v>
      </c>
      <c r="E1147" t="s">
        <v>48</v>
      </c>
      <c r="F1147" t="s">
        <v>48</v>
      </c>
      <c r="G1147" t="s">
        <v>48</v>
      </c>
      <c r="H1147" t="s">
        <v>48</v>
      </c>
      <c r="I1147" t="s">
        <v>48</v>
      </c>
      <c r="J1147" t="s">
        <v>48</v>
      </c>
      <c r="K1147" t="s">
        <v>48</v>
      </c>
      <c r="L1147" t="s">
        <v>48</v>
      </c>
      <c r="M1147" t="s">
        <v>48</v>
      </c>
      <c r="N1147" t="s">
        <v>48</v>
      </c>
      <c r="O1147" t="s">
        <v>48</v>
      </c>
      <c r="P1147" t="s">
        <v>48</v>
      </c>
      <c r="Q1147" t="s">
        <v>48</v>
      </c>
      <c r="R1147" t="s">
        <v>48</v>
      </c>
      <c r="S1147" t="s">
        <v>48</v>
      </c>
      <c r="T1147" t="s">
        <v>322</v>
      </c>
      <c r="U1147" t="s">
        <v>322</v>
      </c>
      <c r="V1147" t="s">
        <v>322</v>
      </c>
      <c r="W1147" t="s">
        <v>322</v>
      </c>
      <c r="X1147" t="s">
        <v>322</v>
      </c>
      <c r="Y1147" t="s">
        <v>322</v>
      </c>
      <c r="Z1147" t="s">
        <v>322</v>
      </c>
      <c r="AH1147" t="s">
        <v>322</v>
      </c>
      <c r="AI1147" s="26"/>
      <c r="AJ1147" s="26" t="s">
        <v>322</v>
      </c>
      <c r="AK1147" s="26" t="s">
        <v>322</v>
      </c>
      <c r="AL1147" s="26" t="s">
        <v>322</v>
      </c>
      <c r="AM1147" s="26" t="str" cm="1">
        <f t="array" ref="AM1147">IF(AH1147="Yes",T1147&amp;" (Suspended as of: "&amp;TEXT(AI1147,"m/dd/yyyy")&amp;")",T1147)</f>
        <v xml:space="preserve"> </v>
      </c>
      <c r="AN1147" t="str" cm="1">
        <f t="array" ref="AN114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47" t="str" cm="1">
        <f t="array" ref="AO114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4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47" t="e">
        <f>VLOOKUP(data[[#This Row],[Lead Name]],get_cat!$A$170:$B$172,2,0)</f>
        <v>#N/A</v>
      </c>
      <c r="AR114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48" spans="1:44" x14ac:dyDescent="0.35">
      <c r="A1148" t="s">
        <v>133</v>
      </c>
      <c r="B1148" t="s">
        <v>322</v>
      </c>
      <c r="C1148" t="s">
        <v>322</v>
      </c>
      <c r="D1148" t="s">
        <v>322</v>
      </c>
      <c r="E1148" t="s">
        <v>48</v>
      </c>
      <c r="F1148" t="s">
        <v>48</v>
      </c>
      <c r="G1148" t="s">
        <v>48</v>
      </c>
      <c r="H1148" t="s">
        <v>48</v>
      </c>
      <c r="I1148" t="s">
        <v>48</v>
      </c>
      <c r="J1148" t="s">
        <v>48</v>
      </c>
      <c r="K1148" t="s">
        <v>48</v>
      </c>
      <c r="L1148" t="s">
        <v>48</v>
      </c>
      <c r="M1148" t="s">
        <v>48</v>
      </c>
      <c r="N1148" t="s">
        <v>48</v>
      </c>
      <c r="O1148" t="s">
        <v>48</v>
      </c>
      <c r="P1148" t="s">
        <v>48</v>
      </c>
      <c r="Q1148" t="s">
        <v>48</v>
      </c>
      <c r="R1148" t="s">
        <v>48</v>
      </c>
      <c r="S1148" t="s">
        <v>48</v>
      </c>
      <c r="T1148" t="s">
        <v>322</v>
      </c>
      <c r="U1148" t="s">
        <v>322</v>
      </c>
      <c r="V1148" t="s">
        <v>322</v>
      </c>
      <c r="W1148" t="s">
        <v>322</v>
      </c>
      <c r="X1148" t="s">
        <v>322</v>
      </c>
      <c r="Y1148" t="s">
        <v>322</v>
      </c>
      <c r="Z1148" t="s">
        <v>322</v>
      </c>
      <c r="AH1148" t="s">
        <v>322</v>
      </c>
      <c r="AI1148" s="26"/>
      <c r="AJ1148" s="26" t="s">
        <v>322</v>
      </c>
      <c r="AK1148" s="26" t="s">
        <v>322</v>
      </c>
      <c r="AL1148" s="26" t="s">
        <v>322</v>
      </c>
      <c r="AM1148" s="26" t="str" cm="1">
        <f t="array" ref="AM1148">IF(AH1148="Yes",T1148&amp;" (Suspended as of: "&amp;TEXT(AI1148,"m/dd/yyyy")&amp;")",T1148)</f>
        <v xml:space="preserve"> </v>
      </c>
      <c r="AN1148" t="str" cm="1">
        <f t="array" ref="AN114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48" t="str" cm="1">
        <f t="array" ref="AO114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4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48" t="e">
        <f>VLOOKUP(data[[#This Row],[Lead Name]],get_cat!$A$170:$B$172,2,0)</f>
        <v>#N/A</v>
      </c>
      <c r="AR114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49" spans="1:44" x14ac:dyDescent="0.35">
      <c r="A1149" t="s">
        <v>133</v>
      </c>
      <c r="B1149" t="s">
        <v>322</v>
      </c>
      <c r="C1149" t="s">
        <v>322</v>
      </c>
      <c r="D1149" t="s">
        <v>322</v>
      </c>
      <c r="E1149" t="s">
        <v>48</v>
      </c>
      <c r="F1149" t="s">
        <v>48</v>
      </c>
      <c r="G1149" t="s">
        <v>48</v>
      </c>
      <c r="H1149" t="s">
        <v>48</v>
      </c>
      <c r="I1149" t="s">
        <v>48</v>
      </c>
      <c r="J1149" t="s">
        <v>48</v>
      </c>
      <c r="K1149" t="s">
        <v>48</v>
      </c>
      <c r="L1149" t="s">
        <v>48</v>
      </c>
      <c r="M1149" t="s">
        <v>48</v>
      </c>
      <c r="N1149" t="s">
        <v>48</v>
      </c>
      <c r="O1149" t="s">
        <v>48</v>
      </c>
      <c r="P1149" t="s">
        <v>48</v>
      </c>
      <c r="Q1149" t="s">
        <v>48</v>
      </c>
      <c r="R1149" t="s">
        <v>48</v>
      </c>
      <c r="S1149" t="s">
        <v>48</v>
      </c>
      <c r="T1149" t="s">
        <v>322</v>
      </c>
      <c r="U1149" t="s">
        <v>322</v>
      </c>
      <c r="V1149" t="s">
        <v>322</v>
      </c>
      <c r="W1149" t="s">
        <v>322</v>
      </c>
      <c r="X1149" t="s">
        <v>322</v>
      </c>
      <c r="Y1149" t="s">
        <v>322</v>
      </c>
      <c r="Z1149" t="s">
        <v>322</v>
      </c>
      <c r="AH1149" t="s">
        <v>322</v>
      </c>
      <c r="AI1149" s="26"/>
      <c r="AJ1149" s="26" t="s">
        <v>322</v>
      </c>
      <c r="AK1149" s="26" t="s">
        <v>322</v>
      </c>
      <c r="AL1149" s="26" t="s">
        <v>322</v>
      </c>
      <c r="AM1149" s="26" t="str" cm="1">
        <f t="array" ref="AM1149">IF(AH1149="Yes",T1149&amp;" (Suspended as of: "&amp;TEXT(AI1149,"m/dd/yyyy")&amp;")",T1149)</f>
        <v xml:space="preserve"> </v>
      </c>
      <c r="AN1149" t="str" cm="1">
        <f t="array" ref="AN114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49" t="str" cm="1">
        <f t="array" ref="AO114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4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49" t="e">
        <f>VLOOKUP(data[[#This Row],[Lead Name]],get_cat!$A$170:$B$172,2,0)</f>
        <v>#N/A</v>
      </c>
      <c r="AR114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50" spans="1:44" x14ac:dyDescent="0.35">
      <c r="A1150" t="s">
        <v>133</v>
      </c>
      <c r="B1150" t="s">
        <v>322</v>
      </c>
      <c r="C1150" t="s">
        <v>322</v>
      </c>
      <c r="D1150" t="s">
        <v>322</v>
      </c>
      <c r="E1150" t="s">
        <v>48</v>
      </c>
      <c r="F1150" t="s">
        <v>48</v>
      </c>
      <c r="G1150" t="s">
        <v>48</v>
      </c>
      <c r="H1150" t="s">
        <v>48</v>
      </c>
      <c r="I1150" t="s">
        <v>48</v>
      </c>
      <c r="J1150" t="s">
        <v>48</v>
      </c>
      <c r="K1150" t="s">
        <v>48</v>
      </c>
      <c r="L1150" t="s">
        <v>48</v>
      </c>
      <c r="M1150" t="s">
        <v>48</v>
      </c>
      <c r="N1150" t="s">
        <v>48</v>
      </c>
      <c r="O1150" t="s">
        <v>48</v>
      </c>
      <c r="P1150" t="s">
        <v>48</v>
      </c>
      <c r="Q1150" t="s">
        <v>48</v>
      </c>
      <c r="R1150" t="s">
        <v>48</v>
      </c>
      <c r="S1150" t="s">
        <v>48</v>
      </c>
      <c r="T1150" t="s">
        <v>322</v>
      </c>
      <c r="U1150" t="s">
        <v>322</v>
      </c>
      <c r="V1150" t="s">
        <v>322</v>
      </c>
      <c r="W1150" t="s">
        <v>322</v>
      </c>
      <c r="X1150" t="s">
        <v>322</v>
      </c>
      <c r="Y1150" t="s">
        <v>322</v>
      </c>
      <c r="Z1150" t="s">
        <v>322</v>
      </c>
      <c r="AH1150" t="s">
        <v>322</v>
      </c>
      <c r="AI1150" s="26"/>
      <c r="AJ1150" s="26" t="s">
        <v>322</v>
      </c>
      <c r="AK1150" s="26" t="s">
        <v>322</v>
      </c>
      <c r="AL1150" s="26" t="s">
        <v>322</v>
      </c>
      <c r="AM1150" s="26" t="str" cm="1">
        <f t="array" ref="AM1150">IF(AH1150="Yes",T1150&amp;" (Suspended as of: "&amp;TEXT(AI1150,"m/dd/yyyy")&amp;")",T1150)</f>
        <v xml:space="preserve"> </v>
      </c>
      <c r="AN1150" t="str" cm="1">
        <f t="array" ref="AN115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50" t="str" cm="1">
        <f t="array" ref="AO115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5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50" t="e">
        <f>VLOOKUP(data[[#This Row],[Lead Name]],get_cat!$A$170:$B$172,2,0)</f>
        <v>#N/A</v>
      </c>
      <c r="AR115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51" spans="1:44" x14ac:dyDescent="0.35">
      <c r="A1151" t="s">
        <v>133</v>
      </c>
      <c r="B1151" t="s">
        <v>322</v>
      </c>
      <c r="C1151" t="s">
        <v>322</v>
      </c>
      <c r="D1151" t="s">
        <v>322</v>
      </c>
      <c r="E1151" t="s">
        <v>48</v>
      </c>
      <c r="F1151" t="s">
        <v>48</v>
      </c>
      <c r="G1151" t="s">
        <v>48</v>
      </c>
      <c r="H1151" t="s">
        <v>48</v>
      </c>
      <c r="I1151" t="s">
        <v>48</v>
      </c>
      <c r="J1151" t="s">
        <v>48</v>
      </c>
      <c r="K1151" t="s">
        <v>48</v>
      </c>
      <c r="L1151" t="s">
        <v>48</v>
      </c>
      <c r="M1151" t="s">
        <v>48</v>
      </c>
      <c r="N1151" t="s">
        <v>48</v>
      </c>
      <c r="O1151" t="s">
        <v>48</v>
      </c>
      <c r="P1151" t="s">
        <v>48</v>
      </c>
      <c r="Q1151" t="s">
        <v>48</v>
      </c>
      <c r="R1151" t="s">
        <v>48</v>
      </c>
      <c r="S1151" t="s">
        <v>48</v>
      </c>
      <c r="T1151" t="s">
        <v>322</v>
      </c>
      <c r="U1151" t="s">
        <v>322</v>
      </c>
      <c r="V1151" t="s">
        <v>322</v>
      </c>
      <c r="W1151" t="s">
        <v>322</v>
      </c>
      <c r="X1151" t="s">
        <v>322</v>
      </c>
      <c r="Y1151" t="s">
        <v>322</v>
      </c>
      <c r="Z1151" t="s">
        <v>322</v>
      </c>
      <c r="AH1151" t="s">
        <v>322</v>
      </c>
      <c r="AI1151" s="26"/>
      <c r="AJ1151" s="26" t="s">
        <v>322</v>
      </c>
      <c r="AK1151" s="26" t="s">
        <v>322</v>
      </c>
      <c r="AL1151" s="26" t="s">
        <v>322</v>
      </c>
      <c r="AM1151" s="26" t="str" cm="1">
        <f t="array" ref="AM1151">IF(AH1151="Yes",T1151&amp;" (Suspended as of: "&amp;TEXT(AI1151,"m/dd/yyyy")&amp;")",T1151)</f>
        <v xml:space="preserve"> </v>
      </c>
      <c r="AN1151" t="str" cm="1">
        <f t="array" ref="AN115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51" t="str" cm="1">
        <f t="array" ref="AO115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5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51" t="e">
        <f>VLOOKUP(data[[#This Row],[Lead Name]],get_cat!$A$170:$B$172,2,0)</f>
        <v>#N/A</v>
      </c>
      <c r="AR115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52" spans="1:44" x14ac:dyDescent="0.35">
      <c r="A1152" t="s">
        <v>133</v>
      </c>
      <c r="B1152" t="s">
        <v>322</v>
      </c>
      <c r="C1152" t="s">
        <v>322</v>
      </c>
      <c r="D1152" t="s">
        <v>322</v>
      </c>
      <c r="E1152" t="s">
        <v>48</v>
      </c>
      <c r="F1152" t="s">
        <v>48</v>
      </c>
      <c r="G1152" t="s">
        <v>48</v>
      </c>
      <c r="H1152" t="s">
        <v>48</v>
      </c>
      <c r="I1152" t="s">
        <v>48</v>
      </c>
      <c r="J1152" t="s">
        <v>48</v>
      </c>
      <c r="K1152" t="s">
        <v>48</v>
      </c>
      <c r="L1152" t="s">
        <v>48</v>
      </c>
      <c r="M1152" t="s">
        <v>48</v>
      </c>
      <c r="N1152" t="s">
        <v>48</v>
      </c>
      <c r="O1152" t="s">
        <v>48</v>
      </c>
      <c r="P1152" t="s">
        <v>48</v>
      </c>
      <c r="Q1152" t="s">
        <v>48</v>
      </c>
      <c r="R1152" t="s">
        <v>48</v>
      </c>
      <c r="S1152" t="s">
        <v>48</v>
      </c>
      <c r="T1152" t="s">
        <v>322</v>
      </c>
      <c r="U1152" t="s">
        <v>322</v>
      </c>
      <c r="V1152" t="s">
        <v>322</v>
      </c>
      <c r="W1152" t="s">
        <v>322</v>
      </c>
      <c r="X1152" t="s">
        <v>322</v>
      </c>
      <c r="Y1152" t="s">
        <v>322</v>
      </c>
      <c r="Z1152" t="s">
        <v>322</v>
      </c>
      <c r="AH1152" t="s">
        <v>322</v>
      </c>
      <c r="AI1152" s="26"/>
      <c r="AJ1152" s="26" t="s">
        <v>322</v>
      </c>
      <c r="AK1152" s="26" t="s">
        <v>322</v>
      </c>
      <c r="AL1152" s="26" t="s">
        <v>322</v>
      </c>
      <c r="AM1152" s="26" t="str" cm="1">
        <f t="array" ref="AM1152">IF(AH1152="Yes",T1152&amp;" (Suspended as of: "&amp;TEXT(AI1152,"m/dd/yyyy")&amp;")",T1152)</f>
        <v xml:space="preserve"> </v>
      </c>
      <c r="AN1152" t="str" cm="1">
        <f t="array" ref="AN115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52" t="str" cm="1">
        <f t="array" ref="AO115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5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52" t="e">
        <f>VLOOKUP(data[[#This Row],[Lead Name]],get_cat!$A$170:$B$172,2,0)</f>
        <v>#N/A</v>
      </c>
      <c r="AR115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53" spans="1:44" x14ac:dyDescent="0.35">
      <c r="A1153" t="s">
        <v>133</v>
      </c>
      <c r="B1153" t="s">
        <v>322</v>
      </c>
      <c r="C1153" t="s">
        <v>322</v>
      </c>
      <c r="D1153" t="s">
        <v>322</v>
      </c>
      <c r="E1153" t="s">
        <v>48</v>
      </c>
      <c r="F1153" t="s">
        <v>48</v>
      </c>
      <c r="G1153" t="s">
        <v>48</v>
      </c>
      <c r="H1153" t="s">
        <v>48</v>
      </c>
      <c r="I1153" t="s">
        <v>48</v>
      </c>
      <c r="J1153" t="s">
        <v>48</v>
      </c>
      <c r="K1153" t="s">
        <v>48</v>
      </c>
      <c r="L1153" t="s">
        <v>48</v>
      </c>
      <c r="M1153" t="s">
        <v>48</v>
      </c>
      <c r="N1153" t="s">
        <v>48</v>
      </c>
      <c r="O1153" t="s">
        <v>48</v>
      </c>
      <c r="P1153" t="s">
        <v>48</v>
      </c>
      <c r="Q1153" t="s">
        <v>48</v>
      </c>
      <c r="R1153" t="s">
        <v>48</v>
      </c>
      <c r="S1153" t="s">
        <v>48</v>
      </c>
      <c r="T1153" t="s">
        <v>322</v>
      </c>
      <c r="U1153" t="s">
        <v>322</v>
      </c>
      <c r="V1153" t="s">
        <v>322</v>
      </c>
      <c r="W1153" t="s">
        <v>322</v>
      </c>
      <c r="X1153" t="s">
        <v>322</v>
      </c>
      <c r="Y1153" t="s">
        <v>322</v>
      </c>
      <c r="Z1153" t="s">
        <v>322</v>
      </c>
      <c r="AH1153" t="s">
        <v>322</v>
      </c>
      <c r="AI1153" s="26"/>
      <c r="AJ1153" s="26" t="s">
        <v>322</v>
      </c>
      <c r="AK1153" s="26" t="s">
        <v>322</v>
      </c>
      <c r="AL1153" s="26" t="s">
        <v>322</v>
      </c>
      <c r="AM1153" s="26" t="str" cm="1">
        <f t="array" ref="AM1153">IF(AH1153="Yes",T1153&amp;" (Suspended as of: "&amp;TEXT(AI1153,"m/dd/yyyy")&amp;")",T1153)</f>
        <v xml:space="preserve"> </v>
      </c>
      <c r="AN1153" t="str" cm="1">
        <f t="array" ref="AN115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53" t="str" cm="1">
        <f t="array" ref="AO115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5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53" t="e">
        <f>VLOOKUP(data[[#This Row],[Lead Name]],get_cat!$A$170:$B$172,2,0)</f>
        <v>#N/A</v>
      </c>
      <c r="AR115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54" spans="1:44" x14ac:dyDescent="0.35">
      <c r="A1154" t="s">
        <v>133</v>
      </c>
      <c r="B1154" t="s">
        <v>322</v>
      </c>
      <c r="C1154" t="s">
        <v>322</v>
      </c>
      <c r="D1154" t="s">
        <v>322</v>
      </c>
      <c r="E1154" t="s">
        <v>48</v>
      </c>
      <c r="F1154" t="s">
        <v>48</v>
      </c>
      <c r="G1154" t="s">
        <v>48</v>
      </c>
      <c r="H1154" t="s">
        <v>48</v>
      </c>
      <c r="I1154" t="s">
        <v>48</v>
      </c>
      <c r="J1154" t="s">
        <v>48</v>
      </c>
      <c r="K1154" t="s">
        <v>48</v>
      </c>
      <c r="L1154" t="s">
        <v>48</v>
      </c>
      <c r="M1154" t="s">
        <v>48</v>
      </c>
      <c r="N1154" t="s">
        <v>48</v>
      </c>
      <c r="O1154" t="s">
        <v>48</v>
      </c>
      <c r="P1154" t="s">
        <v>48</v>
      </c>
      <c r="Q1154" t="s">
        <v>48</v>
      </c>
      <c r="R1154" t="s">
        <v>48</v>
      </c>
      <c r="S1154" t="s">
        <v>48</v>
      </c>
      <c r="T1154" t="s">
        <v>322</v>
      </c>
      <c r="U1154" t="s">
        <v>322</v>
      </c>
      <c r="V1154" t="s">
        <v>322</v>
      </c>
      <c r="W1154" t="s">
        <v>322</v>
      </c>
      <c r="X1154" t="s">
        <v>322</v>
      </c>
      <c r="Y1154" t="s">
        <v>322</v>
      </c>
      <c r="Z1154" t="s">
        <v>322</v>
      </c>
      <c r="AH1154" t="s">
        <v>322</v>
      </c>
      <c r="AI1154" s="26"/>
      <c r="AJ1154" s="26" t="s">
        <v>322</v>
      </c>
      <c r="AK1154" s="26" t="s">
        <v>322</v>
      </c>
      <c r="AL1154" s="26" t="s">
        <v>322</v>
      </c>
      <c r="AM1154" s="26" t="str" cm="1">
        <f t="array" ref="AM1154">IF(AH1154="Yes",T1154&amp;" (Suspended as of: "&amp;TEXT(AI1154,"m/dd/yyyy")&amp;")",T1154)</f>
        <v xml:space="preserve"> </v>
      </c>
      <c r="AN1154" t="str" cm="1">
        <f t="array" ref="AN115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54" t="str" cm="1">
        <f t="array" ref="AO115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5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54" t="e">
        <f>VLOOKUP(data[[#This Row],[Lead Name]],get_cat!$A$170:$B$172,2,0)</f>
        <v>#N/A</v>
      </c>
      <c r="AR115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55" spans="1:44" x14ac:dyDescent="0.35">
      <c r="A1155" t="s">
        <v>133</v>
      </c>
      <c r="B1155" t="s">
        <v>322</v>
      </c>
      <c r="C1155" t="s">
        <v>322</v>
      </c>
      <c r="D1155" t="s">
        <v>322</v>
      </c>
      <c r="E1155" t="s">
        <v>48</v>
      </c>
      <c r="F1155" t="s">
        <v>48</v>
      </c>
      <c r="G1155" t="s">
        <v>48</v>
      </c>
      <c r="H1155" t="s">
        <v>48</v>
      </c>
      <c r="I1155" t="s">
        <v>48</v>
      </c>
      <c r="J1155" t="s">
        <v>48</v>
      </c>
      <c r="K1155" t="s">
        <v>48</v>
      </c>
      <c r="L1155" t="s">
        <v>48</v>
      </c>
      <c r="M1155" t="s">
        <v>48</v>
      </c>
      <c r="N1155" t="s">
        <v>48</v>
      </c>
      <c r="O1155" t="s">
        <v>48</v>
      </c>
      <c r="P1155" t="s">
        <v>48</v>
      </c>
      <c r="Q1155" t="s">
        <v>48</v>
      </c>
      <c r="R1155" t="s">
        <v>48</v>
      </c>
      <c r="S1155" t="s">
        <v>48</v>
      </c>
      <c r="T1155" t="s">
        <v>322</v>
      </c>
      <c r="U1155" t="s">
        <v>322</v>
      </c>
      <c r="V1155" t="s">
        <v>322</v>
      </c>
      <c r="W1155" t="s">
        <v>322</v>
      </c>
      <c r="X1155" t="s">
        <v>322</v>
      </c>
      <c r="Y1155" t="s">
        <v>322</v>
      </c>
      <c r="Z1155" t="s">
        <v>322</v>
      </c>
      <c r="AH1155" t="s">
        <v>322</v>
      </c>
      <c r="AI1155" s="26"/>
      <c r="AJ1155" s="26" t="s">
        <v>322</v>
      </c>
      <c r="AK1155" s="26" t="s">
        <v>322</v>
      </c>
      <c r="AL1155" s="26" t="s">
        <v>322</v>
      </c>
      <c r="AM1155" s="26" t="str" cm="1">
        <f t="array" ref="AM1155">IF(AH1155="Yes",T1155&amp;" (Suspended as of: "&amp;TEXT(AI1155,"m/dd/yyyy")&amp;")",T1155)</f>
        <v xml:space="preserve"> </v>
      </c>
      <c r="AN1155" t="str" cm="1">
        <f t="array" ref="AN115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55" t="str" cm="1">
        <f t="array" ref="AO115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5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55" t="e">
        <f>VLOOKUP(data[[#This Row],[Lead Name]],get_cat!$A$170:$B$172,2,0)</f>
        <v>#N/A</v>
      </c>
      <c r="AR115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56" spans="1:44" x14ac:dyDescent="0.35">
      <c r="A1156" t="s">
        <v>133</v>
      </c>
      <c r="B1156" t="s">
        <v>322</v>
      </c>
      <c r="C1156" t="s">
        <v>322</v>
      </c>
      <c r="D1156" t="s">
        <v>322</v>
      </c>
      <c r="E1156" t="s">
        <v>48</v>
      </c>
      <c r="F1156" t="s">
        <v>48</v>
      </c>
      <c r="G1156" t="s">
        <v>48</v>
      </c>
      <c r="H1156" t="s">
        <v>48</v>
      </c>
      <c r="I1156" t="s">
        <v>48</v>
      </c>
      <c r="J1156" t="s">
        <v>48</v>
      </c>
      <c r="K1156" t="s">
        <v>48</v>
      </c>
      <c r="L1156" t="s">
        <v>48</v>
      </c>
      <c r="M1156" t="s">
        <v>48</v>
      </c>
      <c r="N1156" t="s">
        <v>48</v>
      </c>
      <c r="O1156" t="s">
        <v>48</v>
      </c>
      <c r="P1156" t="s">
        <v>48</v>
      </c>
      <c r="Q1156" t="s">
        <v>48</v>
      </c>
      <c r="R1156" t="s">
        <v>48</v>
      </c>
      <c r="S1156" t="s">
        <v>48</v>
      </c>
      <c r="T1156" t="s">
        <v>322</v>
      </c>
      <c r="U1156" t="s">
        <v>322</v>
      </c>
      <c r="V1156" t="s">
        <v>322</v>
      </c>
      <c r="W1156" t="s">
        <v>322</v>
      </c>
      <c r="X1156" t="s">
        <v>322</v>
      </c>
      <c r="Y1156" t="s">
        <v>322</v>
      </c>
      <c r="Z1156" t="s">
        <v>322</v>
      </c>
      <c r="AH1156" t="s">
        <v>322</v>
      </c>
      <c r="AI1156" s="26"/>
      <c r="AJ1156" s="26" t="s">
        <v>322</v>
      </c>
      <c r="AK1156" s="26" t="s">
        <v>322</v>
      </c>
      <c r="AL1156" s="26" t="s">
        <v>322</v>
      </c>
      <c r="AM1156" s="26" t="str" cm="1">
        <f t="array" ref="AM1156">IF(AH1156="Yes",T1156&amp;" (Suspended as of: "&amp;TEXT(AI1156,"m/dd/yyyy")&amp;")",T1156)</f>
        <v xml:space="preserve"> </v>
      </c>
      <c r="AN1156" t="str" cm="1">
        <f t="array" ref="AN115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56" t="str" cm="1">
        <f t="array" ref="AO115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5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56" t="e">
        <f>VLOOKUP(data[[#This Row],[Lead Name]],get_cat!$A$170:$B$172,2,0)</f>
        <v>#N/A</v>
      </c>
      <c r="AR115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57" spans="1:44" x14ac:dyDescent="0.35">
      <c r="A1157" t="s">
        <v>133</v>
      </c>
      <c r="B1157" t="s">
        <v>322</v>
      </c>
      <c r="C1157" t="s">
        <v>322</v>
      </c>
      <c r="D1157" t="s">
        <v>322</v>
      </c>
      <c r="E1157" t="s">
        <v>48</v>
      </c>
      <c r="F1157" t="s">
        <v>48</v>
      </c>
      <c r="G1157" t="s">
        <v>48</v>
      </c>
      <c r="H1157" t="s">
        <v>48</v>
      </c>
      <c r="I1157" t="s">
        <v>48</v>
      </c>
      <c r="J1157" t="s">
        <v>48</v>
      </c>
      <c r="K1157" t="s">
        <v>48</v>
      </c>
      <c r="L1157" t="s">
        <v>48</v>
      </c>
      <c r="M1157" t="s">
        <v>48</v>
      </c>
      <c r="N1157" t="s">
        <v>48</v>
      </c>
      <c r="O1157" t="s">
        <v>48</v>
      </c>
      <c r="P1157" t="s">
        <v>48</v>
      </c>
      <c r="Q1157" t="s">
        <v>48</v>
      </c>
      <c r="R1157" t="s">
        <v>48</v>
      </c>
      <c r="S1157" t="s">
        <v>48</v>
      </c>
      <c r="T1157" t="s">
        <v>322</v>
      </c>
      <c r="U1157" t="s">
        <v>322</v>
      </c>
      <c r="V1157" t="s">
        <v>322</v>
      </c>
      <c r="W1157" t="s">
        <v>322</v>
      </c>
      <c r="X1157" t="s">
        <v>322</v>
      </c>
      <c r="Y1157" t="s">
        <v>322</v>
      </c>
      <c r="Z1157" t="s">
        <v>322</v>
      </c>
      <c r="AH1157" t="s">
        <v>322</v>
      </c>
      <c r="AI1157" s="26"/>
      <c r="AJ1157" s="26" t="s">
        <v>322</v>
      </c>
      <c r="AK1157" s="26" t="s">
        <v>322</v>
      </c>
      <c r="AL1157" s="26" t="s">
        <v>322</v>
      </c>
      <c r="AM1157" s="26" t="str" cm="1">
        <f t="array" ref="AM1157">IF(AH1157="Yes",T1157&amp;" (Suspended as of: "&amp;TEXT(AI1157,"m/dd/yyyy")&amp;")",T1157)</f>
        <v xml:space="preserve"> </v>
      </c>
      <c r="AN1157" t="str" cm="1">
        <f t="array" ref="AN115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57" t="str" cm="1">
        <f t="array" ref="AO115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5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57" t="e">
        <f>VLOOKUP(data[[#This Row],[Lead Name]],get_cat!$A$170:$B$172,2,0)</f>
        <v>#N/A</v>
      </c>
      <c r="AR115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58" spans="1:44" x14ac:dyDescent="0.35">
      <c r="A1158" t="s">
        <v>133</v>
      </c>
      <c r="B1158" t="s">
        <v>322</v>
      </c>
      <c r="C1158" t="s">
        <v>322</v>
      </c>
      <c r="D1158" t="s">
        <v>322</v>
      </c>
      <c r="E1158" t="s">
        <v>48</v>
      </c>
      <c r="F1158" t="s">
        <v>48</v>
      </c>
      <c r="G1158" t="s">
        <v>48</v>
      </c>
      <c r="H1158" t="s">
        <v>48</v>
      </c>
      <c r="I1158" t="s">
        <v>48</v>
      </c>
      <c r="J1158" t="s">
        <v>48</v>
      </c>
      <c r="K1158" t="s">
        <v>48</v>
      </c>
      <c r="L1158" t="s">
        <v>48</v>
      </c>
      <c r="M1158" t="s">
        <v>48</v>
      </c>
      <c r="N1158" t="s">
        <v>48</v>
      </c>
      <c r="O1158" t="s">
        <v>48</v>
      </c>
      <c r="P1158" t="s">
        <v>48</v>
      </c>
      <c r="Q1158" t="s">
        <v>48</v>
      </c>
      <c r="R1158" t="s">
        <v>48</v>
      </c>
      <c r="S1158" t="s">
        <v>48</v>
      </c>
      <c r="T1158" t="s">
        <v>322</v>
      </c>
      <c r="U1158" t="s">
        <v>322</v>
      </c>
      <c r="V1158" t="s">
        <v>322</v>
      </c>
      <c r="W1158" t="s">
        <v>322</v>
      </c>
      <c r="X1158" t="s">
        <v>322</v>
      </c>
      <c r="Y1158" t="s">
        <v>322</v>
      </c>
      <c r="Z1158" t="s">
        <v>322</v>
      </c>
      <c r="AH1158" t="s">
        <v>322</v>
      </c>
      <c r="AI1158" s="26"/>
      <c r="AJ1158" s="26" t="s">
        <v>322</v>
      </c>
      <c r="AK1158" s="26" t="s">
        <v>322</v>
      </c>
      <c r="AL1158" s="26" t="s">
        <v>322</v>
      </c>
      <c r="AM1158" s="26" t="str" cm="1">
        <f t="array" ref="AM1158">IF(AH1158="Yes",T1158&amp;" (Suspended as of: "&amp;TEXT(AI1158,"m/dd/yyyy")&amp;")",T1158)</f>
        <v xml:space="preserve"> </v>
      </c>
      <c r="AN1158" t="str" cm="1">
        <f t="array" ref="AN115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58" t="str" cm="1">
        <f t="array" ref="AO115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5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58" t="e">
        <f>VLOOKUP(data[[#This Row],[Lead Name]],get_cat!$A$170:$B$172,2,0)</f>
        <v>#N/A</v>
      </c>
      <c r="AR115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59" spans="1:44" x14ac:dyDescent="0.35">
      <c r="A1159" t="s">
        <v>133</v>
      </c>
      <c r="B1159" t="s">
        <v>322</v>
      </c>
      <c r="C1159" t="s">
        <v>322</v>
      </c>
      <c r="D1159" t="s">
        <v>322</v>
      </c>
      <c r="E1159" t="s">
        <v>48</v>
      </c>
      <c r="F1159" t="s">
        <v>48</v>
      </c>
      <c r="G1159" t="s">
        <v>48</v>
      </c>
      <c r="H1159" t="s">
        <v>48</v>
      </c>
      <c r="I1159" t="s">
        <v>48</v>
      </c>
      <c r="J1159" t="s">
        <v>48</v>
      </c>
      <c r="K1159" t="s">
        <v>48</v>
      </c>
      <c r="L1159" t="s">
        <v>48</v>
      </c>
      <c r="M1159" t="s">
        <v>48</v>
      </c>
      <c r="N1159" t="s">
        <v>48</v>
      </c>
      <c r="O1159" t="s">
        <v>48</v>
      </c>
      <c r="P1159" t="s">
        <v>48</v>
      </c>
      <c r="Q1159" t="s">
        <v>48</v>
      </c>
      <c r="R1159" t="s">
        <v>48</v>
      </c>
      <c r="S1159" t="s">
        <v>48</v>
      </c>
      <c r="T1159" t="s">
        <v>322</v>
      </c>
      <c r="U1159" t="s">
        <v>322</v>
      </c>
      <c r="V1159" t="s">
        <v>322</v>
      </c>
      <c r="W1159" t="s">
        <v>322</v>
      </c>
      <c r="X1159" t="s">
        <v>322</v>
      </c>
      <c r="Y1159" t="s">
        <v>322</v>
      </c>
      <c r="Z1159" t="s">
        <v>322</v>
      </c>
      <c r="AH1159" t="s">
        <v>322</v>
      </c>
      <c r="AI1159" s="26"/>
      <c r="AJ1159" s="26" t="s">
        <v>322</v>
      </c>
      <c r="AK1159" s="26" t="s">
        <v>322</v>
      </c>
      <c r="AL1159" s="26" t="s">
        <v>322</v>
      </c>
      <c r="AM1159" s="26" t="str" cm="1">
        <f t="array" ref="AM1159">IF(AH1159="Yes",T1159&amp;" (Suspended as of: "&amp;TEXT(AI1159,"m/dd/yyyy")&amp;")",T1159)</f>
        <v xml:space="preserve"> </v>
      </c>
      <c r="AN1159" t="str" cm="1">
        <f t="array" ref="AN115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59" t="str" cm="1">
        <f t="array" ref="AO115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5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59" t="e">
        <f>VLOOKUP(data[[#This Row],[Lead Name]],get_cat!$A$170:$B$172,2,0)</f>
        <v>#N/A</v>
      </c>
      <c r="AR115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60" spans="1:44" x14ac:dyDescent="0.35">
      <c r="A1160" t="s">
        <v>133</v>
      </c>
      <c r="B1160" t="s">
        <v>322</v>
      </c>
      <c r="C1160" t="s">
        <v>322</v>
      </c>
      <c r="D1160" t="s">
        <v>322</v>
      </c>
      <c r="E1160" t="s">
        <v>48</v>
      </c>
      <c r="F1160" t="s">
        <v>48</v>
      </c>
      <c r="G1160" t="s">
        <v>48</v>
      </c>
      <c r="H1160" t="s">
        <v>48</v>
      </c>
      <c r="I1160" t="s">
        <v>48</v>
      </c>
      <c r="J1160" t="s">
        <v>48</v>
      </c>
      <c r="K1160" t="s">
        <v>48</v>
      </c>
      <c r="L1160" t="s">
        <v>48</v>
      </c>
      <c r="M1160" t="s">
        <v>48</v>
      </c>
      <c r="N1160" t="s">
        <v>48</v>
      </c>
      <c r="O1160" t="s">
        <v>48</v>
      </c>
      <c r="P1160" t="s">
        <v>48</v>
      </c>
      <c r="Q1160" t="s">
        <v>48</v>
      </c>
      <c r="R1160" t="s">
        <v>48</v>
      </c>
      <c r="S1160" t="s">
        <v>48</v>
      </c>
      <c r="T1160" t="s">
        <v>322</v>
      </c>
      <c r="U1160" t="s">
        <v>322</v>
      </c>
      <c r="V1160" t="s">
        <v>322</v>
      </c>
      <c r="W1160" t="s">
        <v>322</v>
      </c>
      <c r="X1160" t="s">
        <v>322</v>
      </c>
      <c r="Y1160" t="s">
        <v>322</v>
      </c>
      <c r="Z1160" t="s">
        <v>322</v>
      </c>
      <c r="AH1160" t="s">
        <v>322</v>
      </c>
      <c r="AI1160" s="26"/>
      <c r="AJ1160" s="26" t="s">
        <v>322</v>
      </c>
      <c r="AK1160" s="26" t="s">
        <v>322</v>
      </c>
      <c r="AL1160" s="26" t="s">
        <v>322</v>
      </c>
      <c r="AM1160" s="26" t="str" cm="1">
        <f t="array" ref="AM1160">IF(AH1160="Yes",T1160&amp;" (Suspended as of: "&amp;TEXT(AI1160,"m/dd/yyyy")&amp;")",T1160)</f>
        <v xml:space="preserve"> </v>
      </c>
      <c r="AN1160" t="str" cm="1">
        <f t="array" ref="AN116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60" t="str" cm="1">
        <f t="array" ref="AO116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6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60" t="e">
        <f>VLOOKUP(data[[#This Row],[Lead Name]],get_cat!$A$170:$B$172,2,0)</f>
        <v>#N/A</v>
      </c>
      <c r="AR116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61" spans="1:44" x14ac:dyDescent="0.35">
      <c r="A1161" t="s">
        <v>133</v>
      </c>
      <c r="B1161" t="s">
        <v>322</v>
      </c>
      <c r="C1161" t="s">
        <v>322</v>
      </c>
      <c r="D1161" t="s">
        <v>322</v>
      </c>
      <c r="E1161" t="s">
        <v>48</v>
      </c>
      <c r="F1161" t="s">
        <v>48</v>
      </c>
      <c r="G1161" t="s">
        <v>48</v>
      </c>
      <c r="H1161" t="s">
        <v>48</v>
      </c>
      <c r="I1161" t="s">
        <v>48</v>
      </c>
      <c r="J1161" t="s">
        <v>48</v>
      </c>
      <c r="K1161" t="s">
        <v>48</v>
      </c>
      <c r="L1161" t="s">
        <v>48</v>
      </c>
      <c r="M1161" t="s">
        <v>48</v>
      </c>
      <c r="N1161" t="s">
        <v>48</v>
      </c>
      <c r="O1161" t="s">
        <v>48</v>
      </c>
      <c r="P1161" t="s">
        <v>48</v>
      </c>
      <c r="Q1161" t="s">
        <v>48</v>
      </c>
      <c r="R1161" t="s">
        <v>48</v>
      </c>
      <c r="S1161" t="s">
        <v>48</v>
      </c>
      <c r="T1161" t="s">
        <v>322</v>
      </c>
      <c r="U1161" t="s">
        <v>322</v>
      </c>
      <c r="V1161" t="s">
        <v>322</v>
      </c>
      <c r="W1161" t="s">
        <v>322</v>
      </c>
      <c r="X1161" t="s">
        <v>322</v>
      </c>
      <c r="Y1161" t="s">
        <v>322</v>
      </c>
      <c r="Z1161" t="s">
        <v>322</v>
      </c>
      <c r="AH1161" t="s">
        <v>322</v>
      </c>
      <c r="AI1161" s="26"/>
      <c r="AJ1161" s="26" t="s">
        <v>322</v>
      </c>
      <c r="AK1161" s="26" t="s">
        <v>322</v>
      </c>
      <c r="AL1161" s="26" t="s">
        <v>322</v>
      </c>
      <c r="AM1161" s="26" t="str" cm="1">
        <f t="array" ref="AM1161">IF(AH1161="Yes",T1161&amp;" (Suspended as of: "&amp;TEXT(AI1161,"m/dd/yyyy")&amp;")",T1161)</f>
        <v xml:space="preserve"> </v>
      </c>
      <c r="AN1161" t="str" cm="1">
        <f t="array" ref="AN116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61" t="str" cm="1">
        <f t="array" ref="AO116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6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61" t="e">
        <f>VLOOKUP(data[[#This Row],[Lead Name]],get_cat!$A$170:$B$172,2,0)</f>
        <v>#N/A</v>
      </c>
      <c r="AR116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62" spans="1:44" x14ac:dyDescent="0.35">
      <c r="A1162" t="s">
        <v>133</v>
      </c>
      <c r="B1162" t="s">
        <v>322</v>
      </c>
      <c r="C1162" t="s">
        <v>322</v>
      </c>
      <c r="D1162" t="s">
        <v>322</v>
      </c>
      <c r="E1162" t="s">
        <v>48</v>
      </c>
      <c r="F1162" t="s">
        <v>48</v>
      </c>
      <c r="G1162" t="s">
        <v>48</v>
      </c>
      <c r="H1162" t="s">
        <v>48</v>
      </c>
      <c r="I1162" t="s">
        <v>48</v>
      </c>
      <c r="J1162" t="s">
        <v>48</v>
      </c>
      <c r="K1162" t="s">
        <v>48</v>
      </c>
      <c r="L1162" t="s">
        <v>48</v>
      </c>
      <c r="M1162" t="s">
        <v>48</v>
      </c>
      <c r="N1162" t="s">
        <v>48</v>
      </c>
      <c r="O1162" t="s">
        <v>48</v>
      </c>
      <c r="P1162" t="s">
        <v>48</v>
      </c>
      <c r="Q1162" t="s">
        <v>48</v>
      </c>
      <c r="R1162" t="s">
        <v>48</v>
      </c>
      <c r="S1162" t="s">
        <v>48</v>
      </c>
      <c r="T1162" t="s">
        <v>322</v>
      </c>
      <c r="U1162" t="s">
        <v>322</v>
      </c>
      <c r="V1162" t="s">
        <v>322</v>
      </c>
      <c r="W1162" t="s">
        <v>322</v>
      </c>
      <c r="X1162" t="s">
        <v>322</v>
      </c>
      <c r="Y1162" t="s">
        <v>322</v>
      </c>
      <c r="Z1162" t="s">
        <v>322</v>
      </c>
      <c r="AH1162" t="s">
        <v>322</v>
      </c>
      <c r="AI1162" s="26"/>
      <c r="AJ1162" s="26" t="s">
        <v>322</v>
      </c>
      <c r="AK1162" s="26" t="s">
        <v>322</v>
      </c>
      <c r="AL1162" s="26" t="s">
        <v>322</v>
      </c>
      <c r="AM1162" s="26" t="str" cm="1">
        <f t="array" ref="AM1162">IF(AH1162="Yes",T1162&amp;" (Suspended as of: "&amp;TEXT(AI1162,"m/dd/yyyy")&amp;")",T1162)</f>
        <v xml:space="preserve"> </v>
      </c>
      <c r="AN1162" t="str" cm="1">
        <f t="array" ref="AN116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62" t="str" cm="1">
        <f t="array" ref="AO116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6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62" t="e">
        <f>VLOOKUP(data[[#This Row],[Lead Name]],get_cat!$A$170:$B$172,2,0)</f>
        <v>#N/A</v>
      </c>
      <c r="AR116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63" spans="1:44" x14ac:dyDescent="0.35">
      <c r="A1163" t="s">
        <v>133</v>
      </c>
      <c r="B1163" t="s">
        <v>322</v>
      </c>
      <c r="C1163" t="s">
        <v>322</v>
      </c>
      <c r="D1163" t="s">
        <v>322</v>
      </c>
      <c r="E1163" t="s">
        <v>48</v>
      </c>
      <c r="F1163" t="s">
        <v>48</v>
      </c>
      <c r="G1163" t="s">
        <v>48</v>
      </c>
      <c r="H1163" t="s">
        <v>48</v>
      </c>
      <c r="I1163" t="s">
        <v>48</v>
      </c>
      <c r="J1163" t="s">
        <v>48</v>
      </c>
      <c r="K1163" t="s">
        <v>48</v>
      </c>
      <c r="L1163" t="s">
        <v>48</v>
      </c>
      <c r="M1163" t="s">
        <v>48</v>
      </c>
      <c r="N1163" t="s">
        <v>48</v>
      </c>
      <c r="O1163" t="s">
        <v>48</v>
      </c>
      <c r="P1163" t="s">
        <v>48</v>
      </c>
      <c r="Q1163" t="s">
        <v>48</v>
      </c>
      <c r="R1163" t="s">
        <v>48</v>
      </c>
      <c r="S1163" t="s">
        <v>48</v>
      </c>
      <c r="T1163" t="s">
        <v>322</v>
      </c>
      <c r="U1163" t="s">
        <v>322</v>
      </c>
      <c r="V1163" t="s">
        <v>322</v>
      </c>
      <c r="W1163" t="s">
        <v>322</v>
      </c>
      <c r="X1163" t="s">
        <v>322</v>
      </c>
      <c r="Y1163" t="s">
        <v>322</v>
      </c>
      <c r="Z1163" t="s">
        <v>322</v>
      </c>
      <c r="AH1163" t="s">
        <v>322</v>
      </c>
      <c r="AI1163" s="26"/>
      <c r="AJ1163" s="26" t="s">
        <v>322</v>
      </c>
      <c r="AK1163" s="26" t="s">
        <v>322</v>
      </c>
      <c r="AL1163" s="26" t="s">
        <v>322</v>
      </c>
      <c r="AM1163" s="26" t="str" cm="1">
        <f t="array" ref="AM1163">IF(AH1163="Yes",T1163&amp;" (Suspended as of: "&amp;TEXT(AI1163,"m/dd/yyyy")&amp;")",T1163)</f>
        <v xml:space="preserve"> </v>
      </c>
      <c r="AN1163" t="str" cm="1">
        <f t="array" ref="AN116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63" t="str" cm="1">
        <f t="array" ref="AO116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6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63" t="e">
        <f>VLOOKUP(data[[#This Row],[Lead Name]],get_cat!$A$170:$B$172,2,0)</f>
        <v>#N/A</v>
      </c>
      <c r="AR116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64" spans="1:44" x14ac:dyDescent="0.35">
      <c r="A1164" t="s">
        <v>133</v>
      </c>
      <c r="B1164" t="s">
        <v>322</v>
      </c>
      <c r="C1164" t="s">
        <v>322</v>
      </c>
      <c r="D1164" t="s">
        <v>322</v>
      </c>
      <c r="E1164" t="s">
        <v>48</v>
      </c>
      <c r="F1164" t="s">
        <v>48</v>
      </c>
      <c r="G1164" t="s">
        <v>48</v>
      </c>
      <c r="H1164" t="s">
        <v>48</v>
      </c>
      <c r="I1164" t="s">
        <v>48</v>
      </c>
      <c r="J1164" t="s">
        <v>48</v>
      </c>
      <c r="K1164" t="s">
        <v>48</v>
      </c>
      <c r="L1164" t="s">
        <v>48</v>
      </c>
      <c r="M1164" t="s">
        <v>48</v>
      </c>
      <c r="N1164" t="s">
        <v>48</v>
      </c>
      <c r="O1164" t="s">
        <v>48</v>
      </c>
      <c r="P1164" t="s">
        <v>48</v>
      </c>
      <c r="Q1164" t="s">
        <v>48</v>
      </c>
      <c r="R1164" t="s">
        <v>48</v>
      </c>
      <c r="S1164" t="s">
        <v>48</v>
      </c>
      <c r="T1164" t="s">
        <v>322</v>
      </c>
      <c r="U1164" t="s">
        <v>322</v>
      </c>
      <c r="V1164" t="s">
        <v>322</v>
      </c>
      <c r="W1164" t="s">
        <v>322</v>
      </c>
      <c r="X1164" t="s">
        <v>322</v>
      </c>
      <c r="Y1164" t="s">
        <v>322</v>
      </c>
      <c r="Z1164" t="s">
        <v>322</v>
      </c>
      <c r="AH1164" t="s">
        <v>322</v>
      </c>
      <c r="AI1164" s="26"/>
      <c r="AJ1164" s="26" t="s">
        <v>322</v>
      </c>
      <c r="AK1164" s="26" t="s">
        <v>322</v>
      </c>
      <c r="AL1164" s="26" t="s">
        <v>322</v>
      </c>
      <c r="AM1164" s="26" t="str" cm="1">
        <f t="array" ref="AM1164">IF(AH1164="Yes",T1164&amp;" (Suspended as of: "&amp;TEXT(AI1164,"m/dd/yyyy")&amp;")",T1164)</f>
        <v xml:space="preserve"> </v>
      </c>
      <c r="AN1164" t="str" cm="1">
        <f t="array" ref="AN116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64" t="str" cm="1">
        <f t="array" ref="AO116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6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64" t="e">
        <f>VLOOKUP(data[[#This Row],[Lead Name]],get_cat!$A$170:$B$172,2,0)</f>
        <v>#N/A</v>
      </c>
      <c r="AR116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65" spans="1:44" x14ac:dyDescent="0.35">
      <c r="A1165" t="s">
        <v>133</v>
      </c>
      <c r="B1165" t="s">
        <v>322</v>
      </c>
      <c r="C1165" t="s">
        <v>322</v>
      </c>
      <c r="D1165" t="s">
        <v>322</v>
      </c>
      <c r="E1165" t="s">
        <v>48</v>
      </c>
      <c r="F1165" t="s">
        <v>48</v>
      </c>
      <c r="G1165" t="s">
        <v>48</v>
      </c>
      <c r="H1165" t="s">
        <v>48</v>
      </c>
      <c r="I1165" t="s">
        <v>48</v>
      </c>
      <c r="J1165" t="s">
        <v>48</v>
      </c>
      <c r="K1165" t="s">
        <v>48</v>
      </c>
      <c r="L1165" t="s">
        <v>48</v>
      </c>
      <c r="M1165" t="s">
        <v>48</v>
      </c>
      <c r="N1165" t="s">
        <v>48</v>
      </c>
      <c r="O1165" t="s">
        <v>48</v>
      </c>
      <c r="P1165" t="s">
        <v>48</v>
      </c>
      <c r="Q1165" t="s">
        <v>48</v>
      </c>
      <c r="R1165" t="s">
        <v>48</v>
      </c>
      <c r="S1165" t="s">
        <v>48</v>
      </c>
      <c r="T1165" t="s">
        <v>322</v>
      </c>
      <c r="U1165" t="s">
        <v>322</v>
      </c>
      <c r="V1165" t="s">
        <v>322</v>
      </c>
      <c r="W1165" t="s">
        <v>322</v>
      </c>
      <c r="X1165" t="s">
        <v>322</v>
      </c>
      <c r="Y1165" t="s">
        <v>322</v>
      </c>
      <c r="Z1165" t="s">
        <v>322</v>
      </c>
      <c r="AH1165" t="s">
        <v>322</v>
      </c>
      <c r="AI1165" s="26"/>
      <c r="AJ1165" s="26" t="s">
        <v>322</v>
      </c>
      <c r="AK1165" s="26" t="s">
        <v>322</v>
      </c>
      <c r="AL1165" s="26" t="s">
        <v>322</v>
      </c>
      <c r="AM1165" s="26" t="str" cm="1">
        <f t="array" ref="AM1165">IF(AH1165="Yes",T1165&amp;" (Suspended as of: "&amp;TEXT(AI1165,"m/dd/yyyy")&amp;")",T1165)</f>
        <v xml:space="preserve"> </v>
      </c>
      <c r="AN1165" t="str" cm="1">
        <f t="array" ref="AN116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65" t="str" cm="1">
        <f t="array" ref="AO116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6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65" t="e">
        <f>VLOOKUP(data[[#This Row],[Lead Name]],get_cat!$A$170:$B$172,2,0)</f>
        <v>#N/A</v>
      </c>
      <c r="AR116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66" spans="1:44" x14ac:dyDescent="0.35">
      <c r="A1166" t="s">
        <v>133</v>
      </c>
      <c r="B1166" t="s">
        <v>322</v>
      </c>
      <c r="C1166" t="s">
        <v>322</v>
      </c>
      <c r="D1166" t="s">
        <v>322</v>
      </c>
      <c r="E1166" t="s">
        <v>48</v>
      </c>
      <c r="F1166" t="s">
        <v>48</v>
      </c>
      <c r="G1166" t="s">
        <v>48</v>
      </c>
      <c r="H1166" t="s">
        <v>48</v>
      </c>
      <c r="I1166" t="s">
        <v>48</v>
      </c>
      <c r="J1166" t="s">
        <v>48</v>
      </c>
      <c r="K1166" t="s">
        <v>48</v>
      </c>
      <c r="L1166" t="s">
        <v>48</v>
      </c>
      <c r="M1166" t="s">
        <v>48</v>
      </c>
      <c r="N1166" t="s">
        <v>48</v>
      </c>
      <c r="O1166" t="s">
        <v>48</v>
      </c>
      <c r="P1166" t="s">
        <v>48</v>
      </c>
      <c r="Q1166" t="s">
        <v>48</v>
      </c>
      <c r="R1166" t="s">
        <v>48</v>
      </c>
      <c r="S1166" t="s">
        <v>48</v>
      </c>
      <c r="T1166" t="s">
        <v>322</v>
      </c>
      <c r="U1166" t="s">
        <v>322</v>
      </c>
      <c r="V1166" t="s">
        <v>322</v>
      </c>
      <c r="W1166" t="s">
        <v>322</v>
      </c>
      <c r="X1166" t="s">
        <v>322</v>
      </c>
      <c r="Y1166" t="s">
        <v>322</v>
      </c>
      <c r="Z1166" t="s">
        <v>322</v>
      </c>
      <c r="AH1166" t="s">
        <v>322</v>
      </c>
      <c r="AI1166" s="26"/>
      <c r="AJ1166" s="26" t="s">
        <v>322</v>
      </c>
      <c r="AK1166" s="26" t="s">
        <v>322</v>
      </c>
      <c r="AL1166" s="26" t="s">
        <v>322</v>
      </c>
      <c r="AM1166" s="26" t="str" cm="1">
        <f t="array" ref="AM1166">IF(AH1166="Yes",T1166&amp;" (Suspended as of: "&amp;TEXT(AI1166,"m/dd/yyyy")&amp;")",T1166)</f>
        <v xml:space="preserve"> </v>
      </c>
      <c r="AN1166" t="str" cm="1">
        <f t="array" ref="AN116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66" t="str" cm="1">
        <f t="array" ref="AO116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6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66" t="e">
        <f>VLOOKUP(data[[#This Row],[Lead Name]],get_cat!$A$170:$B$172,2,0)</f>
        <v>#N/A</v>
      </c>
      <c r="AR116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67" spans="1:44" x14ac:dyDescent="0.35">
      <c r="A1167" t="s">
        <v>133</v>
      </c>
      <c r="B1167" t="s">
        <v>322</v>
      </c>
      <c r="C1167" t="s">
        <v>322</v>
      </c>
      <c r="D1167" t="s">
        <v>322</v>
      </c>
      <c r="E1167" t="s">
        <v>48</v>
      </c>
      <c r="F1167" t="s">
        <v>48</v>
      </c>
      <c r="G1167" t="s">
        <v>48</v>
      </c>
      <c r="H1167" t="s">
        <v>48</v>
      </c>
      <c r="I1167" t="s">
        <v>48</v>
      </c>
      <c r="J1167" t="s">
        <v>48</v>
      </c>
      <c r="K1167" t="s">
        <v>48</v>
      </c>
      <c r="L1167" t="s">
        <v>48</v>
      </c>
      <c r="M1167" t="s">
        <v>48</v>
      </c>
      <c r="N1167" t="s">
        <v>48</v>
      </c>
      <c r="O1167" t="s">
        <v>48</v>
      </c>
      <c r="P1167" t="s">
        <v>48</v>
      </c>
      <c r="Q1167" t="s">
        <v>48</v>
      </c>
      <c r="R1167" t="s">
        <v>48</v>
      </c>
      <c r="S1167" t="s">
        <v>48</v>
      </c>
      <c r="T1167" t="s">
        <v>322</v>
      </c>
      <c r="U1167" t="s">
        <v>322</v>
      </c>
      <c r="V1167" t="s">
        <v>322</v>
      </c>
      <c r="W1167" t="s">
        <v>322</v>
      </c>
      <c r="X1167" t="s">
        <v>322</v>
      </c>
      <c r="Y1167" t="s">
        <v>322</v>
      </c>
      <c r="Z1167" t="s">
        <v>322</v>
      </c>
      <c r="AH1167" t="s">
        <v>322</v>
      </c>
      <c r="AI1167" s="26"/>
      <c r="AJ1167" s="26" t="s">
        <v>322</v>
      </c>
      <c r="AK1167" s="26" t="s">
        <v>322</v>
      </c>
      <c r="AL1167" s="26" t="s">
        <v>322</v>
      </c>
      <c r="AM1167" s="26" t="str" cm="1">
        <f t="array" ref="AM1167">IF(AH1167="Yes",T1167&amp;" (Suspended as of: "&amp;TEXT(AI1167,"m/dd/yyyy")&amp;")",T1167)</f>
        <v xml:space="preserve"> </v>
      </c>
      <c r="AN1167" t="str" cm="1">
        <f t="array" ref="AN116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67" t="str" cm="1">
        <f t="array" ref="AO116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6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67" t="e">
        <f>VLOOKUP(data[[#This Row],[Lead Name]],get_cat!$A$170:$B$172,2,0)</f>
        <v>#N/A</v>
      </c>
      <c r="AR116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68" spans="1:44" x14ac:dyDescent="0.35">
      <c r="A1168" t="s">
        <v>133</v>
      </c>
      <c r="B1168" t="s">
        <v>322</v>
      </c>
      <c r="C1168" t="s">
        <v>322</v>
      </c>
      <c r="D1168" t="s">
        <v>322</v>
      </c>
      <c r="E1168" t="s">
        <v>48</v>
      </c>
      <c r="F1168" t="s">
        <v>48</v>
      </c>
      <c r="G1168" t="s">
        <v>48</v>
      </c>
      <c r="H1168" t="s">
        <v>48</v>
      </c>
      <c r="I1168" t="s">
        <v>48</v>
      </c>
      <c r="J1168" t="s">
        <v>48</v>
      </c>
      <c r="K1168" t="s">
        <v>48</v>
      </c>
      <c r="L1168" t="s">
        <v>48</v>
      </c>
      <c r="M1168" t="s">
        <v>48</v>
      </c>
      <c r="N1168" t="s">
        <v>48</v>
      </c>
      <c r="O1168" t="s">
        <v>48</v>
      </c>
      <c r="P1168" t="s">
        <v>48</v>
      </c>
      <c r="Q1168" t="s">
        <v>48</v>
      </c>
      <c r="R1168" t="s">
        <v>48</v>
      </c>
      <c r="S1168" t="s">
        <v>48</v>
      </c>
      <c r="T1168" t="s">
        <v>322</v>
      </c>
      <c r="U1168" t="s">
        <v>322</v>
      </c>
      <c r="V1168" t="s">
        <v>322</v>
      </c>
      <c r="W1168" t="s">
        <v>322</v>
      </c>
      <c r="X1168" t="s">
        <v>322</v>
      </c>
      <c r="Y1168" t="s">
        <v>322</v>
      </c>
      <c r="Z1168" t="s">
        <v>322</v>
      </c>
      <c r="AH1168" t="s">
        <v>322</v>
      </c>
      <c r="AI1168" s="26"/>
      <c r="AJ1168" s="26" t="s">
        <v>322</v>
      </c>
      <c r="AK1168" s="26" t="s">
        <v>322</v>
      </c>
      <c r="AL1168" s="26" t="s">
        <v>322</v>
      </c>
      <c r="AM1168" s="26" t="str" cm="1">
        <f t="array" ref="AM1168">IF(AH1168="Yes",T1168&amp;" (Suspended as of: "&amp;TEXT(AI1168,"m/dd/yyyy")&amp;")",T1168)</f>
        <v xml:space="preserve"> </v>
      </c>
      <c r="AN1168" t="str" cm="1">
        <f t="array" ref="AN116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68" t="str" cm="1">
        <f t="array" ref="AO116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6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68" t="e">
        <f>VLOOKUP(data[[#This Row],[Lead Name]],get_cat!$A$170:$B$172,2,0)</f>
        <v>#N/A</v>
      </c>
      <c r="AR116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69" spans="1:44" x14ac:dyDescent="0.35">
      <c r="A1169" t="s">
        <v>133</v>
      </c>
      <c r="B1169" t="s">
        <v>322</v>
      </c>
      <c r="C1169" t="s">
        <v>322</v>
      </c>
      <c r="D1169" t="s">
        <v>322</v>
      </c>
      <c r="E1169" t="s">
        <v>48</v>
      </c>
      <c r="F1169" t="s">
        <v>48</v>
      </c>
      <c r="G1169" t="s">
        <v>48</v>
      </c>
      <c r="H1169" t="s">
        <v>48</v>
      </c>
      <c r="I1169" t="s">
        <v>48</v>
      </c>
      <c r="J1169" t="s">
        <v>48</v>
      </c>
      <c r="K1169" t="s">
        <v>48</v>
      </c>
      <c r="L1169" t="s">
        <v>48</v>
      </c>
      <c r="M1169" t="s">
        <v>48</v>
      </c>
      <c r="N1169" t="s">
        <v>48</v>
      </c>
      <c r="O1169" t="s">
        <v>48</v>
      </c>
      <c r="P1169" t="s">
        <v>48</v>
      </c>
      <c r="Q1169" t="s">
        <v>48</v>
      </c>
      <c r="R1169" t="s">
        <v>48</v>
      </c>
      <c r="S1169" t="s">
        <v>48</v>
      </c>
      <c r="T1169" t="s">
        <v>322</v>
      </c>
      <c r="U1169" t="s">
        <v>322</v>
      </c>
      <c r="V1169" t="s">
        <v>322</v>
      </c>
      <c r="W1169" t="s">
        <v>322</v>
      </c>
      <c r="X1169" t="s">
        <v>322</v>
      </c>
      <c r="Y1169" t="s">
        <v>322</v>
      </c>
      <c r="Z1169" t="s">
        <v>322</v>
      </c>
      <c r="AH1169" t="s">
        <v>322</v>
      </c>
      <c r="AI1169" s="26"/>
      <c r="AJ1169" s="26" t="s">
        <v>322</v>
      </c>
      <c r="AK1169" s="26" t="s">
        <v>322</v>
      </c>
      <c r="AL1169" s="26" t="s">
        <v>322</v>
      </c>
      <c r="AM1169" s="26" t="str" cm="1">
        <f t="array" ref="AM1169">IF(AH1169="Yes",T1169&amp;" (Suspended as of: "&amp;TEXT(AI1169,"m/dd/yyyy")&amp;")",T1169)</f>
        <v xml:space="preserve"> </v>
      </c>
      <c r="AN1169" t="str" cm="1">
        <f t="array" ref="AN116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69" t="str" cm="1">
        <f t="array" ref="AO116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6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69" t="e">
        <f>VLOOKUP(data[[#This Row],[Lead Name]],get_cat!$A$170:$B$172,2,0)</f>
        <v>#N/A</v>
      </c>
      <c r="AR116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70" spans="1:44" x14ac:dyDescent="0.35">
      <c r="A1170" t="s">
        <v>133</v>
      </c>
      <c r="B1170" t="s">
        <v>322</v>
      </c>
      <c r="C1170" t="s">
        <v>322</v>
      </c>
      <c r="D1170" t="s">
        <v>322</v>
      </c>
      <c r="E1170" t="s">
        <v>48</v>
      </c>
      <c r="F1170" t="s">
        <v>48</v>
      </c>
      <c r="G1170" t="s">
        <v>48</v>
      </c>
      <c r="H1170" t="s">
        <v>48</v>
      </c>
      <c r="I1170" t="s">
        <v>48</v>
      </c>
      <c r="J1170" t="s">
        <v>48</v>
      </c>
      <c r="K1170" t="s">
        <v>48</v>
      </c>
      <c r="L1170" t="s">
        <v>48</v>
      </c>
      <c r="M1170" t="s">
        <v>48</v>
      </c>
      <c r="N1170" t="s">
        <v>48</v>
      </c>
      <c r="O1170" t="s">
        <v>48</v>
      </c>
      <c r="P1170" t="s">
        <v>48</v>
      </c>
      <c r="Q1170" t="s">
        <v>48</v>
      </c>
      <c r="R1170" t="s">
        <v>48</v>
      </c>
      <c r="S1170" t="s">
        <v>48</v>
      </c>
      <c r="T1170" t="s">
        <v>322</v>
      </c>
      <c r="U1170" t="s">
        <v>322</v>
      </c>
      <c r="V1170" t="s">
        <v>322</v>
      </c>
      <c r="W1170" t="s">
        <v>322</v>
      </c>
      <c r="X1170" t="s">
        <v>322</v>
      </c>
      <c r="Y1170" t="s">
        <v>322</v>
      </c>
      <c r="Z1170" t="s">
        <v>322</v>
      </c>
      <c r="AH1170" t="s">
        <v>322</v>
      </c>
      <c r="AI1170" s="26"/>
      <c r="AJ1170" s="26" t="s">
        <v>322</v>
      </c>
      <c r="AK1170" s="26" t="s">
        <v>322</v>
      </c>
      <c r="AL1170" s="26" t="s">
        <v>322</v>
      </c>
      <c r="AM1170" s="26" t="str" cm="1">
        <f t="array" ref="AM1170">IF(AH1170="Yes",T1170&amp;" (Suspended as of: "&amp;TEXT(AI1170,"m/dd/yyyy")&amp;")",T1170)</f>
        <v xml:space="preserve"> </v>
      </c>
      <c r="AN1170" t="str" cm="1">
        <f t="array" ref="AN117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70" t="str" cm="1">
        <f t="array" ref="AO117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7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70" t="e">
        <f>VLOOKUP(data[[#This Row],[Lead Name]],get_cat!$A$170:$B$172,2,0)</f>
        <v>#N/A</v>
      </c>
      <c r="AR117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71" spans="1:44" x14ac:dyDescent="0.35">
      <c r="A1171" t="s">
        <v>133</v>
      </c>
      <c r="B1171" t="s">
        <v>322</v>
      </c>
      <c r="C1171" t="s">
        <v>322</v>
      </c>
      <c r="D1171" t="s">
        <v>322</v>
      </c>
      <c r="E1171" t="s">
        <v>48</v>
      </c>
      <c r="F1171" t="s">
        <v>48</v>
      </c>
      <c r="G1171" t="s">
        <v>48</v>
      </c>
      <c r="H1171" t="s">
        <v>48</v>
      </c>
      <c r="I1171" t="s">
        <v>48</v>
      </c>
      <c r="J1171" t="s">
        <v>48</v>
      </c>
      <c r="K1171" t="s">
        <v>48</v>
      </c>
      <c r="L1171" t="s">
        <v>48</v>
      </c>
      <c r="M1171" t="s">
        <v>48</v>
      </c>
      <c r="N1171" t="s">
        <v>48</v>
      </c>
      <c r="O1171" t="s">
        <v>48</v>
      </c>
      <c r="P1171" t="s">
        <v>48</v>
      </c>
      <c r="Q1171" t="s">
        <v>48</v>
      </c>
      <c r="R1171" t="s">
        <v>48</v>
      </c>
      <c r="S1171" t="s">
        <v>48</v>
      </c>
      <c r="T1171" t="s">
        <v>322</v>
      </c>
      <c r="U1171" t="s">
        <v>322</v>
      </c>
      <c r="V1171" t="s">
        <v>322</v>
      </c>
      <c r="W1171" t="s">
        <v>322</v>
      </c>
      <c r="X1171" t="s">
        <v>322</v>
      </c>
      <c r="Y1171" t="s">
        <v>322</v>
      </c>
      <c r="Z1171" t="s">
        <v>322</v>
      </c>
      <c r="AH1171" t="s">
        <v>322</v>
      </c>
      <c r="AI1171" s="26"/>
      <c r="AJ1171" s="26" t="s">
        <v>322</v>
      </c>
      <c r="AK1171" s="26" t="s">
        <v>322</v>
      </c>
      <c r="AL1171" s="26" t="s">
        <v>322</v>
      </c>
      <c r="AM1171" s="26" t="str" cm="1">
        <f t="array" ref="AM1171">IF(AH1171="Yes",T1171&amp;" (Suspended as of: "&amp;TEXT(AI1171,"m/dd/yyyy")&amp;")",T1171)</f>
        <v xml:space="preserve"> </v>
      </c>
      <c r="AN1171" t="str" cm="1">
        <f t="array" ref="AN117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71" t="str" cm="1">
        <f t="array" ref="AO117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7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71" t="e">
        <f>VLOOKUP(data[[#This Row],[Lead Name]],get_cat!$A$170:$B$172,2,0)</f>
        <v>#N/A</v>
      </c>
      <c r="AR117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72" spans="1:44" x14ac:dyDescent="0.35">
      <c r="A1172" t="s">
        <v>133</v>
      </c>
      <c r="B1172" t="s">
        <v>322</v>
      </c>
      <c r="C1172" t="s">
        <v>322</v>
      </c>
      <c r="D1172" t="s">
        <v>322</v>
      </c>
      <c r="E1172" t="s">
        <v>48</v>
      </c>
      <c r="F1172" t="s">
        <v>48</v>
      </c>
      <c r="G1172" t="s">
        <v>48</v>
      </c>
      <c r="H1172" t="s">
        <v>48</v>
      </c>
      <c r="I1172" t="s">
        <v>48</v>
      </c>
      <c r="J1172" t="s">
        <v>48</v>
      </c>
      <c r="K1172" t="s">
        <v>48</v>
      </c>
      <c r="L1172" t="s">
        <v>48</v>
      </c>
      <c r="M1172" t="s">
        <v>48</v>
      </c>
      <c r="N1172" t="s">
        <v>48</v>
      </c>
      <c r="O1172" t="s">
        <v>48</v>
      </c>
      <c r="P1172" t="s">
        <v>48</v>
      </c>
      <c r="Q1172" t="s">
        <v>48</v>
      </c>
      <c r="R1172" t="s">
        <v>48</v>
      </c>
      <c r="S1172" t="s">
        <v>48</v>
      </c>
      <c r="T1172" t="s">
        <v>322</v>
      </c>
      <c r="U1172" t="s">
        <v>322</v>
      </c>
      <c r="V1172" t="s">
        <v>322</v>
      </c>
      <c r="W1172" t="s">
        <v>322</v>
      </c>
      <c r="X1172" t="s">
        <v>322</v>
      </c>
      <c r="Y1172" t="s">
        <v>322</v>
      </c>
      <c r="Z1172" t="s">
        <v>322</v>
      </c>
      <c r="AH1172" t="s">
        <v>322</v>
      </c>
      <c r="AI1172" s="26"/>
      <c r="AJ1172" s="26" t="s">
        <v>322</v>
      </c>
      <c r="AK1172" s="26" t="s">
        <v>322</v>
      </c>
      <c r="AL1172" s="26" t="s">
        <v>322</v>
      </c>
      <c r="AM1172" s="26" t="str" cm="1">
        <f t="array" ref="AM1172">IF(AH1172="Yes",T1172&amp;" (Suspended as of: "&amp;TEXT(AI1172,"m/dd/yyyy")&amp;")",T1172)</f>
        <v xml:space="preserve"> </v>
      </c>
      <c r="AN1172" t="str" cm="1">
        <f t="array" ref="AN117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72" t="str" cm="1">
        <f t="array" ref="AO117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7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72" t="e">
        <f>VLOOKUP(data[[#This Row],[Lead Name]],get_cat!$A$170:$B$172,2,0)</f>
        <v>#N/A</v>
      </c>
      <c r="AR117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73" spans="1:44" x14ac:dyDescent="0.35">
      <c r="A1173" t="s">
        <v>133</v>
      </c>
      <c r="B1173" t="s">
        <v>322</v>
      </c>
      <c r="C1173" t="s">
        <v>322</v>
      </c>
      <c r="D1173" t="s">
        <v>322</v>
      </c>
      <c r="E1173" t="s">
        <v>48</v>
      </c>
      <c r="F1173" t="s">
        <v>48</v>
      </c>
      <c r="G1173" t="s">
        <v>48</v>
      </c>
      <c r="H1173" t="s">
        <v>48</v>
      </c>
      <c r="I1173" t="s">
        <v>48</v>
      </c>
      <c r="J1173" t="s">
        <v>48</v>
      </c>
      <c r="K1173" t="s">
        <v>48</v>
      </c>
      <c r="L1173" t="s">
        <v>48</v>
      </c>
      <c r="M1173" t="s">
        <v>48</v>
      </c>
      <c r="N1173" t="s">
        <v>48</v>
      </c>
      <c r="O1173" t="s">
        <v>48</v>
      </c>
      <c r="P1173" t="s">
        <v>48</v>
      </c>
      <c r="Q1173" t="s">
        <v>48</v>
      </c>
      <c r="R1173" t="s">
        <v>48</v>
      </c>
      <c r="S1173" t="s">
        <v>48</v>
      </c>
      <c r="T1173" t="s">
        <v>322</v>
      </c>
      <c r="U1173" t="s">
        <v>322</v>
      </c>
      <c r="V1173" t="s">
        <v>322</v>
      </c>
      <c r="W1173" t="s">
        <v>322</v>
      </c>
      <c r="X1173" t="s">
        <v>322</v>
      </c>
      <c r="Y1173" t="s">
        <v>322</v>
      </c>
      <c r="Z1173" t="s">
        <v>322</v>
      </c>
      <c r="AH1173" t="s">
        <v>322</v>
      </c>
      <c r="AI1173" s="26"/>
      <c r="AJ1173" s="26" t="s">
        <v>322</v>
      </c>
      <c r="AK1173" s="26" t="s">
        <v>322</v>
      </c>
      <c r="AL1173" s="26" t="s">
        <v>322</v>
      </c>
      <c r="AM1173" s="26" t="str" cm="1">
        <f t="array" ref="AM1173">IF(AH1173="Yes",T1173&amp;" (Suspended as of: "&amp;TEXT(AI1173,"m/dd/yyyy")&amp;")",T1173)</f>
        <v xml:space="preserve"> </v>
      </c>
      <c r="AN1173" t="str" cm="1">
        <f t="array" ref="AN117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73" t="str" cm="1">
        <f t="array" ref="AO117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7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73" t="e">
        <f>VLOOKUP(data[[#This Row],[Lead Name]],get_cat!$A$170:$B$172,2,0)</f>
        <v>#N/A</v>
      </c>
      <c r="AR117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74" spans="1:44" x14ac:dyDescent="0.35">
      <c r="A1174" t="s">
        <v>133</v>
      </c>
      <c r="B1174" t="s">
        <v>322</v>
      </c>
      <c r="C1174" t="s">
        <v>322</v>
      </c>
      <c r="D1174" t="s">
        <v>322</v>
      </c>
      <c r="E1174" t="s">
        <v>48</v>
      </c>
      <c r="F1174" t="s">
        <v>48</v>
      </c>
      <c r="G1174" t="s">
        <v>48</v>
      </c>
      <c r="H1174" t="s">
        <v>48</v>
      </c>
      <c r="I1174" t="s">
        <v>48</v>
      </c>
      <c r="J1174" t="s">
        <v>48</v>
      </c>
      <c r="K1174" t="s">
        <v>48</v>
      </c>
      <c r="L1174" t="s">
        <v>48</v>
      </c>
      <c r="M1174" t="s">
        <v>48</v>
      </c>
      <c r="N1174" t="s">
        <v>48</v>
      </c>
      <c r="O1174" t="s">
        <v>48</v>
      </c>
      <c r="P1174" t="s">
        <v>48</v>
      </c>
      <c r="Q1174" t="s">
        <v>48</v>
      </c>
      <c r="R1174" t="s">
        <v>48</v>
      </c>
      <c r="S1174" t="s">
        <v>48</v>
      </c>
      <c r="T1174" t="s">
        <v>322</v>
      </c>
      <c r="U1174" t="s">
        <v>322</v>
      </c>
      <c r="V1174" t="s">
        <v>322</v>
      </c>
      <c r="W1174" t="s">
        <v>322</v>
      </c>
      <c r="X1174" t="s">
        <v>322</v>
      </c>
      <c r="Y1174" t="s">
        <v>322</v>
      </c>
      <c r="Z1174" t="s">
        <v>322</v>
      </c>
      <c r="AH1174" t="s">
        <v>322</v>
      </c>
      <c r="AI1174" s="26"/>
      <c r="AJ1174" s="26" t="s">
        <v>322</v>
      </c>
      <c r="AK1174" s="26" t="s">
        <v>322</v>
      </c>
      <c r="AL1174" s="26" t="s">
        <v>322</v>
      </c>
      <c r="AM1174" s="26" t="str" cm="1">
        <f t="array" ref="AM1174">IF(AH1174="Yes",T1174&amp;" (Suspended as of: "&amp;TEXT(AI1174,"m/dd/yyyy")&amp;")",T1174)</f>
        <v xml:space="preserve"> </v>
      </c>
      <c r="AN1174" t="str" cm="1">
        <f t="array" ref="AN117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74" t="str" cm="1">
        <f t="array" ref="AO117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7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74" t="e">
        <f>VLOOKUP(data[[#This Row],[Lead Name]],get_cat!$A$170:$B$172,2,0)</f>
        <v>#N/A</v>
      </c>
      <c r="AR117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75" spans="1:44" x14ac:dyDescent="0.35">
      <c r="A1175" t="s">
        <v>133</v>
      </c>
      <c r="B1175" t="s">
        <v>322</v>
      </c>
      <c r="C1175" t="s">
        <v>322</v>
      </c>
      <c r="D1175" t="s">
        <v>322</v>
      </c>
      <c r="E1175" t="s">
        <v>48</v>
      </c>
      <c r="F1175" t="s">
        <v>48</v>
      </c>
      <c r="G1175" t="s">
        <v>48</v>
      </c>
      <c r="H1175" t="s">
        <v>48</v>
      </c>
      <c r="I1175" t="s">
        <v>48</v>
      </c>
      <c r="J1175" t="s">
        <v>48</v>
      </c>
      <c r="K1175" t="s">
        <v>48</v>
      </c>
      <c r="L1175" t="s">
        <v>48</v>
      </c>
      <c r="M1175" t="s">
        <v>48</v>
      </c>
      <c r="N1175" t="s">
        <v>48</v>
      </c>
      <c r="O1175" t="s">
        <v>48</v>
      </c>
      <c r="P1175" t="s">
        <v>48</v>
      </c>
      <c r="Q1175" t="s">
        <v>48</v>
      </c>
      <c r="R1175" t="s">
        <v>48</v>
      </c>
      <c r="S1175" t="s">
        <v>48</v>
      </c>
      <c r="T1175" t="s">
        <v>322</v>
      </c>
      <c r="U1175" t="s">
        <v>322</v>
      </c>
      <c r="V1175" t="s">
        <v>322</v>
      </c>
      <c r="W1175" t="s">
        <v>322</v>
      </c>
      <c r="X1175" t="s">
        <v>322</v>
      </c>
      <c r="Y1175" t="s">
        <v>322</v>
      </c>
      <c r="Z1175" t="s">
        <v>322</v>
      </c>
      <c r="AH1175" t="s">
        <v>322</v>
      </c>
      <c r="AI1175" s="26"/>
      <c r="AJ1175" s="26" t="s">
        <v>322</v>
      </c>
      <c r="AK1175" s="26" t="s">
        <v>322</v>
      </c>
      <c r="AL1175" s="26" t="s">
        <v>322</v>
      </c>
      <c r="AM1175" s="26" t="str" cm="1">
        <f t="array" ref="AM1175">IF(AH1175="Yes",T1175&amp;" (Suspended as of: "&amp;TEXT(AI1175,"m/dd/yyyy")&amp;")",T1175)</f>
        <v xml:space="preserve"> </v>
      </c>
      <c r="AN1175" t="str" cm="1">
        <f t="array" ref="AN117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75" t="str" cm="1">
        <f t="array" ref="AO117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7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75" t="e">
        <f>VLOOKUP(data[[#This Row],[Lead Name]],get_cat!$A$170:$B$172,2,0)</f>
        <v>#N/A</v>
      </c>
      <c r="AR117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76" spans="1:44" x14ac:dyDescent="0.35">
      <c r="A1176" t="s">
        <v>133</v>
      </c>
      <c r="B1176" t="s">
        <v>322</v>
      </c>
      <c r="C1176" t="s">
        <v>322</v>
      </c>
      <c r="D1176" t="s">
        <v>322</v>
      </c>
      <c r="E1176" t="s">
        <v>48</v>
      </c>
      <c r="F1176" t="s">
        <v>48</v>
      </c>
      <c r="G1176" t="s">
        <v>48</v>
      </c>
      <c r="H1176" t="s">
        <v>48</v>
      </c>
      <c r="I1176" t="s">
        <v>48</v>
      </c>
      <c r="J1176" t="s">
        <v>48</v>
      </c>
      <c r="K1176" t="s">
        <v>48</v>
      </c>
      <c r="L1176" t="s">
        <v>48</v>
      </c>
      <c r="M1176" t="s">
        <v>48</v>
      </c>
      <c r="N1176" t="s">
        <v>48</v>
      </c>
      <c r="O1176" t="s">
        <v>48</v>
      </c>
      <c r="P1176" t="s">
        <v>48</v>
      </c>
      <c r="Q1176" t="s">
        <v>48</v>
      </c>
      <c r="R1176" t="s">
        <v>48</v>
      </c>
      <c r="S1176" t="s">
        <v>48</v>
      </c>
      <c r="T1176" t="s">
        <v>322</v>
      </c>
      <c r="U1176" t="s">
        <v>322</v>
      </c>
      <c r="V1176" t="s">
        <v>322</v>
      </c>
      <c r="W1176" t="s">
        <v>322</v>
      </c>
      <c r="X1176" t="s">
        <v>322</v>
      </c>
      <c r="Y1176" t="s">
        <v>322</v>
      </c>
      <c r="Z1176" t="s">
        <v>322</v>
      </c>
      <c r="AH1176" t="s">
        <v>322</v>
      </c>
      <c r="AI1176" s="26"/>
      <c r="AJ1176" s="26" t="s">
        <v>322</v>
      </c>
      <c r="AK1176" s="26" t="s">
        <v>322</v>
      </c>
      <c r="AL1176" s="26" t="s">
        <v>322</v>
      </c>
      <c r="AM1176" s="26" t="str" cm="1">
        <f t="array" ref="AM1176">IF(AH1176="Yes",T1176&amp;" (Suspended as of: "&amp;TEXT(AI1176,"m/dd/yyyy")&amp;")",T1176)</f>
        <v xml:space="preserve"> </v>
      </c>
      <c r="AN1176" t="str" cm="1">
        <f t="array" ref="AN117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76" t="str" cm="1">
        <f t="array" ref="AO117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7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76" t="e">
        <f>VLOOKUP(data[[#This Row],[Lead Name]],get_cat!$A$170:$B$172,2,0)</f>
        <v>#N/A</v>
      </c>
      <c r="AR117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77" spans="1:44" x14ac:dyDescent="0.35">
      <c r="A1177" t="s">
        <v>133</v>
      </c>
      <c r="B1177" t="s">
        <v>322</v>
      </c>
      <c r="C1177" t="s">
        <v>322</v>
      </c>
      <c r="D1177" t="s">
        <v>322</v>
      </c>
      <c r="E1177" t="s">
        <v>48</v>
      </c>
      <c r="F1177" t="s">
        <v>48</v>
      </c>
      <c r="G1177" t="s">
        <v>48</v>
      </c>
      <c r="H1177" t="s">
        <v>48</v>
      </c>
      <c r="I1177" t="s">
        <v>48</v>
      </c>
      <c r="J1177" t="s">
        <v>48</v>
      </c>
      <c r="K1177" t="s">
        <v>48</v>
      </c>
      <c r="L1177" t="s">
        <v>48</v>
      </c>
      <c r="M1177" t="s">
        <v>48</v>
      </c>
      <c r="N1177" t="s">
        <v>48</v>
      </c>
      <c r="O1177" t="s">
        <v>48</v>
      </c>
      <c r="P1177" t="s">
        <v>48</v>
      </c>
      <c r="Q1177" t="s">
        <v>48</v>
      </c>
      <c r="R1177" t="s">
        <v>48</v>
      </c>
      <c r="S1177" t="s">
        <v>48</v>
      </c>
      <c r="T1177" t="s">
        <v>322</v>
      </c>
      <c r="U1177" t="s">
        <v>322</v>
      </c>
      <c r="V1177" t="s">
        <v>322</v>
      </c>
      <c r="W1177" t="s">
        <v>322</v>
      </c>
      <c r="X1177" t="s">
        <v>322</v>
      </c>
      <c r="Y1177" t="s">
        <v>322</v>
      </c>
      <c r="Z1177" t="s">
        <v>322</v>
      </c>
      <c r="AH1177" t="s">
        <v>322</v>
      </c>
      <c r="AI1177" s="26"/>
      <c r="AJ1177" s="26" t="s">
        <v>322</v>
      </c>
      <c r="AK1177" s="26" t="s">
        <v>322</v>
      </c>
      <c r="AL1177" s="26" t="s">
        <v>322</v>
      </c>
      <c r="AM1177" s="26" t="str" cm="1">
        <f t="array" ref="AM1177">IF(AH1177="Yes",T1177&amp;" (Suspended as of: "&amp;TEXT(AI1177,"m/dd/yyyy")&amp;")",T1177)</f>
        <v xml:space="preserve"> </v>
      </c>
      <c r="AN1177" t="str" cm="1">
        <f t="array" ref="AN117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77" t="str" cm="1">
        <f t="array" ref="AO117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7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77" t="e">
        <f>VLOOKUP(data[[#This Row],[Lead Name]],get_cat!$A$170:$B$172,2,0)</f>
        <v>#N/A</v>
      </c>
      <c r="AR117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78" spans="1:44" x14ac:dyDescent="0.35">
      <c r="A1178" t="s">
        <v>133</v>
      </c>
      <c r="B1178" t="s">
        <v>322</v>
      </c>
      <c r="C1178" t="s">
        <v>322</v>
      </c>
      <c r="D1178" t="s">
        <v>322</v>
      </c>
      <c r="E1178" t="s">
        <v>48</v>
      </c>
      <c r="F1178" t="s">
        <v>48</v>
      </c>
      <c r="G1178" t="s">
        <v>48</v>
      </c>
      <c r="H1178" t="s">
        <v>48</v>
      </c>
      <c r="I1178" t="s">
        <v>48</v>
      </c>
      <c r="J1178" t="s">
        <v>48</v>
      </c>
      <c r="K1178" t="s">
        <v>48</v>
      </c>
      <c r="L1178" t="s">
        <v>48</v>
      </c>
      <c r="M1178" t="s">
        <v>48</v>
      </c>
      <c r="N1178" t="s">
        <v>48</v>
      </c>
      <c r="O1178" t="s">
        <v>48</v>
      </c>
      <c r="P1178" t="s">
        <v>48</v>
      </c>
      <c r="Q1178" t="s">
        <v>48</v>
      </c>
      <c r="R1178" t="s">
        <v>48</v>
      </c>
      <c r="S1178" t="s">
        <v>48</v>
      </c>
      <c r="T1178" t="s">
        <v>322</v>
      </c>
      <c r="U1178" t="s">
        <v>322</v>
      </c>
      <c r="V1178" t="s">
        <v>322</v>
      </c>
      <c r="W1178" t="s">
        <v>322</v>
      </c>
      <c r="X1178" t="s">
        <v>322</v>
      </c>
      <c r="Y1178" t="s">
        <v>322</v>
      </c>
      <c r="Z1178" t="s">
        <v>322</v>
      </c>
      <c r="AH1178" t="s">
        <v>322</v>
      </c>
      <c r="AI1178" s="26"/>
      <c r="AJ1178" s="26" t="s">
        <v>322</v>
      </c>
      <c r="AK1178" s="26" t="s">
        <v>322</v>
      </c>
      <c r="AL1178" s="26" t="s">
        <v>322</v>
      </c>
      <c r="AM1178" s="26" t="str" cm="1">
        <f t="array" ref="AM1178">IF(AH1178="Yes",T1178&amp;" (Suspended as of: "&amp;TEXT(AI1178,"m/dd/yyyy")&amp;")",T1178)</f>
        <v xml:space="preserve"> </v>
      </c>
      <c r="AN1178" t="str" cm="1">
        <f t="array" ref="AN117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78" t="str" cm="1">
        <f t="array" ref="AO117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7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78" t="e">
        <f>VLOOKUP(data[[#This Row],[Lead Name]],get_cat!$A$170:$B$172,2,0)</f>
        <v>#N/A</v>
      </c>
      <c r="AR117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79" spans="1:44" x14ac:dyDescent="0.35">
      <c r="A1179" t="s">
        <v>133</v>
      </c>
      <c r="B1179" t="s">
        <v>322</v>
      </c>
      <c r="C1179" t="s">
        <v>322</v>
      </c>
      <c r="D1179" t="s">
        <v>322</v>
      </c>
      <c r="E1179" t="s">
        <v>48</v>
      </c>
      <c r="F1179" t="s">
        <v>48</v>
      </c>
      <c r="G1179" t="s">
        <v>48</v>
      </c>
      <c r="H1179" t="s">
        <v>48</v>
      </c>
      <c r="I1179" t="s">
        <v>48</v>
      </c>
      <c r="J1179" t="s">
        <v>48</v>
      </c>
      <c r="K1179" t="s">
        <v>48</v>
      </c>
      <c r="L1179" t="s">
        <v>48</v>
      </c>
      <c r="M1179" t="s">
        <v>48</v>
      </c>
      <c r="N1179" t="s">
        <v>48</v>
      </c>
      <c r="O1179" t="s">
        <v>48</v>
      </c>
      <c r="P1179" t="s">
        <v>48</v>
      </c>
      <c r="Q1179" t="s">
        <v>48</v>
      </c>
      <c r="R1179" t="s">
        <v>48</v>
      </c>
      <c r="S1179" t="s">
        <v>48</v>
      </c>
      <c r="T1179" t="s">
        <v>322</v>
      </c>
      <c r="U1179" t="s">
        <v>322</v>
      </c>
      <c r="V1179" t="s">
        <v>322</v>
      </c>
      <c r="W1179" t="s">
        <v>322</v>
      </c>
      <c r="X1179" t="s">
        <v>322</v>
      </c>
      <c r="Y1179" t="s">
        <v>322</v>
      </c>
      <c r="Z1179" t="s">
        <v>322</v>
      </c>
      <c r="AH1179" t="s">
        <v>322</v>
      </c>
      <c r="AI1179" s="26"/>
      <c r="AJ1179" s="26" t="s">
        <v>322</v>
      </c>
      <c r="AK1179" s="26" t="s">
        <v>322</v>
      </c>
      <c r="AL1179" s="26" t="s">
        <v>322</v>
      </c>
      <c r="AM1179" s="26" t="str" cm="1">
        <f t="array" ref="AM1179">IF(AH1179="Yes",T1179&amp;" (Suspended as of: "&amp;TEXT(AI1179,"m/dd/yyyy")&amp;")",T1179)</f>
        <v xml:space="preserve"> </v>
      </c>
      <c r="AN1179" t="str" cm="1">
        <f t="array" ref="AN117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79" t="str" cm="1">
        <f t="array" ref="AO117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7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79" t="e">
        <f>VLOOKUP(data[[#This Row],[Lead Name]],get_cat!$A$170:$B$172,2,0)</f>
        <v>#N/A</v>
      </c>
      <c r="AR117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80" spans="1:44" x14ac:dyDescent="0.35">
      <c r="A1180" t="s">
        <v>133</v>
      </c>
      <c r="B1180" t="s">
        <v>322</v>
      </c>
      <c r="C1180" t="s">
        <v>322</v>
      </c>
      <c r="D1180" t="s">
        <v>322</v>
      </c>
      <c r="E1180" t="s">
        <v>48</v>
      </c>
      <c r="F1180" t="s">
        <v>48</v>
      </c>
      <c r="G1180" t="s">
        <v>48</v>
      </c>
      <c r="H1180" t="s">
        <v>48</v>
      </c>
      <c r="I1180" t="s">
        <v>48</v>
      </c>
      <c r="J1180" t="s">
        <v>48</v>
      </c>
      <c r="K1180" t="s">
        <v>48</v>
      </c>
      <c r="L1180" t="s">
        <v>48</v>
      </c>
      <c r="M1180" t="s">
        <v>48</v>
      </c>
      <c r="N1180" t="s">
        <v>48</v>
      </c>
      <c r="O1180" t="s">
        <v>48</v>
      </c>
      <c r="P1180" t="s">
        <v>48</v>
      </c>
      <c r="Q1180" t="s">
        <v>48</v>
      </c>
      <c r="R1180" t="s">
        <v>48</v>
      </c>
      <c r="S1180" t="s">
        <v>48</v>
      </c>
      <c r="T1180" t="s">
        <v>322</v>
      </c>
      <c r="U1180" t="s">
        <v>322</v>
      </c>
      <c r="V1180" t="s">
        <v>322</v>
      </c>
      <c r="W1180" t="s">
        <v>322</v>
      </c>
      <c r="X1180" t="s">
        <v>322</v>
      </c>
      <c r="Y1180" t="s">
        <v>322</v>
      </c>
      <c r="Z1180" t="s">
        <v>322</v>
      </c>
      <c r="AH1180" t="s">
        <v>322</v>
      </c>
      <c r="AI1180" s="26"/>
      <c r="AJ1180" s="26" t="s">
        <v>322</v>
      </c>
      <c r="AK1180" s="26" t="s">
        <v>322</v>
      </c>
      <c r="AL1180" s="26" t="s">
        <v>322</v>
      </c>
      <c r="AM1180" s="26" t="str" cm="1">
        <f t="array" ref="AM1180">IF(AH1180="Yes",T1180&amp;" (Suspended as of: "&amp;TEXT(AI1180,"m/dd/yyyy")&amp;")",T1180)</f>
        <v xml:space="preserve"> </v>
      </c>
      <c r="AN1180" t="str" cm="1">
        <f t="array" ref="AN118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80" t="str" cm="1">
        <f t="array" ref="AO118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8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80" t="e">
        <f>VLOOKUP(data[[#This Row],[Lead Name]],get_cat!$A$170:$B$172,2,0)</f>
        <v>#N/A</v>
      </c>
      <c r="AR118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81" spans="1:44" x14ac:dyDescent="0.35">
      <c r="A1181" t="s">
        <v>133</v>
      </c>
      <c r="B1181" t="s">
        <v>322</v>
      </c>
      <c r="C1181" t="s">
        <v>322</v>
      </c>
      <c r="D1181" t="s">
        <v>322</v>
      </c>
      <c r="E1181" t="s">
        <v>48</v>
      </c>
      <c r="F1181" t="s">
        <v>48</v>
      </c>
      <c r="G1181" t="s">
        <v>48</v>
      </c>
      <c r="H1181" t="s">
        <v>48</v>
      </c>
      <c r="I1181" t="s">
        <v>48</v>
      </c>
      <c r="J1181" t="s">
        <v>48</v>
      </c>
      <c r="K1181" t="s">
        <v>48</v>
      </c>
      <c r="L1181" t="s">
        <v>48</v>
      </c>
      <c r="M1181" t="s">
        <v>48</v>
      </c>
      <c r="N1181" t="s">
        <v>48</v>
      </c>
      <c r="O1181" t="s">
        <v>48</v>
      </c>
      <c r="P1181" t="s">
        <v>48</v>
      </c>
      <c r="Q1181" t="s">
        <v>48</v>
      </c>
      <c r="R1181" t="s">
        <v>48</v>
      </c>
      <c r="S1181" t="s">
        <v>48</v>
      </c>
      <c r="T1181" t="s">
        <v>322</v>
      </c>
      <c r="U1181" t="s">
        <v>322</v>
      </c>
      <c r="V1181" t="s">
        <v>322</v>
      </c>
      <c r="W1181" t="s">
        <v>322</v>
      </c>
      <c r="X1181" t="s">
        <v>322</v>
      </c>
      <c r="Y1181" t="s">
        <v>322</v>
      </c>
      <c r="Z1181" t="s">
        <v>322</v>
      </c>
      <c r="AH1181" t="s">
        <v>322</v>
      </c>
      <c r="AI1181" s="26"/>
      <c r="AJ1181" s="26" t="s">
        <v>322</v>
      </c>
      <c r="AK1181" s="26" t="s">
        <v>322</v>
      </c>
      <c r="AL1181" s="26" t="s">
        <v>322</v>
      </c>
      <c r="AM1181" s="26" t="str" cm="1">
        <f t="array" ref="AM1181">IF(AH1181="Yes",T1181&amp;" (Suspended as of: "&amp;TEXT(AI1181,"m/dd/yyyy")&amp;")",T1181)</f>
        <v xml:space="preserve"> </v>
      </c>
      <c r="AN1181" t="str" cm="1">
        <f t="array" ref="AN118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81" t="str" cm="1">
        <f t="array" ref="AO118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8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81" t="e">
        <f>VLOOKUP(data[[#This Row],[Lead Name]],get_cat!$A$170:$B$172,2,0)</f>
        <v>#N/A</v>
      </c>
      <c r="AR118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82" spans="1:44" x14ac:dyDescent="0.35">
      <c r="A1182" t="s">
        <v>133</v>
      </c>
      <c r="B1182" t="s">
        <v>322</v>
      </c>
      <c r="C1182" t="s">
        <v>322</v>
      </c>
      <c r="D1182" t="s">
        <v>322</v>
      </c>
      <c r="E1182" t="s">
        <v>48</v>
      </c>
      <c r="F1182" t="s">
        <v>48</v>
      </c>
      <c r="G1182" t="s">
        <v>48</v>
      </c>
      <c r="H1182" t="s">
        <v>48</v>
      </c>
      <c r="I1182" t="s">
        <v>48</v>
      </c>
      <c r="J1182" t="s">
        <v>48</v>
      </c>
      <c r="K1182" t="s">
        <v>48</v>
      </c>
      <c r="L1182" t="s">
        <v>48</v>
      </c>
      <c r="M1182" t="s">
        <v>48</v>
      </c>
      <c r="N1182" t="s">
        <v>48</v>
      </c>
      <c r="O1182" t="s">
        <v>48</v>
      </c>
      <c r="P1182" t="s">
        <v>48</v>
      </c>
      <c r="Q1182" t="s">
        <v>48</v>
      </c>
      <c r="R1182" t="s">
        <v>48</v>
      </c>
      <c r="S1182" t="s">
        <v>48</v>
      </c>
      <c r="T1182" t="s">
        <v>322</v>
      </c>
      <c r="U1182" t="s">
        <v>322</v>
      </c>
      <c r="V1182" t="s">
        <v>322</v>
      </c>
      <c r="W1182" t="s">
        <v>322</v>
      </c>
      <c r="X1182" t="s">
        <v>322</v>
      </c>
      <c r="Y1182" t="s">
        <v>322</v>
      </c>
      <c r="Z1182" t="s">
        <v>322</v>
      </c>
      <c r="AH1182" t="s">
        <v>322</v>
      </c>
      <c r="AI1182" s="26"/>
      <c r="AJ1182" s="26" t="s">
        <v>322</v>
      </c>
      <c r="AK1182" s="26" t="s">
        <v>322</v>
      </c>
      <c r="AL1182" s="26" t="s">
        <v>322</v>
      </c>
      <c r="AM1182" s="26" t="str" cm="1">
        <f t="array" ref="AM1182">IF(AH1182="Yes",T1182&amp;" (Suspended as of: "&amp;TEXT(AI1182,"m/dd/yyyy")&amp;")",T1182)</f>
        <v xml:space="preserve"> </v>
      </c>
      <c r="AN1182" t="str" cm="1">
        <f t="array" ref="AN118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82" t="str" cm="1">
        <f t="array" ref="AO118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8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82" t="e">
        <f>VLOOKUP(data[[#This Row],[Lead Name]],get_cat!$A$170:$B$172,2,0)</f>
        <v>#N/A</v>
      </c>
      <c r="AR118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83" spans="1:44" x14ac:dyDescent="0.35">
      <c r="A1183" t="s">
        <v>133</v>
      </c>
      <c r="B1183" t="s">
        <v>322</v>
      </c>
      <c r="C1183" t="s">
        <v>322</v>
      </c>
      <c r="D1183" t="s">
        <v>322</v>
      </c>
      <c r="E1183" t="s">
        <v>48</v>
      </c>
      <c r="F1183" t="s">
        <v>48</v>
      </c>
      <c r="G1183" t="s">
        <v>48</v>
      </c>
      <c r="H1183" t="s">
        <v>48</v>
      </c>
      <c r="I1183" t="s">
        <v>48</v>
      </c>
      <c r="J1183" t="s">
        <v>48</v>
      </c>
      <c r="K1183" t="s">
        <v>48</v>
      </c>
      <c r="L1183" t="s">
        <v>48</v>
      </c>
      <c r="M1183" t="s">
        <v>48</v>
      </c>
      <c r="N1183" t="s">
        <v>48</v>
      </c>
      <c r="O1183" t="s">
        <v>48</v>
      </c>
      <c r="P1183" t="s">
        <v>48</v>
      </c>
      <c r="Q1183" t="s">
        <v>48</v>
      </c>
      <c r="R1183" t="s">
        <v>48</v>
      </c>
      <c r="S1183" t="s">
        <v>48</v>
      </c>
      <c r="T1183" t="s">
        <v>322</v>
      </c>
      <c r="U1183" t="s">
        <v>322</v>
      </c>
      <c r="V1183" t="s">
        <v>322</v>
      </c>
      <c r="W1183" t="s">
        <v>322</v>
      </c>
      <c r="X1183" t="s">
        <v>322</v>
      </c>
      <c r="Y1183" t="s">
        <v>322</v>
      </c>
      <c r="Z1183" t="s">
        <v>322</v>
      </c>
      <c r="AH1183" t="s">
        <v>322</v>
      </c>
      <c r="AI1183" s="26"/>
      <c r="AJ1183" s="26" t="s">
        <v>322</v>
      </c>
      <c r="AK1183" s="26" t="s">
        <v>322</v>
      </c>
      <c r="AL1183" s="26" t="s">
        <v>322</v>
      </c>
      <c r="AM1183" s="26" t="str" cm="1">
        <f t="array" ref="AM1183">IF(AH1183="Yes",T1183&amp;" (Suspended as of: "&amp;TEXT(AI1183,"m/dd/yyyy")&amp;")",T1183)</f>
        <v xml:space="preserve"> </v>
      </c>
      <c r="AN1183" t="str" cm="1">
        <f t="array" ref="AN118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83" t="str" cm="1">
        <f t="array" ref="AO118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8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83" t="e">
        <f>VLOOKUP(data[[#This Row],[Lead Name]],get_cat!$A$170:$B$172,2,0)</f>
        <v>#N/A</v>
      </c>
      <c r="AR118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84" spans="1:44" x14ac:dyDescent="0.35">
      <c r="A1184" t="s">
        <v>133</v>
      </c>
      <c r="B1184" t="s">
        <v>322</v>
      </c>
      <c r="C1184" t="s">
        <v>322</v>
      </c>
      <c r="D1184" t="s">
        <v>322</v>
      </c>
      <c r="E1184" t="s">
        <v>48</v>
      </c>
      <c r="F1184" t="s">
        <v>48</v>
      </c>
      <c r="G1184" t="s">
        <v>48</v>
      </c>
      <c r="H1184" t="s">
        <v>48</v>
      </c>
      <c r="I1184" t="s">
        <v>48</v>
      </c>
      <c r="J1184" t="s">
        <v>48</v>
      </c>
      <c r="K1184" t="s">
        <v>48</v>
      </c>
      <c r="L1184" t="s">
        <v>48</v>
      </c>
      <c r="M1184" t="s">
        <v>48</v>
      </c>
      <c r="N1184" t="s">
        <v>48</v>
      </c>
      <c r="O1184" t="s">
        <v>48</v>
      </c>
      <c r="P1184" t="s">
        <v>48</v>
      </c>
      <c r="Q1184" t="s">
        <v>48</v>
      </c>
      <c r="R1184" t="s">
        <v>48</v>
      </c>
      <c r="S1184" t="s">
        <v>48</v>
      </c>
      <c r="T1184" t="s">
        <v>322</v>
      </c>
      <c r="U1184" t="s">
        <v>322</v>
      </c>
      <c r="V1184" t="s">
        <v>322</v>
      </c>
      <c r="W1184" t="s">
        <v>322</v>
      </c>
      <c r="X1184" t="s">
        <v>322</v>
      </c>
      <c r="Y1184" t="s">
        <v>322</v>
      </c>
      <c r="Z1184" t="s">
        <v>322</v>
      </c>
      <c r="AH1184" t="s">
        <v>322</v>
      </c>
      <c r="AI1184" s="26"/>
      <c r="AJ1184" s="26" t="s">
        <v>322</v>
      </c>
      <c r="AK1184" s="26" t="s">
        <v>322</v>
      </c>
      <c r="AL1184" s="26" t="s">
        <v>322</v>
      </c>
      <c r="AM1184" s="26" t="str" cm="1">
        <f t="array" ref="AM1184">IF(AH1184="Yes",T1184&amp;" (Suspended as of: "&amp;TEXT(AI1184,"m/dd/yyyy")&amp;")",T1184)</f>
        <v xml:space="preserve"> </v>
      </c>
      <c r="AN1184" t="str" cm="1">
        <f t="array" ref="AN118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84" t="str" cm="1">
        <f t="array" ref="AO118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8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84" t="e">
        <f>VLOOKUP(data[[#This Row],[Lead Name]],get_cat!$A$170:$B$172,2,0)</f>
        <v>#N/A</v>
      </c>
      <c r="AR118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85" spans="1:44" x14ac:dyDescent="0.35">
      <c r="A1185" t="s">
        <v>133</v>
      </c>
      <c r="B1185" t="s">
        <v>322</v>
      </c>
      <c r="C1185" t="s">
        <v>322</v>
      </c>
      <c r="D1185" t="s">
        <v>322</v>
      </c>
      <c r="E1185" t="s">
        <v>48</v>
      </c>
      <c r="F1185" t="s">
        <v>48</v>
      </c>
      <c r="G1185" t="s">
        <v>48</v>
      </c>
      <c r="H1185" t="s">
        <v>48</v>
      </c>
      <c r="I1185" t="s">
        <v>48</v>
      </c>
      <c r="J1185" t="s">
        <v>48</v>
      </c>
      <c r="K1185" t="s">
        <v>48</v>
      </c>
      <c r="L1185" t="s">
        <v>48</v>
      </c>
      <c r="M1185" t="s">
        <v>48</v>
      </c>
      <c r="N1185" t="s">
        <v>48</v>
      </c>
      <c r="O1185" t="s">
        <v>48</v>
      </c>
      <c r="P1185" t="s">
        <v>48</v>
      </c>
      <c r="Q1185" t="s">
        <v>48</v>
      </c>
      <c r="R1185" t="s">
        <v>48</v>
      </c>
      <c r="S1185" t="s">
        <v>48</v>
      </c>
      <c r="T1185" t="s">
        <v>322</v>
      </c>
      <c r="U1185" t="s">
        <v>322</v>
      </c>
      <c r="V1185" t="s">
        <v>322</v>
      </c>
      <c r="W1185" t="s">
        <v>322</v>
      </c>
      <c r="X1185" t="s">
        <v>322</v>
      </c>
      <c r="Y1185" t="s">
        <v>322</v>
      </c>
      <c r="Z1185" t="s">
        <v>322</v>
      </c>
      <c r="AH1185" t="s">
        <v>322</v>
      </c>
      <c r="AI1185" s="26"/>
      <c r="AJ1185" s="26" t="s">
        <v>322</v>
      </c>
      <c r="AK1185" s="26" t="s">
        <v>322</v>
      </c>
      <c r="AL1185" s="26" t="s">
        <v>322</v>
      </c>
      <c r="AM1185" s="26" t="str" cm="1">
        <f t="array" ref="AM1185">IF(AH1185="Yes",T1185&amp;" (Suspended as of: "&amp;TEXT(AI1185,"m/dd/yyyy")&amp;")",T1185)</f>
        <v xml:space="preserve"> </v>
      </c>
      <c r="AN1185" t="str" cm="1">
        <f t="array" ref="AN118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85" t="str" cm="1">
        <f t="array" ref="AO118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8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85" t="e">
        <f>VLOOKUP(data[[#This Row],[Lead Name]],get_cat!$A$170:$B$172,2,0)</f>
        <v>#N/A</v>
      </c>
      <c r="AR118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86" spans="1:44" x14ac:dyDescent="0.35">
      <c r="A1186" t="s">
        <v>133</v>
      </c>
      <c r="B1186" t="s">
        <v>322</v>
      </c>
      <c r="C1186" t="s">
        <v>322</v>
      </c>
      <c r="D1186" t="s">
        <v>322</v>
      </c>
      <c r="E1186" t="s">
        <v>48</v>
      </c>
      <c r="F1186" t="s">
        <v>48</v>
      </c>
      <c r="G1186" t="s">
        <v>48</v>
      </c>
      <c r="H1186" t="s">
        <v>48</v>
      </c>
      <c r="I1186" t="s">
        <v>48</v>
      </c>
      <c r="J1186" t="s">
        <v>48</v>
      </c>
      <c r="K1186" t="s">
        <v>48</v>
      </c>
      <c r="L1186" t="s">
        <v>48</v>
      </c>
      <c r="M1186" t="s">
        <v>48</v>
      </c>
      <c r="N1186" t="s">
        <v>48</v>
      </c>
      <c r="O1186" t="s">
        <v>48</v>
      </c>
      <c r="P1186" t="s">
        <v>48</v>
      </c>
      <c r="Q1186" t="s">
        <v>48</v>
      </c>
      <c r="R1186" t="s">
        <v>48</v>
      </c>
      <c r="S1186" t="s">
        <v>48</v>
      </c>
      <c r="T1186" t="s">
        <v>322</v>
      </c>
      <c r="U1186" t="s">
        <v>322</v>
      </c>
      <c r="V1186" t="s">
        <v>322</v>
      </c>
      <c r="W1186" t="s">
        <v>322</v>
      </c>
      <c r="X1186" t="s">
        <v>322</v>
      </c>
      <c r="Y1186" t="s">
        <v>322</v>
      </c>
      <c r="Z1186" t="s">
        <v>322</v>
      </c>
      <c r="AH1186" t="s">
        <v>322</v>
      </c>
      <c r="AI1186" s="26"/>
      <c r="AJ1186" s="26" t="s">
        <v>322</v>
      </c>
      <c r="AK1186" s="26" t="s">
        <v>322</v>
      </c>
      <c r="AL1186" s="26" t="s">
        <v>322</v>
      </c>
      <c r="AM1186" s="26" t="str" cm="1">
        <f t="array" ref="AM1186">IF(AH1186="Yes",T1186&amp;" (Suspended as of: "&amp;TEXT(AI1186,"m/dd/yyyy")&amp;")",T1186)</f>
        <v xml:space="preserve"> </v>
      </c>
      <c r="AN1186" t="str" cm="1">
        <f t="array" ref="AN118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86" t="str" cm="1">
        <f t="array" ref="AO118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8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86" t="e">
        <f>VLOOKUP(data[[#This Row],[Lead Name]],get_cat!$A$170:$B$172,2,0)</f>
        <v>#N/A</v>
      </c>
      <c r="AR118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87" spans="1:44" x14ac:dyDescent="0.35">
      <c r="A1187" t="s">
        <v>133</v>
      </c>
      <c r="B1187" t="s">
        <v>322</v>
      </c>
      <c r="C1187" t="s">
        <v>322</v>
      </c>
      <c r="D1187" t="s">
        <v>322</v>
      </c>
      <c r="E1187" t="s">
        <v>48</v>
      </c>
      <c r="F1187" t="s">
        <v>48</v>
      </c>
      <c r="G1187" t="s">
        <v>48</v>
      </c>
      <c r="H1187" t="s">
        <v>48</v>
      </c>
      <c r="I1187" t="s">
        <v>48</v>
      </c>
      <c r="J1187" t="s">
        <v>48</v>
      </c>
      <c r="K1187" t="s">
        <v>48</v>
      </c>
      <c r="L1187" t="s">
        <v>48</v>
      </c>
      <c r="M1187" t="s">
        <v>48</v>
      </c>
      <c r="N1187" t="s">
        <v>48</v>
      </c>
      <c r="O1187" t="s">
        <v>48</v>
      </c>
      <c r="P1187" t="s">
        <v>48</v>
      </c>
      <c r="Q1187" t="s">
        <v>48</v>
      </c>
      <c r="R1187" t="s">
        <v>48</v>
      </c>
      <c r="S1187" t="s">
        <v>48</v>
      </c>
      <c r="T1187" t="s">
        <v>322</v>
      </c>
      <c r="U1187" t="s">
        <v>322</v>
      </c>
      <c r="V1187" t="s">
        <v>322</v>
      </c>
      <c r="W1187" t="s">
        <v>322</v>
      </c>
      <c r="X1187" t="s">
        <v>322</v>
      </c>
      <c r="Y1187" t="s">
        <v>322</v>
      </c>
      <c r="Z1187" t="s">
        <v>322</v>
      </c>
      <c r="AH1187" t="s">
        <v>322</v>
      </c>
      <c r="AI1187" s="26"/>
      <c r="AJ1187" s="26" t="s">
        <v>322</v>
      </c>
      <c r="AK1187" s="26" t="s">
        <v>322</v>
      </c>
      <c r="AL1187" s="26" t="s">
        <v>322</v>
      </c>
      <c r="AM1187" s="26" t="str" cm="1">
        <f t="array" ref="AM1187">IF(AH1187="Yes",T1187&amp;" (Suspended as of: "&amp;TEXT(AI1187,"m/dd/yyyy")&amp;")",T1187)</f>
        <v xml:space="preserve"> </v>
      </c>
      <c r="AN1187" t="str" cm="1">
        <f t="array" ref="AN118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87" t="str" cm="1">
        <f t="array" ref="AO118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8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87" t="e">
        <f>VLOOKUP(data[[#This Row],[Lead Name]],get_cat!$A$170:$B$172,2,0)</f>
        <v>#N/A</v>
      </c>
      <c r="AR118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88" spans="1:44" x14ac:dyDescent="0.35">
      <c r="A1188" t="s">
        <v>133</v>
      </c>
      <c r="B1188" t="s">
        <v>322</v>
      </c>
      <c r="C1188" t="s">
        <v>322</v>
      </c>
      <c r="D1188" t="s">
        <v>322</v>
      </c>
      <c r="E1188" t="s">
        <v>48</v>
      </c>
      <c r="F1188" t="s">
        <v>48</v>
      </c>
      <c r="G1188" t="s">
        <v>48</v>
      </c>
      <c r="H1188" t="s">
        <v>48</v>
      </c>
      <c r="I1188" t="s">
        <v>48</v>
      </c>
      <c r="J1188" t="s">
        <v>48</v>
      </c>
      <c r="K1188" t="s">
        <v>48</v>
      </c>
      <c r="L1188" t="s">
        <v>48</v>
      </c>
      <c r="M1188" t="s">
        <v>48</v>
      </c>
      <c r="N1188" t="s">
        <v>48</v>
      </c>
      <c r="O1188" t="s">
        <v>48</v>
      </c>
      <c r="P1188" t="s">
        <v>48</v>
      </c>
      <c r="Q1188" t="s">
        <v>48</v>
      </c>
      <c r="R1188" t="s">
        <v>48</v>
      </c>
      <c r="S1188" t="s">
        <v>48</v>
      </c>
      <c r="T1188" t="s">
        <v>322</v>
      </c>
      <c r="U1188" t="s">
        <v>322</v>
      </c>
      <c r="V1188" t="s">
        <v>322</v>
      </c>
      <c r="W1188" t="s">
        <v>322</v>
      </c>
      <c r="X1188" t="s">
        <v>322</v>
      </c>
      <c r="Y1188" t="s">
        <v>322</v>
      </c>
      <c r="Z1188" t="s">
        <v>322</v>
      </c>
      <c r="AH1188" t="s">
        <v>322</v>
      </c>
      <c r="AI1188" s="26"/>
      <c r="AJ1188" s="26" t="s">
        <v>322</v>
      </c>
      <c r="AK1188" s="26" t="s">
        <v>322</v>
      </c>
      <c r="AL1188" s="26" t="s">
        <v>322</v>
      </c>
      <c r="AM1188" s="26" t="str" cm="1">
        <f t="array" ref="AM1188">IF(AH1188="Yes",T1188&amp;" (Suspended as of: "&amp;TEXT(AI1188,"m/dd/yyyy")&amp;")",T1188)</f>
        <v xml:space="preserve"> </v>
      </c>
      <c r="AN1188" t="str" cm="1">
        <f t="array" ref="AN118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88" t="str" cm="1">
        <f t="array" ref="AO118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8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88" t="e">
        <f>VLOOKUP(data[[#This Row],[Lead Name]],get_cat!$A$170:$B$172,2,0)</f>
        <v>#N/A</v>
      </c>
      <c r="AR118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89" spans="1:44" x14ac:dyDescent="0.35">
      <c r="A1189" t="s">
        <v>133</v>
      </c>
      <c r="B1189" t="s">
        <v>322</v>
      </c>
      <c r="C1189" t="s">
        <v>322</v>
      </c>
      <c r="D1189" t="s">
        <v>322</v>
      </c>
      <c r="E1189" t="s">
        <v>48</v>
      </c>
      <c r="F1189" t="s">
        <v>48</v>
      </c>
      <c r="G1189" t="s">
        <v>48</v>
      </c>
      <c r="H1189" t="s">
        <v>48</v>
      </c>
      <c r="I1189" t="s">
        <v>48</v>
      </c>
      <c r="J1189" t="s">
        <v>48</v>
      </c>
      <c r="K1189" t="s">
        <v>48</v>
      </c>
      <c r="L1189" t="s">
        <v>48</v>
      </c>
      <c r="M1189" t="s">
        <v>48</v>
      </c>
      <c r="N1189" t="s">
        <v>48</v>
      </c>
      <c r="O1189" t="s">
        <v>48</v>
      </c>
      <c r="P1189" t="s">
        <v>48</v>
      </c>
      <c r="Q1189" t="s">
        <v>48</v>
      </c>
      <c r="R1189" t="s">
        <v>48</v>
      </c>
      <c r="S1189" t="s">
        <v>48</v>
      </c>
      <c r="T1189" t="s">
        <v>322</v>
      </c>
      <c r="U1189" t="s">
        <v>322</v>
      </c>
      <c r="V1189" t="s">
        <v>322</v>
      </c>
      <c r="W1189" t="s">
        <v>322</v>
      </c>
      <c r="X1189" t="s">
        <v>322</v>
      </c>
      <c r="Y1189" t="s">
        <v>322</v>
      </c>
      <c r="Z1189" t="s">
        <v>322</v>
      </c>
      <c r="AH1189" t="s">
        <v>322</v>
      </c>
      <c r="AI1189" s="26"/>
      <c r="AJ1189" s="26" t="s">
        <v>322</v>
      </c>
      <c r="AK1189" s="26" t="s">
        <v>322</v>
      </c>
      <c r="AL1189" s="26" t="s">
        <v>322</v>
      </c>
      <c r="AM1189" s="26" t="str" cm="1">
        <f t="array" ref="AM1189">IF(AH1189="Yes",T1189&amp;" (Suspended as of: "&amp;TEXT(AI1189,"m/dd/yyyy")&amp;")",T1189)</f>
        <v xml:space="preserve"> </v>
      </c>
      <c r="AN1189" t="str" cm="1">
        <f t="array" ref="AN118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89" t="str" cm="1">
        <f t="array" ref="AO118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8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89" t="e">
        <f>VLOOKUP(data[[#This Row],[Lead Name]],get_cat!$A$170:$B$172,2,0)</f>
        <v>#N/A</v>
      </c>
      <c r="AR118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90" spans="1:44" x14ac:dyDescent="0.35">
      <c r="A1190" t="s">
        <v>133</v>
      </c>
      <c r="B1190" t="s">
        <v>322</v>
      </c>
      <c r="C1190" t="s">
        <v>322</v>
      </c>
      <c r="D1190" t="s">
        <v>322</v>
      </c>
      <c r="E1190" t="s">
        <v>48</v>
      </c>
      <c r="F1190" t="s">
        <v>48</v>
      </c>
      <c r="G1190" t="s">
        <v>48</v>
      </c>
      <c r="H1190" t="s">
        <v>48</v>
      </c>
      <c r="I1190" t="s">
        <v>48</v>
      </c>
      <c r="J1190" t="s">
        <v>48</v>
      </c>
      <c r="K1190" t="s">
        <v>48</v>
      </c>
      <c r="L1190" t="s">
        <v>48</v>
      </c>
      <c r="M1190" t="s">
        <v>48</v>
      </c>
      <c r="N1190" t="s">
        <v>48</v>
      </c>
      <c r="O1190" t="s">
        <v>48</v>
      </c>
      <c r="P1190" t="s">
        <v>48</v>
      </c>
      <c r="Q1190" t="s">
        <v>48</v>
      </c>
      <c r="R1190" t="s">
        <v>48</v>
      </c>
      <c r="S1190" t="s">
        <v>48</v>
      </c>
      <c r="T1190" t="s">
        <v>322</v>
      </c>
      <c r="U1190" t="s">
        <v>322</v>
      </c>
      <c r="V1190" t="s">
        <v>322</v>
      </c>
      <c r="W1190" t="s">
        <v>322</v>
      </c>
      <c r="X1190" t="s">
        <v>322</v>
      </c>
      <c r="Y1190" t="s">
        <v>322</v>
      </c>
      <c r="Z1190" t="s">
        <v>322</v>
      </c>
      <c r="AH1190" t="s">
        <v>322</v>
      </c>
      <c r="AI1190" s="26"/>
      <c r="AJ1190" s="26" t="s">
        <v>322</v>
      </c>
      <c r="AK1190" s="26" t="s">
        <v>322</v>
      </c>
      <c r="AL1190" s="26" t="s">
        <v>322</v>
      </c>
      <c r="AM1190" s="26" t="str" cm="1">
        <f t="array" ref="AM1190">IF(AH1190="Yes",T1190&amp;" (Suspended as of: "&amp;TEXT(AI1190,"m/dd/yyyy")&amp;")",T1190)</f>
        <v xml:space="preserve"> </v>
      </c>
      <c r="AN1190" t="str" cm="1">
        <f t="array" ref="AN119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90" t="str" cm="1">
        <f t="array" ref="AO119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9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90" t="e">
        <f>VLOOKUP(data[[#This Row],[Lead Name]],get_cat!$A$170:$B$172,2,0)</f>
        <v>#N/A</v>
      </c>
      <c r="AR119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91" spans="1:44" x14ac:dyDescent="0.35">
      <c r="A1191" t="s">
        <v>133</v>
      </c>
      <c r="B1191" t="s">
        <v>322</v>
      </c>
      <c r="C1191" t="s">
        <v>322</v>
      </c>
      <c r="D1191" t="s">
        <v>322</v>
      </c>
      <c r="E1191" t="s">
        <v>48</v>
      </c>
      <c r="F1191" t="s">
        <v>48</v>
      </c>
      <c r="G1191" t="s">
        <v>48</v>
      </c>
      <c r="H1191" t="s">
        <v>48</v>
      </c>
      <c r="I1191" t="s">
        <v>48</v>
      </c>
      <c r="J1191" t="s">
        <v>48</v>
      </c>
      <c r="K1191" t="s">
        <v>48</v>
      </c>
      <c r="L1191" t="s">
        <v>48</v>
      </c>
      <c r="M1191" t="s">
        <v>48</v>
      </c>
      <c r="N1191" t="s">
        <v>48</v>
      </c>
      <c r="O1191" t="s">
        <v>48</v>
      </c>
      <c r="P1191" t="s">
        <v>48</v>
      </c>
      <c r="Q1191" t="s">
        <v>48</v>
      </c>
      <c r="R1191" t="s">
        <v>48</v>
      </c>
      <c r="S1191" t="s">
        <v>48</v>
      </c>
      <c r="T1191" t="s">
        <v>322</v>
      </c>
      <c r="U1191" t="s">
        <v>322</v>
      </c>
      <c r="V1191" t="s">
        <v>322</v>
      </c>
      <c r="W1191" t="s">
        <v>322</v>
      </c>
      <c r="X1191" t="s">
        <v>322</v>
      </c>
      <c r="Y1191" t="s">
        <v>322</v>
      </c>
      <c r="Z1191" t="s">
        <v>322</v>
      </c>
      <c r="AH1191" t="s">
        <v>322</v>
      </c>
      <c r="AI1191" s="26"/>
      <c r="AJ1191" s="26" t="s">
        <v>322</v>
      </c>
      <c r="AK1191" s="26" t="s">
        <v>322</v>
      </c>
      <c r="AL1191" s="26" t="s">
        <v>322</v>
      </c>
      <c r="AM1191" s="26" t="str" cm="1">
        <f t="array" ref="AM1191">IF(AH1191="Yes",T1191&amp;" (Suspended as of: "&amp;TEXT(AI1191,"m/dd/yyyy")&amp;")",T1191)</f>
        <v xml:space="preserve"> </v>
      </c>
      <c r="AN1191" t="str" cm="1">
        <f t="array" ref="AN119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91" t="str" cm="1">
        <f t="array" ref="AO119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9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91" t="e">
        <f>VLOOKUP(data[[#This Row],[Lead Name]],get_cat!$A$170:$B$172,2,0)</f>
        <v>#N/A</v>
      </c>
      <c r="AR119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92" spans="1:44" x14ac:dyDescent="0.35">
      <c r="A1192" t="s">
        <v>133</v>
      </c>
      <c r="B1192" t="s">
        <v>322</v>
      </c>
      <c r="C1192" t="s">
        <v>322</v>
      </c>
      <c r="D1192" t="s">
        <v>322</v>
      </c>
      <c r="E1192" t="s">
        <v>48</v>
      </c>
      <c r="F1192" t="s">
        <v>48</v>
      </c>
      <c r="G1192" t="s">
        <v>48</v>
      </c>
      <c r="H1192" t="s">
        <v>48</v>
      </c>
      <c r="I1192" t="s">
        <v>48</v>
      </c>
      <c r="J1192" t="s">
        <v>48</v>
      </c>
      <c r="K1192" t="s">
        <v>48</v>
      </c>
      <c r="L1192" t="s">
        <v>48</v>
      </c>
      <c r="M1192" t="s">
        <v>48</v>
      </c>
      <c r="N1192" t="s">
        <v>48</v>
      </c>
      <c r="O1192" t="s">
        <v>48</v>
      </c>
      <c r="P1192" t="s">
        <v>48</v>
      </c>
      <c r="Q1192" t="s">
        <v>48</v>
      </c>
      <c r="R1192" t="s">
        <v>48</v>
      </c>
      <c r="S1192" t="s">
        <v>48</v>
      </c>
      <c r="T1192" t="s">
        <v>322</v>
      </c>
      <c r="U1192" t="s">
        <v>322</v>
      </c>
      <c r="V1192" t="s">
        <v>322</v>
      </c>
      <c r="W1192" t="s">
        <v>322</v>
      </c>
      <c r="X1192" t="s">
        <v>322</v>
      </c>
      <c r="Y1192" t="s">
        <v>322</v>
      </c>
      <c r="Z1192" t="s">
        <v>322</v>
      </c>
      <c r="AH1192" t="s">
        <v>322</v>
      </c>
      <c r="AI1192" s="26"/>
      <c r="AJ1192" s="26" t="s">
        <v>322</v>
      </c>
      <c r="AK1192" s="26" t="s">
        <v>322</v>
      </c>
      <c r="AL1192" s="26" t="s">
        <v>322</v>
      </c>
      <c r="AM1192" s="26" t="str" cm="1">
        <f t="array" ref="AM1192">IF(AH1192="Yes",T1192&amp;" (Suspended as of: "&amp;TEXT(AI1192,"m/dd/yyyy")&amp;")",T1192)</f>
        <v xml:space="preserve"> </v>
      </c>
      <c r="AN1192" t="str" cm="1">
        <f t="array" ref="AN119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92" t="str" cm="1">
        <f t="array" ref="AO119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9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92" t="e">
        <f>VLOOKUP(data[[#This Row],[Lead Name]],get_cat!$A$170:$B$172,2,0)</f>
        <v>#N/A</v>
      </c>
      <c r="AR119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93" spans="1:44" x14ac:dyDescent="0.35">
      <c r="A1193" t="s">
        <v>133</v>
      </c>
      <c r="B1193" t="s">
        <v>322</v>
      </c>
      <c r="C1193" t="s">
        <v>322</v>
      </c>
      <c r="D1193" t="s">
        <v>322</v>
      </c>
      <c r="E1193" t="s">
        <v>48</v>
      </c>
      <c r="F1193" t="s">
        <v>48</v>
      </c>
      <c r="G1193" t="s">
        <v>48</v>
      </c>
      <c r="H1193" t="s">
        <v>48</v>
      </c>
      <c r="I1193" t="s">
        <v>48</v>
      </c>
      <c r="J1193" t="s">
        <v>48</v>
      </c>
      <c r="K1193" t="s">
        <v>48</v>
      </c>
      <c r="L1193" t="s">
        <v>48</v>
      </c>
      <c r="M1193" t="s">
        <v>48</v>
      </c>
      <c r="N1193" t="s">
        <v>48</v>
      </c>
      <c r="O1193" t="s">
        <v>48</v>
      </c>
      <c r="P1193" t="s">
        <v>48</v>
      </c>
      <c r="Q1193" t="s">
        <v>48</v>
      </c>
      <c r="R1193" t="s">
        <v>48</v>
      </c>
      <c r="S1193" t="s">
        <v>48</v>
      </c>
      <c r="T1193" t="s">
        <v>322</v>
      </c>
      <c r="U1193" t="s">
        <v>322</v>
      </c>
      <c r="V1193" t="s">
        <v>322</v>
      </c>
      <c r="W1193" t="s">
        <v>322</v>
      </c>
      <c r="X1193" t="s">
        <v>322</v>
      </c>
      <c r="Y1193" t="s">
        <v>322</v>
      </c>
      <c r="Z1193" t="s">
        <v>322</v>
      </c>
      <c r="AH1193" t="s">
        <v>322</v>
      </c>
      <c r="AI1193" s="26"/>
      <c r="AJ1193" s="26" t="s">
        <v>322</v>
      </c>
      <c r="AK1193" s="26" t="s">
        <v>322</v>
      </c>
      <c r="AL1193" s="26" t="s">
        <v>322</v>
      </c>
      <c r="AM1193" s="26" t="str" cm="1">
        <f t="array" ref="AM1193">IF(AH1193="Yes",T1193&amp;" (Suspended as of: "&amp;TEXT(AI1193,"m/dd/yyyy")&amp;")",T1193)</f>
        <v xml:space="preserve"> </v>
      </c>
      <c r="AN1193" t="str" cm="1">
        <f t="array" ref="AN119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93" t="str" cm="1">
        <f t="array" ref="AO119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9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93" t="e">
        <f>VLOOKUP(data[[#This Row],[Lead Name]],get_cat!$A$170:$B$172,2,0)</f>
        <v>#N/A</v>
      </c>
      <c r="AR119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94" spans="1:44" x14ac:dyDescent="0.35">
      <c r="A1194" t="s">
        <v>133</v>
      </c>
      <c r="B1194" t="s">
        <v>322</v>
      </c>
      <c r="C1194" t="s">
        <v>322</v>
      </c>
      <c r="D1194" t="s">
        <v>322</v>
      </c>
      <c r="E1194" t="s">
        <v>48</v>
      </c>
      <c r="F1194" t="s">
        <v>48</v>
      </c>
      <c r="G1194" t="s">
        <v>48</v>
      </c>
      <c r="H1194" t="s">
        <v>48</v>
      </c>
      <c r="I1194" t="s">
        <v>48</v>
      </c>
      <c r="J1194" t="s">
        <v>48</v>
      </c>
      <c r="K1194" t="s">
        <v>48</v>
      </c>
      <c r="L1194" t="s">
        <v>48</v>
      </c>
      <c r="M1194" t="s">
        <v>48</v>
      </c>
      <c r="N1194" t="s">
        <v>48</v>
      </c>
      <c r="O1194" t="s">
        <v>48</v>
      </c>
      <c r="P1194" t="s">
        <v>48</v>
      </c>
      <c r="Q1194" t="s">
        <v>48</v>
      </c>
      <c r="R1194" t="s">
        <v>48</v>
      </c>
      <c r="S1194" t="s">
        <v>48</v>
      </c>
      <c r="T1194" t="s">
        <v>322</v>
      </c>
      <c r="U1194" t="s">
        <v>322</v>
      </c>
      <c r="V1194" t="s">
        <v>322</v>
      </c>
      <c r="W1194" t="s">
        <v>322</v>
      </c>
      <c r="X1194" t="s">
        <v>322</v>
      </c>
      <c r="Y1194" t="s">
        <v>322</v>
      </c>
      <c r="Z1194" t="s">
        <v>322</v>
      </c>
      <c r="AH1194" t="s">
        <v>322</v>
      </c>
      <c r="AI1194" s="26"/>
      <c r="AJ1194" s="26" t="s">
        <v>322</v>
      </c>
      <c r="AK1194" s="26" t="s">
        <v>322</v>
      </c>
      <c r="AL1194" s="26" t="s">
        <v>322</v>
      </c>
      <c r="AM1194" s="26" t="str" cm="1">
        <f t="array" ref="AM1194">IF(AH1194="Yes",T1194&amp;" (Suspended as of: "&amp;TEXT(AI1194,"m/dd/yyyy")&amp;")",T1194)</f>
        <v xml:space="preserve"> </v>
      </c>
      <c r="AN1194" t="str" cm="1">
        <f t="array" ref="AN119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94" t="str" cm="1">
        <f t="array" ref="AO119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9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94" t="e">
        <f>VLOOKUP(data[[#This Row],[Lead Name]],get_cat!$A$170:$B$172,2,0)</f>
        <v>#N/A</v>
      </c>
      <c r="AR119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95" spans="1:44" x14ac:dyDescent="0.35">
      <c r="A1195" t="s">
        <v>133</v>
      </c>
      <c r="B1195" t="s">
        <v>322</v>
      </c>
      <c r="C1195" t="s">
        <v>322</v>
      </c>
      <c r="D1195" t="s">
        <v>322</v>
      </c>
      <c r="E1195" t="s">
        <v>48</v>
      </c>
      <c r="F1195" t="s">
        <v>48</v>
      </c>
      <c r="G1195" t="s">
        <v>48</v>
      </c>
      <c r="H1195" t="s">
        <v>48</v>
      </c>
      <c r="I1195" t="s">
        <v>48</v>
      </c>
      <c r="J1195" t="s">
        <v>48</v>
      </c>
      <c r="K1195" t="s">
        <v>48</v>
      </c>
      <c r="L1195" t="s">
        <v>48</v>
      </c>
      <c r="M1195" t="s">
        <v>48</v>
      </c>
      <c r="N1195" t="s">
        <v>48</v>
      </c>
      <c r="O1195" t="s">
        <v>48</v>
      </c>
      <c r="P1195" t="s">
        <v>48</v>
      </c>
      <c r="Q1195" t="s">
        <v>48</v>
      </c>
      <c r="R1195" t="s">
        <v>48</v>
      </c>
      <c r="S1195" t="s">
        <v>48</v>
      </c>
      <c r="T1195" t="s">
        <v>322</v>
      </c>
      <c r="U1195" t="s">
        <v>322</v>
      </c>
      <c r="V1195" t="s">
        <v>322</v>
      </c>
      <c r="W1195" t="s">
        <v>322</v>
      </c>
      <c r="X1195" t="s">
        <v>322</v>
      </c>
      <c r="Y1195" t="s">
        <v>322</v>
      </c>
      <c r="Z1195" t="s">
        <v>322</v>
      </c>
      <c r="AH1195" t="s">
        <v>322</v>
      </c>
      <c r="AI1195" s="26"/>
      <c r="AJ1195" s="26" t="s">
        <v>322</v>
      </c>
      <c r="AK1195" s="26" t="s">
        <v>322</v>
      </c>
      <c r="AL1195" s="26" t="s">
        <v>322</v>
      </c>
      <c r="AM1195" s="26" t="str" cm="1">
        <f t="array" ref="AM1195">IF(AH1195="Yes",T1195&amp;" (Suspended as of: "&amp;TEXT(AI1195,"m/dd/yyyy")&amp;")",T1195)</f>
        <v xml:space="preserve"> </v>
      </c>
      <c r="AN1195" t="str" cm="1">
        <f t="array" ref="AN119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95" t="str" cm="1">
        <f t="array" ref="AO119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9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95" t="e">
        <f>VLOOKUP(data[[#This Row],[Lead Name]],get_cat!$A$170:$B$172,2,0)</f>
        <v>#N/A</v>
      </c>
      <c r="AR119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96" spans="1:44" x14ac:dyDescent="0.35">
      <c r="A1196" t="s">
        <v>133</v>
      </c>
      <c r="B1196" t="s">
        <v>322</v>
      </c>
      <c r="C1196" t="s">
        <v>322</v>
      </c>
      <c r="D1196" t="s">
        <v>322</v>
      </c>
      <c r="E1196" t="s">
        <v>48</v>
      </c>
      <c r="F1196" t="s">
        <v>48</v>
      </c>
      <c r="G1196" t="s">
        <v>48</v>
      </c>
      <c r="H1196" t="s">
        <v>48</v>
      </c>
      <c r="I1196" t="s">
        <v>48</v>
      </c>
      <c r="J1196" t="s">
        <v>48</v>
      </c>
      <c r="K1196" t="s">
        <v>48</v>
      </c>
      <c r="L1196" t="s">
        <v>48</v>
      </c>
      <c r="M1196" t="s">
        <v>48</v>
      </c>
      <c r="N1196" t="s">
        <v>48</v>
      </c>
      <c r="O1196" t="s">
        <v>48</v>
      </c>
      <c r="P1196" t="s">
        <v>48</v>
      </c>
      <c r="Q1196" t="s">
        <v>48</v>
      </c>
      <c r="R1196" t="s">
        <v>48</v>
      </c>
      <c r="S1196" t="s">
        <v>48</v>
      </c>
      <c r="T1196" t="s">
        <v>322</v>
      </c>
      <c r="U1196" t="s">
        <v>322</v>
      </c>
      <c r="V1196" t="s">
        <v>322</v>
      </c>
      <c r="W1196" t="s">
        <v>322</v>
      </c>
      <c r="X1196" t="s">
        <v>322</v>
      </c>
      <c r="Y1196" t="s">
        <v>322</v>
      </c>
      <c r="Z1196" t="s">
        <v>322</v>
      </c>
      <c r="AH1196" t="s">
        <v>322</v>
      </c>
      <c r="AI1196" s="26"/>
      <c r="AJ1196" s="26" t="s">
        <v>322</v>
      </c>
      <c r="AK1196" s="26" t="s">
        <v>322</v>
      </c>
      <c r="AL1196" s="26" t="s">
        <v>322</v>
      </c>
      <c r="AM1196" s="26" t="str" cm="1">
        <f t="array" ref="AM1196">IF(AH1196="Yes",T1196&amp;" (Suspended as of: "&amp;TEXT(AI1196,"m/dd/yyyy")&amp;")",T1196)</f>
        <v xml:space="preserve"> </v>
      </c>
      <c r="AN1196" t="str" cm="1">
        <f t="array" ref="AN119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96" t="str" cm="1">
        <f t="array" ref="AO119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9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96" t="e">
        <f>VLOOKUP(data[[#This Row],[Lead Name]],get_cat!$A$170:$B$172,2,0)</f>
        <v>#N/A</v>
      </c>
      <c r="AR119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97" spans="1:44" x14ac:dyDescent="0.35">
      <c r="A1197" t="s">
        <v>133</v>
      </c>
      <c r="B1197" t="s">
        <v>322</v>
      </c>
      <c r="C1197" t="s">
        <v>322</v>
      </c>
      <c r="D1197" t="s">
        <v>322</v>
      </c>
      <c r="E1197" t="s">
        <v>48</v>
      </c>
      <c r="F1197" t="s">
        <v>48</v>
      </c>
      <c r="G1197" t="s">
        <v>48</v>
      </c>
      <c r="H1197" t="s">
        <v>48</v>
      </c>
      <c r="I1197" t="s">
        <v>48</v>
      </c>
      <c r="J1197" t="s">
        <v>48</v>
      </c>
      <c r="K1197" t="s">
        <v>48</v>
      </c>
      <c r="L1197" t="s">
        <v>48</v>
      </c>
      <c r="M1197" t="s">
        <v>48</v>
      </c>
      <c r="N1197" t="s">
        <v>48</v>
      </c>
      <c r="O1197" t="s">
        <v>48</v>
      </c>
      <c r="P1197" t="s">
        <v>48</v>
      </c>
      <c r="Q1197" t="s">
        <v>48</v>
      </c>
      <c r="R1197" t="s">
        <v>48</v>
      </c>
      <c r="S1197" t="s">
        <v>48</v>
      </c>
      <c r="T1197" t="s">
        <v>322</v>
      </c>
      <c r="U1197" t="s">
        <v>322</v>
      </c>
      <c r="V1197" t="s">
        <v>322</v>
      </c>
      <c r="W1197" t="s">
        <v>322</v>
      </c>
      <c r="X1197" t="s">
        <v>322</v>
      </c>
      <c r="Y1197" t="s">
        <v>322</v>
      </c>
      <c r="Z1197" t="s">
        <v>322</v>
      </c>
      <c r="AH1197" t="s">
        <v>322</v>
      </c>
      <c r="AI1197" s="26"/>
      <c r="AJ1197" s="26" t="s">
        <v>322</v>
      </c>
      <c r="AK1197" s="26" t="s">
        <v>322</v>
      </c>
      <c r="AL1197" s="26" t="s">
        <v>322</v>
      </c>
      <c r="AM1197" s="26" t="str" cm="1">
        <f t="array" ref="AM1197">IF(AH1197="Yes",T1197&amp;" (Suspended as of: "&amp;TEXT(AI1197,"m/dd/yyyy")&amp;")",T1197)</f>
        <v xml:space="preserve"> </v>
      </c>
      <c r="AN1197" t="str" cm="1">
        <f t="array" ref="AN119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97" t="str" cm="1">
        <f t="array" ref="AO119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9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97" t="e">
        <f>VLOOKUP(data[[#This Row],[Lead Name]],get_cat!$A$170:$B$172,2,0)</f>
        <v>#N/A</v>
      </c>
      <c r="AR119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98" spans="1:44" x14ac:dyDescent="0.35">
      <c r="A1198" t="s">
        <v>133</v>
      </c>
      <c r="B1198" t="s">
        <v>322</v>
      </c>
      <c r="C1198" t="s">
        <v>322</v>
      </c>
      <c r="D1198" t="s">
        <v>322</v>
      </c>
      <c r="E1198" t="s">
        <v>48</v>
      </c>
      <c r="F1198" t="s">
        <v>48</v>
      </c>
      <c r="G1198" t="s">
        <v>48</v>
      </c>
      <c r="H1198" t="s">
        <v>48</v>
      </c>
      <c r="I1198" t="s">
        <v>48</v>
      </c>
      <c r="J1198" t="s">
        <v>48</v>
      </c>
      <c r="K1198" t="s">
        <v>48</v>
      </c>
      <c r="L1198" t="s">
        <v>48</v>
      </c>
      <c r="M1198" t="s">
        <v>48</v>
      </c>
      <c r="N1198" t="s">
        <v>48</v>
      </c>
      <c r="O1198" t="s">
        <v>48</v>
      </c>
      <c r="P1198" t="s">
        <v>48</v>
      </c>
      <c r="Q1198" t="s">
        <v>48</v>
      </c>
      <c r="R1198" t="s">
        <v>48</v>
      </c>
      <c r="S1198" t="s">
        <v>48</v>
      </c>
      <c r="T1198" t="s">
        <v>322</v>
      </c>
      <c r="U1198" t="s">
        <v>322</v>
      </c>
      <c r="V1198" t="s">
        <v>322</v>
      </c>
      <c r="W1198" t="s">
        <v>322</v>
      </c>
      <c r="X1198" t="s">
        <v>322</v>
      </c>
      <c r="Y1198" t="s">
        <v>322</v>
      </c>
      <c r="Z1198" t="s">
        <v>322</v>
      </c>
      <c r="AH1198" t="s">
        <v>322</v>
      </c>
      <c r="AI1198" s="26"/>
      <c r="AJ1198" s="26" t="s">
        <v>322</v>
      </c>
      <c r="AK1198" s="26" t="s">
        <v>322</v>
      </c>
      <c r="AL1198" s="26" t="s">
        <v>322</v>
      </c>
      <c r="AM1198" s="26" t="str" cm="1">
        <f t="array" ref="AM1198">IF(AH1198="Yes",T1198&amp;" (Suspended as of: "&amp;TEXT(AI1198,"m/dd/yyyy")&amp;")",T1198)</f>
        <v xml:space="preserve"> </v>
      </c>
      <c r="AN1198" t="str" cm="1">
        <f t="array" ref="AN119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98" t="str" cm="1">
        <f t="array" ref="AO119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9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98" t="e">
        <f>VLOOKUP(data[[#This Row],[Lead Name]],get_cat!$A$170:$B$172,2,0)</f>
        <v>#N/A</v>
      </c>
      <c r="AR119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199" spans="1:44" x14ac:dyDescent="0.35">
      <c r="A1199" t="s">
        <v>133</v>
      </c>
      <c r="B1199" t="s">
        <v>322</v>
      </c>
      <c r="C1199" t="s">
        <v>322</v>
      </c>
      <c r="D1199" t="s">
        <v>322</v>
      </c>
      <c r="E1199" t="s">
        <v>48</v>
      </c>
      <c r="F1199" t="s">
        <v>48</v>
      </c>
      <c r="G1199" t="s">
        <v>48</v>
      </c>
      <c r="H1199" t="s">
        <v>48</v>
      </c>
      <c r="I1199" t="s">
        <v>48</v>
      </c>
      <c r="J1199" t="s">
        <v>48</v>
      </c>
      <c r="K1199" t="s">
        <v>48</v>
      </c>
      <c r="L1199" t="s">
        <v>48</v>
      </c>
      <c r="M1199" t="s">
        <v>48</v>
      </c>
      <c r="N1199" t="s">
        <v>48</v>
      </c>
      <c r="O1199" t="s">
        <v>48</v>
      </c>
      <c r="P1199" t="s">
        <v>48</v>
      </c>
      <c r="Q1199" t="s">
        <v>48</v>
      </c>
      <c r="R1199" t="s">
        <v>48</v>
      </c>
      <c r="S1199" t="s">
        <v>48</v>
      </c>
      <c r="T1199" t="s">
        <v>322</v>
      </c>
      <c r="U1199" t="s">
        <v>322</v>
      </c>
      <c r="V1199" t="s">
        <v>322</v>
      </c>
      <c r="W1199" t="s">
        <v>322</v>
      </c>
      <c r="X1199" t="s">
        <v>322</v>
      </c>
      <c r="Y1199" t="s">
        <v>322</v>
      </c>
      <c r="Z1199" t="s">
        <v>322</v>
      </c>
      <c r="AH1199" t="s">
        <v>322</v>
      </c>
      <c r="AI1199" s="26"/>
      <c r="AJ1199" s="26" t="s">
        <v>322</v>
      </c>
      <c r="AK1199" s="26" t="s">
        <v>322</v>
      </c>
      <c r="AL1199" s="26" t="s">
        <v>322</v>
      </c>
      <c r="AM1199" s="26" t="str" cm="1">
        <f t="array" ref="AM1199">IF(AH1199="Yes",T1199&amp;" (Suspended as of: "&amp;TEXT(AI1199,"m/dd/yyyy")&amp;")",T1199)</f>
        <v xml:space="preserve"> </v>
      </c>
      <c r="AN1199" t="str" cm="1">
        <f t="array" ref="AN119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199" t="str" cm="1">
        <f t="array" ref="AO119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19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199" t="e">
        <f>VLOOKUP(data[[#This Row],[Lead Name]],get_cat!$A$170:$B$172,2,0)</f>
        <v>#N/A</v>
      </c>
      <c r="AR119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00" spans="1:44" x14ac:dyDescent="0.35">
      <c r="A1200" t="s">
        <v>133</v>
      </c>
      <c r="B1200" t="s">
        <v>322</v>
      </c>
      <c r="C1200" t="s">
        <v>322</v>
      </c>
      <c r="D1200" t="s">
        <v>322</v>
      </c>
      <c r="E1200" t="s">
        <v>48</v>
      </c>
      <c r="F1200" t="s">
        <v>48</v>
      </c>
      <c r="G1200" t="s">
        <v>48</v>
      </c>
      <c r="H1200" t="s">
        <v>48</v>
      </c>
      <c r="I1200" t="s">
        <v>48</v>
      </c>
      <c r="J1200" t="s">
        <v>48</v>
      </c>
      <c r="K1200" t="s">
        <v>48</v>
      </c>
      <c r="L1200" t="s">
        <v>48</v>
      </c>
      <c r="M1200" t="s">
        <v>48</v>
      </c>
      <c r="N1200" t="s">
        <v>48</v>
      </c>
      <c r="O1200" t="s">
        <v>48</v>
      </c>
      <c r="P1200" t="s">
        <v>48</v>
      </c>
      <c r="Q1200" t="s">
        <v>48</v>
      </c>
      <c r="R1200" t="s">
        <v>48</v>
      </c>
      <c r="S1200" t="s">
        <v>48</v>
      </c>
      <c r="T1200" t="s">
        <v>322</v>
      </c>
      <c r="U1200" t="s">
        <v>322</v>
      </c>
      <c r="V1200" t="s">
        <v>322</v>
      </c>
      <c r="W1200" t="s">
        <v>322</v>
      </c>
      <c r="X1200" t="s">
        <v>322</v>
      </c>
      <c r="Y1200" t="s">
        <v>322</v>
      </c>
      <c r="Z1200" t="s">
        <v>322</v>
      </c>
      <c r="AH1200" t="s">
        <v>322</v>
      </c>
      <c r="AI1200" s="26"/>
      <c r="AJ1200" s="26" t="s">
        <v>322</v>
      </c>
      <c r="AK1200" s="26" t="s">
        <v>322</v>
      </c>
      <c r="AL1200" s="26" t="s">
        <v>322</v>
      </c>
      <c r="AM1200" s="26" t="str" cm="1">
        <f t="array" ref="AM1200">IF(AH1200="Yes",T1200&amp;" (Suspended as of: "&amp;TEXT(AI1200,"m/dd/yyyy")&amp;")",T1200)</f>
        <v xml:space="preserve"> </v>
      </c>
      <c r="AN1200" t="str" cm="1">
        <f t="array" ref="AN120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00" t="str" cm="1">
        <f t="array" ref="AO120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0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00" t="e">
        <f>VLOOKUP(data[[#This Row],[Lead Name]],get_cat!$A$170:$B$172,2,0)</f>
        <v>#N/A</v>
      </c>
      <c r="AR120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01" spans="1:44" x14ac:dyDescent="0.35">
      <c r="A1201" t="s">
        <v>133</v>
      </c>
      <c r="B1201" t="s">
        <v>322</v>
      </c>
      <c r="C1201" t="s">
        <v>322</v>
      </c>
      <c r="D1201" t="s">
        <v>322</v>
      </c>
      <c r="E1201" t="s">
        <v>48</v>
      </c>
      <c r="F1201" t="s">
        <v>48</v>
      </c>
      <c r="G1201" t="s">
        <v>48</v>
      </c>
      <c r="H1201" t="s">
        <v>48</v>
      </c>
      <c r="I1201" t="s">
        <v>48</v>
      </c>
      <c r="J1201" t="s">
        <v>48</v>
      </c>
      <c r="K1201" t="s">
        <v>48</v>
      </c>
      <c r="L1201" t="s">
        <v>48</v>
      </c>
      <c r="M1201" t="s">
        <v>48</v>
      </c>
      <c r="N1201" t="s">
        <v>48</v>
      </c>
      <c r="O1201" t="s">
        <v>48</v>
      </c>
      <c r="P1201" t="s">
        <v>48</v>
      </c>
      <c r="Q1201" t="s">
        <v>48</v>
      </c>
      <c r="R1201" t="s">
        <v>48</v>
      </c>
      <c r="S1201" t="s">
        <v>48</v>
      </c>
      <c r="T1201" t="s">
        <v>322</v>
      </c>
      <c r="U1201" t="s">
        <v>322</v>
      </c>
      <c r="V1201" t="s">
        <v>322</v>
      </c>
      <c r="W1201" t="s">
        <v>322</v>
      </c>
      <c r="X1201" t="s">
        <v>322</v>
      </c>
      <c r="Y1201" t="s">
        <v>322</v>
      </c>
      <c r="Z1201" t="s">
        <v>322</v>
      </c>
      <c r="AH1201" t="s">
        <v>322</v>
      </c>
      <c r="AI1201" s="26"/>
      <c r="AJ1201" s="26" t="s">
        <v>322</v>
      </c>
      <c r="AK1201" s="26" t="s">
        <v>322</v>
      </c>
      <c r="AL1201" s="26" t="s">
        <v>322</v>
      </c>
      <c r="AM1201" s="26" t="str" cm="1">
        <f t="array" ref="AM1201">IF(AH1201="Yes",T1201&amp;" (Suspended as of: "&amp;TEXT(AI1201,"m/dd/yyyy")&amp;")",T1201)</f>
        <v xml:space="preserve"> </v>
      </c>
      <c r="AN1201" t="str" cm="1">
        <f t="array" ref="AN120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01" t="str" cm="1">
        <f t="array" ref="AO120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0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01" t="e">
        <f>VLOOKUP(data[[#This Row],[Lead Name]],get_cat!$A$170:$B$172,2,0)</f>
        <v>#N/A</v>
      </c>
      <c r="AR120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02" spans="1:44" x14ac:dyDescent="0.35">
      <c r="A1202" t="s">
        <v>133</v>
      </c>
      <c r="B1202" t="s">
        <v>322</v>
      </c>
      <c r="C1202" t="s">
        <v>322</v>
      </c>
      <c r="D1202" t="s">
        <v>322</v>
      </c>
      <c r="E1202" t="s">
        <v>48</v>
      </c>
      <c r="F1202" t="s">
        <v>48</v>
      </c>
      <c r="G1202" t="s">
        <v>48</v>
      </c>
      <c r="H1202" t="s">
        <v>48</v>
      </c>
      <c r="I1202" t="s">
        <v>48</v>
      </c>
      <c r="J1202" t="s">
        <v>48</v>
      </c>
      <c r="K1202" t="s">
        <v>48</v>
      </c>
      <c r="L1202" t="s">
        <v>48</v>
      </c>
      <c r="M1202" t="s">
        <v>48</v>
      </c>
      <c r="N1202" t="s">
        <v>48</v>
      </c>
      <c r="O1202" t="s">
        <v>48</v>
      </c>
      <c r="P1202" t="s">
        <v>48</v>
      </c>
      <c r="Q1202" t="s">
        <v>48</v>
      </c>
      <c r="R1202" t="s">
        <v>48</v>
      </c>
      <c r="S1202" t="s">
        <v>48</v>
      </c>
      <c r="T1202" t="s">
        <v>322</v>
      </c>
      <c r="U1202" t="s">
        <v>322</v>
      </c>
      <c r="V1202" t="s">
        <v>322</v>
      </c>
      <c r="W1202" t="s">
        <v>322</v>
      </c>
      <c r="X1202" t="s">
        <v>322</v>
      </c>
      <c r="Y1202" t="s">
        <v>322</v>
      </c>
      <c r="Z1202" t="s">
        <v>322</v>
      </c>
      <c r="AH1202" t="s">
        <v>322</v>
      </c>
      <c r="AI1202" s="26"/>
      <c r="AJ1202" s="26" t="s">
        <v>322</v>
      </c>
      <c r="AK1202" s="26" t="s">
        <v>322</v>
      </c>
      <c r="AL1202" s="26" t="s">
        <v>322</v>
      </c>
      <c r="AM1202" s="26" t="str" cm="1">
        <f t="array" ref="AM1202">IF(AH1202="Yes",T1202&amp;" (Suspended as of: "&amp;TEXT(AI1202,"m/dd/yyyy")&amp;")",T1202)</f>
        <v xml:space="preserve"> </v>
      </c>
      <c r="AN1202" t="str" cm="1">
        <f t="array" ref="AN120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02" t="str" cm="1">
        <f t="array" ref="AO120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0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02" t="e">
        <f>VLOOKUP(data[[#This Row],[Lead Name]],get_cat!$A$170:$B$172,2,0)</f>
        <v>#N/A</v>
      </c>
      <c r="AR120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03" spans="1:44" x14ac:dyDescent="0.35">
      <c r="A1203" t="s">
        <v>133</v>
      </c>
      <c r="B1203" t="s">
        <v>322</v>
      </c>
      <c r="C1203" t="s">
        <v>322</v>
      </c>
      <c r="D1203" t="s">
        <v>322</v>
      </c>
      <c r="E1203" t="s">
        <v>48</v>
      </c>
      <c r="F1203" t="s">
        <v>48</v>
      </c>
      <c r="G1203" t="s">
        <v>48</v>
      </c>
      <c r="H1203" t="s">
        <v>48</v>
      </c>
      <c r="I1203" t="s">
        <v>48</v>
      </c>
      <c r="J1203" t="s">
        <v>48</v>
      </c>
      <c r="K1203" t="s">
        <v>48</v>
      </c>
      <c r="L1203" t="s">
        <v>48</v>
      </c>
      <c r="M1203" t="s">
        <v>48</v>
      </c>
      <c r="N1203" t="s">
        <v>48</v>
      </c>
      <c r="O1203" t="s">
        <v>48</v>
      </c>
      <c r="P1203" t="s">
        <v>48</v>
      </c>
      <c r="Q1203" t="s">
        <v>48</v>
      </c>
      <c r="R1203" t="s">
        <v>48</v>
      </c>
      <c r="S1203" t="s">
        <v>48</v>
      </c>
      <c r="T1203" t="s">
        <v>322</v>
      </c>
      <c r="U1203" t="s">
        <v>322</v>
      </c>
      <c r="V1203" t="s">
        <v>322</v>
      </c>
      <c r="W1203" t="s">
        <v>322</v>
      </c>
      <c r="X1203" t="s">
        <v>322</v>
      </c>
      <c r="Y1203" t="s">
        <v>322</v>
      </c>
      <c r="Z1203" t="s">
        <v>322</v>
      </c>
      <c r="AH1203" t="s">
        <v>322</v>
      </c>
      <c r="AI1203" s="26"/>
      <c r="AJ1203" s="26" t="s">
        <v>322</v>
      </c>
      <c r="AK1203" s="26" t="s">
        <v>322</v>
      </c>
      <c r="AL1203" s="26" t="s">
        <v>322</v>
      </c>
      <c r="AM1203" s="26" t="str" cm="1">
        <f t="array" ref="AM1203">IF(AH1203="Yes",T1203&amp;" (Suspended as of: "&amp;TEXT(AI1203,"m/dd/yyyy")&amp;")",T1203)</f>
        <v xml:space="preserve"> </v>
      </c>
      <c r="AN1203" t="str" cm="1">
        <f t="array" ref="AN120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03" t="str" cm="1">
        <f t="array" ref="AO120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0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03" t="e">
        <f>VLOOKUP(data[[#This Row],[Lead Name]],get_cat!$A$170:$B$172,2,0)</f>
        <v>#N/A</v>
      </c>
      <c r="AR120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04" spans="1:44" x14ac:dyDescent="0.35">
      <c r="A1204" t="s">
        <v>133</v>
      </c>
      <c r="B1204" t="s">
        <v>322</v>
      </c>
      <c r="C1204" t="s">
        <v>322</v>
      </c>
      <c r="D1204" t="s">
        <v>322</v>
      </c>
      <c r="E1204" t="s">
        <v>48</v>
      </c>
      <c r="F1204" t="s">
        <v>48</v>
      </c>
      <c r="G1204" t="s">
        <v>48</v>
      </c>
      <c r="H1204" t="s">
        <v>48</v>
      </c>
      <c r="I1204" t="s">
        <v>48</v>
      </c>
      <c r="J1204" t="s">
        <v>48</v>
      </c>
      <c r="K1204" t="s">
        <v>48</v>
      </c>
      <c r="L1204" t="s">
        <v>48</v>
      </c>
      <c r="M1204" t="s">
        <v>48</v>
      </c>
      <c r="N1204" t="s">
        <v>48</v>
      </c>
      <c r="O1204" t="s">
        <v>48</v>
      </c>
      <c r="P1204" t="s">
        <v>48</v>
      </c>
      <c r="Q1204" t="s">
        <v>48</v>
      </c>
      <c r="R1204" t="s">
        <v>48</v>
      </c>
      <c r="S1204" t="s">
        <v>48</v>
      </c>
      <c r="T1204" t="s">
        <v>322</v>
      </c>
      <c r="U1204" t="s">
        <v>322</v>
      </c>
      <c r="V1204" t="s">
        <v>322</v>
      </c>
      <c r="W1204" t="s">
        <v>322</v>
      </c>
      <c r="X1204" t="s">
        <v>322</v>
      </c>
      <c r="Y1204" t="s">
        <v>322</v>
      </c>
      <c r="Z1204" t="s">
        <v>322</v>
      </c>
      <c r="AH1204" t="s">
        <v>322</v>
      </c>
      <c r="AI1204" s="26"/>
      <c r="AJ1204" s="26" t="s">
        <v>322</v>
      </c>
      <c r="AK1204" s="26" t="s">
        <v>322</v>
      </c>
      <c r="AL1204" s="26" t="s">
        <v>322</v>
      </c>
      <c r="AM1204" s="26" t="str" cm="1">
        <f t="array" ref="AM1204">IF(AH1204="Yes",T1204&amp;" (Suspended as of: "&amp;TEXT(AI1204,"m/dd/yyyy")&amp;")",T1204)</f>
        <v xml:space="preserve"> </v>
      </c>
      <c r="AN1204" t="str" cm="1">
        <f t="array" ref="AN120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04" t="str" cm="1">
        <f t="array" ref="AO120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0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04" t="e">
        <f>VLOOKUP(data[[#This Row],[Lead Name]],get_cat!$A$170:$B$172,2,0)</f>
        <v>#N/A</v>
      </c>
      <c r="AR120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05" spans="1:44" x14ac:dyDescent="0.35">
      <c r="A1205" t="s">
        <v>133</v>
      </c>
      <c r="B1205" t="s">
        <v>322</v>
      </c>
      <c r="C1205" t="s">
        <v>322</v>
      </c>
      <c r="D1205" t="s">
        <v>322</v>
      </c>
      <c r="E1205" t="s">
        <v>48</v>
      </c>
      <c r="F1205" t="s">
        <v>48</v>
      </c>
      <c r="G1205" t="s">
        <v>48</v>
      </c>
      <c r="H1205" t="s">
        <v>48</v>
      </c>
      <c r="I1205" t="s">
        <v>48</v>
      </c>
      <c r="J1205" t="s">
        <v>48</v>
      </c>
      <c r="K1205" t="s">
        <v>48</v>
      </c>
      <c r="L1205" t="s">
        <v>48</v>
      </c>
      <c r="M1205" t="s">
        <v>48</v>
      </c>
      <c r="N1205" t="s">
        <v>48</v>
      </c>
      <c r="O1205" t="s">
        <v>48</v>
      </c>
      <c r="P1205" t="s">
        <v>48</v>
      </c>
      <c r="Q1205" t="s">
        <v>48</v>
      </c>
      <c r="R1205" t="s">
        <v>48</v>
      </c>
      <c r="S1205" t="s">
        <v>48</v>
      </c>
      <c r="T1205" t="s">
        <v>322</v>
      </c>
      <c r="U1205" t="s">
        <v>322</v>
      </c>
      <c r="V1205" t="s">
        <v>322</v>
      </c>
      <c r="W1205" t="s">
        <v>322</v>
      </c>
      <c r="X1205" t="s">
        <v>322</v>
      </c>
      <c r="Y1205" t="s">
        <v>322</v>
      </c>
      <c r="Z1205" t="s">
        <v>322</v>
      </c>
      <c r="AH1205" t="s">
        <v>322</v>
      </c>
      <c r="AI1205" s="26"/>
      <c r="AJ1205" s="26" t="s">
        <v>322</v>
      </c>
      <c r="AK1205" s="26" t="s">
        <v>322</v>
      </c>
      <c r="AL1205" s="26" t="s">
        <v>322</v>
      </c>
      <c r="AM1205" s="26" t="str" cm="1">
        <f t="array" ref="AM1205">IF(AH1205="Yes",T1205&amp;" (Suspended as of: "&amp;TEXT(AI1205,"m/dd/yyyy")&amp;")",T1205)</f>
        <v xml:space="preserve"> </v>
      </c>
      <c r="AN1205" t="str" cm="1">
        <f t="array" ref="AN120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05" t="str" cm="1">
        <f t="array" ref="AO120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0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05" t="e">
        <f>VLOOKUP(data[[#This Row],[Lead Name]],get_cat!$A$170:$B$172,2,0)</f>
        <v>#N/A</v>
      </c>
      <c r="AR120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06" spans="1:44" x14ac:dyDescent="0.35">
      <c r="A1206" t="s">
        <v>133</v>
      </c>
      <c r="B1206" t="s">
        <v>322</v>
      </c>
      <c r="C1206" t="s">
        <v>322</v>
      </c>
      <c r="D1206" t="s">
        <v>322</v>
      </c>
      <c r="E1206" t="s">
        <v>48</v>
      </c>
      <c r="F1206" t="s">
        <v>48</v>
      </c>
      <c r="G1206" t="s">
        <v>48</v>
      </c>
      <c r="H1206" t="s">
        <v>48</v>
      </c>
      <c r="I1206" t="s">
        <v>48</v>
      </c>
      <c r="J1206" t="s">
        <v>48</v>
      </c>
      <c r="K1206" t="s">
        <v>48</v>
      </c>
      <c r="L1206" t="s">
        <v>48</v>
      </c>
      <c r="M1206" t="s">
        <v>48</v>
      </c>
      <c r="N1206" t="s">
        <v>48</v>
      </c>
      <c r="O1206" t="s">
        <v>48</v>
      </c>
      <c r="P1206" t="s">
        <v>48</v>
      </c>
      <c r="Q1206" t="s">
        <v>48</v>
      </c>
      <c r="R1206" t="s">
        <v>48</v>
      </c>
      <c r="S1206" t="s">
        <v>48</v>
      </c>
      <c r="T1206" t="s">
        <v>322</v>
      </c>
      <c r="U1206" t="s">
        <v>322</v>
      </c>
      <c r="V1206" t="s">
        <v>322</v>
      </c>
      <c r="W1206" t="s">
        <v>322</v>
      </c>
      <c r="X1206" t="s">
        <v>322</v>
      </c>
      <c r="Y1206" t="s">
        <v>322</v>
      </c>
      <c r="Z1206" t="s">
        <v>322</v>
      </c>
      <c r="AH1206" t="s">
        <v>322</v>
      </c>
      <c r="AI1206" s="26"/>
      <c r="AJ1206" s="26" t="s">
        <v>322</v>
      </c>
      <c r="AK1206" s="26" t="s">
        <v>322</v>
      </c>
      <c r="AL1206" s="26" t="s">
        <v>322</v>
      </c>
      <c r="AM1206" s="26" t="str" cm="1">
        <f t="array" ref="AM1206">IF(AH1206="Yes",T1206&amp;" (Suspended as of: "&amp;TEXT(AI1206,"m/dd/yyyy")&amp;")",T1206)</f>
        <v xml:space="preserve"> </v>
      </c>
      <c r="AN1206" t="str" cm="1">
        <f t="array" ref="AN120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06" t="str" cm="1">
        <f t="array" ref="AO120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0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06" t="e">
        <f>VLOOKUP(data[[#This Row],[Lead Name]],get_cat!$A$170:$B$172,2,0)</f>
        <v>#N/A</v>
      </c>
      <c r="AR120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07" spans="1:44" x14ac:dyDescent="0.35">
      <c r="A1207" t="s">
        <v>133</v>
      </c>
      <c r="B1207" t="s">
        <v>322</v>
      </c>
      <c r="C1207" t="s">
        <v>322</v>
      </c>
      <c r="D1207" t="s">
        <v>322</v>
      </c>
      <c r="E1207" t="s">
        <v>48</v>
      </c>
      <c r="F1207" t="s">
        <v>48</v>
      </c>
      <c r="G1207" t="s">
        <v>48</v>
      </c>
      <c r="H1207" t="s">
        <v>48</v>
      </c>
      <c r="I1207" t="s">
        <v>48</v>
      </c>
      <c r="J1207" t="s">
        <v>48</v>
      </c>
      <c r="K1207" t="s">
        <v>48</v>
      </c>
      <c r="L1207" t="s">
        <v>48</v>
      </c>
      <c r="M1207" t="s">
        <v>48</v>
      </c>
      <c r="N1207" t="s">
        <v>48</v>
      </c>
      <c r="O1207" t="s">
        <v>48</v>
      </c>
      <c r="P1207" t="s">
        <v>48</v>
      </c>
      <c r="Q1207" t="s">
        <v>48</v>
      </c>
      <c r="R1207" t="s">
        <v>48</v>
      </c>
      <c r="S1207" t="s">
        <v>48</v>
      </c>
      <c r="T1207" t="s">
        <v>322</v>
      </c>
      <c r="U1207" t="s">
        <v>322</v>
      </c>
      <c r="V1207" t="s">
        <v>322</v>
      </c>
      <c r="W1207" t="s">
        <v>322</v>
      </c>
      <c r="X1207" t="s">
        <v>322</v>
      </c>
      <c r="Y1207" t="s">
        <v>322</v>
      </c>
      <c r="Z1207" t="s">
        <v>322</v>
      </c>
      <c r="AH1207" t="s">
        <v>322</v>
      </c>
      <c r="AI1207" s="26"/>
      <c r="AJ1207" s="26" t="s">
        <v>322</v>
      </c>
      <c r="AK1207" s="26" t="s">
        <v>322</v>
      </c>
      <c r="AL1207" s="26" t="s">
        <v>322</v>
      </c>
      <c r="AM1207" s="26" t="str" cm="1">
        <f t="array" ref="AM1207">IF(AH1207="Yes",T1207&amp;" (Suspended as of: "&amp;TEXT(AI1207,"m/dd/yyyy")&amp;")",T1207)</f>
        <v xml:space="preserve"> </v>
      </c>
      <c r="AN1207" t="str" cm="1">
        <f t="array" ref="AN120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07" t="str" cm="1">
        <f t="array" ref="AO120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0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07" t="e">
        <f>VLOOKUP(data[[#This Row],[Lead Name]],get_cat!$A$170:$B$172,2,0)</f>
        <v>#N/A</v>
      </c>
      <c r="AR120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08" spans="1:44" x14ac:dyDescent="0.35">
      <c r="A1208" t="s">
        <v>133</v>
      </c>
      <c r="B1208" t="s">
        <v>322</v>
      </c>
      <c r="C1208" t="s">
        <v>322</v>
      </c>
      <c r="D1208" t="s">
        <v>322</v>
      </c>
      <c r="E1208" t="s">
        <v>48</v>
      </c>
      <c r="F1208" t="s">
        <v>48</v>
      </c>
      <c r="G1208" t="s">
        <v>48</v>
      </c>
      <c r="H1208" t="s">
        <v>48</v>
      </c>
      <c r="I1208" t="s">
        <v>48</v>
      </c>
      <c r="J1208" t="s">
        <v>48</v>
      </c>
      <c r="K1208" t="s">
        <v>48</v>
      </c>
      <c r="L1208" t="s">
        <v>48</v>
      </c>
      <c r="M1208" t="s">
        <v>48</v>
      </c>
      <c r="N1208" t="s">
        <v>48</v>
      </c>
      <c r="O1208" t="s">
        <v>48</v>
      </c>
      <c r="P1208" t="s">
        <v>48</v>
      </c>
      <c r="Q1208" t="s">
        <v>48</v>
      </c>
      <c r="R1208" t="s">
        <v>48</v>
      </c>
      <c r="S1208" t="s">
        <v>48</v>
      </c>
      <c r="T1208" t="s">
        <v>322</v>
      </c>
      <c r="U1208" t="s">
        <v>322</v>
      </c>
      <c r="V1208" t="s">
        <v>322</v>
      </c>
      <c r="W1208" t="s">
        <v>322</v>
      </c>
      <c r="X1208" t="s">
        <v>322</v>
      </c>
      <c r="Y1208" t="s">
        <v>322</v>
      </c>
      <c r="Z1208" t="s">
        <v>322</v>
      </c>
      <c r="AH1208" t="s">
        <v>322</v>
      </c>
      <c r="AI1208" s="26"/>
      <c r="AJ1208" s="26" t="s">
        <v>322</v>
      </c>
      <c r="AK1208" s="26" t="s">
        <v>322</v>
      </c>
      <c r="AL1208" s="26" t="s">
        <v>322</v>
      </c>
      <c r="AM1208" s="26" t="str" cm="1">
        <f t="array" ref="AM1208">IF(AH1208="Yes",T1208&amp;" (Suspended as of: "&amp;TEXT(AI1208,"m/dd/yyyy")&amp;")",T1208)</f>
        <v xml:space="preserve"> </v>
      </c>
      <c r="AN1208" t="str" cm="1">
        <f t="array" ref="AN120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08" t="str" cm="1">
        <f t="array" ref="AO120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0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08" t="e">
        <f>VLOOKUP(data[[#This Row],[Lead Name]],get_cat!$A$170:$B$172,2,0)</f>
        <v>#N/A</v>
      </c>
      <c r="AR120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09" spans="1:44" x14ac:dyDescent="0.35">
      <c r="A1209" t="s">
        <v>133</v>
      </c>
      <c r="B1209" t="s">
        <v>322</v>
      </c>
      <c r="C1209" t="s">
        <v>322</v>
      </c>
      <c r="D1209" t="s">
        <v>322</v>
      </c>
      <c r="E1209" t="s">
        <v>48</v>
      </c>
      <c r="F1209" t="s">
        <v>48</v>
      </c>
      <c r="G1209" t="s">
        <v>48</v>
      </c>
      <c r="H1209" t="s">
        <v>48</v>
      </c>
      <c r="I1209" t="s">
        <v>48</v>
      </c>
      <c r="J1209" t="s">
        <v>48</v>
      </c>
      <c r="K1209" t="s">
        <v>48</v>
      </c>
      <c r="L1209" t="s">
        <v>48</v>
      </c>
      <c r="M1209" t="s">
        <v>48</v>
      </c>
      <c r="N1209" t="s">
        <v>48</v>
      </c>
      <c r="O1209" t="s">
        <v>48</v>
      </c>
      <c r="P1209" t="s">
        <v>48</v>
      </c>
      <c r="Q1209" t="s">
        <v>48</v>
      </c>
      <c r="R1209" t="s">
        <v>48</v>
      </c>
      <c r="S1209" t="s">
        <v>48</v>
      </c>
      <c r="T1209" t="s">
        <v>322</v>
      </c>
      <c r="U1209" t="s">
        <v>322</v>
      </c>
      <c r="V1209" t="s">
        <v>322</v>
      </c>
      <c r="W1209" t="s">
        <v>322</v>
      </c>
      <c r="X1209" t="s">
        <v>322</v>
      </c>
      <c r="Y1209" t="s">
        <v>322</v>
      </c>
      <c r="Z1209" t="s">
        <v>322</v>
      </c>
      <c r="AH1209" t="s">
        <v>322</v>
      </c>
      <c r="AI1209" s="26"/>
      <c r="AJ1209" s="26" t="s">
        <v>322</v>
      </c>
      <c r="AK1209" s="26" t="s">
        <v>322</v>
      </c>
      <c r="AL1209" s="26" t="s">
        <v>322</v>
      </c>
      <c r="AM1209" s="26" t="str" cm="1">
        <f t="array" ref="AM1209">IF(AH1209="Yes",T1209&amp;" (Suspended as of: "&amp;TEXT(AI1209,"m/dd/yyyy")&amp;")",T1209)</f>
        <v xml:space="preserve"> </v>
      </c>
      <c r="AN1209" t="str" cm="1">
        <f t="array" ref="AN120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09" t="str" cm="1">
        <f t="array" ref="AO120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0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09" t="e">
        <f>VLOOKUP(data[[#This Row],[Lead Name]],get_cat!$A$170:$B$172,2,0)</f>
        <v>#N/A</v>
      </c>
      <c r="AR120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10" spans="1:44" x14ac:dyDescent="0.35">
      <c r="A1210" t="s">
        <v>133</v>
      </c>
      <c r="B1210" t="s">
        <v>322</v>
      </c>
      <c r="C1210" t="s">
        <v>322</v>
      </c>
      <c r="D1210" t="s">
        <v>322</v>
      </c>
      <c r="E1210" t="s">
        <v>48</v>
      </c>
      <c r="F1210" t="s">
        <v>48</v>
      </c>
      <c r="G1210" t="s">
        <v>48</v>
      </c>
      <c r="H1210" t="s">
        <v>48</v>
      </c>
      <c r="I1210" t="s">
        <v>48</v>
      </c>
      <c r="J1210" t="s">
        <v>48</v>
      </c>
      <c r="K1210" t="s">
        <v>48</v>
      </c>
      <c r="L1210" t="s">
        <v>48</v>
      </c>
      <c r="M1210" t="s">
        <v>48</v>
      </c>
      <c r="N1210" t="s">
        <v>48</v>
      </c>
      <c r="O1210" t="s">
        <v>48</v>
      </c>
      <c r="P1210" t="s">
        <v>48</v>
      </c>
      <c r="Q1210" t="s">
        <v>48</v>
      </c>
      <c r="R1210" t="s">
        <v>48</v>
      </c>
      <c r="S1210" t="s">
        <v>48</v>
      </c>
      <c r="T1210" t="s">
        <v>322</v>
      </c>
      <c r="U1210" t="s">
        <v>322</v>
      </c>
      <c r="V1210" t="s">
        <v>322</v>
      </c>
      <c r="W1210" t="s">
        <v>322</v>
      </c>
      <c r="X1210" t="s">
        <v>322</v>
      </c>
      <c r="Y1210" t="s">
        <v>322</v>
      </c>
      <c r="Z1210" t="s">
        <v>322</v>
      </c>
      <c r="AH1210" t="s">
        <v>322</v>
      </c>
      <c r="AI1210" s="26"/>
      <c r="AJ1210" s="26" t="s">
        <v>322</v>
      </c>
      <c r="AK1210" s="26" t="s">
        <v>322</v>
      </c>
      <c r="AL1210" s="26" t="s">
        <v>322</v>
      </c>
      <c r="AM1210" s="26" t="str" cm="1">
        <f t="array" ref="AM1210">IF(AH1210="Yes",T1210&amp;" (Suspended as of: "&amp;TEXT(AI1210,"m/dd/yyyy")&amp;")",T1210)</f>
        <v xml:space="preserve"> </v>
      </c>
      <c r="AN1210" t="str" cm="1">
        <f t="array" ref="AN121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10" t="str" cm="1">
        <f t="array" ref="AO121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1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10" t="e">
        <f>VLOOKUP(data[[#This Row],[Lead Name]],get_cat!$A$170:$B$172,2,0)</f>
        <v>#N/A</v>
      </c>
      <c r="AR121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11" spans="1:44" x14ac:dyDescent="0.35">
      <c r="A1211" t="s">
        <v>133</v>
      </c>
      <c r="B1211" t="s">
        <v>322</v>
      </c>
      <c r="C1211" t="s">
        <v>322</v>
      </c>
      <c r="D1211" t="s">
        <v>322</v>
      </c>
      <c r="E1211" t="s">
        <v>48</v>
      </c>
      <c r="F1211" t="s">
        <v>48</v>
      </c>
      <c r="G1211" t="s">
        <v>48</v>
      </c>
      <c r="H1211" t="s">
        <v>48</v>
      </c>
      <c r="I1211" t="s">
        <v>48</v>
      </c>
      <c r="J1211" t="s">
        <v>48</v>
      </c>
      <c r="K1211" t="s">
        <v>48</v>
      </c>
      <c r="L1211" t="s">
        <v>48</v>
      </c>
      <c r="M1211" t="s">
        <v>48</v>
      </c>
      <c r="N1211" t="s">
        <v>48</v>
      </c>
      <c r="O1211" t="s">
        <v>48</v>
      </c>
      <c r="P1211" t="s">
        <v>48</v>
      </c>
      <c r="Q1211" t="s">
        <v>48</v>
      </c>
      <c r="R1211" t="s">
        <v>48</v>
      </c>
      <c r="S1211" t="s">
        <v>48</v>
      </c>
      <c r="T1211" t="s">
        <v>322</v>
      </c>
      <c r="U1211" t="s">
        <v>322</v>
      </c>
      <c r="V1211" t="s">
        <v>322</v>
      </c>
      <c r="W1211" t="s">
        <v>322</v>
      </c>
      <c r="X1211" t="s">
        <v>322</v>
      </c>
      <c r="Y1211" t="s">
        <v>322</v>
      </c>
      <c r="Z1211" t="s">
        <v>322</v>
      </c>
      <c r="AH1211" t="s">
        <v>322</v>
      </c>
      <c r="AI1211" s="26"/>
      <c r="AJ1211" s="26" t="s">
        <v>322</v>
      </c>
      <c r="AK1211" s="26" t="s">
        <v>322</v>
      </c>
      <c r="AL1211" s="26" t="s">
        <v>322</v>
      </c>
      <c r="AM1211" s="26" t="str" cm="1">
        <f t="array" ref="AM1211">IF(AH1211="Yes",T1211&amp;" (Suspended as of: "&amp;TEXT(AI1211,"m/dd/yyyy")&amp;")",T1211)</f>
        <v xml:space="preserve"> </v>
      </c>
      <c r="AN1211" t="str" cm="1">
        <f t="array" ref="AN121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11" t="str" cm="1">
        <f t="array" ref="AO121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1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11" t="e">
        <f>VLOOKUP(data[[#This Row],[Lead Name]],get_cat!$A$170:$B$172,2,0)</f>
        <v>#N/A</v>
      </c>
      <c r="AR121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12" spans="1:44" x14ac:dyDescent="0.35">
      <c r="A1212" t="s">
        <v>133</v>
      </c>
      <c r="B1212" t="s">
        <v>322</v>
      </c>
      <c r="C1212" t="s">
        <v>322</v>
      </c>
      <c r="D1212" t="s">
        <v>322</v>
      </c>
      <c r="E1212" t="s">
        <v>48</v>
      </c>
      <c r="F1212" t="s">
        <v>48</v>
      </c>
      <c r="G1212" t="s">
        <v>48</v>
      </c>
      <c r="H1212" t="s">
        <v>48</v>
      </c>
      <c r="I1212" t="s">
        <v>48</v>
      </c>
      <c r="J1212" t="s">
        <v>48</v>
      </c>
      <c r="K1212" t="s">
        <v>48</v>
      </c>
      <c r="L1212" t="s">
        <v>48</v>
      </c>
      <c r="M1212" t="s">
        <v>48</v>
      </c>
      <c r="N1212" t="s">
        <v>48</v>
      </c>
      <c r="O1212" t="s">
        <v>48</v>
      </c>
      <c r="P1212" t="s">
        <v>48</v>
      </c>
      <c r="Q1212" t="s">
        <v>48</v>
      </c>
      <c r="R1212" t="s">
        <v>48</v>
      </c>
      <c r="S1212" t="s">
        <v>48</v>
      </c>
      <c r="T1212" t="s">
        <v>322</v>
      </c>
      <c r="U1212" t="s">
        <v>322</v>
      </c>
      <c r="V1212" t="s">
        <v>322</v>
      </c>
      <c r="W1212" t="s">
        <v>322</v>
      </c>
      <c r="X1212" t="s">
        <v>322</v>
      </c>
      <c r="Y1212" t="s">
        <v>322</v>
      </c>
      <c r="Z1212" t="s">
        <v>322</v>
      </c>
      <c r="AH1212" t="s">
        <v>322</v>
      </c>
      <c r="AI1212" s="26"/>
      <c r="AJ1212" s="26" t="s">
        <v>322</v>
      </c>
      <c r="AK1212" s="26" t="s">
        <v>322</v>
      </c>
      <c r="AL1212" s="26" t="s">
        <v>322</v>
      </c>
      <c r="AM1212" s="26" t="str" cm="1">
        <f t="array" ref="AM1212">IF(AH1212="Yes",T1212&amp;" (Suspended as of: "&amp;TEXT(AI1212,"m/dd/yyyy")&amp;")",T1212)</f>
        <v xml:space="preserve"> </v>
      </c>
      <c r="AN1212" t="str" cm="1">
        <f t="array" ref="AN121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12" t="str" cm="1">
        <f t="array" ref="AO121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1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12" t="e">
        <f>VLOOKUP(data[[#This Row],[Lead Name]],get_cat!$A$170:$B$172,2,0)</f>
        <v>#N/A</v>
      </c>
      <c r="AR121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13" spans="1:44" x14ac:dyDescent="0.35">
      <c r="A1213" t="s">
        <v>133</v>
      </c>
      <c r="B1213" t="s">
        <v>322</v>
      </c>
      <c r="C1213" t="s">
        <v>322</v>
      </c>
      <c r="D1213" t="s">
        <v>322</v>
      </c>
      <c r="E1213" t="s">
        <v>48</v>
      </c>
      <c r="F1213" t="s">
        <v>48</v>
      </c>
      <c r="G1213" t="s">
        <v>48</v>
      </c>
      <c r="H1213" t="s">
        <v>48</v>
      </c>
      <c r="I1213" t="s">
        <v>48</v>
      </c>
      <c r="J1213" t="s">
        <v>48</v>
      </c>
      <c r="K1213" t="s">
        <v>48</v>
      </c>
      <c r="L1213" t="s">
        <v>48</v>
      </c>
      <c r="M1213" t="s">
        <v>48</v>
      </c>
      <c r="N1213" t="s">
        <v>48</v>
      </c>
      <c r="O1213" t="s">
        <v>48</v>
      </c>
      <c r="P1213" t="s">
        <v>48</v>
      </c>
      <c r="Q1213" t="s">
        <v>48</v>
      </c>
      <c r="R1213" t="s">
        <v>48</v>
      </c>
      <c r="S1213" t="s">
        <v>48</v>
      </c>
      <c r="T1213" t="s">
        <v>322</v>
      </c>
      <c r="U1213" t="s">
        <v>322</v>
      </c>
      <c r="V1213" t="s">
        <v>322</v>
      </c>
      <c r="W1213" t="s">
        <v>322</v>
      </c>
      <c r="X1213" t="s">
        <v>322</v>
      </c>
      <c r="Y1213" t="s">
        <v>322</v>
      </c>
      <c r="Z1213" t="s">
        <v>322</v>
      </c>
      <c r="AH1213" t="s">
        <v>322</v>
      </c>
      <c r="AI1213" s="26"/>
      <c r="AJ1213" s="26" t="s">
        <v>322</v>
      </c>
      <c r="AK1213" s="26" t="s">
        <v>322</v>
      </c>
      <c r="AL1213" s="26" t="s">
        <v>322</v>
      </c>
      <c r="AM1213" s="26" t="str" cm="1">
        <f t="array" ref="AM1213">IF(AH1213="Yes",T1213&amp;" (Suspended as of: "&amp;TEXT(AI1213,"m/dd/yyyy")&amp;")",T1213)</f>
        <v xml:space="preserve"> </v>
      </c>
      <c r="AN1213" t="str" cm="1">
        <f t="array" ref="AN121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13" t="str" cm="1">
        <f t="array" ref="AO121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1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13" t="e">
        <f>VLOOKUP(data[[#This Row],[Lead Name]],get_cat!$A$170:$B$172,2,0)</f>
        <v>#N/A</v>
      </c>
      <c r="AR121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14" spans="1:44" x14ac:dyDescent="0.35">
      <c r="A1214" t="s">
        <v>133</v>
      </c>
      <c r="B1214" t="s">
        <v>322</v>
      </c>
      <c r="C1214" t="s">
        <v>322</v>
      </c>
      <c r="D1214" t="s">
        <v>322</v>
      </c>
      <c r="E1214" t="s">
        <v>48</v>
      </c>
      <c r="F1214" t="s">
        <v>48</v>
      </c>
      <c r="G1214" t="s">
        <v>48</v>
      </c>
      <c r="H1214" t="s">
        <v>48</v>
      </c>
      <c r="I1214" t="s">
        <v>48</v>
      </c>
      <c r="J1214" t="s">
        <v>48</v>
      </c>
      <c r="K1214" t="s">
        <v>48</v>
      </c>
      <c r="L1214" t="s">
        <v>48</v>
      </c>
      <c r="M1214" t="s">
        <v>48</v>
      </c>
      <c r="N1214" t="s">
        <v>48</v>
      </c>
      <c r="O1214" t="s">
        <v>48</v>
      </c>
      <c r="P1214" t="s">
        <v>48</v>
      </c>
      <c r="Q1214" t="s">
        <v>48</v>
      </c>
      <c r="R1214" t="s">
        <v>48</v>
      </c>
      <c r="S1214" t="s">
        <v>48</v>
      </c>
      <c r="T1214" t="s">
        <v>322</v>
      </c>
      <c r="U1214" t="s">
        <v>322</v>
      </c>
      <c r="V1214" t="s">
        <v>322</v>
      </c>
      <c r="W1214" t="s">
        <v>322</v>
      </c>
      <c r="X1214" t="s">
        <v>322</v>
      </c>
      <c r="Y1214" t="s">
        <v>322</v>
      </c>
      <c r="Z1214" t="s">
        <v>322</v>
      </c>
      <c r="AH1214" t="s">
        <v>322</v>
      </c>
      <c r="AI1214" s="26"/>
      <c r="AJ1214" s="26" t="s">
        <v>322</v>
      </c>
      <c r="AK1214" s="26" t="s">
        <v>322</v>
      </c>
      <c r="AL1214" s="26" t="s">
        <v>322</v>
      </c>
      <c r="AM1214" s="26" t="str" cm="1">
        <f t="array" ref="AM1214">IF(AH1214="Yes",T1214&amp;" (Suspended as of: "&amp;TEXT(AI1214,"m/dd/yyyy")&amp;")",T1214)</f>
        <v xml:space="preserve"> </v>
      </c>
      <c r="AN1214" t="str" cm="1">
        <f t="array" ref="AN121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14" t="str" cm="1">
        <f t="array" ref="AO121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1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14" t="e">
        <f>VLOOKUP(data[[#This Row],[Lead Name]],get_cat!$A$170:$B$172,2,0)</f>
        <v>#N/A</v>
      </c>
      <c r="AR121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15" spans="1:44" x14ac:dyDescent="0.35">
      <c r="A1215" t="s">
        <v>133</v>
      </c>
      <c r="B1215" t="s">
        <v>322</v>
      </c>
      <c r="C1215" t="s">
        <v>322</v>
      </c>
      <c r="D1215" t="s">
        <v>322</v>
      </c>
      <c r="E1215" t="s">
        <v>48</v>
      </c>
      <c r="F1215" t="s">
        <v>48</v>
      </c>
      <c r="G1215" t="s">
        <v>48</v>
      </c>
      <c r="H1215" t="s">
        <v>48</v>
      </c>
      <c r="I1215" t="s">
        <v>48</v>
      </c>
      <c r="J1215" t="s">
        <v>48</v>
      </c>
      <c r="K1215" t="s">
        <v>48</v>
      </c>
      <c r="L1215" t="s">
        <v>48</v>
      </c>
      <c r="M1215" t="s">
        <v>48</v>
      </c>
      <c r="N1215" t="s">
        <v>48</v>
      </c>
      <c r="O1215" t="s">
        <v>48</v>
      </c>
      <c r="P1215" t="s">
        <v>48</v>
      </c>
      <c r="Q1215" t="s">
        <v>48</v>
      </c>
      <c r="R1215" t="s">
        <v>48</v>
      </c>
      <c r="S1215" t="s">
        <v>48</v>
      </c>
      <c r="T1215" t="s">
        <v>322</v>
      </c>
      <c r="U1215" t="s">
        <v>322</v>
      </c>
      <c r="V1215" t="s">
        <v>322</v>
      </c>
      <c r="W1215" t="s">
        <v>322</v>
      </c>
      <c r="X1215" t="s">
        <v>322</v>
      </c>
      <c r="Y1215" t="s">
        <v>322</v>
      </c>
      <c r="Z1215" t="s">
        <v>322</v>
      </c>
      <c r="AH1215" t="s">
        <v>322</v>
      </c>
      <c r="AI1215" s="26"/>
      <c r="AJ1215" s="26" t="s">
        <v>322</v>
      </c>
      <c r="AK1215" s="26" t="s">
        <v>322</v>
      </c>
      <c r="AL1215" s="26" t="s">
        <v>322</v>
      </c>
      <c r="AM1215" s="26" t="str" cm="1">
        <f t="array" ref="AM1215">IF(AH1215="Yes",T1215&amp;" (Suspended as of: "&amp;TEXT(AI1215,"m/dd/yyyy")&amp;")",T1215)</f>
        <v xml:space="preserve"> </v>
      </c>
      <c r="AN1215" t="str" cm="1">
        <f t="array" ref="AN121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15" t="str" cm="1">
        <f t="array" ref="AO121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1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15" t="e">
        <f>VLOOKUP(data[[#This Row],[Lead Name]],get_cat!$A$170:$B$172,2,0)</f>
        <v>#N/A</v>
      </c>
      <c r="AR121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16" spans="1:44" x14ac:dyDescent="0.35">
      <c r="A1216" t="s">
        <v>133</v>
      </c>
      <c r="B1216" t="s">
        <v>322</v>
      </c>
      <c r="C1216" t="s">
        <v>322</v>
      </c>
      <c r="D1216" t="s">
        <v>322</v>
      </c>
      <c r="E1216" t="s">
        <v>48</v>
      </c>
      <c r="F1216" t="s">
        <v>48</v>
      </c>
      <c r="G1216" t="s">
        <v>48</v>
      </c>
      <c r="H1216" t="s">
        <v>48</v>
      </c>
      <c r="I1216" t="s">
        <v>48</v>
      </c>
      <c r="J1216" t="s">
        <v>48</v>
      </c>
      <c r="K1216" t="s">
        <v>48</v>
      </c>
      <c r="L1216" t="s">
        <v>48</v>
      </c>
      <c r="M1216" t="s">
        <v>48</v>
      </c>
      <c r="N1216" t="s">
        <v>48</v>
      </c>
      <c r="O1216" t="s">
        <v>48</v>
      </c>
      <c r="P1216" t="s">
        <v>48</v>
      </c>
      <c r="Q1216" t="s">
        <v>48</v>
      </c>
      <c r="R1216" t="s">
        <v>48</v>
      </c>
      <c r="S1216" t="s">
        <v>48</v>
      </c>
      <c r="T1216" t="s">
        <v>322</v>
      </c>
      <c r="U1216" t="s">
        <v>322</v>
      </c>
      <c r="V1216" t="s">
        <v>322</v>
      </c>
      <c r="W1216" t="s">
        <v>322</v>
      </c>
      <c r="X1216" t="s">
        <v>322</v>
      </c>
      <c r="Y1216" t="s">
        <v>322</v>
      </c>
      <c r="Z1216" t="s">
        <v>322</v>
      </c>
      <c r="AH1216" t="s">
        <v>322</v>
      </c>
      <c r="AI1216" s="26"/>
      <c r="AJ1216" s="26" t="s">
        <v>322</v>
      </c>
      <c r="AK1216" s="26" t="s">
        <v>322</v>
      </c>
      <c r="AL1216" s="26" t="s">
        <v>322</v>
      </c>
      <c r="AM1216" s="26" t="str" cm="1">
        <f t="array" ref="AM1216">IF(AH1216="Yes",T1216&amp;" (Suspended as of: "&amp;TEXT(AI1216,"m/dd/yyyy")&amp;")",T1216)</f>
        <v xml:space="preserve"> </v>
      </c>
      <c r="AN1216" t="str" cm="1">
        <f t="array" ref="AN121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16" t="str" cm="1">
        <f t="array" ref="AO121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1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16" t="e">
        <f>VLOOKUP(data[[#This Row],[Lead Name]],get_cat!$A$170:$B$172,2,0)</f>
        <v>#N/A</v>
      </c>
      <c r="AR121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17" spans="1:44" x14ac:dyDescent="0.35">
      <c r="A1217" t="s">
        <v>133</v>
      </c>
      <c r="B1217" t="s">
        <v>322</v>
      </c>
      <c r="C1217" t="s">
        <v>322</v>
      </c>
      <c r="D1217" t="s">
        <v>322</v>
      </c>
      <c r="E1217" t="s">
        <v>48</v>
      </c>
      <c r="F1217" t="s">
        <v>48</v>
      </c>
      <c r="G1217" t="s">
        <v>48</v>
      </c>
      <c r="H1217" t="s">
        <v>48</v>
      </c>
      <c r="I1217" t="s">
        <v>48</v>
      </c>
      <c r="J1217" t="s">
        <v>48</v>
      </c>
      <c r="K1217" t="s">
        <v>48</v>
      </c>
      <c r="L1217" t="s">
        <v>48</v>
      </c>
      <c r="M1217" t="s">
        <v>48</v>
      </c>
      <c r="N1217" t="s">
        <v>48</v>
      </c>
      <c r="O1217" t="s">
        <v>48</v>
      </c>
      <c r="P1217" t="s">
        <v>48</v>
      </c>
      <c r="Q1217" t="s">
        <v>48</v>
      </c>
      <c r="R1217" t="s">
        <v>48</v>
      </c>
      <c r="S1217" t="s">
        <v>48</v>
      </c>
      <c r="T1217" t="s">
        <v>322</v>
      </c>
      <c r="U1217" t="s">
        <v>322</v>
      </c>
      <c r="V1217" t="s">
        <v>322</v>
      </c>
      <c r="W1217" t="s">
        <v>322</v>
      </c>
      <c r="X1217" t="s">
        <v>322</v>
      </c>
      <c r="Y1217" t="s">
        <v>322</v>
      </c>
      <c r="Z1217" t="s">
        <v>322</v>
      </c>
      <c r="AH1217" t="s">
        <v>322</v>
      </c>
      <c r="AI1217" s="26"/>
      <c r="AJ1217" s="26" t="s">
        <v>322</v>
      </c>
      <c r="AK1217" s="26" t="s">
        <v>322</v>
      </c>
      <c r="AL1217" s="26" t="s">
        <v>322</v>
      </c>
      <c r="AM1217" s="26" t="str" cm="1">
        <f t="array" ref="AM1217">IF(AH1217="Yes",T1217&amp;" (Suspended as of: "&amp;TEXT(AI1217,"m/dd/yyyy")&amp;")",T1217)</f>
        <v xml:space="preserve"> </v>
      </c>
      <c r="AN1217" t="str" cm="1">
        <f t="array" ref="AN121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17" t="str" cm="1">
        <f t="array" ref="AO121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1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17" t="e">
        <f>VLOOKUP(data[[#This Row],[Lead Name]],get_cat!$A$170:$B$172,2,0)</f>
        <v>#N/A</v>
      </c>
      <c r="AR121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18" spans="1:44" x14ac:dyDescent="0.35">
      <c r="A1218" t="s">
        <v>133</v>
      </c>
      <c r="B1218" t="s">
        <v>322</v>
      </c>
      <c r="C1218" t="s">
        <v>322</v>
      </c>
      <c r="D1218" t="s">
        <v>322</v>
      </c>
      <c r="E1218" t="s">
        <v>48</v>
      </c>
      <c r="F1218" t="s">
        <v>48</v>
      </c>
      <c r="G1218" t="s">
        <v>48</v>
      </c>
      <c r="H1218" t="s">
        <v>48</v>
      </c>
      <c r="I1218" t="s">
        <v>48</v>
      </c>
      <c r="J1218" t="s">
        <v>48</v>
      </c>
      <c r="K1218" t="s">
        <v>48</v>
      </c>
      <c r="L1218" t="s">
        <v>48</v>
      </c>
      <c r="M1218" t="s">
        <v>48</v>
      </c>
      <c r="N1218" t="s">
        <v>48</v>
      </c>
      <c r="O1218" t="s">
        <v>48</v>
      </c>
      <c r="P1218" t="s">
        <v>48</v>
      </c>
      <c r="Q1218" t="s">
        <v>48</v>
      </c>
      <c r="R1218" t="s">
        <v>48</v>
      </c>
      <c r="S1218" t="s">
        <v>48</v>
      </c>
      <c r="T1218" t="s">
        <v>322</v>
      </c>
      <c r="U1218" t="s">
        <v>322</v>
      </c>
      <c r="V1218" t="s">
        <v>322</v>
      </c>
      <c r="W1218" t="s">
        <v>322</v>
      </c>
      <c r="X1218" t="s">
        <v>322</v>
      </c>
      <c r="Y1218" t="s">
        <v>322</v>
      </c>
      <c r="Z1218" t="s">
        <v>322</v>
      </c>
      <c r="AH1218" t="s">
        <v>322</v>
      </c>
      <c r="AI1218" s="26"/>
      <c r="AJ1218" s="26" t="s">
        <v>322</v>
      </c>
      <c r="AK1218" s="26" t="s">
        <v>322</v>
      </c>
      <c r="AL1218" s="26" t="s">
        <v>322</v>
      </c>
      <c r="AM1218" s="26" t="str" cm="1">
        <f t="array" ref="AM1218">IF(AH1218="Yes",T1218&amp;" (Suspended as of: "&amp;TEXT(AI1218,"m/dd/yyyy")&amp;")",T1218)</f>
        <v xml:space="preserve"> </v>
      </c>
      <c r="AN1218" t="str" cm="1">
        <f t="array" ref="AN121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18" t="str" cm="1">
        <f t="array" ref="AO121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1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18" t="e">
        <f>VLOOKUP(data[[#This Row],[Lead Name]],get_cat!$A$170:$B$172,2,0)</f>
        <v>#N/A</v>
      </c>
      <c r="AR121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19" spans="1:44" x14ac:dyDescent="0.35">
      <c r="A1219" t="s">
        <v>133</v>
      </c>
      <c r="B1219" t="s">
        <v>322</v>
      </c>
      <c r="C1219" t="s">
        <v>322</v>
      </c>
      <c r="D1219" t="s">
        <v>322</v>
      </c>
      <c r="E1219" t="s">
        <v>48</v>
      </c>
      <c r="F1219" t="s">
        <v>48</v>
      </c>
      <c r="G1219" t="s">
        <v>48</v>
      </c>
      <c r="H1219" t="s">
        <v>48</v>
      </c>
      <c r="I1219" t="s">
        <v>48</v>
      </c>
      <c r="J1219" t="s">
        <v>48</v>
      </c>
      <c r="K1219" t="s">
        <v>48</v>
      </c>
      <c r="L1219" t="s">
        <v>48</v>
      </c>
      <c r="M1219" t="s">
        <v>48</v>
      </c>
      <c r="N1219" t="s">
        <v>48</v>
      </c>
      <c r="O1219" t="s">
        <v>48</v>
      </c>
      <c r="P1219" t="s">
        <v>48</v>
      </c>
      <c r="Q1219" t="s">
        <v>48</v>
      </c>
      <c r="R1219" t="s">
        <v>48</v>
      </c>
      <c r="S1219" t="s">
        <v>48</v>
      </c>
      <c r="T1219" t="s">
        <v>322</v>
      </c>
      <c r="U1219" t="s">
        <v>322</v>
      </c>
      <c r="V1219" t="s">
        <v>322</v>
      </c>
      <c r="W1219" t="s">
        <v>322</v>
      </c>
      <c r="X1219" t="s">
        <v>322</v>
      </c>
      <c r="Y1219" t="s">
        <v>322</v>
      </c>
      <c r="Z1219" t="s">
        <v>322</v>
      </c>
      <c r="AH1219" t="s">
        <v>322</v>
      </c>
      <c r="AI1219" s="26"/>
      <c r="AJ1219" s="26" t="s">
        <v>322</v>
      </c>
      <c r="AK1219" s="26" t="s">
        <v>322</v>
      </c>
      <c r="AL1219" s="26" t="s">
        <v>322</v>
      </c>
      <c r="AM1219" s="26" t="str" cm="1">
        <f t="array" ref="AM1219">IF(AH1219="Yes",T1219&amp;" (Suspended as of: "&amp;TEXT(AI1219,"m/dd/yyyy")&amp;")",T1219)</f>
        <v xml:space="preserve"> </v>
      </c>
      <c r="AN1219" t="str" cm="1">
        <f t="array" ref="AN121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19" t="str" cm="1">
        <f t="array" ref="AO121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1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19" t="e">
        <f>VLOOKUP(data[[#This Row],[Lead Name]],get_cat!$A$170:$B$172,2,0)</f>
        <v>#N/A</v>
      </c>
      <c r="AR121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20" spans="1:44" x14ac:dyDescent="0.35">
      <c r="A1220" t="s">
        <v>133</v>
      </c>
      <c r="B1220" t="s">
        <v>322</v>
      </c>
      <c r="C1220" t="s">
        <v>322</v>
      </c>
      <c r="D1220" t="s">
        <v>322</v>
      </c>
      <c r="E1220" t="s">
        <v>48</v>
      </c>
      <c r="F1220" t="s">
        <v>48</v>
      </c>
      <c r="G1220" t="s">
        <v>48</v>
      </c>
      <c r="H1220" t="s">
        <v>48</v>
      </c>
      <c r="I1220" t="s">
        <v>48</v>
      </c>
      <c r="J1220" t="s">
        <v>48</v>
      </c>
      <c r="K1220" t="s">
        <v>48</v>
      </c>
      <c r="L1220" t="s">
        <v>48</v>
      </c>
      <c r="M1220" t="s">
        <v>48</v>
      </c>
      <c r="N1220" t="s">
        <v>48</v>
      </c>
      <c r="O1220" t="s">
        <v>48</v>
      </c>
      <c r="P1220" t="s">
        <v>48</v>
      </c>
      <c r="Q1220" t="s">
        <v>48</v>
      </c>
      <c r="R1220" t="s">
        <v>48</v>
      </c>
      <c r="S1220" t="s">
        <v>48</v>
      </c>
      <c r="T1220" t="s">
        <v>322</v>
      </c>
      <c r="U1220" t="s">
        <v>322</v>
      </c>
      <c r="V1220" t="s">
        <v>322</v>
      </c>
      <c r="W1220" t="s">
        <v>322</v>
      </c>
      <c r="X1220" t="s">
        <v>322</v>
      </c>
      <c r="Y1220" t="s">
        <v>322</v>
      </c>
      <c r="Z1220" t="s">
        <v>322</v>
      </c>
      <c r="AH1220" t="s">
        <v>322</v>
      </c>
      <c r="AI1220" s="26"/>
      <c r="AJ1220" s="26" t="s">
        <v>322</v>
      </c>
      <c r="AK1220" s="26" t="s">
        <v>322</v>
      </c>
      <c r="AL1220" s="26" t="s">
        <v>322</v>
      </c>
      <c r="AM1220" s="26" t="str" cm="1">
        <f t="array" ref="AM1220">IF(AH1220="Yes",T1220&amp;" (Suspended as of: "&amp;TEXT(AI1220,"m/dd/yyyy")&amp;")",T1220)</f>
        <v xml:space="preserve"> </v>
      </c>
      <c r="AN1220" t="str" cm="1">
        <f t="array" ref="AN122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20" t="str" cm="1">
        <f t="array" ref="AO122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2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20" t="e">
        <f>VLOOKUP(data[[#This Row],[Lead Name]],get_cat!$A$170:$B$172,2,0)</f>
        <v>#N/A</v>
      </c>
      <c r="AR122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21" spans="1:44" x14ac:dyDescent="0.35">
      <c r="A1221" t="s">
        <v>133</v>
      </c>
      <c r="B1221" t="s">
        <v>322</v>
      </c>
      <c r="C1221" t="s">
        <v>322</v>
      </c>
      <c r="D1221" t="s">
        <v>322</v>
      </c>
      <c r="E1221" t="s">
        <v>48</v>
      </c>
      <c r="F1221" t="s">
        <v>48</v>
      </c>
      <c r="G1221" t="s">
        <v>48</v>
      </c>
      <c r="H1221" t="s">
        <v>48</v>
      </c>
      <c r="I1221" t="s">
        <v>48</v>
      </c>
      <c r="J1221" t="s">
        <v>48</v>
      </c>
      <c r="K1221" t="s">
        <v>48</v>
      </c>
      <c r="L1221" t="s">
        <v>48</v>
      </c>
      <c r="M1221" t="s">
        <v>48</v>
      </c>
      <c r="N1221" t="s">
        <v>48</v>
      </c>
      <c r="O1221" t="s">
        <v>48</v>
      </c>
      <c r="P1221" t="s">
        <v>48</v>
      </c>
      <c r="Q1221" t="s">
        <v>48</v>
      </c>
      <c r="R1221" t="s">
        <v>48</v>
      </c>
      <c r="S1221" t="s">
        <v>48</v>
      </c>
      <c r="T1221" t="s">
        <v>322</v>
      </c>
      <c r="U1221" t="s">
        <v>322</v>
      </c>
      <c r="V1221" t="s">
        <v>322</v>
      </c>
      <c r="W1221" t="s">
        <v>322</v>
      </c>
      <c r="X1221" t="s">
        <v>322</v>
      </c>
      <c r="Y1221" t="s">
        <v>322</v>
      </c>
      <c r="Z1221" t="s">
        <v>322</v>
      </c>
      <c r="AH1221" t="s">
        <v>322</v>
      </c>
      <c r="AI1221" s="26"/>
      <c r="AJ1221" s="26" t="s">
        <v>322</v>
      </c>
      <c r="AK1221" s="26" t="s">
        <v>322</v>
      </c>
      <c r="AL1221" s="26" t="s">
        <v>322</v>
      </c>
      <c r="AM1221" s="26" t="str" cm="1">
        <f t="array" ref="AM1221">IF(AH1221="Yes",T1221&amp;" (Suspended as of: "&amp;TEXT(AI1221,"m/dd/yyyy")&amp;")",T1221)</f>
        <v xml:space="preserve"> </v>
      </c>
      <c r="AN1221" t="str" cm="1">
        <f t="array" ref="AN122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21" t="str" cm="1">
        <f t="array" ref="AO122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2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21" t="e">
        <f>VLOOKUP(data[[#This Row],[Lead Name]],get_cat!$A$170:$B$172,2,0)</f>
        <v>#N/A</v>
      </c>
      <c r="AR122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22" spans="1:44" x14ac:dyDescent="0.35">
      <c r="A1222" t="s">
        <v>133</v>
      </c>
      <c r="B1222" t="s">
        <v>322</v>
      </c>
      <c r="C1222" t="s">
        <v>322</v>
      </c>
      <c r="D1222" t="s">
        <v>322</v>
      </c>
      <c r="E1222" t="s">
        <v>48</v>
      </c>
      <c r="F1222" t="s">
        <v>48</v>
      </c>
      <c r="G1222" t="s">
        <v>48</v>
      </c>
      <c r="H1222" t="s">
        <v>48</v>
      </c>
      <c r="I1222" t="s">
        <v>48</v>
      </c>
      <c r="J1222" t="s">
        <v>48</v>
      </c>
      <c r="K1222" t="s">
        <v>48</v>
      </c>
      <c r="L1222" t="s">
        <v>48</v>
      </c>
      <c r="M1222" t="s">
        <v>48</v>
      </c>
      <c r="N1222" t="s">
        <v>48</v>
      </c>
      <c r="O1222" t="s">
        <v>48</v>
      </c>
      <c r="P1222" t="s">
        <v>48</v>
      </c>
      <c r="Q1222" t="s">
        <v>48</v>
      </c>
      <c r="R1222" t="s">
        <v>48</v>
      </c>
      <c r="S1222" t="s">
        <v>48</v>
      </c>
      <c r="T1222" t="s">
        <v>322</v>
      </c>
      <c r="U1222" t="s">
        <v>322</v>
      </c>
      <c r="V1222" t="s">
        <v>322</v>
      </c>
      <c r="W1222" t="s">
        <v>322</v>
      </c>
      <c r="X1222" t="s">
        <v>322</v>
      </c>
      <c r="Y1222" t="s">
        <v>322</v>
      </c>
      <c r="Z1222" t="s">
        <v>322</v>
      </c>
      <c r="AH1222" t="s">
        <v>322</v>
      </c>
      <c r="AI1222" s="26"/>
      <c r="AJ1222" s="26" t="s">
        <v>322</v>
      </c>
      <c r="AK1222" s="26" t="s">
        <v>322</v>
      </c>
      <c r="AL1222" s="26" t="s">
        <v>322</v>
      </c>
      <c r="AM1222" s="26" t="str" cm="1">
        <f t="array" ref="AM1222">IF(AH1222="Yes",T1222&amp;" (Suspended as of: "&amp;TEXT(AI1222,"m/dd/yyyy")&amp;")",T1222)</f>
        <v xml:space="preserve"> </v>
      </c>
      <c r="AN1222" t="str" cm="1">
        <f t="array" ref="AN122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22" t="str" cm="1">
        <f t="array" ref="AO122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2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22" t="e">
        <f>VLOOKUP(data[[#This Row],[Lead Name]],get_cat!$A$170:$B$172,2,0)</f>
        <v>#N/A</v>
      </c>
      <c r="AR122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23" spans="1:44" x14ac:dyDescent="0.35">
      <c r="A1223" t="s">
        <v>133</v>
      </c>
      <c r="B1223" t="s">
        <v>322</v>
      </c>
      <c r="C1223" t="s">
        <v>322</v>
      </c>
      <c r="D1223" t="s">
        <v>322</v>
      </c>
      <c r="E1223" t="s">
        <v>48</v>
      </c>
      <c r="F1223" t="s">
        <v>48</v>
      </c>
      <c r="G1223" t="s">
        <v>48</v>
      </c>
      <c r="H1223" t="s">
        <v>48</v>
      </c>
      <c r="I1223" t="s">
        <v>48</v>
      </c>
      <c r="J1223" t="s">
        <v>48</v>
      </c>
      <c r="K1223" t="s">
        <v>48</v>
      </c>
      <c r="L1223" t="s">
        <v>48</v>
      </c>
      <c r="M1223" t="s">
        <v>48</v>
      </c>
      <c r="N1223" t="s">
        <v>48</v>
      </c>
      <c r="O1223" t="s">
        <v>48</v>
      </c>
      <c r="P1223" t="s">
        <v>48</v>
      </c>
      <c r="Q1223" t="s">
        <v>48</v>
      </c>
      <c r="R1223" t="s">
        <v>48</v>
      </c>
      <c r="S1223" t="s">
        <v>48</v>
      </c>
      <c r="T1223" t="s">
        <v>322</v>
      </c>
      <c r="U1223" t="s">
        <v>322</v>
      </c>
      <c r="V1223" t="s">
        <v>322</v>
      </c>
      <c r="W1223" t="s">
        <v>322</v>
      </c>
      <c r="X1223" t="s">
        <v>322</v>
      </c>
      <c r="Y1223" t="s">
        <v>322</v>
      </c>
      <c r="Z1223" t="s">
        <v>322</v>
      </c>
      <c r="AH1223" t="s">
        <v>322</v>
      </c>
      <c r="AI1223" s="26"/>
      <c r="AJ1223" s="26" t="s">
        <v>322</v>
      </c>
      <c r="AK1223" s="26" t="s">
        <v>322</v>
      </c>
      <c r="AL1223" s="26" t="s">
        <v>322</v>
      </c>
      <c r="AM1223" s="26" t="str" cm="1">
        <f t="array" ref="AM1223">IF(AH1223="Yes",T1223&amp;" (Suspended as of: "&amp;TEXT(AI1223,"m/dd/yyyy")&amp;")",T1223)</f>
        <v xml:space="preserve"> </v>
      </c>
      <c r="AN1223" t="str" cm="1">
        <f t="array" ref="AN122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23" t="str" cm="1">
        <f t="array" ref="AO122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2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23" t="e">
        <f>VLOOKUP(data[[#This Row],[Lead Name]],get_cat!$A$170:$B$172,2,0)</f>
        <v>#N/A</v>
      </c>
      <c r="AR122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24" spans="1:44" x14ac:dyDescent="0.35">
      <c r="A1224" t="s">
        <v>133</v>
      </c>
      <c r="B1224" t="s">
        <v>322</v>
      </c>
      <c r="C1224" t="s">
        <v>322</v>
      </c>
      <c r="D1224" t="s">
        <v>322</v>
      </c>
      <c r="E1224" t="s">
        <v>48</v>
      </c>
      <c r="F1224" t="s">
        <v>48</v>
      </c>
      <c r="G1224" t="s">
        <v>48</v>
      </c>
      <c r="H1224" t="s">
        <v>48</v>
      </c>
      <c r="I1224" t="s">
        <v>48</v>
      </c>
      <c r="J1224" t="s">
        <v>48</v>
      </c>
      <c r="K1224" t="s">
        <v>48</v>
      </c>
      <c r="L1224" t="s">
        <v>48</v>
      </c>
      <c r="M1224" t="s">
        <v>48</v>
      </c>
      <c r="N1224" t="s">
        <v>48</v>
      </c>
      <c r="O1224" t="s">
        <v>48</v>
      </c>
      <c r="P1224" t="s">
        <v>48</v>
      </c>
      <c r="Q1224" t="s">
        <v>48</v>
      </c>
      <c r="R1224" t="s">
        <v>48</v>
      </c>
      <c r="S1224" t="s">
        <v>48</v>
      </c>
      <c r="T1224" t="s">
        <v>322</v>
      </c>
      <c r="U1224" t="s">
        <v>322</v>
      </c>
      <c r="V1224" t="s">
        <v>322</v>
      </c>
      <c r="W1224" t="s">
        <v>322</v>
      </c>
      <c r="X1224" t="s">
        <v>322</v>
      </c>
      <c r="Y1224" t="s">
        <v>322</v>
      </c>
      <c r="Z1224" t="s">
        <v>322</v>
      </c>
      <c r="AH1224" t="s">
        <v>322</v>
      </c>
      <c r="AI1224" s="26"/>
      <c r="AJ1224" s="26" t="s">
        <v>322</v>
      </c>
      <c r="AK1224" s="26" t="s">
        <v>322</v>
      </c>
      <c r="AL1224" s="26" t="s">
        <v>322</v>
      </c>
      <c r="AM1224" s="26" t="str" cm="1">
        <f t="array" ref="AM1224">IF(AH1224="Yes",T1224&amp;" (Suspended as of: "&amp;TEXT(AI1224,"m/dd/yyyy")&amp;")",T1224)</f>
        <v xml:space="preserve"> </v>
      </c>
      <c r="AN1224" t="str" cm="1">
        <f t="array" ref="AN122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24" t="str" cm="1">
        <f t="array" ref="AO122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2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24" t="e">
        <f>VLOOKUP(data[[#This Row],[Lead Name]],get_cat!$A$170:$B$172,2,0)</f>
        <v>#N/A</v>
      </c>
      <c r="AR122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25" spans="1:44" x14ac:dyDescent="0.35">
      <c r="A1225" t="s">
        <v>133</v>
      </c>
      <c r="B1225" t="s">
        <v>322</v>
      </c>
      <c r="C1225" t="s">
        <v>322</v>
      </c>
      <c r="D1225" t="s">
        <v>322</v>
      </c>
      <c r="E1225" t="s">
        <v>48</v>
      </c>
      <c r="F1225" t="s">
        <v>48</v>
      </c>
      <c r="G1225" t="s">
        <v>48</v>
      </c>
      <c r="H1225" t="s">
        <v>48</v>
      </c>
      <c r="I1225" t="s">
        <v>48</v>
      </c>
      <c r="J1225" t="s">
        <v>48</v>
      </c>
      <c r="K1225" t="s">
        <v>48</v>
      </c>
      <c r="L1225" t="s">
        <v>48</v>
      </c>
      <c r="M1225" t="s">
        <v>48</v>
      </c>
      <c r="N1225" t="s">
        <v>48</v>
      </c>
      <c r="O1225" t="s">
        <v>48</v>
      </c>
      <c r="P1225" t="s">
        <v>48</v>
      </c>
      <c r="Q1225" t="s">
        <v>48</v>
      </c>
      <c r="R1225" t="s">
        <v>48</v>
      </c>
      <c r="S1225" t="s">
        <v>48</v>
      </c>
      <c r="T1225" t="s">
        <v>322</v>
      </c>
      <c r="U1225" t="s">
        <v>322</v>
      </c>
      <c r="V1225" t="s">
        <v>322</v>
      </c>
      <c r="W1225" t="s">
        <v>322</v>
      </c>
      <c r="X1225" t="s">
        <v>322</v>
      </c>
      <c r="Y1225" t="s">
        <v>322</v>
      </c>
      <c r="Z1225" t="s">
        <v>322</v>
      </c>
      <c r="AH1225" t="s">
        <v>322</v>
      </c>
      <c r="AI1225" s="26"/>
      <c r="AJ1225" s="26" t="s">
        <v>322</v>
      </c>
      <c r="AK1225" s="26" t="s">
        <v>322</v>
      </c>
      <c r="AL1225" s="26" t="s">
        <v>322</v>
      </c>
      <c r="AM1225" s="26" t="str" cm="1">
        <f t="array" ref="AM1225">IF(AH1225="Yes",T1225&amp;" (Suspended as of: "&amp;TEXT(AI1225,"m/dd/yyyy")&amp;")",T1225)</f>
        <v xml:space="preserve"> </v>
      </c>
      <c r="AN1225" t="str" cm="1">
        <f t="array" ref="AN122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25" t="str" cm="1">
        <f t="array" ref="AO122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2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25" t="e">
        <f>VLOOKUP(data[[#This Row],[Lead Name]],get_cat!$A$170:$B$172,2,0)</f>
        <v>#N/A</v>
      </c>
      <c r="AR122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26" spans="1:44" x14ac:dyDescent="0.35">
      <c r="A1226" t="s">
        <v>133</v>
      </c>
      <c r="B1226" t="s">
        <v>322</v>
      </c>
      <c r="C1226" t="s">
        <v>322</v>
      </c>
      <c r="D1226" t="s">
        <v>322</v>
      </c>
      <c r="E1226" t="s">
        <v>48</v>
      </c>
      <c r="F1226" t="s">
        <v>48</v>
      </c>
      <c r="G1226" t="s">
        <v>48</v>
      </c>
      <c r="H1226" t="s">
        <v>48</v>
      </c>
      <c r="I1226" t="s">
        <v>48</v>
      </c>
      <c r="J1226" t="s">
        <v>48</v>
      </c>
      <c r="K1226" t="s">
        <v>48</v>
      </c>
      <c r="L1226" t="s">
        <v>48</v>
      </c>
      <c r="M1226" t="s">
        <v>48</v>
      </c>
      <c r="N1226" t="s">
        <v>48</v>
      </c>
      <c r="O1226" t="s">
        <v>48</v>
      </c>
      <c r="P1226" t="s">
        <v>48</v>
      </c>
      <c r="Q1226" t="s">
        <v>48</v>
      </c>
      <c r="R1226" t="s">
        <v>48</v>
      </c>
      <c r="S1226" t="s">
        <v>48</v>
      </c>
      <c r="T1226" t="s">
        <v>322</v>
      </c>
      <c r="U1226" t="s">
        <v>322</v>
      </c>
      <c r="V1226" t="s">
        <v>322</v>
      </c>
      <c r="W1226" t="s">
        <v>322</v>
      </c>
      <c r="X1226" t="s">
        <v>322</v>
      </c>
      <c r="Y1226" t="s">
        <v>322</v>
      </c>
      <c r="Z1226" t="s">
        <v>322</v>
      </c>
      <c r="AH1226" t="s">
        <v>322</v>
      </c>
      <c r="AI1226" s="26"/>
      <c r="AJ1226" s="26" t="s">
        <v>322</v>
      </c>
      <c r="AK1226" s="26" t="s">
        <v>322</v>
      </c>
      <c r="AL1226" s="26" t="s">
        <v>322</v>
      </c>
      <c r="AM1226" s="26" t="str" cm="1">
        <f t="array" ref="AM1226">IF(AH1226="Yes",T1226&amp;" (Suspended as of: "&amp;TEXT(AI1226,"m/dd/yyyy")&amp;")",T1226)</f>
        <v xml:space="preserve"> </v>
      </c>
      <c r="AN1226" t="str" cm="1">
        <f t="array" ref="AN122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26" t="str" cm="1">
        <f t="array" ref="AO122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2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26" t="e">
        <f>VLOOKUP(data[[#This Row],[Lead Name]],get_cat!$A$170:$B$172,2,0)</f>
        <v>#N/A</v>
      </c>
      <c r="AR122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27" spans="1:44" x14ac:dyDescent="0.35">
      <c r="A1227" t="s">
        <v>133</v>
      </c>
      <c r="B1227" t="s">
        <v>322</v>
      </c>
      <c r="C1227" t="s">
        <v>322</v>
      </c>
      <c r="D1227" t="s">
        <v>322</v>
      </c>
      <c r="E1227" t="s">
        <v>48</v>
      </c>
      <c r="F1227" t="s">
        <v>48</v>
      </c>
      <c r="G1227" t="s">
        <v>48</v>
      </c>
      <c r="H1227" t="s">
        <v>48</v>
      </c>
      <c r="I1227" t="s">
        <v>48</v>
      </c>
      <c r="J1227" t="s">
        <v>48</v>
      </c>
      <c r="K1227" t="s">
        <v>48</v>
      </c>
      <c r="L1227" t="s">
        <v>48</v>
      </c>
      <c r="M1227" t="s">
        <v>48</v>
      </c>
      <c r="N1227" t="s">
        <v>48</v>
      </c>
      <c r="O1227" t="s">
        <v>48</v>
      </c>
      <c r="P1227" t="s">
        <v>48</v>
      </c>
      <c r="Q1227" t="s">
        <v>48</v>
      </c>
      <c r="R1227" t="s">
        <v>48</v>
      </c>
      <c r="S1227" t="s">
        <v>48</v>
      </c>
      <c r="T1227" t="s">
        <v>322</v>
      </c>
      <c r="U1227" t="s">
        <v>322</v>
      </c>
      <c r="V1227" t="s">
        <v>322</v>
      </c>
      <c r="W1227" t="s">
        <v>322</v>
      </c>
      <c r="X1227" t="s">
        <v>322</v>
      </c>
      <c r="Y1227" t="s">
        <v>322</v>
      </c>
      <c r="Z1227" t="s">
        <v>322</v>
      </c>
      <c r="AH1227" t="s">
        <v>322</v>
      </c>
      <c r="AI1227" s="26"/>
      <c r="AJ1227" s="26" t="s">
        <v>322</v>
      </c>
      <c r="AK1227" s="26" t="s">
        <v>322</v>
      </c>
      <c r="AL1227" s="26" t="s">
        <v>322</v>
      </c>
      <c r="AM1227" s="26" t="str" cm="1">
        <f t="array" ref="AM1227">IF(AH1227="Yes",T1227&amp;" (Suspended as of: "&amp;TEXT(AI1227,"m/dd/yyyy")&amp;")",T1227)</f>
        <v xml:space="preserve"> </v>
      </c>
      <c r="AN1227" t="str" cm="1">
        <f t="array" ref="AN122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27" t="str" cm="1">
        <f t="array" ref="AO122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2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27" t="e">
        <f>VLOOKUP(data[[#This Row],[Lead Name]],get_cat!$A$170:$B$172,2,0)</f>
        <v>#N/A</v>
      </c>
      <c r="AR122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28" spans="1:44" x14ac:dyDescent="0.35">
      <c r="A1228" t="s">
        <v>133</v>
      </c>
      <c r="B1228" t="s">
        <v>322</v>
      </c>
      <c r="C1228" t="s">
        <v>322</v>
      </c>
      <c r="D1228" t="s">
        <v>322</v>
      </c>
      <c r="E1228" t="s">
        <v>48</v>
      </c>
      <c r="F1228" t="s">
        <v>48</v>
      </c>
      <c r="G1228" t="s">
        <v>48</v>
      </c>
      <c r="H1228" t="s">
        <v>48</v>
      </c>
      <c r="I1228" t="s">
        <v>48</v>
      </c>
      <c r="J1228" t="s">
        <v>48</v>
      </c>
      <c r="K1228" t="s">
        <v>48</v>
      </c>
      <c r="L1228" t="s">
        <v>48</v>
      </c>
      <c r="M1228" t="s">
        <v>48</v>
      </c>
      <c r="N1228" t="s">
        <v>48</v>
      </c>
      <c r="O1228" t="s">
        <v>48</v>
      </c>
      <c r="P1228" t="s">
        <v>48</v>
      </c>
      <c r="Q1228" t="s">
        <v>48</v>
      </c>
      <c r="R1228" t="s">
        <v>48</v>
      </c>
      <c r="S1228" t="s">
        <v>48</v>
      </c>
      <c r="T1228" t="s">
        <v>322</v>
      </c>
      <c r="U1228" t="s">
        <v>322</v>
      </c>
      <c r="V1228" t="s">
        <v>322</v>
      </c>
      <c r="W1228" t="s">
        <v>322</v>
      </c>
      <c r="X1228" t="s">
        <v>322</v>
      </c>
      <c r="Y1228" t="s">
        <v>322</v>
      </c>
      <c r="Z1228" t="s">
        <v>322</v>
      </c>
      <c r="AH1228" t="s">
        <v>322</v>
      </c>
      <c r="AI1228" s="26"/>
      <c r="AJ1228" s="26" t="s">
        <v>322</v>
      </c>
      <c r="AK1228" s="26" t="s">
        <v>322</v>
      </c>
      <c r="AL1228" s="26" t="s">
        <v>322</v>
      </c>
      <c r="AM1228" s="26" t="str" cm="1">
        <f t="array" ref="AM1228">IF(AH1228="Yes",T1228&amp;" (Suspended as of: "&amp;TEXT(AI1228,"m/dd/yyyy")&amp;")",T1228)</f>
        <v xml:space="preserve"> </v>
      </c>
      <c r="AN1228" t="str" cm="1">
        <f t="array" ref="AN122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28" t="str" cm="1">
        <f t="array" ref="AO122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2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28" t="e">
        <f>VLOOKUP(data[[#This Row],[Lead Name]],get_cat!$A$170:$B$172,2,0)</f>
        <v>#N/A</v>
      </c>
      <c r="AR122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29" spans="1:44" x14ac:dyDescent="0.35">
      <c r="A1229" t="s">
        <v>133</v>
      </c>
      <c r="B1229" t="s">
        <v>322</v>
      </c>
      <c r="C1229" t="s">
        <v>322</v>
      </c>
      <c r="D1229" t="s">
        <v>322</v>
      </c>
      <c r="E1229" t="s">
        <v>48</v>
      </c>
      <c r="F1229" t="s">
        <v>48</v>
      </c>
      <c r="G1229" t="s">
        <v>48</v>
      </c>
      <c r="H1229" t="s">
        <v>48</v>
      </c>
      <c r="I1229" t="s">
        <v>48</v>
      </c>
      <c r="J1229" t="s">
        <v>48</v>
      </c>
      <c r="K1229" t="s">
        <v>48</v>
      </c>
      <c r="L1229" t="s">
        <v>48</v>
      </c>
      <c r="M1229" t="s">
        <v>48</v>
      </c>
      <c r="N1229" t="s">
        <v>48</v>
      </c>
      <c r="O1229" t="s">
        <v>48</v>
      </c>
      <c r="P1229" t="s">
        <v>48</v>
      </c>
      <c r="Q1229" t="s">
        <v>48</v>
      </c>
      <c r="R1229" t="s">
        <v>48</v>
      </c>
      <c r="S1229" t="s">
        <v>48</v>
      </c>
      <c r="T1229" t="s">
        <v>322</v>
      </c>
      <c r="U1229" t="s">
        <v>322</v>
      </c>
      <c r="V1229" t="s">
        <v>322</v>
      </c>
      <c r="W1229" t="s">
        <v>322</v>
      </c>
      <c r="X1229" t="s">
        <v>322</v>
      </c>
      <c r="Y1229" t="s">
        <v>322</v>
      </c>
      <c r="Z1229" t="s">
        <v>322</v>
      </c>
      <c r="AH1229" t="s">
        <v>322</v>
      </c>
      <c r="AI1229" s="26"/>
      <c r="AJ1229" s="26" t="s">
        <v>322</v>
      </c>
      <c r="AK1229" s="26" t="s">
        <v>322</v>
      </c>
      <c r="AL1229" s="26" t="s">
        <v>322</v>
      </c>
      <c r="AM1229" s="26" t="str" cm="1">
        <f t="array" ref="AM1229">IF(AH1229="Yes",T1229&amp;" (Suspended as of: "&amp;TEXT(AI1229,"m/dd/yyyy")&amp;")",T1229)</f>
        <v xml:space="preserve"> </v>
      </c>
      <c r="AN1229" t="str" cm="1">
        <f t="array" ref="AN122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29" t="str" cm="1">
        <f t="array" ref="AO122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2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29" t="e">
        <f>VLOOKUP(data[[#This Row],[Lead Name]],get_cat!$A$170:$B$172,2,0)</f>
        <v>#N/A</v>
      </c>
      <c r="AR122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30" spans="1:44" x14ac:dyDescent="0.35">
      <c r="A1230" t="s">
        <v>133</v>
      </c>
      <c r="B1230" t="s">
        <v>322</v>
      </c>
      <c r="C1230" t="s">
        <v>322</v>
      </c>
      <c r="D1230" t="s">
        <v>322</v>
      </c>
      <c r="E1230" t="s">
        <v>48</v>
      </c>
      <c r="F1230" t="s">
        <v>48</v>
      </c>
      <c r="G1230" t="s">
        <v>48</v>
      </c>
      <c r="H1230" t="s">
        <v>48</v>
      </c>
      <c r="I1230" t="s">
        <v>48</v>
      </c>
      <c r="J1230" t="s">
        <v>48</v>
      </c>
      <c r="K1230" t="s">
        <v>48</v>
      </c>
      <c r="L1230" t="s">
        <v>48</v>
      </c>
      <c r="M1230" t="s">
        <v>48</v>
      </c>
      <c r="N1230" t="s">
        <v>48</v>
      </c>
      <c r="O1230" t="s">
        <v>48</v>
      </c>
      <c r="P1230" t="s">
        <v>48</v>
      </c>
      <c r="Q1230" t="s">
        <v>48</v>
      </c>
      <c r="R1230" t="s">
        <v>48</v>
      </c>
      <c r="S1230" t="s">
        <v>48</v>
      </c>
      <c r="T1230" t="s">
        <v>322</v>
      </c>
      <c r="U1230" t="s">
        <v>322</v>
      </c>
      <c r="V1230" t="s">
        <v>322</v>
      </c>
      <c r="W1230" t="s">
        <v>322</v>
      </c>
      <c r="X1230" t="s">
        <v>322</v>
      </c>
      <c r="Y1230" t="s">
        <v>322</v>
      </c>
      <c r="Z1230" t="s">
        <v>322</v>
      </c>
      <c r="AH1230" t="s">
        <v>322</v>
      </c>
      <c r="AI1230" s="26"/>
      <c r="AJ1230" s="26" t="s">
        <v>322</v>
      </c>
      <c r="AK1230" s="26" t="s">
        <v>322</v>
      </c>
      <c r="AL1230" s="26" t="s">
        <v>322</v>
      </c>
      <c r="AM1230" s="26" t="str" cm="1">
        <f t="array" ref="AM1230">IF(AH1230="Yes",T1230&amp;" (Suspended as of: "&amp;TEXT(AI1230,"m/dd/yyyy")&amp;")",T1230)</f>
        <v xml:space="preserve"> </v>
      </c>
      <c r="AN1230" t="str" cm="1">
        <f t="array" ref="AN123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30" t="str" cm="1">
        <f t="array" ref="AO123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3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30" t="e">
        <f>VLOOKUP(data[[#This Row],[Lead Name]],get_cat!$A$170:$B$172,2,0)</f>
        <v>#N/A</v>
      </c>
      <c r="AR123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31" spans="1:44" x14ac:dyDescent="0.35">
      <c r="A1231" t="s">
        <v>133</v>
      </c>
      <c r="B1231" t="s">
        <v>322</v>
      </c>
      <c r="C1231" t="s">
        <v>322</v>
      </c>
      <c r="D1231" t="s">
        <v>322</v>
      </c>
      <c r="E1231" t="s">
        <v>48</v>
      </c>
      <c r="F1231" t="s">
        <v>48</v>
      </c>
      <c r="G1231" t="s">
        <v>48</v>
      </c>
      <c r="H1231" t="s">
        <v>48</v>
      </c>
      <c r="I1231" t="s">
        <v>48</v>
      </c>
      <c r="J1231" t="s">
        <v>48</v>
      </c>
      <c r="K1231" t="s">
        <v>48</v>
      </c>
      <c r="L1231" t="s">
        <v>48</v>
      </c>
      <c r="M1231" t="s">
        <v>48</v>
      </c>
      <c r="N1231" t="s">
        <v>48</v>
      </c>
      <c r="O1231" t="s">
        <v>48</v>
      </c>
      <c r="P1231" t="s">
        <v>48</v>
      </c>
      <c r="Q1231" t="s">
        <v>48</v>
      </c>
      <c r="R1231" t="s">
        <v>48</v>
      </c>
      <c r="S1231" t="s">
        <v>48</v>
      </c>
      <c r="T1231" t="s">
        <v>322</v>
      </c>
      <c r="U1231" t="s">
        <v>322</v>
      </c>
      <c r="V1231" t="s">
        <v>322</v>
      </c>
      <c r="W1231" t="s">
        <v>322</v>
      </c>
      <c r="X1231" t="s">
        <v>322</v>
      </c>
      <c r="Y1231" t="s">
        <v>322</v>
      </c>
      <c r="Z1231" t="s">
        <v>322</v>
      </c>
      <c r="AH1231" t="s">
        <v>322</v>
      </c>
      <c r="AI1231" s="26"/>
      <c r="AJ1231" s="26" t="s">
        <v>322</v>
      </c>
      <c r="AK1231" s="26" t="s">
        <v>322</v>
      </c>
      <c r="AL1231" s="26" t="s">
        <v>322</v>
      </c>
      <c r="AM1231" s="26" t="str" cm="1">
        <f t="array" ref="AM1231">IF(AH1231="Yes",T1231&amp;" (Suspended as of: "&amp;TEXT(AI1231,"m/dd/yyyy")&amp;")",T1231)</f>
        <v xml:space="preserve"> </v>
      </c>
      <c r="AN1231" t="str" cm="1">
        <f t="array" ref="AN123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31" t="str" cm="1">
        <f t="array" ref="AO123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3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31" t="e">
        <f>VLOOKUP(data[[#This Row],[Lead Name]],get_cat!$A$170:$B$172,2,0)</f>
        <v>#N/A</v>
      </c>
      <c r="AR123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32" spans="1:44" x14ac:dyDescent="0.35">
      <c r="A1232" t="s">
        <v>133</v>
      </c>
      <c r="B1232" t="s">
        <v>322</v>
      </c>
      <c r="C1232" t="s">
        <v>322</v>
      </c>
      <c r="D1232" t="s">
        <v>322</v>
      </c>
      <c r="E1232" t="s">
        <v>48</v>
      </c>
      <c r="F1232" t="s">
        <v>48</v>
      </c>
      <c r="G1232" t="s">
        <v>48</v>
      </c>
      <c r="H1232" t="s">
        <v>48</v>
      </c>
      <c r="I1232" t="s">
        <v>48</v>
      </c>
      <c r="J1232" t="s">
        <v>48</v>
      </c>
      <c r="K1232" t="s">
        <v>48</v>
      </c>
      <c r="L1232" t="s">
        <v>48</v>
      </c>
      <c r="M1232" t="s">
        <v>48</v>
      </c>
      <c r="N1232" t="s">
        <v>48</v>
      </c>
      <c r="O1232" t="s">
        <v>48</v>
      </c>
      <c r="P1232" t="s">
        <v>48</v>
      </c>
      <c r="Q1232" t="s">
        <v>48</v>
      </c>
      <c r="R1232" t="s">
        <v>48</v>
      </c>
      <c r="S1232" t="s">
        <v>48</v>
      </c>
      <c r="T1232" t="s">
        <v>322</v>
      </c>
      <c r="U1232" t="s">
        <v>322</v>
      </c>
      <c r="V1232" t="s">
        <v>322</v>
      </c>
      <c r="W1232" t="s">
        <v>322</v>
      </c>
      <c r="X1232" t="s">
        <v>322</v>
      </c>
      <c r="Y1232" t="s">
        <v>322</v>
      </c>
      <c r="Z1232" t="s">
        <v>322</v>
      </c>
      <c r="AH1232" t="s">
        <v>322</v>
      </c>
      <c r="AI1232" s="26"/>
      <c r="AJ1232" s="26" t="s">
        <v>322</v>
      </c>
      <c r="AK1232" s="26" t="s">
        <v>322</v>
      </c>
      <c r="AL1232" s="26" t="s">
        <v>322</v>
      </c>
      <c r="AM1232" s="26" t="str" cm="1">
        <f t="array" ref="AM1232">IF(AH1232="Yes",T1232&amp;" (Suspended as of: "&amp;TEXT(AI1232,"m/dd/yyyy")&amp;")",T1232)</f>
        <v xml:space="preserve"> </v>
      </c>
      <c r="AN1232" t="str" cm="1">
        <f t="array" ref="AN123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32" t="str" cm="1">
        <f t="array" ref="AO123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3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32" t="e">
        <f>VLOOKUP(data[[#This Row],[Lead Name]],get_cat!$A$170:$B$172,2,0)</f>
        <v>#N/A</v>
      </c>
      <c r="AR123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33" spans="1:44" x14ac:dyDescent="0.35">
      <c r="A1233" t="s">
        <v>133</v>
      </c>
      <c r="B1233" t="s">
        <v>322</v>
      </c>
      <c r="C1233" t="s">
        <v>322</v>
      </c>
      <c r="D1233" t="s">
        <v>322</v>
      </c>
      <c r="E1233" t="s">
        <v>48</v>
      </c>
      <c r="F1233" t="s">
        <v>48</v>
      </c>
      <c r="G1233" t="s">
        <v>48</v>
      </c>
      <c r="H1233" t="s">
        <v>48</v>
      </c>
      <c r="I1233" t="s">
        <v>48</v>
      </c>
      <c r="J1233" t="s">
        <v>48</v>
      </c>
      <c r="K1233" t="s">
        <v>48</v>
      </c>
      <c r="L1233" t="s">
        <v>48</v>
      </c>
      <c r="M1233" t="s">
        <v>48</v>
      </c>
      <c r="N1233" t="s">
        <v>48</v>
      </c>
      <c r="O1233" t="s">
        <v>48</v>
      </c>
      <c r="P1233" t="s">
        <v>48</v>
      </c>
      <c r="Q1233" t="s">
        <v>48</v>
      </c>
      <c r="R1233" t="s">
        <v>48</v>
      </c>
      <c r="S1233" t="s">
        <v>48</v>
      </c>
      <c r="T1233" t="s">
        <v>322</v>
      </c>
      <c r="U1233" t="s">
        <v>322</v>
      </c>
      <c r="V1233" t="s">
        <v>322</v>
      </c>
      <c r="W1233" t="s">
        <v>322</v>
      </c>
      <c r="X1233" t="s">
        <v>322</v>
      </c>
      <c r="Y1233" t="s">
        <v>322</v>
      </c>
      <c r="Z1233" t="s">
        <v>322</v>
      </c>
      <c r="AH1233" t="s">
        <v>322</v>
      </c>
      <c r="AI1233" s="26"/>
      <c r="AJ1233" s="26" t="s">
        <v>322</v>
      </c>
      <c r="AK1233" s="26" t="s">
        <v>322</v>
      </c>
      <c r="AL1233" s="26" t="s">
        <v>322</v>
      </c>
      <c r="AM1233" s="26" t="str" cm="1">
        <f t="array" ref="AM1233">IF(AH1233="Yes",T1233&amp;" (Suspended as of: "&amp;TEXT(AI1233,"m/dd/yyyy")&amp;")",T1233)</f>
        <v xml:space="preserve"> </v>
      </c>
      <c r="AN1233" t="str" cm="1">
        <f t="array" ref="AN123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33" t="str" cm="1">
        <f t="array" ref="AO123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3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33" t="e">
        <f>VLOOKUP(data[[#This Row],[Lead Name]],get_cat!$A$170:$B$172,2,0)</f>
        <v>#N/A</v>
      </c>
      <c r="AR123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34" spans="1:44" x14ac:dyDescent="0.35">
      <c r="A1234" t="s">
        <v>133</v>
      </c>
      <c r="B1234" t="s">
        <v>322</v>
      </c>
      <c r="C1234" t="s">
        <v>322</v>
      </c>
      <c r="D1234" t="s">
        <v>322</v>
      </c>
      <c r="E1234" t="s">
        <v>48</v>
      </c>
      <c r="F1234" t="s">
        <v>48</v>
      </c>
      <c r="G1234" t="s">
        <v>48</v>
      </c>
      <c r="H1234" t="s">
        <v>48</v>
      </c>
      <c r="I1234" t="s">
        <v>48</v>
      </c>
      <c r="J1234" t="s">
        <v>48</v>
      </c>
      <c r="K1234" t="s">
        <v>48</v>
      </c>
      <c r="L1234" t="s">
        <v>48</v>
      </c>
      <c r="M1234" t="s">
        <v>48</v>
      </c>
      <c r="N1234" t="s">
        <v>48</v>
      </c>
      <c r="O1234" t="s">
        <v>48</v>
      </c>
      <c r="P1234" t="s">
        <v>48</v>
      </c>
      <c r="Q1234" t="s">
        <v>48</v>
      </c>
      <c r="R1234" t="s">
        <v>48</v>
      </c>
      <c r="S1234" t="s">
        <v>48</v>
      </c>
      <c r="T1234" t="s">
        <v>322</v>
      </c>
      <c r="U1234" t="s">
        <v>322</v>
      </c>
      <c r="V1234" t="s">
        <v>322</v>
      </c>
      <c r="W1234" t="s">
        <v>322</v>
      </c>
      <c r="X1234" t="s">
        <v>322</v>
      </c>
      <c r="Y1234" t="s">
        <v>322</v>
      </c>
      <c r="Z1234" t="s">
        <v>322</v>
      </c>
      <c r="AH1234" t="s">
        <v>322</v>
      </c>
      <c r="AI1234" s="26"/>
      <c r="AJ1234" s="26" t="s">
        <v>322</v>
      </c>
      <c r="AK1234" s="26" t="s">
        <v>322</v>
      </c>
      <c r="AL1234" s="26" t="s">
        <v>322</v>
      </c>
      <c r="AM1234" s="26" t="str" cm="1">
        <f t="array" ref="AM1234">IF(AH1234="Yes",T1234&amp;" (Suspended as of: "&amp;TEXT(AI1234,"m/dd/yyyy")&amp;")",T1234)</f>
        <v xml:space="preserve"> </v>
      </c>
      <c r="AN1234" t="str" cm="1">
        <f t="array" ref="AN123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34" t="str" cm="1">
        <f t="array" ref="AO123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3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34" t="e">
        <f>VLOOKUP(data[[#This Row],[Lead Name]],get_cat!$A$170:$B$172,2,0)</f>
        <v>#N/A</v>
      </c>
      <c r="AR123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35" spans="1:44" x14ac:dyDescent="0.35">
      <c r="A1235" t="s">
        <v>133</v>
      </c>
      <c r="B1235" t="s">
        <v>322</v>
      </c>
      <c r="C1235" t="s">
        <v>322</v>
      </c>
      <c r="D1235" t="s">
        <v>322</v>
      </c>
      <c r="E1235" t="s">
        <v>48</v>
      </c>
      <c r="F1235" t="s">
        <v>48</v>
      </c>
      <c r="G1235" t="s">
        <v>48</v>
      </c>
      <c r="H1235" t="s">
        <v>48</v>
      </c>
      <c r="I1235" t="s">
        <v>48</v>
      </c>
      <c r="J1235" t="s">
        <v>48</v>
      </c>
      <c r="K1235" t="s">
        <v>48</v>
      </c>
      <c r="L1235" t="s">
        <v>48</v>
      </c>
      <c r="M1235" t="s">
        <v>48</v>
      </c>
      <c r="N1235" t="s">
        <v>48</v>
      </c>
      <c r="O1235" t="s">
        <v>48</v>
      </c>
      <c r="P1235" t="s">
        <v>48</v>
      </c>
      <c r="Q1235" t="s">
        <v>48</v>
      </c>
      <c r="R1235" t="s">
        <v>48</v>
      </c>
      <c r="S1235" t="s">
        <v>48</v>
      </c>
      <c r="T1235" t="s">
        <v>322</v>
      </c>
      <c r="U1235" t="s">
        <v>322</v>
      </c>
      <c r="V1235" t="s">
        <v>322</v>
      </c>
      <c r="W1235" t="s">
        <v>322</v>
      </c>
      <c r="X1235" t="s">
        <v>322</v>
      </c>
      <c r="Y1235" t="s">
        <v>322</v>
      </c>
      <c r="Z1235" t="s">
        <v>322</v>
      </c>
      <c r="AH1235" t="s">
        <v>322</v>
      </c>
      <c r="AI1235" s="26"/>
      <c r="AJ1235" s="26" t="s">
        <v>322</v>
      </c>
      <c r="AK1235" s="26" t="s">
        <v>322</v>
      </c>
      <c r="AL1235" s="26" t="s">
        <v>322</v>
      </c>
      <c r="AM1235" s="26" t="str" cm="1">
        <f t="array" ref="AM1235">IF(AH1235="Yes",T1235&amp;" (Suspended as of: "&amp;TEXT(AI1235,"m/dd/yyyy")&amp;")",T1235)</f>
        <v xml:space="preserve"> </v>
      </c>
      <c r="AN1235" t="str" cm="1">
        <f t="array" ref="AN123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35" t="str" cm="1">
        <f t="array" ref="AO123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3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35" t="e">
        <f>VLOOKUP(data[[#This Row],[Lead Name]],get_cat!$A$170:$B$172,2,0)</f>
        <v>#N/A</v>
      </c>
      <c r="AR123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36" spans="1:44" x14ac:dyDescent="0.35">
      <c r="A1236" t="s">
        <v>133</v>
      </c>
      <c r="B1236" t="s">
        <v>322</v>
      </c>
      <c r="C1236" t="s">
        <v>322</v>
      </c>
      <c r="D1236" t="s">
        <v>322</v>
      </c>
      <c r="E1236" t="s">
        <v>48</v>
      </c>
      <c r="F1236" t="s">
        <v>48</v>
      </c>
      <c r="G1236" t="s">
        <v>48</v>
      </c>
      <c r="H1236" t="s">
        <v>48</v>
      </c>
      <c r="I1236" t="s">
        <v>48</v>
      </c>
      <c r="J1236" t="s">
        <v>48</v>
      </c>
      <c r="K1236" t="s">
        <v>48</v>
      </c>
      <c r="L1236" t="s">
        <v>48</v>
      </c>
      <c r="M1236" t="s">
        <v>48</v>
      </c>
      <c r="N1236" t="s">
        <v>48</v>
      </c>
      <c r="O1236" t="s">
        <v>48</v>
      </c>
      <c r="P1236" t="s">
        <v>48</v>
      </c>
      <c r="Q1236" t="s">
        <v>48</v>
      </c>
      <c r="R1236" t="s">
        <v>48</v>
      </c>
      <c r="S1236" t="s">
        <v>48</v>
      </c>
      <c r="T1236" t="s">
        <v>322</v>
      </c>
      <c r="U1236" t="s">
        <v>322</v>
      </c>
      <c r="V1236" t="s">
        <v>322</v>
      </c>
      <c r="W1236" t="s">
        <v>322</v>
      </c>
      <c r="X1236" t="s">
        <v>322</v>
      </c>
      <c r="Y1236" t="s">
        <v>322</v>
      </c>
      <c r="Z1236" t="s">
        <v>322</v>
      </c>
      <c r="AH1236" t="s">
        <v>322</v>
      </c>
      <c r="AI1236" s="26"/>
      <c r="AJ1236" s="26" t="s">
        <v>322</v>
      </c>
      <c r="AK1236" s="26" t="s">
        <v>322</v>
      </c>
      <c r="AL1236" s="26" t="s">
        <v>322</v>
      </c>
      <c r="AM1236" s="26" t="str" cm="1">
        <f t="array" ref="AM1236">IF(AH1236="Yes",T1236&amp;" (Suspended as of: "&amp;TEXT(AI1236,"m/dd/yyyy")&amp;")",T1236)</f>
        <v xml:space="preserve"> </v>
      </c>
      <c r="AN1236" t="str" cm="1">
        <f t="array" ref="AN123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36" t="str" cm="1">
        <f t="array" ref="AO123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3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36" t="e">
        <f>VLOOKUP(data[[#This Row],[Lead Name]],get_cat!$A$170:$B$172,2,0)</f>
        <v>#N/A</v>
      </c>
      <c r="AR123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37" spans="1:44" x14ac:dyDescent="0.35">
      <c r="A1237" t="s">
        <v>133</v>
      </c>
      <c r="B1237" t="s">
        <v>322</v>
      </c>
      <c r="C1237" t="s">
        <v>322</v>
      </c>
      <c r="D1237" t="s">
        <v>322</v>
      </c>
      <c r="E1237" t="s">
        <v>48</v>
      </c>
      <c r="F1237" t="s">
        <v>48</v>
      </c>
      <c r="G1237" t="s">
        <v>48</v>
      </c>
      <c r="H1237" t="s">
        <v>48</v>
      </c>
      <c r="I1237" t="s">
        <v>48</v>
      </c>
      <c r="J1237" t="s">
        <v>48</v>
      </c>
      <c r="K1237" t="s">
        <v>48</v>
      </c>
      <c r="L1237" t="s">
        <v>48</v>
      </c>
      <c r="M1237" t="s">
        <v>48</v>
      </c>
      <c r="N1237" t="s">
        <v>48</v>
      </c>
      <c r="O1237" t="s">
        <v>48</v>
      </c>
      <c r="P1237" t="s">
        <v>48</v>
      </c>
      <c r="Q1237" t="s">
        <v>48</v>
      </c>
      <c r="R1237" t="s">
        <v>48</v>
      </c>
      <c r="S1237" t="s">
        <v>48</v>
      </c>
      <c r="T1237" t="s">
        <v>322</v>
      </c>
      <c r="U1237" t="s">
        <v>322</v>
      </c>
      <c r="V1237" t="s">
        <v>322</v>
      </c>
      <c r="W1237" t="s">
        <v>322</v>
      </c>
      <c r="X1237" t="s">
        <v>322</v>
      </c>
      <c r="Y1237" t="s">
        <v>322</v>
      </c>
      <c r="Z1237" t="s">
        <v>322</v>
      </c>
      <c r="AH1237" t="s">
        <v>322</v>
      </c>
      <c r="AI1237" s="26"/>
      <c r="AJ1237" s="26" t="s">
        <v>322</v>
      </c>
      <c r="AK1237" s="26" t="s">
        <v>322</v>
      </c>
      <c r="AL1237" s="26" t="s">
        <v>322</v>
      </c>
      <c r="AM1237" s="26" t="str" cm="1">
        <f t="array" ref="AM1237">IF(AH1237="Yes",T1237&amp;" (Suspended as of: "&amp;TEXT(AI1237,"m/dd/yyyy")&amp;")",T1237)</f>
        <v xml:space="preserve"> </v>
      </c>
      <c r="AN1237" t="str" cm="1">
        <f t="array" ref="AN123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37" t="str" cm="1">
        <f t="array" ref="AO123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3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37" t="e">
        <f>VLOOKUP(data[[#This Row],[Lead Name]],get_cat!$A$170:$B$172,2,0)</f>
        <v>#N/A</v>
      </c>
      <c r="AR123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38" spans="1:44" x14ac:dyDescent="0.35">
      <c r="A1238" t="s">
        <v>133</v>
      </c>
      <c r="B1238" t="s">
        <v>322</v>
      </c>
      <c r="C1238" t="s">
        <v>322</v>
      </c>
      <c r="D1238" t="s">
        <v>322</v>
      </c>
      <c r="E1238" t="s">
        <v>48</v>
      </c>
      <c r="F1238" t="s">
        <v>48</v>
      </c>
      <c r="G1238" t="s">
        <v>48</v>
      </c>
      <c r="H1238" t="s">
        <v>48</v>
      </c>
      <c r="I1238" t="s">
        <v>48</v>
      </c>
      <c r="J1238" t="s">
        <v>48</v>
      </c>
      <c r="K1238" t="s">
        <v>48</v>
      </c>
      <c r="L1238" t="s">
        <v>48</v>
      </c>
      <c r="M1238" t="s">
        <v>48</v>
      </c>
      <c r="N1238" t="s">
        <v>48</v>
      </c>
      <c r="O1238" t="s">
        <v>48</v>
      </c>
      <c r="P1238" t="s">
        <v>48</v>
      </c>
      <c r="Q1238" t="s">
        <v>48</v>
      </c>
      <c r="R1238" t="s">
        <v>48</v>
      </c>
      <c r="S1238" t="s">
        <v>48</v>
      </c>
      <c r="T1238" t="s">
        <v>322</v>
      </c>
      <c r="U1238" t="s">
        <v>322</v>
      </c>
      <c r="V1238" t="s">
        <v>322</v>
      </c>
      <c r="W1238" t="s">
        <v>322</v>
      </c>
      <c r="X1238" t="s">
        <v>322</v>
      </c>
      <c r="Y1238" t="s">
        <v>322</v>
      </c>
      <c r="Z1238" t="s">
        <v>322</v>
      </c>
      <c r="AH1238" t="s">
        <v>322</v>
      </c>
      <c r="AI1238" s="26"/>
      <c r="AJ1238" s="26" t="s">
        <v>322</v>
      </c>
      <c r="AK1238" s="26" t="s">
        <v>322</v>
      </c>
      <c r="AL1238" s="26" t="s">
        <v>322</v>
      </c>
      <c r="AM1238" s="26" t="str" cm="1">
        <f t="array" ref="AM1238">IF(AH1238="Yes",T1238&amp;" (Suspended as of: "&amp;TEXT(AI1238,"m/dd/yyyy")&amp;")",T1238)</f>
        <v xml:space="preserve"> </v>
      </c>
      <c r="AN1238" t="str" cm="1">
        <f t="array" ref="AN123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38" t="str" cm="1">
        <f t="array" ref="AO123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3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38" t="e">
        <f>VLOOKUP(data[[#This Row],[Lead Name]],get_cat!$A$170:$B$172,2,0)</f>
        <v>#N/A</v>
      </c>
      <c r="AR123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39" spans="1:44" x14ac:dyDescent="0.35">
      <c r="A1239" t="s">
        <v>133</v>
      </c>
      <c r="B1239" t="s">
        <v>322</v>
      </c>
      <c r="C1239" t="s">
        <v>322</v>
      </c>
      <c r="D1239" t="s">
        <v>322</v>
      </c>
      <c r="E1239" t="s">
        <v>48</v>
      </c>
      <c r="F1239" t="s">
        <v>48</v>
      </c>
      <c r="G1239" t="s">
        <v>48</v>
      </c>
      <c r="H1239" t="s">
        <v>48</v>
      </c>
      <c r="I1239" t="s">
        <v>48</v>
      </c>
      <c r="J1239" t="s">
        <v>48</v>
      </c>
      <c r="K1239" t="s">
        <v>48</v>
      </c>
      <c r="L1239" t="s">
        <v>48</v>
      </c>
      <c r="M1239" t="s">
        <v>48</v>
      </c>
      <c r="N1239" t="s">
        <v>48</v>
      </c>
      <c r="O1239" t="s">
        <v>48</v>
      </c>
      <c r="P1239" t="s">
        <v>48</v>
      </c>
      <c r="Q1239" t="s">
        <v>48</v>
      </c>
      <c r="R1239" t="s">
        <v>48</v>
      </c>
      <c r="S1239" t="s">
        <v>48</v>
      </c>
      <c r="T1239" t="s">
        <v>322</v>
      </c>
      <c r="U1239" t="s">
        <v>322</v>
      </c>
      <c r="V1239" t="s">
        <v>322</v>
      </c>
      <c r="W1239" t="s">
        <v>322</v>
      </c>
      <c r="X1239" t="s">
        <v>322</v>
      </c>
      <c r="Y1239" t="s">
        <v>322</v>
      </c>
      <c r="Z1239" t="s">
        <v>322</v>
      </c>
      <c r="AH1239" t="s">
        <v>322</v>
      </c>
      <c r="AI1239" s="26"/>
      <c r="AJ1239" s="26" t="s">
        <v>322</v>
      </c>
      <c r="AK1239" s="26" t="s">
        <v>322</v>
      </c>
      <c r="AL1239" s="26" t="s">
        <v>322</v>
      </c>
      <c r="AM1239" s="26" t="str" cm="1">
        <f t="array" ref="AM1239">IF(AH1239="Yes",T1239&amp;" (Suspended as of: "&amp;TEXT(AI1239,"m/dd/yyyy")&amp;")",T1239)</f>
        <v xml:space="preserve"> </v>
      </c>
      <c r="AN1239" t="str" cm="1">
        <f t="array" ref="AN123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39" t="str" cm="1">
        <f t="array" ref="AO123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3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39" t="e">
        <f>VLOOKUP(data[[#This Row],[Lead Name]],get_cat!$A$170:$B$172,2,0)</f>
        <v>#N/A</v>
      </c>
      <c r="AR123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40" spans="1:44" x14ac:dyDescent="0.35">
      <c r="A1240" t="s">
        <v>133</v>
      </c>
      <c r="B1240" t="s">
        <v>322</v>
      </c>
      <c r="C1240" t="s">
        <v>322</v>
      </c>
      <c r="D1240" t="s">
        <v>322</v>
      </c>
      <c r="E1240" t="s">
        <v>48</v>
      </c>
      <c r="F1240" t="s">
        <v>48</v>
      </c>
      <c r="G1240" t="s">
        <v>48</v>
      </c>
      <c r="H1240" t="s">
        <v>48</v>
      </c>
      <c r="I1240" t="s">
        <v>48</v>
      </c>
      <c r="J1240" t="s">
        <v>48</v>
      </c>
      <c r="K1240" t="s">
        <v>48</v>
      </c>
      <c r="L1240" t="s">
        <v>48</v>
      </c>
      <c r="M1240" t="s">
        <v>48</v>
      </c>
      <c r="N1240" t="s">
        <v>48</v>
      </c>
      <c r="O1240" t="s">
        <v>48</v>
      </c>
      <c r="P1240" t="s">
        <v>48</v>
      </c>
      <c r="Q1240" t="s">
        <v>48</v>
      </c>
      <c r="R1240" t="s">
        <v>48</v>
      </c>
      <c r="S1240" t="s">
        <v>48</v>
      </c>
      <c r="T1240" t="s">
        <v>322</v>
      </c>
      <c r="U1240" t="s">
        <v>322</v>
      </c>
      <c r="V1240" t="s">
        <v>322</v>
      </c>
      <c r="W1240" t="s">
        <v>322</v>
      </c>
      <c r="X1240" t="s">
        <v>322</v>
      </c>
      <c r="Y1240" t="s">
        <v>322</v>
      </c>
      <c r="Z1240" t="s">
        <v>322</v>
      </c>
      <c r="AH1240" t="s">
        <v>322</v>
      </c>
      <c r="AI1240" s="26"/>
      <c r="AJ1240" s="26" t="s">
        <v>322</v>
      </c>
      <c r="AK1240" s="26" t="s">
        <v>322</v>
      </c>
      <c r="AL1240" s="26" t="s">
        <v>322</v>
      </c>
      <c r="AM1240" s="26" t="str" cm="1">
        <f t="array" ref="AM1240">IF(AH1240="Yes",T1240&amp;" (Suspended as of: "&amp;TEXT(AI1240,"m/dd/yyyy")&amp;")",T1240)</f>
        <v xml:space="preserve"> </v>
      </c>
      <c r="AN1240" t="str" cm="1">
        <f t="array" ref="AN124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40" t="str" cm="1">
        <f t="array" ref="AO124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4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40" t="e">
        <f>VLOOKUP(data[[#This Row],[Lead Name]],get_cat!$A$170:$B$172,2,0)</f>
        <v>#N/A</v>
      </c>
      <c r="AR124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41" spans="1:44" x14ac:dyDescent="0.35">
      <c r="A1241" t="s">
        <v>133</v>
      </c>
      <c r="B1241" t="s">
        <v>322</v>
      </c>
      <c r="C1241" t="s">
        <v>322</v>
      </c>
      <c r="D1241" t="s">
        <v>322</v>
      </c>
      <c r="E1241" t="s">
        <v>48</v>
      </c>
      <c r="F1241" t="s">
        <v>48</v>
      </c>
      <c r="G1241" t="s">
        <v>48</v>
      </c>
      <c r="H1241" t="s">
        <v>48</v>
      </c>
      <c r="I1241" t="s">
        <v>48</v>
      </c>
      <c r="J1241" t="s">
        <v>48</v>
      </c>
      <c r="K1241" t="s">
        <v>48</v>
      </c>
      <c r="L1241" t="s">
        <v>48</v>
      </c>
      <c r="M1241" t="s">
        <v>48</v>
      </c>
      <c r="N1241" t="s">
        <v>48</v>
      </c>
      <c r="O1241" t="s">
        <v>48</v>
      </c>
      <c r="P1241" t="s">
        <v>48</v>
      </c>
      <c r="Q1241" t="s">
        <v>48</v>
      </c>
      <c r="R1241" t="s">
        <v>48</v>
      </c>
      <c r="S1241" t="s">
        <v>48</v>
      </c>
      <c r="T1241" t="s">
        <v>322</v>
      </c>
      <c r="U1241" t="s">
        <v>322</v>
      </c>
      <c r="V1241" t="s">
        <v>322</v>
      </c>
      <c r="W1241" t="s">
        <v>322</v>
      </c>
      <c r="X1241" t="s">
        <v>322</v>
      </c>
      <c r="Y1241" t="s">
        <v>322</v>
      </c>
      <c r="Z1241" t="s">
        <v>322</v>
      </c>
      <c r="AH1241" t="s">
        <v>322</v>
      </c>
      <c r="AI1241" s="26"/>
      <c r="AJ1241" s="26" t="s">
        <v>322</v>
      </c>
      <c r="AK1241" s="26" t="s">
        <v>322</v>
      </c>
      <c r="AL1241" s="26" t="s">
        <v>322</v>
      </c>
      <c r="AM1241" s="26" t="str" cm="1">
        <f t="array" ref="AM1241">IF(AH1241="Yes",T1241&amp;" (Suspended as of: "&amp;TEXT(AI1241,"m/dd/yyyy")&amp;")",T1241)</f>
        <v xml:space="preserve"> </v>
      </c>
      <c r="AN1241" t="str" cm="1">
        <f t="array" ref="AN124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41" t="str" cm="1">
        <f t="array" ref="AO124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4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41" t="e">
        <f>VLOOKUP(data[[#This Row],[Lead Name]],get_cat!$A$170:$B$172,2,0)</f>
        <v>#N/A</v>
      </c>
      <c r="AR124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42" spans="1:44" x14ac:dyDescent="0.35">
      <c r="A1242" t="s">
        <v>133</v>
      </c>
      <c r="B1242" t="s">
        <v>322</v>
      </c>
      <c r="C1242" t="s">
        <v>322</v>
      </c>
      <c r="D1242" t="s">
        <v>322</v>
      </c>
      <c r="E1242" t="s">
        <v>48</v>
      </c>
      <c r="F1242" t="s">
        <v>48</v>
      </c>
      <c r="G1242" t="s">
        <v>48</v>
      </c>
      <c r="H1242" t="s">
        <v>48</v>
      </c>
      <c r="I1242" t="s">
        <v>48</v>
      </c>
      <c r="J1242" t="s">
        <v>48</v>
      </c>
      <c r="K1242" t="s">
        <v>48</v>
      </c>
      <c r="L1242" t="s">
        <v>48</v>
      </c>
      <c r="M1242" t="s">
        <v>48</v>
      </c>
      <c r="N1242" t="s">
        <v>48</v>
      </c>
      <c r="O1242" t="s">
        <v>48</v>
      </c>
      <c r="P1242" t="s">
        <v>48</v>
      </c>
      <c r="Q1242" t="s">
        <v>48</v>
      </c>
      <c r="R1242" t="s">
        <v>48</v>
      </c>
      <c r="S1242" t="s">
        <v>48</v>
      </c>
      <c r="T1242" t="s">
        <v>322</v>
      </c>
      <c r="U1242" t="s">
        <v>322</v>
      </c>
      <c r="V1242" t="s">
        <v>322</v>
      </c>
      <c r="W1242" t="s">
        <v>322</v>
      </c>
      <c r="X1242" t="s">
        <v>322</v>
      </c>
      <c r="Y1242" t="s">
        <v>322</v>
      </c>
      <c r="Z1242" t="s">
        <v>322</v>
      </c>
      <c r="AH1242" t="s">
        <v>322</v>
      </c>
      <c r="AI1242" s="26"/>
      <c r="AJ1242" s="26" t="s">
        <v>322</v>
      </c>
      <c r="AK1242" s="26" t="s">
        <v>322</v>
      </c>
      <c r="AL1242" s="26" t="s">
        <v>322</v>
      </c>
      <c r="AM1242" s="26" t="str" cm="1">
        <f t="array" ref="AM1242">IF(AH1242="Yes",T1242&amp;" (Suspended as of: "&amp;TEXT(AI1242,"m/dd/yyyy")&amp;")",T1242)</f>
        <v xml:space="preserve"> </v>
      </c>
      <c r="AN1242" t="str" cm="1">
        <f t="array" ref="AN124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42" t="str" cm="1">
        <f t="array" ref="AO124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4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42" t="e">
        <f>VLOOKUP(data[[#This Row],[Lead Name]],get_cat!$A$170:$B$172,2,0)</f>
        <v>#N/A</v>
      </c>
      <c r="AR124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43" spans="1:44" x14ac:dyDescent="0.35">
      <c r="A1243" t="s">
        <v>133</v>
      </c>
      <c r="B1243" t="s">
        <v>322</v>
      </c>
      <c r="C1243" t="s">
        <v>322</v>
      </c>
      <c r="D1243" t="s">
        <v>322</v>
      </c>
      <c r="E1243" t="s">
        <v>48</v>
      </c>
      <c r="F1243" t="s">
        <v>48</v>
      </c>
      <c r="G1243" t="s">
        <v>48</v>
      </c>
      <c r="H1243" t="s">
        <v>48</v>
      </c>
      <c r="I1243" t="s">
        <v>48</v>
      </c>
      <c r="J1243" t="s">
        <v>48</v>
      </c>
      <c r="K1243" t="s">
        <v>48</v>
      </c>
      <c r="L1243" t="s">
        <v>48</v>
      </c>
      <c r="M1243" t="s">
        <v>48</v>
      </c>
      <c r="N1243" t="s">
        <v>48</v>
      </c>
      <c r="O1243" t="s">
        <v>48</v>
      </c>
      <c r="P1243" t="s">
        <v>48</v>
      </c>
      <c r="Q1243" t="s">
        <v>48</v>
      </c>
      <c r="R1243" t="s">
        <v>48</v>
      </c>
      <c r="S1243" t="s">
        <v>48</v>
      </c>
      <c r="T1243" t="s">
        <v>322</v>
      </c>
      <c r="U1243" t="s">
        <v>322</v>
      </c>
      <c r="V1243" t="s">
        <v>322</v>
      </c>
      <c r="W1243" t="s">
        <v>322</v>
      </c>
      <c r="X1243" t="s">
        <v>322</v>
      </c>
      <c r="Y1243" t="s">
        <v>322</v>
      </c>
      <c r="Z1243" t="s">
        <v>322</v>
      </c>
      <c r="AH1243" t="s">
        <v>322</v>
      </c>
      <c r="AI1243" s="26"/>
      <c r="AJ1243" s="26" t="s">
        <v>322</v>
      </c>
      <c r="AK1243" s="26" t="s">
        <v>322</v>
      </c>
      <c r="AL1243" s="26" t="s">
        <v>322</v>
      </c>
      <c r="AM1243" s="26" t="str" cm="1">
        <f t="array" ref="AM1243">IF(AH1243="Yes",T1243&amp;" (Suspended as of: "&amp;TEXT(AI1243,"m/dd/yyyy")&amp;")",T1243)</f>
        <v xml:space="preserve"> </v>
      </c>
      <c r="AN1243" t="str" cm="1">
        <f t="array" ref="AN124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43" t="str" cm="1">
        <f t="array" ref="AO124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4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43" t="e">
        <f>VLOOKUP(data[[#This Row],[Lead Name]],get_cat!$A$170:$B$172,2,0)</f>
        <v>#N/A</v>
      </c>
      <c r="AR124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44" spans="1:44" x14ac:dyDescent="0.35">
      <c r="A1244" t="s">
        <v>133</v>
      </c>
      <c r="B1244" t="s">
        <v>322</v>
      </c>
      <c r="C1244" t="s">
        <v>322</v>
      </c>
      <c r="D1244" t="s">
        <v>322</v>
      </c>
      <c r="E1244" t="s">
        <v>48</v>
      </c>
      <c r="F1244" t="s">
        <v>48</v>
      </c>
      <c r="G1244" t="s">
        <v>48</v>
      </c>
      <c r="H1244" t="s">
        <v>48</v>
      </c>
      <c r="I1244" t="s">
        <v>48</v>
      </c>
      <c r="J1244" t="s">
        <v>48</v>
      </c>
      <c r="K1244" t="s">
        <v>48</v>
      </c>
      <c r="L1244" t="s">
        <v>48</v>
      </c>
      <c r="M1244" t="s">
        <v>48</v>
      </c>
      <c r="N1244" t="s">
        <v>48</v>
      </c>
      <c r="O1244" t="s">
        <v>48</v>
      </c>
      <c r="P1244" t="s">
        <v>48</v>
      </c>
      <c r="Q1244" t="s">
        <v>48</v>
      </c>
      <c r="R1244" t="s">
        <v>48</v>
      </c>
      <c r="S1244" t="s">
        <v>48</v>
      </c>
      <c r="T1244" t="s">
        <v>322</v>
      </c>
      <c r="U1244" t="s">
        <v>322</v>
      </c>
      <c r="V1244" t="s">
        <v>322</v>
      </c>
      <c r="W1244" t="s">
        <v>322</v>
      </c>
      <c r="X1244" t="s">
        <v>322</v>
      </c>
      <c r="Y1244" t="s">
        <v>322</v>
      </c>
      <c r="Z1244" t="s">
        <v>322</v>
      </c>
      <c r="AH1244" t="s">
        <v>322</v>
      </c>
      <c r="AI1244" s="26"/>
      <c r="AJ1244" s="26" t="s">
        <v>322</v>
      </c>
      <c r="AK1244" s="26" t="s">
        <v>322</v>
      </c>
      <c r="AL1244" s="26" t="s">
        <v>322</v>
      </c>
      <c r="AM1244" s="26" t="str" cm="1">
        <f t="array" ref="AM1244">IF(AH1244="Yes",T1244&amp;" (Suspended as of: "&amp;TEXT(AI1244,"m/dd/yyyy")&amp;")",T1244)</f>
        <v xml:space="preserve"> </v>
      </c>
      <c r="AN1244" t="str" cm="1">
        <f t="array" ref="AN124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44" t="str" cm="1">
        <f t="array" ref="AO124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4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44" t="e">
        <f>VLOOKUP(data[[#This Row],[Lead Name]],get_cat!$A$170:$B$172,2,0)</f>
        <v>#N/A</v>
      </c>
      <c r="AR124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45" spans="1:44" x14ac:dyDescent="0.35">
      <c r="A1245" t="s">
        <v>133</v>
      </c>
      <c r="B1245" t="s">
        <v>322</v>
      </c>
      <c r="C1245" t="s">
        <v>322</v>
      </c>
      <c r="D1245" t="s">
        <v>322</v>
      </c>
      <c r="E1245" t="s">
        <v>48</v>
      </c>
      <c r="F1245" t="s">
        <v>48</v>
      </c>
      <c r="G1245" t="s">
        <v>48</v>
      </c>
      <c r="H1245" t="s">
        <v>48</v>
      </c>
      <c r="I1245" t="s">
        <v>48</v>
      </c>
      <c r="J1245" t="s">
        <v>48</v>
      </c>
      <c r="K1245" t="s">
        <v>48</v>
      </c>
      <c r="L1245" t="s">
        <v>48</v>
      </c>
      <c r="M1245" t="s">
        <v>48</v>
      </c>
      <c r="N1245" t="s">
        <v>48</v>
      </c>
      <c r="O1245" t="s">
        <v>48</v>
      </c>
      <c r="P1245" t="s">
        <v>48</v>
      </c>
      <c r="Q1245" t="s">
        <v>48</v>
      </c>
      <c r="R1245" t="s">
        <v>48</v>
      </c>
      <c r="S1245" t="s">
        <v>48</v>
      </c>
      <c r="T1245" t="s">
        <v>322</v>
      </c>
      <c r="U1245" t="s">
        <v>322</v>
      </c>
      <c r="V1245" t="s">
        <v>322</v>
      </c>
      <c r="W1245" t="s">
        <v>322</v>
      </c>
      <c r="X1245" t="s">
        <v>322</v>
      </c>
      <c r="Y1245" t="s">
        <v>322</v>
      </c>
      <c r="Z1245" t="s">
        <v>322</v>
      </c>
      <c r="AH1245" t="s">
        <v>322</v>
      </c>
      <c r="AI1245" s="26"/>
      <c r="AJ1245" s="26" t="s">
        <v>322</v>
      </c>
      <c r="AK1245" s="26" t="s">
        <v>322</v>
      </c>
      <c r="AL1245" s="26" t="s">
        <v>322</v>
      </c>
      <c r="AM1245" s="26" t="str" cm="1">
        <f t="array" ref="AM1245">IF(AH1245="Yes",T1245&amp;" (Suspended as of: "&amp;TEXT(AI1245,"m/dd/yyyy")&amp;")",T1245)</f>
        <v xml:space="preserve"> </v>
      </c>
      <c r="AN1245" t="str" cm="1">
        <f t="array" ref="AN124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45" t="str" cm="1">
        <f t="array" ref="AO124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4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45" t="e">
        <f>VLOOKUP(data[[#This Row],[Lead Name]],get_cat!$A$170:$B$172,2,0)</f>
        <v>#N/A</v>
      </c>
      <c r="AR124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46" spans="1:44" x14ac:dyDescent="0.35">
      <c r="A1246" t="s">
        <v>133</v>
      </c>
      <c r="B1246" t="s">
        <v>322</v>
      </c>
      <c r="C1246" t="s">
        <v>322</v>
      </c>
      <c r="D1246" t="s">
        <v>322</v>
      </c>
      <c r="E1246" t="s">
        <v>48</v>
      </c>
      <c r="F1246" t="s">
        <v>48</v>
      </c>
      <c r="G1246" t="s">
        <v>48</v>
      </c>
      <c r="H1246" t="s">
        <v>48</v>
      </c>
      <c r="I1246" t="s">
        <v>48</v>
      </c>
      <c r="J1246" t="s">
        <v>48</v>
      </c>
      <c r="K1246" t="s">
        <v>48</v>
      </c>
      <c r="L1246" t="s">
        <v>48</v>
      </c>
      <c r="M1246" t="s">
        <v>48</v>
      </c>
      <c r="N1246" t="s">
        <v>48</v>
      </c>
      <c r="O1246" t="s">
        <v>48</v>
      </c>
      <c r="P1246" t="s">
        <v>48</v>
      </c>
      <c r="Q1246" t="s">
        <v>48</v>
      </c>
      <c r="R1246" t="s">
        <v>48</v>
      </c>
      <c r="S1246" t="s">
        <v>48</v>
      </c>
      <c r="T1246" t="s">
        <v>322</v>
      </c>
      <c r="U1246" t="s">
        <v>322</v>
      </c>
      <c r="V1246" t="s">
        <v>322</v>
      </c>
      <c r="W1246" t="s">
        <v>322</v>
      </c>
      <c r="X1246" t="s">
        <v>322</v>
      </c>
      <c r="Y1246" t="s">
        <v>322</v>
      </c>
      <c r="Z1246" t="s">
        <v>322</v>
      </c>
      <c r="AH1246" t="s">
        <v>322</v>
      </c>
      <c r="AI1246" s="26"/>
      <c r="AJ1246" s="26" t="s">
        <v>322</v>
      </c>
      <c r="AK1246" s="26" t="s">
        <v>322</v>
      </c>
      <c r="AL1246" s="26" t="s">
        <v>322</v>
      </c>
      <c r="AM1246" s="26" t="str" cm="1">
        <f t="array" ref="AM1246">IF(AH1246="Yes",T1246&amp;" (Suspended as of: "&amp;TEXT(AI1246,"m/dd/yyyy")&amp;")",T1246)</f>
        <v xml:space="preserve"> </v>
      </c>
      <c r="AN1246" t="str" cm="1">
        <f t="array" ref="AN124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46" t="str" cm="1">
        <f t="array" ref="AO124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4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46" t="e">
        <f>VLOOKUP(data[[#This Row],[Lead Name]],get_cat!$A$170:$B$172,2,0)</f>
        <v>#N/A</v>
      </c>
      <c r="AR124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47" spans="1:44" x14ac:dyDescent="0.35">
      <c r="A1247" t="s">
        <v>133</v>
      </c>
      <c r="B1247" t="s">
        <v>322</v>
      </c>
      <c r="C1247" t="s">
        <v>322</v>
      </c>
      <c r="D1247" t="s">
        <v>322</v>
      </c>
      <c r="E1247" t="s">
        <v>48</v>
      </c>
      <c r="F1247" t="s">
        <v>48</v>
      </c>
      <c r="G1247" t="s">
        <v>48</v>
      </c>
      <c r="H1247" t="s">
        <v>48</v>
      </c>
      <c r="I1247" t="s">
        <v>48</v>
      </c>
      <c r="J1247" t="s">
        <v>48</v>
      </c>
      <c r="K1247" t="s">
        <v>48</v>
      </c>
      <c r="L1247" t="s">
        <v>48</v>
      </c>
      <c r="M1247" t="s">
        <v>48</v>
      </c>
      <c r="N1247" t="s">
        <v>48</v>
      </c>
      <c r="O1247" t="s">
        <v>48</v>
      </c>
      <c r="P1247" t="s">
        <v>48</v>
      </c>
      <c r="Q1247" t="s">
        <v>48</v>
      </c>
      <c r="R1247" t="s">
        <v>48</v>
      </c>
      <c r="S1247" t="s">
        <v>48</v>
      </c>
      <c r="T1247" t="s">
        <v>322</v>
      </c>
      <c r="U1247" t="s">
        <v>322</v>
      </c>
      <c r="V1247" t="s">
        <v>322</v>
      </c>
      <c r="W1247" t="s">
        <v>322</v>
      </c>
      <c r="X1247" t="s">
        <v>322</v>
      </c>
      <c r="Y1247" t="s">
        <v>322</v>
      </c>
      <c r="Z1247" t="s">
        <v>322</v>
      </c>
      <c r="AH1247" t="s">
        <v>322</v>
      </c>
      <c r="AI1247" s="26"/>
      <c r="AJ1247" s="26" t="s">
        <v>322</v>
      </c>
      <c r="AK1247" s="26" t="s">
        <v>322</v>
      </c>
      <c r="AL1247" s="26" t="s">
        <v>322</v>
      </c>
      <c r="AM1247" s="26" t="str" cm="1">
        <f t="array" ref="AM1247">IF(AH1247="Yes",T1247&amp;" (Suspended as of: "&amp;TEXT(AI1247,"m/dd/yyyy")&amp;")",T1247)</f>
        <v xml:space="preserve"> </v>
      </c>
      <c r="AN1247" t="str" cm="1">
        <f t="array" ref="AN124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47" t="str" cm="1">
        <f t="array" ref="AO124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4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47" t="e">
        <f>VLOOKUP(data[[#This Row],[Lead Name]],get_cat!$A$170:$B$172,2,0)</f>
        <v>#N/A</v>
      </c>
      <c r="AR124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48" spans="1:44" x14ac:dyDescent="0.35">
      <c r="A1248" t="s">
        <v>133</v>
      </c>
      <c r="B1248" t="s">
        <v>322</v>
      </c>
      <c r="C1248" t="s">
        <v>322</v>
      </c>
      <c r="D1248" t="s">
        <v>322</v>
      </c>
      <c r="E1248" t="s">
        <v>48</v>
      </c>
      <c r="F1248" t="s">
        <v>48</v>
      </c>
      <c r="G1248" t="s">
        <v>48</v>
      </c>
      <c r="H1248" t="s">
        <v>48</v>
      </c>
      <c r="I1248" t="s">
        <v>48</v>
      </c>
      <c r="J1248" t="s">
        <v>48</v>
      </c>
      <c r="K1248" t="s">
        <v>48</v>
      </c>
      <c r="L1248" t="s">
        <v>48</v>
      </c>
      <c r="M1248" t="s">
        <v>48</v>
      </c>
      <c r="N1248" t="s">
        <v>48</v>
      </c>
      <c r="O1248" t="s">
        <v>48</v>
      </c>
      <c r="P1248" t="s">
        <v>48</v>
      </c>
      <c r="Q1248" t="s">
        <v>48</v>
      </c>
      <c r="R1248" t="s">
        <v>48</v>
      </c>
      <c r="S1248" t="s">
        <v>48</v>
      </c>
      <c r="T1248" t="s">
        <v>322</v>
      </c>
      <c r="U1248" t="s">
        <v>322</v>
      </c>
      <c r="V1248" t="s">
        <v>322</v>
      </c>
      <c r="W1248" t="s">
        <v>322</v>
      </c>
      <c r="X1248" t="s">
        <v>322</v>
      </c>
      <c r="Y1248" t="s">
        <v>322</v>
      </c>
      <c r="Z1248" t="s">
        <v>322</v>
      </c>
      <c r="AH1248" t="s">
        <v>322</v>
      </c>
      <c r="AI1248" s="26"/>
      <c r="AJ1248" s="26" t="s">
        <v>322</v>
      </c>
      <c r="AK1248" s="26" t="s">
        <v>322</v>
      </c>
      <c r="AL1248" s="26" t="s">
        <v>322</v>
      </c>
      <c r="AM1248" s="26" t="str" cm="1">
        <f t="array" ref="AM1248">IF(AH1248="Yes",T1248&amp;" (Suspended as of: "&amp;TEXT(AI1248,"m/dd/yyyy")&amp;")",T1248)</f>
        <v xml:space="preserve"> </v>
      </c>
      <c r="AN1248" t="str" cm="1">
        <f t="array" ref="AN124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48" t="str" cm="1">
        <f t="array" ref="AO124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4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48" t="e">
        <f>VLOOKUP(data[[#This Row],[Lead Name]],get_cat!$A$170:$B$172,2,0)</f>
        <v>#N/A</v>
      </c>
      <c r="AR124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49" spans="1:44" x14ac:dyDescent="0.35">
      <c r="A1249" t="s">
        <v>133</v>
      </c>
      <c r="B1249" t="s">
        <v>322</v>
      </c>
      <c r="C1249" t="s">
        <v>322</v>
      </c>
      <c r="D1249" t="s">
        <v>322</v>
      </c>
      <c r="E1249" t="s">
        <v>48</v>
      </c>
      <c r="F1249" t="s">
        <v>48</v>
      </c>
      <c r="G1249" t="s">
        <v>48</v>
      </c>
      <c r="H1249" t="s">
        <v>48</v>
      </c>
      <c r="I1249" t="s">
        <v>48</v>
      </c>
      <c r="J1249" t="s">
        <v>48</v>
      </c>
      <c r="K1249" t="s">
        <v>48</v>
      </c>
      <c r="L1249" t="s">
        <v>48</v>
      </c>
      <c r="M1249" t="s">
        <v>48</v>
      </c>
      <c r="N1249" t="s">
        <v>48</v>
      </c>
      <c r="O1249" t="s">
        <v>48</v>
      </c>
      <c r="P1249" t="s">
        <v>48</v>
      </c>
      <c r="Q1249" t="s">
        <v>48</v>
      </c>
      <c r="R1249" t="s">
        <v>48</v>
      </c>
      <c r="S1249" t="s">
        <v>48</v>
      </c>
      <c r="T1249" t="s">
        <v>322</v>
      </c>
      <c r="U1249" t="s">
        <v>322</v>
      </c>
      <c r="V1249" t="s">
        <v>322</v>
      </c>
      <c r="W1249" t="s">
        <v>322</v>
      </c>
      <c r="X1249" t="s">
        <v>322</v>
      </c>
      <c r="Y1249" t="s">
        <v>322</v>
      </c>
      <c r="Z1249" t="s">
        <v>322</v>
      </c>
      <c r="AH1249" t="s">
        <v>322</v>
      </c>
      <c r="AI1249" s="26"/>
      <c r="AJ1249" s="26" t="s">
        <v>322</v>
      </c>
      <c r="AK1249" s="26" t="s">
        <v>322</v>
      </c>
      <c r="AL1249" s="26" t="s">
        <v>322</v>
      </c>
      <c r="AM1249" s="26" t="str" cm="1">
        <f t="array" ref="AM1249">IF(AH1249="Yes",T1249&amp;" (Suspended as of: "&amp;TEXT(AI1249,"m/dd/yyyy")&amp;")",T1249)</f>
        <v xml:space="preserve"> </v>
      </c>
      <c r="AN1249" t="str" cm="1">
        <f t="array" ref="AN124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49" t="str" cm="1">
        <f t="array" ref="AO124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4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49" t="e">
        <f>VLOOKUP(data[[#This Row],[Lead Name]],get_cat!$A$170:$B$172,2,0)</f>
        <v>#N/A</v>
      </c>
      <c r="AR124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50" spans="1:44" x14ac:dyDescent="0.35">
      <c r="A1250" t="s">
        <v>133</v>
      </c>
      <c r="B1250" t="s">
        <v>322</v>
      </c>
      <c r="C1250" t="s">
        <v>322</v>
      </c>
      <c r="D1250" t="s">
        <v>322</v>
      </c>
      <c r="E1250" t="s">
        <v>48</v>
      </c>
      <c r="F1250" t="s">
        <v>48</v>
      </c>
      <c r="G1250" t="s">
        <v>48</v>
      </c>
      <c r="H1250" t="s">
        <v>48</v>
      </c>
      <c r="I1250" t="s">
        <v>48</v>
      </c>
      <c r="J1250" t="s">
        <v>48</v>
      </c>
      <c r="K1250" t="s">
        <v>48</v>
      </c>
      <c r="L1250" t="s">
        <v>48</v>
      </c>
      <c r="M1250" t="s">
        <v>48</v>
      </c>
      <c r="N1250" t="s">
        <v>48</v>
      </c>
      <c r="O1250" t="s">
        <v>48</v>
      </c>
      <c r="P1250" t="s">
        <v>48</v>
      </c>
      <c r="Q1250" t="s">
        <v>48</v>
      </c>
      <c r="R1250" t="s">
        <v>48</v>
      </c>
      <c r="S1250" t="s">
        <v>48</v>
      </c>
      <c r="T1250" t="s">
        <v>322</v>
      </c>
      <c r="U1250" t="s">
        <v>322</v>
      </c>
      <c r="V1250" t="s">
        <v>322</v>
      </c>
      <c r="W1250" t="s">
        <v>322</v>
      </c>
      <c r="X1250" t="s">
        <v>322</v>
      </c>
      <c r="Y1250" t="s">
        <v>322</v>
      </c>
      <c r="Z1250" t="s">
        <v>322</v>
      </c>
      <c r="AH1250" t="s">
        <v>322</v>
      </c>
      <c r="AI1250" s="26"/>
      <c r="AJ1250" s="26" t="s">
        <v>322</v>
      </c>
      <c r="AK1250" s="26" t="s">
        <v>322</v>
      </c>
      <c r="AL1250" s="26" t="s">
        <v>322</v>
      </c>
      <c r="AM1250" s="26" t="str" cm="1">
        <f t="array" ref="AM1250">IF(AH1250="Yes",T1250&amp;" (Suspended as of: "&amp;TEXT(AI1250,"m/dd/yyyy")&amp;")",T1250)</f>
        <v xml:space="preserve"> </v>
      </c>
      <c r="AN1250" t="str" cm="1">
        <f t="array" ref="AN125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50" t="str" cm="1">
        <f t="array" ref="AO125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5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50" t="e">
        <f>VLOOKUP(data[[#This Row],[Lead Name]],get_cat!$A$170:$B$172,2,0)</f>
        <v>#N/A</v>
      </c>
      <c r="AR125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51" spans="1:44" x14ac:dyDescent="0.35">
      <c r="A1251" t="s">
        <v>133</v>
      </c>
      <c r="B1251" t="s">
        <v>322</v>
      </c>
      <c r="C1251" t="s">
        <v>322</v>
      </c>
      <c r="D1251" t="s">
        <v>322</v>
      </c>
      <c r="E1251" t="s">
        <v>48</v>
      </c>
      <c r="F1251" t="s">
        <v>48</v>
      </c>
      <c r="G1251" t="s">
        <v>48</v>
      </c>
      <c r="H1251" t="s">
        <v>48</v>
      </c>
      <c r="I1251" t="s">
        <v>48</v>
      </c>
      <c r="J1251" t="s">
        <v>48</v>
      </c>
      <c r="K1251" t="s">
        <v>48</v>
      </c>
      <c r="L1251" t="s">
        <v>48</v>
      </c>
      <c r="M1251" t="s">
        <v>48</v>
      </c>
      <c r="N1251" t="s">
        <v>48</v>
      </c>
      <c r="O1251" t="s">
        <v>48</v>
      </c>
      <c r="P1251" t="s">
        <v>48</v>
      </c>
      <c r="Q1251" t="s">
        <v>48</v>
      </c>
      <c r="R1251" t="s">
        <v>48</v>
      </c>
      <c r="S1251" t="s">
        <v>48</v>
      </c>
      <c r="T1251" t="s">
        <v>322</v>
      </c>
      <c r="U1251" t="s">
        <v>322</v>
      </c>
      <c r="V1251" t="s">
        <v>322</v>
      </c>
      <c r="W1251" t="s">
        <v>322</v>
      </c>
      <c r="X1251" t="s">
        <v>322</v>
      </c>
      <c r="Y1251" t="s">
        <v>322</v>
      </c>
      <c r="Z1251" t="s">
        <v>322</v>
      </c>
      <c r="AH1251" t="s">
        <v>322</v>
      </c>
      <c r="AI1251" s="26"/>
      <c r="AJ1251" s="26" t="s">
        <v>322</v>
      </c>
      <c r="AK1251" s="26" t="s">
        <v>322</v>
      </c>
      <c r="AL1251" s="26" t="s">
        <v>322</v>
      </c>
      <c r="AM1251" s="26" t="str" cm="1">
        <f t="array" ref="AM1251">IF(AH1251="Yes",T1251&amp;" (Suspended as of: "&amp;TEXT(AI1251,"m/dd/yyyy")&amp;")",T1251)</f>
        <v xml:space="preserve"> </v>
      </c>
      <c r="AN1251" t="str" cm="1">
        <f t="array" ref="AN125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51" t="str" cm="1">
        <f t="array" ref="AO125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5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51" t="e">
        <f>VLOOKUP(data[[#This Row],[Lead Name]],get_cat!$A$170:$B$172,2,0)</f>
        <v>#N/A</v>
      </c>
      <c r="AR125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52" spans="1:44" x14ac:dyDescent="0.35">
      <c r="A1252" t="s">
        <v>133</v>
      </c>
      <c r="B1252" t="s">
        <v>322</v>
      </c>
      <c r="C1252" t="s">
        <v>322</v>
      </c>
      <c r="D1252" t="s">
        <v>322</v>
      </c>
      <c r="E1252" t="s">
        <v>48</v>
      </c>
      <c r="F1252" t="s">
        <v>48</v>
      </c>
      <c r="G1252" t="s">
        <v>48</v>
      </c>
      <c r="H1252" t="s">
        <v>48</v>
      </c>
      <c r="I1252" t="s">
        <v>48</v>
      </c>
      <c r="J1252" t="s">
        <v>48</v>
      </c>
      <c r="K1252" t="s">
        <v>48</v>
      </c>
      <c r="L1252" t="s">
        <v>48</v>
      </c>
      <c r="M1252" t="s">
        <v>48</v>
      </c>
      <c r="N1252" t="s">
        <v>48</v>
      </c>
      <c r="O1252" t="s">
        <v>48</v>
      </c>
      <c r="P1252" t="s">
        <v>48</v>
      </c>
      <c r="Q1252" t="s">
        <v>48</v>
      </c>
      <c r="R1252" t="s">
        <v>48</v>
      </c>
      <c r="S1252" t="s">
        <v>48</v>
      </c>
      <c r="T1252" t="s">
        <v>322</v>
      </c>
      <c r="U1252" t="s">
        <v>322</v>
      </c>
      <c r="V1252" t="s">
        <v>322</v>
      </c>
      <c r="W1252" t="s">
        <v>322</v>
      </c>
      <c r="X1252" t="s">
        <v>322</v>
      </c>
      <c r="Y1252" t="s">
        <v>322</v>
      </c>
      <c r="Z1252" t="s">
        <v>322</v>
      </c>
      <c r="AH1252" t="s">
        <v>322</v>
      </c>
      <c r="AI1252" s="26"/>
      <c r="AJ1252" s="26" t="s">
        <v>322</v>
      </c>
      <c r="AK1252" s="26" t="s">
        <v>322</v>
      </c>
      <c r="AL1252" s="26" t="s">
        <v>322</v>
      </c>
      <c r="AM1252" s="26" t="str" cm="1">
        <f t="array" ref="AM1252">IF(AH1252="Yes",T1252&amp;" (Suspended as of: "&amp;TEXT(AI1252,"m/dd/yyyy")&amp;")",T1252)</f>
        <v xml:space="preserve"> </v>
      </c>
      <c r="AN1252" t="str" cm="1">
        <f t="array" ref="AN125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52" t="str" cm="1">
        <f t="array" ref="AO125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5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52" t="e">
        <f>VLOOKUP(data[[#This Row],[Lead Name]],get_cat!$A$170:$B$172,2,0)</f>
        <v>#N/A</v>
      </c>
      <c r="AR125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53" spans="1:44" x14ac:dyDescent="0.35">
      <c r="A1253" t="s">
        <v>133</v>
      </c>
      <c r="B1253" t="s">
        <v>322</v>
      </c>
      <c r="C1253" t="s">
        <v>322</v>
      </c>
      <c r="D1253" t="s">
        <v>322</v>
      </c>
      <c r="E1253" t="s">
        <v>48</v>
      </c>
      <c r="F1253" t="s">
        <v>48</v>
      </c>
      <c r="G1253" t="s">
        <v>48</v>
      </c>
      <c r="H1253" t="s">
        <v>48</v>
      </c>
      <c r="I1253" t="s">
        <v>48</v>
      </c>
      <c r="J1253" t="s">
        <v>48</v>
      </c>
      <c r="K1253" t="s">
        <v>48</v>
      </c>
      <c r="L1253" t="s">
        <v>48</v>
      </c>
      <c r="M1253" t="s">
        <v>48</v>
      </c>
      <c r="N1253" t="s">
        <v>48</v>
      </c>
      <c r="O1253" t="s">
        <v>48</v>
      </c>
      <c r="P1253" t="s">
        <v>48</v>
      </c>
      <c r="Q1253" t="s">
        <v>48</v>
      </c>
      <c r="R1253" t="s">
        <v>48</v>
      </c>
      <c r="S1253" t="s">
        <v>48</v>
      </c>
      <c r="T1253" t="s">
        <v>322</v>
      </c>
      <c r="U1253" t="s">
        <v>322</v>
      </c>
      <c r="V1253" t="s">
        <v>322</v>
      </c>
      <c r="W1253" t="s">
        <v>322</v>
      </c>
      <c r="X1253" t="s">
        <v>322</v>
      </c>
      <c r="Y1253" t="s">
        <v>322</v>
      </c>
      <c r="Z1253" t="s">
        <v>322</v>
      </c>
      <c r="AH1253" t="s">
        <v>322</v>
      </c>
      <c r="AI1253" s="26"/>
      <c r="AJ1253" s="26" t="s">
        <v>322</v>
      </c>
      <c r="AK1253" s="26" t="s">
        <v>322</v>
      </c>
      <c r="AL1253" s="26" t="s">
        <v>322</v>
      </c>
      <c r="AM1253" s="26" t="str" cm="1">
        <f t="array" ref="AM1253">IF(AH1253="Yes",T1253&amp;" (Suspended as of: "&amp;TEXT(AI1253,"m/dd/yyyy")&amp;")",T1253)</f>
        <v xml:space="preserve"> </v>
      </c>
      <c r="AN1253" t="str" cm="1">
        <f t="array" ref="AN125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53" t="str" cm="1">
        <f t="array" ref="AO125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5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53" t="e">
        <f>VLOOKUP(data[[#This Row],[Lead Name]],get_cat!$A$170:$B$172,2,0)</f>
        <v>#N/A</v>
      </c>
      <c r="AR125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54" spans="1:44" x14ac:dyDescent="0.35">
      <c r="A1254" t="s">
        <v>133</v>
      </c>
      <c r="B1254" t="s">
        <v>322</v>
      </c>
      <c r="C1254" t="s">
        <v>322</v>
      </c>
      <c r="D1254" t="s">
        <v>322</v>
      </c>
      <c r="E1254" t="s">
        <v>48</v>
      </c>
      <c r="F1254" t="s">
        <v>48</v>
      </c>
      <c r="G1254" t="s">
        <v>48</v>
      </c>
      <c r="H1254" t="s">
        <v>48</v>
      </c>
      <c r="I1254" t="s">
        <v>48</v>
      </c>
      <c r="J1254" t="s">
        <v>48</v>
      </c>
      <c r="K1254" t="s">
        <v>48</v>
      </c>
      <c r="L1254" t="s">
        <v>48</v>
      </c>
      <c r="M1254" t="s">
        <v>48</v>
      </c>
      <c r="N1254" t="s">
        <v>48</v>
      </c>
      <c r="O1254" t="s">
        <v>48</v>
      </c>
      <c r="P1254" t="s">
        <v>48</v>
      </c>
      <c r="Q1254" t="s">
        <v>48</v>
      </c>
      <c r="R1254" t="s">
        <v>48</v>
      </c>
      <c r="S1254" t="s">
        <v>48</v>
      </c>
      <c r="T1254" t="s">
        <v>322</v>
      </c>
      <c r="U1254" t="s">
        <v>322</v>
      </c>
      <c r="V1254" t="s">
        <v>322</v>
      </c>
      <c r="W1254" t="s">
        <v>322</v>
      </c>
      <c r="X1254" t="s">
        <v>322</v>
      </c>
      <c r="Y1254" t="s">
        <v>322</v>
      </c>
      <c r="Z1254" t="s">
        <v>322</v>
      </c>
      <c r="AH1254" t="s">
        <v>322</v>
      </c>
      <c r="AI1254" s="26"/>
      <c r="AJ1254" s="26" t="s">
        <v>322</v>
      </c>
      <c r="AK1254" s="26" t="s">
        <v>322</v>
      </c>
      <c r="AL1254" s="26" t="s">
        <v>322</v>
      </c>
      <c r="AM1254" s="26" t="str" cm="1">
        <f t="array" ref="AM1254">IF(AH1254="Yes",T1254&amp;" (Suspended as of: "&amp;TEXT(AI1254,"m/dd/yyyy")&amp;")",T1254)</f>
        <v xml:space="preserve"> </v>
      </c>
      <c r="AN1254" t="str" cm="1">
        <f t="array" ref="AN125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54" t="str" cm="1">
        <f t="array" ref="AO125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5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54" t="e">
        <f>VLOOKUP(data[[#This Row],[Lead Name]],get_cat!$A$170:$B$172,2,0)</f>
        <v>#N/A</v>
      </c>
      <c r="AR125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55" spans="1:44" x14ac:dyDescent="0.35">
      <c r="A1255" t="s">
        <v>133</v>
      </c>
      <c r="B1255" t="s">
        <v>322</v>
      </c>
      <c r="C1255" t="s">
        <v>322</v>
      </c>
      <c r="D1255" t="s">
        <v>322</v>
      </c>
      <c r="E1255" t="s">
        <v>48</v>
      </c>
      <c r="F1255" t="s">
        <v>48</v>
      </c>
      <c r="G1255" t="s">
        <v>48</v>
      </c>
      <c r="H1255" t="s">
        <v>48</v>
      </c>
      <c r="I1255" t="s">
        <v>48</v>
      </c>
      <c r="J1255" t="s">
        <v>48</v>
      </c>
      <c r="K1255" t="s">
        <v>48</v>
      </c>
      <c r="L1255" t="s">
        <v>48</v>
      </c>
      <c r="M1255" t="s">
        <v>48</v>
      </c>
      <c r="N1255" t="s">
        <v>48</v>
      </c>
      <c r="O1255" t="s">
        <v>48</v>
      </c>
      <c r="P1255" t="s">
        <v>48</v>
      </c>
      <c r="Q1255" t="s">
        <v>48</v>
      </c>
      <c r="R1255" t="s">
        <v>48</v>
      </c>
      <c r="S1255" t="s">
        <v>48</v>
      </c>
      <c r="T1255" t="s">
        <v>322</v>
      </c>
      <c r="U1255" t="s">
        <v>322</v>
      </c>
      <c r="V1255" t="s">
        <v>322</v>
      </c>
      <c r="W1255" t="s">
        <v>322</v>
      </c>
      <c r="X1255" t="s">
        <v>322</v>
      </c>
      <c r="Y1255" t="s">
        <v>322</v>
      </c>
      <c r="Z1255" t="s">
        <v>322</v>
      </c>
      <c r="AH1255" t="s">
        <v>322</v>
      </c>
      <c r="AI1255" s="26"/>
      <c r="AJ1255" s="26" t="s">
        <v>322</v>
      </c>
      <c r="AK1255" s="26" t="s">
        <v>322</v>
      </c>
      <c r="AL1255" s="26" t="s">
        <v>322</v>
      </c>
      <c r="AM1255" s="26" t="str" cm="1">
        <f t="array" ref="AM1255">IF(AH1255="Yes",T1255&amp;" (Suspended as of: "&amp;TEXT(AI1255,"m/dd/yyyy")&amp;")",T1255)</f>
        <v xml:space="preserve"> </v>
      </c>
      <c r="AN1255" t="str" cm="1">
        <f t="array" ref="AN125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55" t="str" cm="1">
        <f t="array" ref="AO125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5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55" t="e">
        <f>VLOOKUP(data[[#This Row],[Lead Name]],get_cat!$A$170:$B$172,2,0)</f>
        <v>#N/A</v>
      </c>
      <c r="AR125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56" spans="1:44" x14ac:dyDescent="0.35">
      <c r="A1256" t="s">
        <v>133</v>
      </c>
      <c r="B1256" t="s">
        <v>322</v>
      </c>
      <c r="C1256" t="s">
        <v>322</v>
      </c>
      <c r="D1256" t="s">
        <v>322</v>
      </c>
      <c r="E1256" t="s">
        <v>48</v>
      </c>
      <c r="F1256" t="s">
        <v>48</v>
      </c>
      <c r="G1256" t="s">
        <v>48</v>
      </c>
      <c r="H1256" t="s">
        <v>48</v>
      </c>
      <c r="I1256" t="s">
        <v>48</v>
      </c>
      <c r="J1256" t="s">
        <v>48</v>
      </c>
      <c r="K1256" t="s">
        <v>48</v>
      </c>
      <c r="L1256" t="s">
        <v>48</v>
      </c>
      <c r="M1256" t="s">
        <v>48</v>
      </c>
      <c r="N1256" t="s">
        <v>48</v>
      </c>
      <c r="O1256" t="s">
        <v>48</v>
      </c>
      <c r="P1256" t="s">
        <v>48</v>
      </c>
      <c r="Q1256" t="s">
        <v>48</v>
      </c>
      <c r="R1256" t="s">
        <v>48</v>
      </c>
      <c r="S1256" t="s">
        <v>48</v>
      </c>
      <c r="T1256" t="s">
        <v>322</v>
      </c>
      <c r="U1256" t="s">
        <v>322</v>
      </c>
      <c r="V1256" t="s">
        <v>322</v>
      </c>
      <c r="W1256" t="s">
        <v>322</v>
      </c>
      <c r="X1256" t="s">
        <v>322</v>
      </c>
      <c r="Y1256" t="s">
        <v>322</v>
      </c>
      <c r="Z1256" t="s">
        <v>322</v>
      </c>
      <c r="AH1256" t="s">
        <v>322</v>
      </c>
      <c r="AI1256" s="26"/>
      <c r="AJ1256" s="26" t="s">
        <v>322</v>
      </c>
      <c r="AK1256" s="26" t="s">
        <v>322</v>
      </c>
      <c r="AL1256" s="26" t="s">
        <v>322</v>
      </c>
      <c r="AM1256" s="26" t="str" cm="1">
        <f t="array" ref="AM1256">IF(AH1256="Yes",T1256&amp;" (Suspended as of: "&amp;TEXT(AI1256,"m/dd/yyyy")&amp;")",T1256)</f>
        <v xml:space="preserve"> </v>
      </c>
      <c r="AN1256" t="str" cm="1">
        <f t="array" ref="AN125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56" t="str" cm="1">
        <f t="array" ref="AO125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5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56" t="e">
        <f>VLOOKUP(data[[#This Row],[Lead Name]],get_cat!$A$170:$B$172,2,0)</f>
        <v>#N/A</v>
      </c>
      <c r="AR125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57" spans="1:44" x14ac:dyDescent="0.35">
      <c r="A1257" t="s">
        <v>133</v>
      </c>
      <c r="B1257" t="s">
        <v>322</v>
      </c>
      <c r="C1257" t="s">
        <v>322</v>
      </c>
      <c r="D1257" t="s">
        <v>322</v>
      </c>
      <c r="E1257" t="s">
        <v>48</v>
      </c>
      <c r="F1257" t="s">
        <v>48</v>
      </c>
      <c r="G1257" t="s">
        <v>48</v>
      </c>
      <c r="H1257" t="s">
        <v>48</v>
      </c>
      <c r="I1257" t="s">
        <v>48</v>
      </c>
      <c r="J1257" t="s">
        <v>48</v>
      </c>
      <c r="K1257" t="s">
        <v>48</v>
      </c>
      <c r="L1257" t="s">
        <v>48</v>
      </c>
      <c r="M1257" t="s">
        <v>48</v>
      </c>
      <c r="N1257" t="s">
        <v>48</v>
      </c>
      <c r="O1257" t="s">
        <v>48</v>
      </c>
      <c r="P1257" t="s">
        <v>48</v>
      </c>
      <c r="Q1257" t="s">
        <v>48</v>
      </c>
      <c r="R1257" t="s">
        <v>48</v>
      </c>
      <c r="S1257" t="s">
        <v>48</v>
      </c>
      <c r="T1257" t="s">
        <v>322</v>
      </c>
      <c r="U1257" t="s">
        <v>322</v>
      </c>
      <c r="V1257" t="s">
        <v>322</v>
      </c>
      <c r="W1257" t="s">
        <v>322</v>
      </c>
      <c r="X1257" t="s">
        <v>322</v>
      </c>
      <c r="Y1257" t="s">
        <v>322</v>
      </c>
      <c r="Z1257" t="s">
        <v>322</v>
      </c>
      <c r="AH1257" t="s">
        <v>322</v>
      </c>
      <c r="AI1257" s="26"/>
      <c r="AJ1257" s="26" t="s">
        <v>322</v>
      </c>
      <c r="AK1257" s="26" t="s">
        <v>322</v>
      </c>
      <c r="AL1257" s="26" t="s">
        <v>322</v>
      </c>
      <c r="AM1257" s="26" t="str" cm="1">
        <f t="array" ref="AM1257">IF(AH1257="Yes",T1257&amp;" (Suspended as of: "&amp;TEXT(AI1257,"m/dd/yyyy")&amp;")",T1257)</f>
        <v xml:space="preserve"> </v>
      </c>
      <c r="AN1257" t="str" cm="1">
        <f t="array" ref="AN125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57" t="str" cm="1">
        <f t="array" ref="AO125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5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57" t="e">
        <f>VLOOKUP(data[[#This Row],[Lead Name]],get_cat!$A$170:$B$172,2,0)</f>
        <v>#N/A</v>
      </c>
      <c r="AR125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58" spans="1:44" x14ac:dyDescent="0.35">
      <c r="A1258" t="s">
        <v>133</v>
      </c>
      <c r="B1258" t="s">
        <v>322</v>
      </c>
      <c r="C1258" t="s">
        <v>322</v>
      </c>
      <c r="D1258" t="s">
        <v>322</v>
      </c>
      <c r="E1258" t="s">
        <v>48</v>
      </c>
      <c r="F1258" t="s">
        <v>48</v>
      </c>
      <c r="G1258" t="s">
        <v>48</v>
      </c>
      <c r="H1258" t="s">
        <v>48</v>
      </c>
      <c r="I1258" t="s">
        <v>48</v>
      </c>
      <c r="J1258" t="s">
        <v>48</v>
      </c>
      <c r="K1258" t="s">
        <v>48</v>
      </c>
      <c r="L1258" t="s">
        <v>48</v>
      </c>
      <c r="M1258" t="s">
        <v>48</v>
      </c>
      <c r="N1258" t="s">
        <v>48</v>
      </c>
      <c r="O1258" t="s">
        <v>48</v>
      </c>
      <c r="P1258" t="s">
        <v>48</v>
      </c>
      <c r="Q1258" t="s">
        <v>48</v>
      </c>
      <c r="R1258" t="s">
        <v>48</v>
      </c>
      <c r="S1258" t="s">
        <v>48</v>
      </c>
      <c r="T1258" t="s">
        <v>322</v>
      </c>
      <c r="U1258" t="s">
        <v>322</v>
      </c>
      <c r="V1258" t="s">
        <v>322</v>
      </c>
      <c r="W1258" t="s">
        <v>322</v>
      </c>
      <c r="X1258" t="s">
        <v>322</v>
      </c>
      <c r="Y1258" t="s">
        <v>322</v>
      </c>
      <c r="Z1258" t="s">
        <v>322</v>
      </c>
      <c r="AH1258" t="s">
        <v>322</v>
      </c>
      <c r="AI1258" s="26"/>
      <c r="AJ1258" s="26" t="s">
        <v>322</v>
      </c>
      <c r="AK1258" s="26" t="s">
        <v>322</v>
      </c>
      <c r="AL1258" s="26" t="s">
        <v>322</v>
      </c>
      <c r="AM1258" s="26" t="str" cm="1">
        <f t="array" ref="AM1258">IF(AH1258="Yes",T1258&amp;" (Suspended as of: "&amp;TEXT(AI1258,"m/dd/yyyy")&amp;")",T1258)</f>
        <v xml:space="preserve"> </v>
      </c>
      <c r="AN1258" t="str" cm="1">
        <f t="array" ref="AN125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58" t="str" cm="1">
        <f t="array" ref="AO125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5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58" t="e">
        <f>VLOOKUP(data[[#This Row],[Lead Name]],get_cat!$A$170:$B$172,2,0)</f>
        <v>#N/A</v>
      </c>
      <c r="AR125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59" spans="1:44" x14ac:dyDescent="0.35">
      <c r="A1259" t="s">
        <v>133</v>
      </c>
      <c r="B1259" t="s">
        <v>322</v>
      </c>
      <c r="C1259" t="s">
        <v>322</v>
      </c>
      <c r="D1259" t="s">
        <v>322</v>
      </c>
      <c r="E1259" t="s">
        <v>48</v>
      </c>
      <c r="F1259" t="s">
        <v>48</v>
      </c>
      <c r="G1259" t="s">
        <v>48</v>
      </c>
      <c r="H1259" t="s">
        <v>48</v>
      </c>
      <c r="I1259" t="s">
        <v>48</v>
      </c>
      <c r="J1259" t="s">
        <v>48</v>
      </c>
      <c r="K1259" t="s">
        <v>48</v>
      </c>
      <c r="L1259" t="s">
        <v>48</v>
      </c>
      <c r="M1259" t="s">
        <v>48</v>
      </c>
      <c r="N1259" t="s">
        <v>48</v>
      </c>
      <c r="O1259" t="s">
        <v>48</v>
      </c>
      <c r="P1259" t="s">
        <v>48</v>
      </c>
      <c r="Q1259" t="s">
        <v>48</v>
      </c>
      <c r="R1259" t="s">
        <v>48</v>
      </c>
      <c r="S1259" t="s">
        <v>48</v>
      </c>
      <c r="T1259" t="s">
        <v>322</v>
      </c>
      <c r="U1259" t="s">
        <v>322</v>
      </c>
      <c r="V1259" t="s">
        <v>322</v>
      </c>
      <c r="W1259" t="s">
        <v>322</v>
      </c>
      <c r="X1259" t="s">
        <v>322</v>
      </c>
      <c r="Y1259" t="s">
        <v>322</v>
      </c>
      <c r="Z1259" t="s">
        <v>322</v>
      </c>
      <c r="AH1259" t="s">
        <v>322</v>
      </c>
      <c r="AI1259" s="26"/>
      <c r="AJ1259" s="26" t="s">
        <v>322</v>
      </c>
      <c r="AK1259" s="26" t="s">
        <v>322</v>
      </c>
      <c r="AL1259" s="26" t="s">
        <v>322</v>
      </c>
      <c r="AM1259" s="26" t="str" cm="1">
        <f t="array" ref="AM1259">IF(AH1259="Yes",T1259&amp;" (Suspended as of: "&amp;TEXT(AI1259,"m/dd/yyyy")&amp;")",T1259)</f>
        <v xml:space="preserve"> </v>
      </c>
      <c r="AN1259" t="str" cm="1">
        <f t="array" ref="AN125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59" t="str" cm="1">
        <f t="array" ref="AO125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5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59" t="e">
        <f>VLOOKUP(data[[#This Row],[Lead Name]],get_cat!$A$170:$B$172,2,0)</f>
        <v>#N/A</v>
      </c>
      <c r="AR125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60" spans="1:44" x14ac:dyDescent="0.35">
      <c r="A1260" t="s">
        <v>133</v>
      </c>
      <c r="B1260" t="s">
        <v>322</v>
      </c>
      <c r="C1260" t="s">
        <v>322</v>
      </c>
      <c r="D1260" t="s">
        <v>322</v>
      </c>
      <c r="E1260" t="s">
        <v>48</v>
      </c>
      <c r="F1260" t="s">
        <v>48</v>
      </c>
      <c r="G1260" t="s">
        <v>48</v>
      </c>
      <c r="H1260" t="s">
        <v>48</v>
      </c>
      <c r="I1260" t="s">
        <v>48</v>
      </c>
      <c r="J1260" t="s">
        <v>48</v>
      </c>
      <c r="K1260" t="s">
        <v>48</v>
      </c>
      <c r="L1260" t="s">
        <v>48</v>
      </c>
      <c r="M1260" t="s">
        <v>48</v>
      </c>
      <c r="N1260" t="s">
        <v>48</v>
      </c>
      <c r="O1260" t="s">
        <v>48</v>
      </c>
      <c r="P1260" t="s">
        <v>48</v>
      </c>
      <c r="Q1260" t="s">
        <v>48</v>
      </c>
      <c r="R1260" t="s">
        <v>48</v>
      </c>
      <c r="S1260" t="s">
        <v>48</v>
      </c>
      <c r="T1260" t="s">
        <v>322</v>
      </c>
      <c r="U1260" t="s">
        <v>322</v>
      </c>
      <c r="V1260" t="s">
        <v>322</v>
      </c>
      <c r="W1260" t="s">
        <v>322</v>
      </c>
      <c r="X1260" t="s">
        <v>322</v>
      </c>
      <c r="Y1260" t="s">
        <v>322</v>
      </c>
      <c r="Z1260" t="s">
        <v>322</v>
      </c>
      <c r="AH1260" t="s">
        <v>322</v>
      </c>
      <c r="AI1260" s="26"/>
      <c r="AJ1260" s="26" t="s">
        <v>322</v>
      </c>
      <c r="AK1260" s="26" t="s">
        <v>322</v>
      </c>
      <c r="AL1260" s="26" t="s">
        <v>322</v>
      </c>
      <c r="AM1260" s="26" t="str" cm="1">
        <f t="array" ref="AM1260">IF(AH1260="Yes",T1260&amp;" (Suspended as of: "&amp;TEXT(AI1260,"m/dd/yyyy")&amp;")",T1260)</f>
        <v xml:space="preserve"> </v>
      </c>
      <c r="AN1260" t="str" cm="1">
        <f t="array" ref="AN126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60" t="str" cm="1">
        <f t="array" ref="AO126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6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60" t="e">
        <f>VLOOKUP(data[[#This Row],[Lead Name]],get_cat!$A$170:$B$172,2,0)</f>
        <v>#N/A</v>
      </c>
      <c r="AR126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61" spans="1:44" x14ac:dyDescent="0.35">
      <c r="A1261" t="s">
        <v>133</v>
      </c>
      <c r="B1261" t="s">
        <v>322</v>
      </c>
      <c r="C1261" t="s">
        <v>322</v>
      </c>
      <c r="D1261" t="s">
        <v>322</v>
      </c>
      <c r="E1261" t="s">
        <v>48</v>
      </c>
      <c r="F1261" t="s">
        <v>48</v>
      </c>
      <c r="G1261" t="s">
        <v>48</v>
      </c>
      <c r="H1261" t="s">
        <v>48</v>
      </c>
      <c r="I1261" t="s">
        <v>48</v>
      </c>
      <c r="J1261" t="s">
        <v>48</v>
      </c>
      <c r="K1261" t="s">
        <v>48</v>
      </c>
      <c r="L1261" t="s">
        <v>48</v>
      </c>
      <c r="M1261" t="s">
        <v>48</v>
      </c>
      <c r="N1261" t="s">
        <v>48</v>
      </c>
      <c r="O1261" t="s">
        <v>48</v>
      </c>
      <c r="P1261" t="s">
        <v>48</v>
      </c>
      <c r="Q1261" t="s">
        <v>48</v>
      </c>
      <c r="R1261" t="s">
        <v>48</v>
      </c>
      <c r="S1261" t="s">
        <v>48</v>
      </c>
      <c r="T1261" t="s">
        <v>322</v>
      </c>
      <c r="U1261" t="s">
        <v>322</v>
      </c>
      <c r="V1261" t="s">
        <v>322</v>
      </c>
      <c r="W1261" t="s">
        <v>322</v>
      </c>
      <c r="X1261" t="s">
        <v>322</v>
      </c>
      <c r="Y1261" t="s">
        <v>322</v>
      </c>
      <c r="Z1261" t="s">
        <v>322</v>
      </c>
      <c r="AH1261" t="s">
        <v>322</v>
      </c>
      <c r="AI1261" s="26"/>
      <c r="AJ1261" s="26" t="s">
        <v>322</v>
      </c>
      <c r="AK1261" s="26" t="s">
        <v>322</v>
      </c>
      <c r="AL1261" s="26" t="s">
        <v>322</v>
      </c>
      <c r="AM1261" s="26" t="str" cm="1">
        <f t="array" ref="AM1261">IF(AH1261="Yes",T1261&amp;" (Suspended as of: "&amp;TEXT(AI1261,"m/dd/yyyy")&amp;")",T1261)</f>
        <v xml:space="preserve"> </v>
      </c>
      <c r="AN1261" t="str" cm="1">
        <f t="array" ref="AN126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61" t="str" cm="1">
        <f t="array" ref="AO126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6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61" t="e">
        <f>VLOOKUP(data[[#This Row],[Lead Name]],get_cat!$A$170:$B$172,2,0)</f>
        <v>#N/A</v>
      </c>
      <c r="AR126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62" spans="1:44" x14ac:dyDescent="0.35">
      <c r="A1262" t="s">
        <v>133</v>
      </c>
      <c r="B1262" t="s">
        <v>322</v>
      </c>
      <c r="C1262" t="s">
        <v>322</v>
      </c>
      <c r="D1262" t="s">
        <v>322</v>
      </c>
      <c r="E1262" t="s">
        <v>48</v>
      </c>
      <c r="F1262" t="s">
        <v>48</v>
      </c>
      <c r="G1262" t="s">
        <v>48</v>
      </c>
      <c r="H1262" t="s">
        <v>48</v>
      </c>
      <c r="I1262" t="s">
        <v>48</v>
      </c>
      <c r="J1262" t="s">
        <v>48</v>
      </c>
      <c r="K1262" t="s">
        <v>48</v>
      </c>
      <c r="L1262" t="s">
        <v>48</v>
      </c>
      <c r="M1262" t="s">
        <v>48</v>
      </c>
      <c r="N1262" t="s">
        <v>48</v>
      </c>
      <c r="O1262" t="s">
        <v>48</v>
      </c>
      <c r="P1262" t="s">
        <v>48</v>
      </c>
      <c r="Q1262" t="s">
        <v>48</v>
      </c>
      <c r="R1262" t="s">
        <v>48</v>
      </c>
      <c r="S1262" t="s">
        <v>48</v>
      </c>
      <c r="T1262" t="s">
        <v>322</v>
      </c>
      <c r="U1262" t="s">
        <v>322</v>
      </c>
      <c r="V1262" t="s">
        <v>322</v>
      </c>
      <c r="W1262" t="s">
        <v>322</v>
      </c>
      <c r="X1262" t="s">
        <v>322</v>
      </c>
      <c r="Y1262" t="s">
        <v>322</v>
      </c>
      <c r="Z1262" t="s">
        <v>322</v>
      </c>
      <c r="AH1262" t="s">
        <v>322</v>
      </c>
      <c r="AI1262" s="26"/>
      <c r="AJ1262" s="26" t="s">
        <v>322</v>
      </c>
      <c r="AK1262" s="26" t="s">
        <v>322</v>
      </c>
      <c r="AL1262" s="26" t="s">
        <v>322</v>
      </c>
      <c r="AM1262" s="26" t="str" cm="1">
        <f t="array" ref="AM1262">IF(AH1262="Yes",T1262&amp;" (Suspended as of: "&amp;TEXT(AI1262,"m/dd/yyyy")&amp;")",T1262)</f>
        <v xml:space="preserve"> </v>
      </c>
      <c r="AN1262" t="str" cm="1">
        <f t="array" ref="AN126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62" t="str" cm="1">
        <f t="array" ref="AO126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6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62" t="e">
        <f>VLOOKUP(data[[#This Row],[Lead Name]],get_cat!$A$170:$B$172,2,0)</f>
        <v>#N/A</v>
      </c>
      <c r="AR126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63" spans="1:44" x14ac:dyDescent="0.35">
      <c r="A1263" t="s">
        <v>133</v>
      </c>
      <c r="B1263" t="s">
        <v>322</v>
      </c>
      <c r="C1263" t="s">
        <v>322</v>
      </c>
      <c r="D1263" t="s">
        <v>322</v>
      </c>
      <c r="E1263" t="s">
        <v>48</v>
      </c>
      <c r="F1263" t="s">
        <v>48</v>
      </c>
      <c r="G1263" t="s">
        <v>48</v>
      </c>
      <c r="H1263" t="s">
        <v>48</v>
      </c>
      <c r="I1263" t="s">
        <v>48</v>
      </c>
      <c r="J1263" t="s">
        <v>48</v>
      </c>
      <c r="K1263" t="s">
        <v>48</v>
      </c>
      <c r="L1263" t="s">
        <v>48</v>
      </c>
      <c r="M1263" t="s">
        <v>48</v>
      </c>
      <c r="N1263" t="s">
        <v>48</v>
      </c>
      <c r="O1263" t="s">
        <v>48</v>
      </c>
      <c r="P1263" t="s">
        <v>48</v>
      </c>
      <c r="Q1263" t="s">
        <v>48</v>
      </c>
      <c r="R1263" t="s">
        <v>48</v>
      </c>
      <c r="S1263" t="s">
        <v>48</v>
      </c>
      <c r="T1263" t="s">
        <v>322</v>
      </c>
      <c r="U1263" t="s">
        <v>322</v>
      </c>
      <c r="V1263" t="s">
        <v>322</v>
      </c>
      <c r="W1263" t="s">
        <v>322</v>
      </c>
      <c r="X1263" t="s">
        <v>322</v>
      </c>
      <c r="Y1263" t="s">
        <v>322</v>
      </c>
      <c r="Z1263" t="s">
        <v>322</v>
      </c>
      <c r="AH1263" t="s">
        <v>322</v>
      </c>
      <c r="AI1263" s="26"/>
      <c r="AJ1263" s="26" t="s">
        <v>322</v>
      </c>
      <c r="AK1263" s="26" t="s">
        <v>322</v>
      </c>
      <c r="AL1263" s="26" t="s">
        <v>322</v>
      </c>
      <c r="AM1263" s="26" t="str" cm="1">
        <f t="array" ref="AM1263">IF(AH1263="Yes",T1263&amp;" (Suspended as of: "&amp;TEXT(AI1263,"m/dd/yyyy")&amp;")",T1263)</f>
        <v xml:space="preserve"> </v>
      </c>
      <c r="AN1263" t="str" cm="1">
        <f t="array" ref="AN126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63" t="str" cm="1">
        <f t="array" ref="AO126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6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63" t="e">
        <f>VLOOKUP(data[[#This Row],[Lead Name]],get_cat!$A$170:$B$172,2,0)</f>
        <v>#N/A</v>
      </c>
      <c r="AR126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64" spans="1:44" x14ac:dyDescent="0.35">
      <c r="A1264" t="s">
        <v>133</v>
      </c>
      <c r="B1264" t="s">
        <v>322</v>
      </c>
      <c r="C1264" t="s">
        <v>322</v>
      </c>
      <c r="D1264" t="s">
        <v>322</v>
      </c>
      <c r="E1264" t="s">
        <v>48</v>
      </c>
      <c r="F1264" t="s">
        <v>48</v>
      </c>
      <c r="G1264" t="s">
        <v>48</v>
      </c>
      <c r="H1264" t="s">
        <v>48</v>
      </c>
      <c r="I1264" t="s">
        <v>48</v>
      </c>
      <c r="J1264" t="s">
        <v>48</v>
      </c>
      <c r="K1264" t="s">
        <v>48</v>
      </c>
      <c r="L1264" t="s">
        <v>48</v>
      </c>
      <c r="M1264" t="s">
        <v>48</v>
      </c>
      <c r="N1264" t="s">
        <v>48</v>
      </c>
      <c r="O1264" t="s">
        <v>48</v>
      </c>
      <c r="P1264" t="s">
        <v>48</v>
      </c>
      <c r="Q1264" t="s">
        <v>48</v>
      </c>
      <c r="R1264" t="s">
        <v>48</v>
      </c>
      <c r="S1264" t="s">
        <v>48</v>
      </c>
      <c r="T1264" t="s">
        <v>322</v>
      </c>
      <c r="U1264" t="s">
        <v>322</v>
      </c>
      <c r="V1264" t="s">
        <v>322</v>
      </c>
      <c r="W1264" t="s">
        <v>322</v>
      </c>
      <c r="X1264" t="s">
        <v>322</v>
      </c>
      <c r="Y1264" t="s">
        <v>322</v>
      </c>
      <c r="Z1264" t="s">
        <v>322</v>
      </c>
      <c r="AH1264" t="s">
        <v>322</v>
      </c>
      <c r="AI1264" s="26"/>
      <c r="AJ1264" s="26" t="s">
        <v>322</v>
      </c>
      <c r="AK1264" s="26" t="s">
        <v>322</v>
      </c>
      <c r="AL1264" s="26" t="s">
        <v>322</v>
      </c>
      <c r="AM1264" s="26" t="str" cm="1">
        <f t="array" ref="AM1264">IF(AH1264="Yes",T1264&amp;" (Suspended as of: "&amp;TEXT(AI1264,"m/dd/yyyy")&amp;")",T1264)</f>
        <v xml:space="preserve"> </v>
      </c>
      <c r="AN1264" t="str" cm="1">
        <f t="array" ref="AN126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64" t="str" cm="1">
        <f t="array" ref="AO126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6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64" t="e">
        <f>VLOOKUP(data[[#This Row],[Lead Name]],get_cat!$A$170:$B$172,2,0)</f>
        <v>#N/A</v>
      </c>
      <c r="AR126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65" spans="1:44" x14ac:dyDescent="0.35">
      <c r="A1265" t="s">
        <v>133</v>
      </c>
      <c r="B1265" t="s">
        <v>322</v>
      </c>
      <c r="C1265" t="s">
        <v>322</v>
      </c>
      <c r="D1265" t="s">
        <v>322</v>
      </c>
      <c r="E1265" t="s">
        <v>48</v>
      </c>
      <c r="F1265" t="s">
        <v>48</v>
      </c>
      <c r="G1265" t="s">
        <v>48</v>
      </c>
      <c r="H1265" t="s">
        <v>48</v>
      </c>
      <c r="I1265" t="s">
        <v>48</v>
      </c>
      <c r="J1265" t="s">
        <v>48</v>
      </c>
      <c r="K1265" t="s">
        <v>48</v>
      </c>
      <c r="L1265" t="s">
        <v>48</v>
      </c>
      <c r="M1265" t="s">
        <v>48</v>
      </c>
      <c r="N1265" t="s">
        <v>48</v>
      </c>
      <c r="O1265" t="s">
        <v>48</v>
      </c>
      <c r="P1265" t="s">
        <v>48</v>
      </c>
      <c r="Q1265" t="s">
        <v>48</v>
      </c>
      <c r="R1265" t="s">
        <v>48</v>
      </c>
      <c r="S1265" t="s">
        <v>48</v>
      </c>
      <c r="T1265" t="s">
        <v>322</v>
      </c>
      <c r="U1265" t="s">
        <v>322</v>
      </c>
      <c r="V1265" t="s">
        <v>322</v>
      </c>
      <c r="W1265" t="s">
        <v>322</v>
      </c>
      <c r="X1265" t="s">
        <v>322</v>
      </c>
      <c r="Y1265" t="s">
        <v>322</v>
      </c>
      <c r="Z1265" t="s">
        <v>322</v>
      </c>
      <c r="AH1265" t="s">
        <v>322</v>
      </c>
      <c r="AI1265" s="26"/>
      <c r="AJ1265" s="26" t="s">
        <v>322</v>
      </c>
      <c r="AK1265" s="26" t="s">
        <v>322</v>
      </c>
      <c r="AL1265" s="26" t="s">
        <v>322</v>
      </c>
      <c r="AM1265" s="26" t="str" cm="1">
        <f t="array" ref="AM1265">IF(AH1265="Yes",T1265&amp;" (Suspended as of: "&amp;TEXT(AI1265,"m/dd/yyyy")&amp;")",T1265)</f>
        <v xml:space="preserve"> </v>
      </c>
      <c r="AN1265" t="str" cm="1">
        <f t="array" ref="AN126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65" t="str" cm="1">
        <f t="array" ref="AO126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6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65" t="e">
        <f>VLOOKUP(data[[#This Row],[Lead Name]],get_cat!$A$170:$B$172,2,0)</f>
        <v>#N/A</v>
      </c>
      <c r="AR126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66" spans="1:44" x14ac:dyDescent="0.35">
      <c r="A1266" t="s">
        <v>133</v>
      </c>
      <c r="B1266" t="s">
        <v>322</v>
      </c>
      <c r="C1266" t="s">
        <v>322</v>
      </c>
      <c r="D1266" t="s">
        <v>322</v>
      </c>
      <c r="E1266" t="s">
        <v>48</v>
      </c>
      <c r="F1266" t="s">
        <v>48</v>
      </c>
      <c r="G1266" t="s">
        <v>48</v>
      </c>
      <c r="H1266" t="s">
        <v>48</v>
      </c>
      <c r="I1266" t="s">
        <v>48</v>
      </c>
      <c r="J1266" t="s">
        <v>48</v>
      </c>
      <c r="K1266" t="s">
        <v>48</v>
      </c>
      <c r="L1266" t="s">
        <v>48</v>
      </c>
      <c r="M1266" t="s">
        <v>48</v>
      </c>
      <c r="N1266" t="s">
        <v>48</v>
      </c>
      <c r="O1266" t="s">
        <v>48</v>
      </c>
      <c r="P1266" t="s">
        <v>48</v>
      </c>
      <c r="Q1266" t="s">
        <v>48</v>
      </c>
      <c r="R1266" t="s">
        <v>48</v>
      </c>
      <c r="S1266" t="s">
        <v>48</v>
      </c>
      <c r="T1266" t="s">
        <v>322</v>
      </c>
      <c r="U1266" t="s">
        <v>322</v>
      </c>
      <c r="V1266" t="s">
        <v>322</v>
      </c>
      <c r="W1266" t="s">
        <v>322</v>
      </c>
      <c r="X1266" t="s">
        <v>322</v>
      </c>
      <c r="Y1266" t="s">
        <v>322</v>
      </c>
      <c r="Z1266" t="s">
        <v>322</v>
      </c>
      <c r="AH1266" t="s">
        <v>322</v>
      </c>
      <c r="AI1266" s="26"/>
      <c r="AJ1266" s="26" t="s">
        <v>322</v>
      </c>
      <c r="AK1266" s="26" t="s">
        <v>322</v>
      </c>
      <c r="AL1266" s="26" t="s">
        <v>322</v>
      </c>
      <c r="AM1266" s="26" t="str" cm="1">
        <f t="array" ref="AM1266">IF(AH1266="Yes",T1266&amp;" (Suspended as of: "&amp;TEXT(AI1266,"m/dd/yyyy")&amp;")",T1266)</f>
        <v xml:space="preserve"> </v>
      </c>
      <c r="AN1266" t="str" cm="1">
        <f t="array" ref="AN126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66" t="str" cm="1">
        <f t="array" ref="AO126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6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66" t="e">
        <f>VLOOKUP(data[[#This Row],[Lead Name]],get_cat!$A$170:$B$172,2,0)</f>
        <v>#N/A</v>
      </c>
      <c r="AR126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67" spans="1:44" x14ac:dyDescent="0.35">
      <c r="A1267" t="s">
        <v>133</v>
      </c>
      <c r="B1267" t="s">
        <v>322</v>
      </c>
      <c r="C1267" t="s">
        <v>322</v>
      </c>
      <c r="D1267" t="s">
        <v>322</v>
      </c>
      <c r="E1267" t="s">
        <v>48</v>
      </c>
      <c r="F1267" t="s">
        <v>48</v>
      </c>
      <c r="G1267" t="s">
        <v>48</v>
      </c>
      <c r="H1267" t="s">
        <v>48</v>
      </c>
      <c r="I1267" t="s">
        <v>48</v>
      </c>
      <c r="J1267" t="s">
        <v>48</v>
      </c>
      <c r="K1267" t="s">
        <v>48</v>
      </c>
      <c r="L1267" t="s">
        <v>48</v>
      </c>
      <c r="M1267" t="s">
        <v>48</v>
      </c>
      <c r="N1267" t="s">
        <v>48</v>
      </c>
      <c r="O1267" t="s">
        <v>48</v>
      </c>
      <c r="P1267" t="s">
        <v>48</v>
      </c>
      <c r="Q1267" t="s">
        <v>48</v>
      </c>
      <c r="R1267" t="s">
        <v>48</v>
      </c>
      <c r="S1267" t="s">
        <v>48</v>
      </c>
      <c r="T1267" t="s">
        <v>322</v>
      </c>
      <c r="U1267" t="s">
        <v>322</v>
      </c>
      <c r="V1267" t="s">
        <v>322</v>
      </c>
      <c r="W1267" t="s">
        <v>322</v>
      </c>
      <c r="X1267" t="s">
        <v>322</v>
      </c>
      <c r="Y1267" t="s">
        <v>322</v>
      </c>
      <c r="Z1267" t="s">
        <v>322</v>
      </c>
      <c r="AH1267" t="s">
        <v>322</v>
      </c>
      <c r="AI1267" s="26"/>
      <c r="AJ1267" s="26" t="s">
        <v>322</v>
      </c>
      <c r="AK1267" s="26" t="s">
        <v>322</v>
      </c>
      <c r="AL1267" s="26" t="s">
        <v>322</v>
      </c>
      <c r="AM1267" s="26" t="str" cm="1">
        <f t="array" ref="AM1267">IF(AH1267="Yes",T1267&amp;" (Suspended as of: "&amp;TEXT(AI1267,"m/dd/yyyy")&amp;")",T1267)</f>
        <v xml:space="preserve"> </v>
      </c>
      <c r="AN1267" t="str" cm="1">
        <f t="array" ref="AN126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67" t="str" cm="1">
        <f t="array" ref="AO126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6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67" t="e">
        <f>VLOOKUP(data[[#This Row],[Lead Name]],get_cat!$A$170:$B$172,2,0)</f>
        <v>#N/A</v>
      </c>
      <c r="AR126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68" spans="1:44" x14ac:dyDescent="0.35">
      <c r="A1268" t="s">
        <v>133</v>
      </c>
      <c r="B1268" t="s">
        <v>322</v>
      </c>
      <c r="C1268" t="s">
        <v>322</v>
      </c>
      <c r="D1268" t="s">
        <v>322</v>
      </c>
      <c r="E1268" t="s">
        <v>48</v>
      </c>
      <c r="F1268" t="s">
        <v>48</v>
      </c>
      <c r="G1268" t="s">
        <v>48</v>
      </c>
      <c r="H1268" t="s">
        <v>48</v>
      </c>
      <c r="I1268" t="s">
        <v>48</v>
      </c>
      <c r="J1268" t="s">
        <v>48</v>
      </c>
      <c r="K1268" t="s">
        <v>48</v>
      </c>
      <c r="L1268" t="s">
        <v>48</v>
      </c>
      <c r="M1268" t="s">
        <v>48</v>
      </c>
      <c r="N1268" t="s">
        <v>48</v>
      </c>
      <c r="O1268" t="s">
        <v>48</v>
      </c>
      <c r="P1268" t="s">
        <v>48</v>
      </c>
      <c r="Q1268" t="s">
        <v>48</v>
      </c>
      <c r="R1268" t="s">
        <v>48</v>
      </c>
      <c r="S1268" t="s">
        <v>48</v>
      </c>
      <c r="T1268" t="s">
        <v>322</v>
      </c>
      <c r="U1268" t="s">
        <v>322</v>
      </c>
      <c r="V1268" t="s">
        <v>322</v>
      </c>
      <c r="W1268" t="s">
        <v>322</v>
      </c>
      <c r="X1268" t="s">
        <v>322</v>
      </c>
      <c r="Y1268" t="s">
        <v>322</v>
      </c>
      <c r="Z1268" t="s">
        <v>322</v>
      </c>
      <c r="AH1268" t="s">
        <v>322</v>
      </c>
      <c r="AI1268" s="26"/>
      <c r="AJ1268" s="26" t="s">
        <v>322</v>
      </c>
      <c r="AK1268" s="26" t="s">
        <v>322</v>
      </c>
      <c r="AL1268" s="26" t="s">
        <v>322</v>
      </c>
      <c r="AM1268" s="26" t="str" cm="1">
        <f t="array" ref="AM1268">IF(AH1268="Yes",T1268&amp;" (Suspended as of: "&amp;TEXT(AI1268,"m/dd/yyyy")&amp;")",T1268)</f>
        <v xml:space="preserve"> </v>
      </c>
      <c r="AN1268" t="str" cm="1">
        <f t="array" ref="AN126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68" t="str" cm="1">
        <f t="array" ref="AO126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6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68" t="e">
        <f>VLOOKUP(data[[#This Row],[Lead Name]],get_cat!$A$170:$B$172,2,0)</f>
        <v>#N/A</v>
      </c>
      <c r="AR126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69" spans="1:44" x14ac:dyDescent="0.35">
      <c r="A1269" t="s">
        <v>133</v>
      </c>
      <c r="B1269" t="s">
        <v>322</v>
      </c>
      <c r="C1269" t="s">
        <v>322</v>
      </c>
      <c r="D1269" t="s">
        <v>322</v>
      </c>
      <c r="E1269" t="s">
        <v>48</v>
      </c>
      <c r="F1269" t="s">
        <v>48</v>
      </c>
      <c r="G1269" t="s">
        <v>48</v>
      </c>
      <c r="H1269" t="s">
        <v>48</v>
      </c>
      <c r="I1269" t="s">
        <v>48</v>
      </c>
      <c r="J1269" t="s">
        <v>48</v>
      </c>
      <c r="K1269" t="s">
        <v>48</v>
      </c>
      <c r="L1269" t="s">
        <v>48</v>
      </c>
      <c r="M1269" t="s">
        <v>48</v>
      </c>
      <c r="N1269" t="s">
        <v>48</v>
      </c>
      <c r="O1269" t="s">
        <v>48</v>
      </c>
      <c r="P1269" t="s">
        <v>48</v>
      </c>
      <c r="Q1269" t="s">
        <v>48</v>
      </c>
      <c r="R1269" t="s">
        <v>48</v>
      </c>
      <c r="S1269" t="s">
        <v>48</v>
      </c>
      <c r="T1269" t="s">
        <v>322</v>
      </c>
      <c r="U1269" t="s">
        <v>322</v>
      </c>
      <c r="V1269" t="s">
        <v>322</v>
      </c>
      <c r="W1269" t="s">
        <v>322</v>
      </c>
      <c r="X1269" t="s">
        <v>322</v>
      </c>
      <c r="Y1269" t="s">
        <v>322</v>
      </c>
      <c r="Z1269" t="s">
        <v>322</v>
      </c>
      <c r="AH1269" t="s">
        <v>322</v>
      </c>
      <c r="AI1269" s="26"/>
      <c r="AJ1269" s="26" t="s">
        <v>322</v>
      </c>
      <c r="AK1269" s="26" t="s">
        <v>322</v>
      </c>
      <c r="AL1269" s="26" t="s">
        <v>322</v>
      </c>
      <c r="AM1269" s="26" t="str" cm="1">
        <f t="array" ref="AM1269">IF(AH1269="Yes",T1269&amp;" (Suspended as of: "&amp;TEXT(AI1269,"m/dd/yyyy")&amp;")",T1269)</f>
        <v xml:space="preserve"> </v>
      </c>
      <c r="AN1269" t="str" cm="1">
        <f t="array" ref="AN126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69" t="str" cm="1">
        <f t="array" ref="AO126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6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69" t="e">
        <f>VLOOKUP(data[[#This Row],[Lead Name]],get_cat!$A$170:$B$172,2,0)</f>
        <v>#N/A</v>
      </c>
      <c r="AR126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70" spans="1:44" x14ac:dyDescent="0.35">
      <c r="A1270" t="s">
        <v>133</v>
      </c>
      <c r="B1270" t="s">
        <v>322</v>
      </c>
      <c r="C1270" t="s">
        <v>322</v>
      </c>
      <c r="D1270" t="s">
        <v>322</v>
      </c>
      <c r="E1270" t="s">
        <v>48</v>
      </c>
      <c r="F1270" t="s">
        <v>48</v>
      </c>
      <c r="G1270" t="s">
        <v>48</v>
      </c>
      <c r="H1270" t="s">
        <v>48</v>
      </c>
      <c r="I1270" t="s">
        <v>48</v>
      </c>
      <c r="J1270" t="s">
        <v>48</v>
      </c>
      <c r="K1270" t="s">
        <v>48</v>
      </c>
      <c r="L1270" t="s">
        <v>48</v>
      </c>
      <c r="M1270" t="s">
        <v>48</v>
      </c>
      <c r="N1270" t="s">
        <v>48</v>
      </c>
      <c r="O1270" t="s">
        <v>48</v>
      </c>
      <c r="P1270" t="s">
        <v>48</v>
      </c>
      <c r="Q1270" t="s">
        <v>48</v>
      </c>
      <c r="R1270" t="s">
        <v>48</v>
      </c>
      <c r="S1270" t="s">
        <v>48</v>
      </c>
      <c r="T1270" t="s">
        <v>322</v>
      </c>
      <c r="U1270" t="s">
        <v>322</v>
      </c>
      <c r="V1270" t="s">
        <v>322</v>
      </c>
      <c r="W1270" t="s">
        <v>322</v>
      </c>
      <c r="X1270" t="s">
        <v>322</v>
      </c>
      <c r="Y1270" t="s">
        <v>322</v>
      </c>
      <c r="Z1270" t="s">
        <v>322</v>
      </c>
      <c r="AH1270" t="s">
        <v>322</v>
      </c>
      <c r="AI1270" s="26"/>
      <c r="AJ1270" s="26" t="s">
        <v>322</v>
      </c>
      <c r="AK1270" s="26" t="s">
        <v>322</v>
      </c>
      <c r="AL1270" s="26" t="s">
        <v>322</v>
      </c>
      <c r="AM1270" s="26" t="str" cm="1">
        <f t="array" ref="AM1270">IF(AH1270="Yes",T1270&amp;" (Suspended as of: "&amp;TEXT(AI1270,"m/dd/yyyy")&amp;")",T1270)</f>
        <v xml:space="preserve"> </v>
      </c>
      <c r="AN1270" t="str" cm="1">
        <f t="array" ref="AN127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70" t="str" cm="1">
        <f t="array" ref="AO127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7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70" t="e">
        <f>VLOOKUP(data[[#This Row],[Lead Name]],get_cat!$A$170:$B$172,2,0)</f>
        <v>#N/A</v>
      </c>
      <c r="AR127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71" spans="1:44" x14ac:dyDescent="0.35">
      <c r="A1271" t="s">
        <v>133</v>
      </c>
      <c r="B1271" t="s">
        <v>322</v>
      </c>
      <c r="C1271" t="s">
        <v>322</v>
      </c>
      <c r="D1271" t="s">
        <v>322</v>
      </c>
      <c r="E1271" t="s">
        <v>48</v>
      </c>
      <c r="F1271" t="s">
        <v>48</v>
      </c>
      <c r="G1271" t="s">
        <v>48</v>
      </c>
      <c r="H1271" t="s">
        <v>48</v>
      </c>
      <c r="I1271" t="s">
        <v>48</v>
      </c>
      <c r="J1271" t="s">
        <v>48</v>
      </c>
      <c r="K1271" t="s">
        <v>48</v>
      </c>
      <c r="L1271" t="s">
        <v>48</v>
      </c>
      <c r="M1271" t="s">
        <v>48</v>
      </c>
      <c r="N1271" t="s">
        <v>48</v>
      </c>
      <c r="O1271" t="s">
        <v>48</v>
      </c>
      <c r="P1271" t="s">
        <v>48</v>
      </c>
      <c r="Q1271" t="s">
        <v>48</v>
      </c>
      <c r="R1271" t="s">
        <v>48</v>
      </c>
      <c r="S1271" t="s">
        <v>48</v>
      </c>
      <c r="T1271" t="s">
        <v>322</v>
      </c>
      <c r="U1271" t="s">
        <v>322</v>
      </c>
      <c r="V1271" t="s">
        <v>322</v>
      </c>
      <c r="W1271" t="s">
        <v>322</v>
      </c>
      <c r="X1271" t="s">
        <v>322</v>
      </c>
      <c r="Y1271" t="s">
        <v>322</v>
      </c>
      <c r="Z1271" t="s">
        <v>322</v>
      </c>
      <c r="AH1271" t="s">
        <v>322</v>
      </c>
      <c r="AI1271" s="26"/>
      <c r="AJ1271" s="26" t="s">
        <v>322</v>
      </c>
      <c r="AK1271" s="26" t="s">
        <v>322</v>
      </c>
      <c r="AL1271" s="26" t="s">
        <v>322</v>
      </c>
      <c r="AM1271" s="26" t="str" cm="1">
        <f t="array" ref="AM1271">IF(AH1271="Yes",T1271&amp;" (Suspended as of: "&amp;TEXT(AI1271,"m/dd/yyyy")&amp;")",T1271)</f>
        <v xml:space="preserve"> </v>
      </c>
      <c r="AN1271" t="str" cm="1">
        <f t="array" ref="AN127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71" t="str" cm="1">
        <f t="array" ref="AO127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7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71" t="e">
        <f>VLOOKUP(data[[#This Row],[Lead Name]],get_cat!$A$170:$B$172,2,0)</f>
        <v>#N/A</v>
      </c>
      <c r="AR127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72" spans="1:44" x14ac:dyDescent="0.35">
      <c r="A1272" t="s">
        <v>133</v>
      </c>
      <c r="B1272" t="s">
        <v>322</v>
      </c>
      <c r="C1272" t="s">
        <v>322</v>
      </c>
      <c r="D1272" t="s">
        <v>322</v>
      </c>
      <c r="E1272" t="s">
        <v>48</v>
      </c>
      <c r="F1272" t="s">
        <v>48</v>
      </c>
      <c r="G1272" t="s">
        <v>48</v>
      </c>
      <c r="H1272" t="s">
        <v>48</v>
      </c>
      <c r="I1272" t="s">
        <v>48</v>
      </c>
      <c r="J1272" t="s">
        <v>48</v>
      </c>
      <c r="K1272" t="s">
        <v>48</v>
      </c>
      <c r="L1272" t="s">
        <v>48</v>
      </c>
      <c r="M1272" t="s">
        <v>48</v>
      </c>
      <c r="N1272" t="s">
        <v>48</v>
      </c>
      <c r="O1272" t="s">
        <v>48</v>
      </c>
      <c r="P1272" t="s">
        <v>48</v>
      </c>
      <c r="Q1272" t="s">
        <v>48</v>
      </c>
      <c r="R1272" t="s">
        <v>48</v>
      </c>
      <c r="S1272" t="s">
        <v>48</v>
      </c>
      <c r="T1272" t="s">
        <v>322</v>
      </c>
      <c r="U1272" t="s">
        <v>322</v>
      </c>
      <c r="V1272" t="s">
        <v>322</v>
      </c>
      <c r="W1272" t="s">
        <v>322</v>
      </c>
      <c r="X1272" t="s">
        <v>322</v>
      </c>
      <c r="Y1272" t="s">
        <v>322</v>
      </c>
      <c r="Z1272" t="s">
        <v>322</v>
      </c>
      <c r="AH1272" t="s">
        <v>322</v>
      </c>
      <c r="AI1272" s="26"/>
      <c r="AJ1272" s="26" t="s">
        <v>322</v>
      </c>
      <c r="AK1272" s="26" t="s">
        <v>322</v>
      </c>
      <c r="AL1272" s="26" t="s">
        <v>322</v>
      </c>
      <c r="AM1272" s="26" t="str" cm="1">
        <f t="array" ref="AM1272">IF(AH1272="Yes",T1272&amp;" (Suspended as of: "&amp;TEXT(AI1272,"m/dd/yyyy")&amp;")",T1272)</f>
        <v xml:space="preserve"> </v>
      </c>
      <c r="AN1272" t="str" cm="1">
        <f t="array" ref="AN127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72" t="str" cm="1">
        <f t="array" ref="AO127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7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72" t="e">
        <f>VLOOKUP(data[[#This Row],[Lead Name]],get_cat!$A$170:$B$172,2,0)</f>
        <v>#N/A</v>
      </c>
      <c r="AR127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73" spans="1:44" x14ac:dyDescent="0.35">
      <c r="A1273" t="s">
        <v>133</v>
      </c>
      <c r="B1273" t="s">
        <v>322</v>
      </c>
      <c r="C1273" t="s">
        <v>322</v>
      </c>
      <c r="D1273" t="s">
        <v>322</v>
      </c>
      <c r="E1273" t="s">
        <v>48</v>
      </c>
      <c r="F1273" t="s">
        <v>48</v>
      </c>
      <c r="G1273" t="s">
        <v>48</v>
      </c>
      <c r="H1273" t="s">
        <v>48</v>
      </c>
      <c r="I1273" t="s">
        <v>48</v>
      </c>
      <c r="J1273" t="s">
        <v>48</v>
      </c>
      <c r="K1273" t="s">
        <v>48</v>
      </c>
      <c r="L1273" t="s">
        <v>48</v>
      </c>
      <c r="M1273" t="s">
        <v>48</v>
      </c>
      <c r="N1273" t="s">
        <v>48</v>
      </c>
      <c r="O1273" t="s">
        <v>48</v>
      </c>
      <c r="P1273" t="s">
        <v>48</v>
      </c>
      <c r="Q1273" t="s">
        <v>48</v>
      </c>
      <c r="R1273" t="s">
        <v>48</v>
      </c>
      <c r="S1273" t="s">
        <v>48</v>
      </c>
      <c r="T1273" t="s">
        <v>322</v>
      </c>
      <c r="U1273" t="s">
        <v>322</v>
      </c>
      <c r="V1273" t="s">
        <v>322</v>
      </c>
      <c r="W1273" t="s">
        <v>322</v>
      </c>
      <c r="X1273" t="s">
        <v>322</v>
      </c>
      <c r="Y1273" t="s">
        <v>322</v>
      </c>
      <c r="Z1273" t="s">
        <v>322</v>
      </c>
      <c r="AH1273" t="s">
        <v>322</v>
      </c>
      <c r="AI1273" s="26"/>
      <c r="AJ1273" s="26" t="s">
        <v>322</v>
      </c>
      <c r="AK1273" s="26" t="s">
        <v>322</v>
      </c>
      <c r="AL1273" s="26" t="s">
        <v>322</v>
      </c>
      <c r="AM1273" s="26" t="str" cm="1">
        <f t="array" ref="AM1273">IF(AH1273="Yes",T1273&amp;" (Suspended as of: "&amp;TEXT(AI1273,"m/dd/yyyy")&amp;")",T1273)</f>
        <v xml:space="preserve"> </v>
      </c>
      <c r="AN1273" t="str" cm="1">
        <f t="array" ref="AN127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73" t="str" cm="1">
        <f t="array" ref="AO127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7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73" t="e">
        <f>VLOOKUP(data[[#This Row],[Lead Name]],get_cat!$A$170:$B$172,2,0)</f>
        <v>#N/A</v>
      </c>
      <c r="AR127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74" spans="1:44" x14ac:dyDescent="0.35">
      <c r="A1274" t="s">
        <v>133</v>
      </c>
      <c r="B1274" t="s">
        <v>322</v>
      </c>
      <c r="C1274" t="s">
        <v>322</v>
      </c>
      <c r="D1274" t="s">
        <v>322</v>
      </c>
      <c r="E1274" t="s">
        <v>48</v>
      </c>
      <c r="F1274" t="s">
        <v>48</v>
      </c>
      <c r="G1274" t="s">
        <v>48</v>
      </c>
      <c r="H1274" t="s">
        <v>48</v>
      </c>
      <c r="I1274" t="s">
        <v>48</v>
      </c>
      <c r="J1274" t="s">
        <v>48</v>
      </c>
      <c r="K1274" t="s">
        <v>48</v>
      </c>
      <c r="L1274" t="s">
        <v>48</v>
      </c>
      <c r="M1274" t="s">
        <v>48</v>
      </c>
      <c r="N1274" t="s">
        <v>48</v>
      </c>
      <c r="O1274" t="s">
        <v>48</v>
      </c>
      <c r="P1274" t="s">
        <v>48</v>
      </c>
      <c r="Q1274" t="s">
        <v>48</v>
      </c>
      <c r="R1274" t="s">
        <v>48</v>
      </c>
      <c r="S1274" t="s">
        <v>48</v>
      </c>
      <c r="T1274" t="s">
        <v>322</v>
      </c>
      <c r="U1274" t="s">
        <v>322</v>
      </c>
      <c r="V1274" t="s">
        <v>322</v>
      </c>
      <c r="W1274" t="s">
        <v>322</v>
      </c>
      <c r="X1274" t="s">
        <v>322</v>
      </c>
      <c r="Y1274" t="s">
        <v>322</v>
      </c>
      <c r="Z1274" t="s">
        <v>322</v>
      </c>
      <c r="AH1274" t="s">
        <v>322</v>
      </c>
      <c r="AI1274" s="26"/>
      <c r="AJ1274" s="26" t="s">
        <v>322</v>
      </c>
      <c r="AK1274" s="26" t="s">
        <v>322</v>
      </c>
      <c r="AL1274" s="26" t="s">
        <v>322</v>
      </c>
      <c r="AM1274" s="26" t="str" cm="1">
        <f t="array" ref="AM1274">IF(AH1274="Yes",T1274&amp;" (Suspended as of: "&amp;TEXT(AI1274,"m/dd/yyyy")&amp;")",T1274)</f>
        <v xml:space="preserve"> </v>
      </c>
      <c r="AN1274" t="str" cm="1">
        <f t="array" ref="AN127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74" t="str" cm="1">
        <f t="array" ref="AO127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7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74" t="e">
        <f>VLOOKUP(data[[#This Row],[Lead Name]],get_cat!$A$170:$B$172,2,0)</f>
        <v>#N/A</v>
      </c>
      <c r="AR127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75" spans="1:44" x14ac:dyDescent="0.35">
      <c r="A1275" t="s">
        <v>133</v>
      </c>
      <c r="B1275" t="s">
        <v>322</v>
      </c>
      <c r="C1275" t="s">
        <v>322</v>
      </c>
      <c r="D1275" t="s">
        <v>322</v>
      </c>
      <c r="E1275" t="s">
        <v>48</v>
      </c>
      <c r="F1275" t="s">
        <v>48</v>
      </c>
      <c r="G1275" t="s">
        <v>48</v>
      </c>
      <c r="H1275" t="s">
        <v>48</v>
      </c>
      <c r="I1275" t="s">
        <v>48</v>
      </c>
      <c r="J1275" t="s">
        <v>48</v>
      </c>
      <c r="K1275" t="s">
        <v>48</v>
      </c>
      <c r="L1275" t="s">
        <v>48</v>
      </c>
      <c r="M1275" t="s">
        <v>48</v>
      </c>
      <c r="N1275" t="s">
        <v>48</v>
      </c>
      <c r="O1275" t="s">
        <v>48</v>
      </c>
      <c r="P1275" t="s">
        <v>48</v>
      </c>
      <c r="Q1275" t="s">
        <v>48</v>
      </c>
      <c r="R1275" t="s">
        <v>48</v>
      </c>
      <c r="S1275" t="s">
        <v>48</v>
      </c>
      <c r="T1275" t="s">
        <v>322</v>
      </c>
      <c r="U1275" t="s">
        <v>322</v>
      </c>
      <c r="V1275" t="s">
        <v>322</v>
      </c>
      <c r="W1275" t="s">
        <v>322</v>
      </c>
      <c r="X1275" t="s">
        <v>322</v>
      </c>
      <c r="Y1275" t="s">
        <v>322</v>
      </c>
      <c r="Z1275" t="s">
        <v>322</v>
      </c>
      <c r="AH1275" t="s">
        <v>322</v>
      </c>
      <c r="AI1275" s="26"/>
      <c r="AJ1275" s="26" t="s">
        <v>322</v>
      </c>
      <c r="AK1275" s="26" t="s">
        <v>322</v>
      </c>
      <c r="AL1275" s="26" t="s">
        <v>322</v>
      </c>
      <c r="AM1275" s="26" t="str" cm="1">
        <f t="array" ref="AM1275">IF(AH1275="Yes",T1275&amp;" (Suspended as of: "&amp;TEXT(AI1275,"m/dd/yyyy")&amp;")",T1275)</f>
        <v xml:space="preserve"> </v>
      </c>
      <c r="AN1275" t="str" cm="1">
        <f t="array" ref="AN127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75" t="str" cm="1">
        <f t="array" ref="AO127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7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75" t="e">
        <f>VLOOKUP(data[[#This Row],[Lead Name]],get_cat!$A$170:$B$172,2,0)</f>
        <v>#N/A</v>
      </c>
      <c r="AR127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76" spans="1:44" x14ac:dyDescent="0.35">
      <c r="A1276" t="s">
        <v>133</v>
      </c>
      <c r="B1276" t="s">
        <v>322</v>
      </c>
      <c r="C1276" t="s">
        <v>322</v>
      </c>
      <c r="D1276" t="s">
        <v>322</v>
      </c>
      <c r="E1276" t="s">
        <v>48</v>
      </c>
      <c r="F1276" t="s">
        <v>48</v>
      </c>
      <c r="G1276" t="s">
        <v>48</v>
      </c>
      <c r="H1276" t="s">
        <v>48</v>
      </c>
      <c r="I1276" t="s">
        <v>48</v>
      </c>
      <c r="J1276" t="s">
        <v>48</v>
      </c>
      <c r="K1276" t="s">
        <v>48</v>
      </c>
      <c r="L1276" t="s">
        <v>48</v>
      </c>
      <c r="M1276" t="s">
        <v>48</v>
      </c>
      <c r="N1276" t="s">
        <v>48</v>
      </c>
      <c r="O1276" t="s">
        <v>48</v>
      </c>
      <c r="P1276" t="s">
        <v>48</v>
      </c>
      <c r="Q1276" t="s">
        <v>48</v>
      </c>
      <c r="R1276" t="s">
        <v>48</v>
      </c>
      <c r="S1276" t="s">
        <v>48</v>
      </c>
      <c r="T1276" t="s">
        <v>322</v>
      </c>
      <c r="U1276" t="s">
        <v>322</v>
      </c>
      <c r="V1276" t="s">
        <v>322</v>
      </c>
      <c r="W1276" t="s">
        <v>322</v>
      </c>
      <c r="X1276" t="s">
        <v>322</v>
      </c>
      <c r="Y1276" t="s">
        <v>322</v>
      </c>
      <c r="Z1276" t="s">
        <v>322</v>
      </c>
      <c r="AH1276" t="s">
        <v>322</v>
      </c>
      <c r="AI1276" s="26"/>
      <c r="AJ1276" s="26" t="s">
        <v>322</v>
      </c>
      <c r="AK1276" s="26" t="s">
        <v>322</v>
      </c>
      <c r="AL1276" s="26" t="s">
        <v>322</v>
      </c>
      <c r="AM1276" s="26" t="str" cm="1">
        <f t="array" ref="AM1276">IF(AH1276="Yes",T1276&amp;" (Suspended as of: "&amp;TEXT(AI1276,"m/dd/yyyy")&amp;")",T1276)</f>
        <v xml:space="preserve"> </v>
      </c>
      <c r="AN1276" t="str" cm="1">
        <f t="array" ref="AN127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76" t="str" cm="1">
        <f t="array" ref="AO127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7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76" t="e">
        <f>VLOOKUP(data[[#This Row],[Lead Name]],get_cat!$A$170:$B$172,2,0)</f>
        <v>#N/A</v>
      </c>
      <c r="AR127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77" spans="1:44" x14ac:dyDescent="0.35">
      <c r="A1277" t="s">
        <v>133</v>
      </c>
      <c r="B1277" t="s">
        <v>322</v>
      </c>
      <c r="C1277" t="s">
        <v>322</v>
      </c>
      <c r="D1277" t="s">
        <v>322</v>
      </c>
      <c r="E1277" t="s">
        <v>48</v>
      </c>
      <c r="F1277" t="s">
        <v>48</v>
      </c>
      <c r="G1277" t="s">
        <v>48</v>
      </c>
      <c r="H1277" t="s">
        <v>48</v>
      </c>
      <c r="I1277" t="s">
        <v>48</v>
      </c>
      <c r="J1277" t="s">
        <v>48</v>
      </c>
      <c r="K1277" t="s">
        <v>48</v>
      </c>
      <c r="L1277" t="s">
        <v>48</v>
      </c>
      <c r="M1277" t="s">
        <v>48</v>
      </c>
      <c r="N1277" t="s">
        <v>48</v>
      </c>
      <c r="O1277" t="s">
        <v>48</v>
      </c>
      <c r="P1277" t="s">
        <v>48</v>
      </c>
      <c r="Q1277" t="s">
        <v>48</v>
      </c>
      <c r="R1277" t="s">
        <v>48</v>
      </c>
      <c r="S1277" t="s">
        <v>48</v>
      </c>
      <c r="T1277" t="s">
        <v>322</v>
      </c>
      <c r="U1277" t="s">
        <v>322</v>
      </c>
      <c r="V1277" t="s">
        <v>322</v>
      </c>
      <c r="W1277" t="s">
        <v>322</v>
      </c>
      <c r="X1277" t="s">
        <v>322</v>
      </c>
      <c r="Y1277" t="s">
        <v>322</v>
      </c>
      <c r="Z1277" t="s">
        <v>322</v>
      </c>
      <c r="AH1277" t="s">
        <v>322</v>
      </c>
      <c r="AI1277" s="26"/>
      <c r="AJ1277" s="26" t="s">
        <v>322</v>
      </c>
      <c r="AK1277" s="26" t="s">
        <v>322</v>
      </c>
      <c r="AL1277" s="26" t="s">
        <v>322</v>
      </c>
      <c r="AM1277" s="26" t="str" cm="1">
        <f t="array" ref="AM1277">IF(AH1277="Yes",T1277&amp;" (Suspended as of: "&amp;TEXT(AI1277,"m/dd/yyyy")&amp;")",T1277)</f>
        <v xml:space="preserve"> </v>
      </c>
      <c r="AN1277" t="str" cm="1">
        <f t="array" ref="AN127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77" t="str" cm="1">
        <f t="array" ref="AO127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7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77" t="e">
        <f>VLOOKUP(data[[#This Row],[Lead Name]],get_cat!$A$170:$B$172,2,0)</f>
        <v>#N/A</v>
      </c>
      <c r="AR127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78" spans="1:44" x14ac:dyDescent="0.35">
      <c r="A1278" t="s">
        <v>133</v>
      </c>
      <c r="B1278" t="s">
        <v>322</v>
      </c>
      <c r="C1278" t="s">
        <v>322</v>
      </c>
      <c r="D1278" t="s">
        <v>322</v>
      </c>
      <c r="E1278" t="s">
        <v>48</v>
      </c>
      <c r="F1278" t="s">
        <v>48</v>
      </c>
      <c r="G1278" t="s">
        <v>48</v>
      </c>
      <c r="H1278" t="s">
        <v>48</v>
      </c>
      <c r="I1278" t="s">
        <v>48</v>
      </c>
      <c r="J1278" t="s">
        <v>48</v>
      </c>
      <c r="K1278" t="s">
        <v>48</v>
      </c>
      <c r="L1278" t="s">
        <v>48</v>
      </c>
      <c r="M1278" t="s">
        <v>48</v>
      </c>
      <c r="N1278" t="s">
        <v>48</v>
      </c>
      <c r="O1278" t="s">
        <v>48</v>
      </c>
      <c r="P1278" t="s">
        <v>48</v>
      </c>
      <c r="Q1278" t="s">
        <v>48</v>
      </c>
      <c r="R1278" t="s">
        <v>48</v>
      </c>
      <c r="S1278" t="s">
        <v>48</v>
      </c>
      <c r="T1278" t="s">
        <v>322</v>
      </c>
      <c r="U1278" t="s">
        <v>322</v>
      </c>
      <c r="V1278" t="s">
        <v>322</v>
      </c>
      <c r="W1278" t="s">
        <v>322</v>
      </c>
      <c r="X1278" t="s">
        <v>322</v>
      </c>
      <c r="Y1278" t="s">
        <v>322</v>
      </c>
      <c r="Z1278" t="s">
        <v>322</v>
      </c>
      <c r="AH1278" t="s">
        <v>322</v>
      </c>
      <c r="AI1278" s="26"/>
      <c r="AJ1278" s="26" t="s">
        <v>322</v>
      </c>
      <c r="AK1278" s="26" t="s">
        <v>322</v>
      </c>
      <c r="AL1278" s="26" t="s">
        <v>322</v>
      </c>
      <c r="AM1278" s="26" t="str" cm="1">
        <f t="array" ref="AM1278">IF(AH1278="Yes",T1278&amp;" (Suspended as of: "&amp;TEXT(AI1278,"m/dd/yyyy")&amp;")",T1278)</f>
        <v xml:space="preserve"> </v>
      </c>
      <c r="AN1278" t="str" cm="1">
        <f t="array" ref="AN127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78" t="str" cm="1">
        <f t="array" ref="AO127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7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78" t="e">
        <f>VLOOKUP(data[[#This Row],[Lead Name]],get_cat!$A$170:$B$172,2,0)</f>
        <v>#N/A</v>
      </c>
      <c r="AR127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79" spans="1:44" x14ac:dyDescent="0.35">
      <c r="A1279" t="s">
        <v>133</v>
      </c>
      <c r="B1279" t="s">
        <v>322</v>
      </c>
      <c r="C1279" t="s">
        <v>322</v>
      </c>
      <c r="D1279" t="s">
        <v>322</v>
      </c>
      <c r="E1279" t="s">
        <v>48</v>
      </c>
      <c r="F1279" t="s">
        <v>48</v>
      </c>
      <c r="G1279" t="s">
        <v>48</v>
      </c>
      <c r="H1279" t="s">
        <v>48</v>
      </c>
      <c r="I1279" t="s">
        <v>48</v>
      </c>
      <c r="J1279" t="s">
        <v>48</v>
      </c>
      <c r="K1279" t="s">
        <v>48</v>
      </c>
      <c r="L1279" t="s">
        <v>48</v>
      </c>
      <c r="M1279" t="s">
        <v>48</v>
      </c>
      <c r="N1279" t="s">
        <v>48</v>
      </c>
      <c r="O1279" t="s">
        <v>48</v>
      </c>
      <c r="P1279" t="s">
        <v>48</v>
      </c>
      <c r="Q1279" t="s">
        <v>48</v>
      </c>
      <c r="R1279" t="s">
        <v>48</v>
      </c>
      <c r="S1279" t="s">
        <v>48</v>
      </c>
      <c r="T1279" t="s">
        <v>322</v>
      </c>
      <c r="U1279" t="s">
        <v>322</v>
      </c>
      <c r="V1279" t="s">
        <v>322</v>
      </c>
      <c r="W1279" t="s">
        <v>322</v>
      </c>
      <c r="X1279" t="s">
        <v>322</v>
      </c>
      <c r="Y1279" t="s">
        <v>322</v>
      </c>
      <c r="Z1279" t="s">
        <v>322</v>
      </c>
      <c r="AH1279" t="s">
        <v>322</v>
      </c>
      <c r="AI1279" s="26"/>
      <c r="AJ1279" s="26" t="s">
        <v>322</v>
      </c>
      <c r="AK1279" s="26" t="s">
        <v>322</v>
      </c>
      <c r="AL1279" s="26" t="s">
        <v>322</v>
      </c>
      <c r="AM1279" s="26" t="str" cm="1">
        <f t="array" ref="AM1279">IF(AH1279="Yes",T1279&amp;" (Suspended as of: "&amp;TEXT(AI1279,"m/dd/yyyy")&amp;")",T1279)</f>
        <v xml:space="preserve"> </v>
      </c>
      <c r="AN1279" t="str" cm="1">
        <f t="array" ref="AN127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79" t="str" cm="1">
        <f t="array" ref="AO127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7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79" t="e">
        <f>VLOOKUP(data[[#This Row],[Lead Name]],get_cat!$A$170:$B$172,2,0)</f>
        <v>#N/A</v>
      </c>
      <c r="AR127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80" spans="1:44" x14ac:dyDescent="0.35">
      <c r="A1280" t="s">
        <v>133</v>
      </c>
      <c r="B1280" t="s">
        <v>322</v>
      </c>
      <c r="C1280" t="s">
        <v>322</v>
      </c>
      <c r="D1280" t="s">
        <v>322</v>
      </c>
      <c r="E1280" t="s">
        <v>48</v>
      </c>
      <c r="F1280" t="s">
        <v>48</v>
      </c>
      <c r="G1280" t="s">
        <v>48</v>
      </c>
      <c r="H1280" t="s">
        <v>48</v>
      </c>
      <c r="I1280" t="s">
        <v>48</v>
      </c>
      <c r="J1280" t="s">
        <v>48</v>
      </c>
      <c r="K1280" t="s">
        <v>48</v>
      </c>
      <c r="L1280" t="s">
        <v>48</v>
      </c>
      <c r="M1280" t="s">
        <v>48</v>
      </c>
      <c r="N1280" t="s">
        <v>48</v>
      </c>
      <c r="O1280" t="s">
        <v>48</v>
      </c>
      <c r="P1280" t="s">
        <v>48</v>
      </c>
      <c r="Q1280" t="s">
        <v>48</v>
      </c>
      <c r="R1280" t="s">
        <v>48</v>
      </c>
      <c r="S1280" t="s">
        <v>48</v>
      </c>
      <c r="T1280" t="s">
        <v>322</v>
      </c>
      <c r="U1280" t="s">
        <v>322</v>
      </c>
      <c r="V1280" t="s">
        <v>322</v>
      </c>
      <c r="W1280" t="s">
        <v>322</v>
      </c>
      <c r="X1280" t="s">
        <v>322</v>
      </c>
      <c r="Y1280" t="s">
        <v>322</v>
      </c>
      <c r="Z1280" t="s">
        <v>322</v>
      </c>
      <c r="AH1280" t="s">
        <v>322</v>
      </c>
      <c r="AI1280" s="26"/>
      <c r="AJ1280" s="26" t="s">
        <v>322</v>
      </c>
      <c r="AK1280" s="26" t="s">
        <v>322</v>
      </c>
      <c r="AL1280" s="26" t="s">
        <v>322</v>
      </c>
      <c r="AM1280" s="26" t="str" cm="1">
        <f t="array" ref="AM1280">IF(AH1280="Yes",T1280&amp;" (Suspended as of: "&amp;TEXT(AI1280,"m/dd/yyyy")&amp;")",T1280)</f>
        <v xml:space="preserve"> </v>
      </c>
      <c r="AN1280" t="str" cm="1">
        <f t="array" ref="AN128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80" t="str" cm="1">
        <f t="array" ref="AO128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8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80" t="e">
        <f>VLOOKUP(data[[#This Row],[Lead Name]],get_cat!$A$170:$B$172,2,0)</f>
        <v>#N/A</v>
      </c>
      <c r="AR128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81" spans="1:44" x14ac:dyDescent="0.35">
      <c r="A1281" t="s">
        <v>133</v>
      </c>
      <c r="B1281" t="s">
        <v>322</v>
      </c>
      <c r="C1281" t="s">
        <v>322</v>
      </c>
      <c r="D1281" t="s">
        <v>322</v>
      </c>
      <c r="E1281" t="s">
        <v>48</v>
      </c>
      <c r="F1281" t="s">
        <v>48</v>
      </c>
      <c r="G1281" t="s">
        <v>48</v>
      </c>
      <c r="H1281" t="s">
        <v>48</v>
      </c>
      <c r="I1281" t="s">
        <v>48</v>
      </c>
      <c r="J1281" t="s">
        <v>48</v>
      </c>
      <c r="K1281" t="s">
        <v>48</v>
      </c>
      <c r="L1281" t="s">
        <v>48</v>
      </c>
      <c r="M1281" t="s">
        <v>48</v>
      </c>
      <c r="N1281" t="s">
        <v>48</v>
      </c>
      <c r="O1281" t="s">
        <v>48</v>
      </c>
      <c r="P1281" t="s">
        <v>48</v>
      </c>
      <c r="Q1281" t="s">
        <v>48</v>
      </c>
      <c r="R1281" t="s">
        <v>48</v>
      </c>
      <c r="S1281" t="s">
        <v>48</v>
      </c>
      <c r="T1281" t="s">
        <v>322</v>
      </c>
      <c r="U1281" t="s">
        <v>322</v>
      </c>
      <c r="V1281" t="s">
        <v>322</v>
      </c>
      <c r="W1281" t="s">
        <v>322</v>
      </c>
      <c r="X1281" t="s">
        <v>322</v>
      </c>
      <c r="Y1281" t="s">
        <v>322</v>
      </c>
      <c r="Z1281" t="s">
        <v>322</v>
      </c>
      <c r="AH1281" t="s">
        <v>322</v>
      </c>
      <c r="AI1281" s="26"/>
      <c r="AJ1281" s="26" t="s">
        <v>322</v>
      </c>
      <c r="AK1281" s="26" t="s">
        <v>322</v>
      </c>
      <c r="AL1281" s="26" t="s">
        <v>322</v>
      </c>
      <c r="AM1281" s="26" t="str" cm="1">
        <f t="array" ref="AM1281">IF(AH1281="Yes",T1281&amp;" (Suspended as of: "&amp;TEXT(AI1281,"m/dd/yyyy")&amp;")",T1281)</f>
        <v xml:space="preserve"> </v>
      </c>
      <c r="AN1281" t="str" cm="1">
        <f t="array" ref="AN128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81" t="str" cm="1">
        <f t="array" ref="AO128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8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81" t="e">
        <f>VLOOKUP(data[[#This Row],[Lead Name]],get_cat!$A$170:$B$172,2,0)</f>
        <v>#N/A</v>
      </c>
      <c r="AR128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82" spans="1:44" x14ac:dyDescent="0.35">
      <c r="A1282" t="s">
        <v>133</v>
      </c>
      <c r="B1282" t="s">
        <v>322</v>
      </c>
      <c r="C1282" t="s">
        <v>322</v>
      </c>
      <c r="D1282" t="s">
        <v>322</v>
      </c>
      <c r="E1282" t="s">
        <v>48</v>
      </c>
      <c r="F1282" t="s">
        <v>48</v>
      </c>
      <c r="G1282" t="s">
        <v>48</v>
      </c>
      <c r="H1282" t="s">
        <v>48</v>
      </c>
      <c r="I1282" t="s">
        <v>48</v>
      </c>
      <c r="J1282" t="s">
        <v>48</v>
      </c>
      <c r="K1282" t="s">
        <v>48</v>
      </c>
      <c r="L1282" t="s">
        <v>48</v>
      </c>
      <c r="M1282" t="s">
        <v>48</v>
      </c>
      <c r="N1282" t="s">
        <v>48</v>
      </c>
      <c r="O1282" t="s">
        <v>48</v>
      </c>
      <c r="P1282" t="s">
        <v>48</v>
      </c>
      <c r="Q1282" t="s">
        <v>48</v>
      </c>
      <c r="R1282" t="s">
        <v>48</v>
      </c>
      <c r="S1282" t="s">
        <v>48</v>
      </c>
      <c r="T1282" t="s">
        <v>322</v>
      </c>
      <c r="U1282" t="s">
        <v>322</v>
      </c>
      <c r="V1282" t="s">
        <v>322</v>
      </c>
      <c r="W1282" t="s">
        <v>322</v>
      </c>
      <c r="X1282" t="s">
        <v>322</v>
      </c>
      <c r="Y1282" t="s">
        <v>322</v>
      </c>
      <c r="Z1282" t="s">
        <v>322</v>
      </c>
      <c r="AH1282" t="s">
        <v>322</v>
      </c>
      <c r="AI1282" s="26"/>
      <c r="AJ1282" s="26" t="s">
        <v>322</v>
      </c>
      <c r="AK1282" s="26" t="s">
        <v>322</v>
      </c>
      <c r="AL1282" s="26" t="s">
        <v>322</v>
      </c>
      <c r="AM1282" s="26" t="str" cm="1">
        <f t="array" ref="AM1282">IF(AH1282="Yes",T1282&amp;" (Suspended as of: "&amp;TEXT(AI1282,"m/dd/yyyy")&amp;")",T1282)</f>
        <v xml:space="preserve"> </v>
      </c>
      <c r="AN1282" t="str" cm="1">
        <f t="array" ref="AN128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82" t="str" cm="1">
        <f t="array" ref="AO128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8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82" t="e">
        <f>VLOOKUP(data[[#This Row],[Lead Name]],get_cat!$A$170:$B$172,2,0)</f>
        <v>#N/A</v>
      </c>
      <c r="AR128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83" spans="1:44" x14ac:dyDescent="0.35">
      <c r="A1283" t="s">
        <v>133</v>
      </c>
      <c r="B1283" t="s">
        <v>322</v>
      </c>
      <c r="C1283" t="s">
        <v>322</v>
      </c>
      <c r="D1283" t="s">
        <v>322</v>
      </c>
      <c r="E1283" t="s">
        <v>48</v>
      </c>
      <c r="F1283" t="s">
        <v>48</v>
      </c>
      <c r="G1283" t="s">
        <v>48</v>
      </c>
      <c r="H1283" t="s">
        <v>48</v>
      </c>
      <c r="I1283" t="s">
        <v>48</v>
      </c>
      <c r="J1283" t="s">
        <v>48</v>
      </c>
      <c r="K1283" t="s">
        <v>48</v>
      </c>
      <c r="L1283" t="s">
        <v>48</v>
      </c>
      <c r="M1283" t="s">
        <v>48</v>
      </c>
      <c r="N1283" t="s">
        <v>48</v>
      </c>
      <c r="O1283" t="s">
        <v>48</v>
      </c>
      <c r="P1283" t="s">
        <v>48</v>
      </c>
      <c r="Q1283" t="s">
        <v>48</v>
      </c>
      <c r="R1283" t="s">
        <v>48</v>
      </c>
      <c r="S1283" t="s">
        <v>48</v>
      </c>
      <c r="T1283" t="s">
        <v>322</v>
      </c>
      <c r="U1283" t="s">
        <v>322</v>
      </c>
      <c r="V1283" t="s">
        <v>322</v>
      </c>
      <c r="W1283" t="s">
        <v>322</v>
      </c>
      <c r="X1283" t="s">
        <v>322</v>
      </c>
      <c r="Y1283" t="s">
        <v>322</v>
      </c>
      <c r="Z1283" t="s">
        <v>322</v>
      </c>
      <c r="AH1283" t="s">
        <v>322</v>
      </c>
      <c r="AI1283" s="26"/>
      <c r="AJ1283" s="26" t="s">
        <v>322</v>
      </c>
      <c r="AK1283" s="26" t="s">
        <v>322</v>
      </c>
      <c r="AL1283" s="26" t="s">
        <v>322</v>
      </c>
      <c r="AM1283" s="26" t="str" cm="1">
        <f t="array" ref="AM1283">IF(AH1283="Yes",T1283&amp;" (Suspended as of: "&amp;TEXT(AI1283,"m/dd/yyyy")&amp;")",T1283)</f>
        <v xml:space="preserve"> </v>
      </c>
      <c r="AN1283" t="str" cm="1">
        <f t="array" ref="AN128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83" t="str" cm="1">
        <f t="array" ref="AO128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8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83" t="e">
        <f>VLOOKUP(data[[#This Row],[Lead Name]],get_cat!$A$170:$B$172,2,0)</f>
        <v>#N/A</v>
      </c>
      <c r="AR128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84" spans="1:44" x14ac:dyDescent="0.35">
      <c r="A1284" t="s">
        <v>133</v>
      </c>
      <c r="B1284" t="s">
        <v>322</v>
      </c>
      <c r="C1284" t="s">
        <v>322</v>
      </c>
      <c r="D1284" t="s">
        <v>322</v>
      </c>
      <c r="E1284" t="s">
        <v>48</v>
      </c>
      <c r="F1284" t="s">
        <v>48</v>
      </c>
      <c r="G1284" t="s">
        <v>48</v>
      </c>
      <c r="H1284" t="s">
        <v>48</v>
      </c>
      <c r="I1284" t="s">
        <v>48</v>
      </c>
      <c r="J1284" t="s">
        <v>48</v>
      </c>
      <c r="K1284" t="s">
        <v>48</v>
      </c>
      <c r="L1284" t="s">
        <v>48</v>
      </c>
      <c r="M1284" t="s">
        <v>48</v>
      </c>
      <c r="N1284" t="s">
        <v>48</v>
      </c>
      <c r="O1284" t="s">
        <v>48</v>
      </c>
      <c r="P1284" t="s">
        <v>48</v>
      </c>
      <c r="Q1284" t="s">
        <v>48</v>
      </c>
      <c r="R1284" t="s">
        <v>48</v>
      </c>
      <c r="S1284" t="s">
        <v>48</v>
      </c>
      <c r="T1284" t="s">
        <v>322</v>
      </c>
      <c r="U1284" t="s">
        <v>322</v>
      </c>
      <c r="V1284" t="s">
        <v>322</v>
      </c>
      <c r="W1284" t="s">
        <v>322</v>
      </c>
      <c r="X1284" t="s">
        <v>322</v>
      </c>
      <c r="Y1284" t="s">
        <v>322</v>
      </c>
      <c r="Z1284" t="s">
        <v>322</v>
      </c>
      <c r="AH1284" t="s">
        <v>322</v>
      </c>
      <c r="AI1284" s="26"/>
      <c r="AJ1284" s="26" t="s">
        <v>322</v>
      </c>
      <c r="AK1284" s="26" t="s">
        <v>322</v>
      </c>
      <c r="AL1284" s="26" t="s">
        <v>322</v>
      </c>
      <c r="AM1284" s="26" t="str" cm="1">
        <f t="array" ref="AM1284">IF(AH1284="Yes",T1284&amp;" (Suspended as of: "&amp;TEXT(AI1284,"m/dd/yyyy")&amp;")",T1284)</f>
        <v xml:space="preserve"> </v>
      </c>
      <c r="AN1284" t="str" cm="1">
        <f t="array" ref="AN128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84" t="str" cm="1">
        <f t="array" ref="AO128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8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84" t="e">
        <f>VLOOKUP(data[[#This Row],[Lead Name]],get_cat!$A$170:$B$172,2,0)</f>
        <v>#N/A</v>
      </c>
      <c r="AR128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85" spans="1:44" x14ac:dyDescent="0.35">
      <c r="A1285" t="s">
        <v>133</v>
      </c>
      <c r="B1285" t="s">
        <v>322</v>
      </c>
      <c r="C1285" t="s">
        <v>322</v>
      </c>
      <c r="D1285" t="s">
        <v>322</v>
      </c>
      <c r="E1285" t="s">
        <v>48</v>
      </c>
      <c r="F1285" t="s">
        <v>48</v>
      </c>
      <c r="G1285" t="s">
        <v>48</v>
      </c>
      <c r="H1285" t="s">
        <v>48</v>
      </c>
      <c r="I1285" t="s">
        <v>48</v>
      </c>
      <c r="J1285" t="s">
        <v>48</v>
      </c>
      <c r="K1285" t="s">
        <v>48</v>
      </c>
      <c r="L1285" t="s">
        <v>48</v>
      </c>
      <c r="M1285" t="s">
        <v>48</v>
      </c>
      <c r="N1285" t="s">
        <v>48</v>
      </c>
      <c r="O1285" t="s">
        <v>48</v>
      </c>
      <c r="P1285" t="s">
        <v>48</v>
      </c>
      <c r="Q1285" t="s">
        <v>48</v>
      </c>
      <c r="R1285" t="s">
        <v>48</v>
      </c>
      <c r="S1285" t="s">
        <v>48</v>
      </c>
      <c r="T1285" t="s">
        <v>322</v>
      </c>
      <c r="U1285" t="s">
        <v>322</v>
      </c>
      <c r="V1285" t="s">
        <v>322</v>
      </c>
      <c r="W1285" t="s">
        <v>322</v>
      </c>
      <c r="X1285" t="s">
        <v>322</v>
      </c>
      <c r="Y1285" t="s">
        <v>322</v>
      </c>
      <c r="Z1285" t="s">
        <v>322</v>
      </c>
      <c r="AH1285" t="s">
        <v>322</v>
      </c>
      <c r="AI1285" s="26"/>
      <c r="AJ1285" s="26" t="s">
        <v>322</v>
      </c>
      <c r="AK1285" s="26" t="s">
        <v>322</v>
      </c>
      <c r="AL1285" s="26" t="s">
        <v>322</v>
      </c>
      <c r="AM1285" s="26" t="str" cm="1">
        <f t="array" ref="AM1285">IF(AH1285="Yes",T1285&amp;" (Suspended as of: "&amp;TEXT(AI1285,"m/dd/yyyy")&amp;")",T1285)</f>
        <v xml:space="preserve"> </v>
      </c>
      <c r="AN1285" t="str" cm="1">
        <f t="array" ref="AN128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85" t="str" cm="1">
        <f t="array" ref="AO128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8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85" t="e">
        <f>VLOOKUP(data[[#This Row],[Lead Name]],get_cat!$A$170:$B$172,2,0)</f>
        <v>#N/A</v>
      </c>
      <c r="AR128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86" spans="1:44" x14ac:dyDescent="0.35">
      <c r="A1286" t="s">
        <v>133</v>
      </c>
      <c r="B1286" t="s">
        <v>322</v>
      </c>
      <c r="C1286" t="s">
        <v>322</v>
      </c>
      <c r="D1286" t="s">
        <v>322</v>
      </c>
      <c r="E1286" t="s">
        <v>48</v>
      </c>
      <c r="F1286" t="s">
        <v>48</v>
      </c>
      <c r="G1286" t="s">
        <v>48</v>
      </c>
      <c r="H1286" t="s">
        <v>48</v>
      </c>
      <c r="I1286" t="s">
        <v>48</v>
      </c>
      <c r="J1286" t="s">
        <v>48</v>
      </c>
      <c r="K1286" t="s">
        <v>48</v>
      </c>
      <c r="L1286" t="s">
        <v>48</v>
      </c>
      <c r="M1286" t="s">
        <v>48</v>
      </c>
      <c r="N1286" t="s">
        <v>48</v>
      </c>
      <c r="O1286" t="s">
        <v>48</v>
      </c>
      <c r="P1286" t="s">
        <v>48</v>
      </c>
      <c r="Q1286" t="s">
        <v>48</v>
      </c>
      <c r="R1286" t="s">
        <v>48</v>
      </c>
      <c r="S1286" t="s">
        <v>48</v>
      </c>
      <c r="T1286" t="s">
        <v>322</v>
      </c>
      <c r="U1286" t="s">
        <v>322</v>
      </c>
      <c r="V1286" t="s">
        <v>322</v>
      </c>
      <c r="W1286" t="s">
        <v>322</v>
      </c>
      <c r="X1286" t="s">
        <v>322</v>
      </c>
      <c r="Y1286" t="s">
        <v>322</v>
      </c>
      <c r="Z1286" t="s">
        <v>322</v>
      </c>
      <c r="AH1286" t="s">
        <v>322</v>
      </c>
      <c r="AI1286" s="26"/>
      <c r="AJ1286" s="26" t="s">
        <v>322</v>
      </c>
      <c r="AK1286" s="26" t="s">
        <v>322</v>
      </c>
      <c r="AL1286" s="26" t="s">
        <v>322</v>
      </c>
      <c r="AM1286" s="26" t="str" cm="1">
        <f t="array" ref="AM1286">IF(AH1286="Yes",T1286&amp;" (Suspended as of: "&amp;TEXT(AI1286,"m/dd/yyyy")&amp;")",T1286)</f>
        <v xml:space="preserve"> </v>
      </c>
      <c r="AN1286" t="str" cm="1">
        <f t="array" ref="AN128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86" t="str" cm="1">
        <f t="array" ref="AO128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8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86" t="e">
        <f>VLOOKUP(data[[#This Row],[Lead Name]],get_cat!$A$170:$B$172,2,0)</f>
        <v>#N/A</v>
      </c>
      <c r="AR128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87" spans="1:44" x14ac:dyDescent="0.35">
      <c r="A1287" t="s">
        <v>133</v>
      </c>
      <c r="B1287" t="s">
        <v>322</v>
      </c>
      <c r="C1287" t="s">
        <v>322</v>
      </c>
      <c r="D1287" t="s">
        <v>322</v>
      </c>
      <c r="E1287" t="s">
        <v>48</v>
      </c>
      <c r="F1287" t="s">
        <v>48</v>
      </c>
      <c r="G1287" t="s">
        <v>48</v>
      </c>
      <c r="H1287" t="s">
        <v>48</v>
      </c>
      <c r="I1287" t="s">
        <v>48</v>
      </c>
      <c r="J1287" t="s">
        <v>48</v>
      </c>
      <c r="K1287" t="s">
        <v>48</v>
      </c>
      <c r="L1287" t="s">
        <v>48</v>
      </c>
      <c r="M1287" t="s">
        <v>48</v>
      </c>
      <c r="N1287" t="s">
        <v>48</v>
      </c>
      <c r="O1287" t="s">
        <v>48</v>
      </c>
      <c r="P1287" t="s">
        <v>48</v>
      </c>
      <c r="Q1287" t="s">
        <v>48</v>
      </c>
      <c r="R1287" t="s">
        <v>48</v>
      </c>
      <c r="S1287" t="s">
        <v>48</v>
      </c>
      <c r="T1287" t="s">
        <v>322</v>
      </c>
      <c r="U1287" t="s">
        <v>322</v>
      </c>
      <c r="V1287" t="s">
        <v>322</v>
      </c>
      <c r="W1287" t="s">
        <v>322</v>
      </c>
      <c r="X1287" t="s">
        <v>322</v>
      </c>
      <c r="Y1287" t="s">
        <v>322</v>
      </c>
      <c r="Z1287" t="s">
        <v>322</v>
      </c>
      <c r="AH1287" t="s">
        <v>322</v>
      </c>
      <c r="AI1287" s="26"/>
      <c r="AJ1287" s="26" t="s">
        <v>322</v>
      </c>
      <c r="AK1287" s="26" t="s">
        <v>322</v>
      </c>
      <c r="AL1287" s="26" t="s">
        <v>322</v>
      </c>
      <c r="AM1287" s="26" t="str" cm="1">
        <f t="array" ref="AM1287">IF(AH1287="Yes",T1287&amp;" (Suspended as of: "&amp;TEXT(AI1287,"m/dd/yyyy")&amp;")",T1287)</f>
        <v xml:space="preserve"> </v>
      </c>
      <c r="AN1287" t="str" cm="1">
        <f t="array" ref="AN128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87" t="str" cm="1">
        <f t="array" ref="AO128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8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87" t="e">
        <f>VLOOKUP(data[[#This Row],[Lead Name]],get_cat!$A$170:$B$172,2,0)</f>
        <v>#N/A</v>
      </c>
      <c r="AR128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88" spans="1:44" x14ac:dyDescent="0.35">
      <c r="A1288" t="s">
        <v>133</v>
      </c>
      <c r="B1288" t="s">
        <v>322</v>
      </c>
      <c r="C1288" t="s">
        <v>322</v>
      </c>
      <c r="D1288" t="s">
        <v>322</v>
      </c>
      <c r="E1288" t="s">
        <v>48</v>
      </c>
      <c r="F1288" t="s">
        <v>48</v>
      </c>
      <c r="G1288" t="s">
        <v>48</v>
      </c>
      <c r="H1288" t="s">
        <v>48</v>
      </c>
      <c r="I1288" t="s">
        <v>48</v>
      </c>
      <c r="J1288" t="s">
        <v>48</v>
      </c>
      <c r="K1288" t="s">
        <v>48</v>
      </c>
      <c r="L1288" t="s">
        <v>48</v>
      </c>
      <c r="M1288" t="s">
        <v>48</v>
      </c>
      <c r="N1288" t="s">
        <v>48</v>
      </c>
      <c r="O1288" t="s">
        <v>48</v>
      </c>
      <c r="P1288" t="s">
        <v>48</v>
      </c>
      <c r="Q1288" t="s">
        <v>48</v>
      </c>
      <c r="R1288" t="s">
        <v>48</v>
      </c>
      <c r="S1288" t="s">
        <v>48</v>
      </c>
      <c r="T1288" t="s">
        <v>322</v>
      </c>
      <c r="U1288" t="s">
        <v>322</v>
      </c>
      <c r="V1288" t="s">
        <v>322</v>
      </c>
      <c r="W1288" t="s">
        <v>322</v>
      </c>
      <c r="X1288" t="s">
        <v>322</v>
      </c>
      <c r="Y1288" t="s">
        <v>322</v>
      </c>
      <c r="Z1288" t="s">
        <v>322</v>
      </c>
      <c r="AH1288" t="s">
        <v>322</v>
      </c>
      <c r="AI1288" s="26"/>
      <c r="AJ1288" s="26" t="s">
        <v>322</v>
      </c>
      <c r="AK1288" s="26" t="s">
        <v>322</v>
      </c>
      <c r="AL1288" s="26" t="s">
        <v>322</v>
      </c>
      <c r="AM1288" s="26" t="str" cm="1">
        <f t="array" ref="AM1288">IF(AH1288="Yes",T1288&amp;" (Suspended as of: "&amp;TEXT(AI1288,"m/dd/yyyy")&amp;")",T1288)</f>
        <v xml:space="preserve"> </v>
      </c>
      <c r="AN1288" t="str" cm="1">
        <f t="array" ref="AN128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88" t="str" cm="1">
        <f t="array" ref="AO128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8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88" t="e">
        <f>VLOOKUP(data[[#This Row],[Lead Name]],get_cat!$A$170:$B$172,2,0)</f>
        <v>#N/A</v>
      </c>
      <c r="AR128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89" spans="1:44" x14ac:dyDescent="0.35">
      <c r="A1289" t="s">
        <v>133</v>
      </c>
      <c r="B1289" t="s">
        <v>322</v>
      </c>
      <c r="C1289" t="s">
        <v>322</v>
      </c>
      <c r="D1289" t="s">
        <v>322</v>
      </c>
      <c r="E1289" t="s">
        <v>48</v>
      </c>
      <c r="F1289" t="s">
        <v>48</v>
      </c>
      <c r="G1289" t="s">
        <v>48</v>
      </c>
      <c r="H1289" t="s">
        <v>48</v>
      </c>
      <c r="I1289" t="s">
        <v>48</v>
      </c>
      <c r="J1289" t="s">
        <v>48</v>
      </c>
      <c r="K1289" t="s">
        <v>48</v>
      </c>
      <c r="L1289" t="s">
        <v>48</v>
      </c>
      <c r="M1289" t="s">
        <v>48</v>
      </c>
      <c r="N1289" t="s">
        <v>48</v>
      </c>
      <c r="O1289" t="s">
        <v>48</v>
      </c>
      <c r="P1289" t="s">
        <v>48</v>
      </c>
      <c r="Q1289" t="s">
        <v>48</v>
      </c>
      <c r="R1289" t="s">
        <v>48</v>
      </c>
      <c r="S1289" t="s">
        <v>48</v>
      </c>
      <c r="T1289" t="s">
        <v>322</v>
      </c>
      <c r="U1289" t="s">
        <v>322</v>
      </c>
      <c r="V1289" t="s">
        <v>322</v>
      </c>
      <c r="W1289" t="s">
        <v>322</v>
      </c>
      <c r="X1289" t="s">
        <v>322</v>
      </c>
      <c r="Y1289" t="s">
        <v>322</v>
      </c>
      <c r="Z1289" t="s">
        <v>322</v>
      </c>
      <c r="AH1289" t="s">
        <v>322</v>
      </c>
      <c r="AI1289" s="26"/>
      <c r="AJ1289" s="26" t="s">
        <v>322</v>
      </c>
      <c r="AK1289" s="26" t="s">
        <v>322</v>
      </c>
      <c r="AL1289" s="26" t="s">
        <v>322</v>
      </c>
      <c r="AM1289" s="26" t="str" cm="1">
        <f t="array" ref="AM1289">IF(AH1289="Yes",T1289&amp;" (Suspended as of: "&amp;TEXT(AI1289,"m/dd/yyyy")&amp;")",T1289)</f>
        <v xml:space="preserve"> </v>
      </c>
      <c r="AN1289" t="str" cm="1">
        <f t="array" ref="AN128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89" t="str" cm="1">
        <f t="array" ref="AO128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8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89" t="e">
        <f>VLOOKUP(data[[#This Row],[Lead Name]],get_cat!$A$170:$B$172,2,0)</f>
        <v>#N/A</v>
      </c>
      <c r="AR128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90" spans="1:44" x14ac:dyDescent="0.35">
      <c r="A1290" t="s">
        <v>133</v>
      </c>
      <c r="B1290" t="s">
        <v>322</v>
      </c>
      <c r="C1290" t="s">
        <v>322</v>
      </c>
      <c r="D1290" t="s">
        <v>322</v>
      </c>
      <c r="E1290" t="s">
        <v>48</v>
      </c>
      <c r="F1290" t="s">
        <v>48</v>
      </c>
      <c r="G1290" t="s">
        <v>48</v>
      </c>
      <c r="H1290" t="s">
        <v>48</v>
      </c>
      <c r="I1290" t="s">
        <v>48</v>
      </c>
      <c r="J1290" t="s">
        <v>48</v>
      </c>
      <c r="K1290" t="s">
        <v>48</v>
      </c>
      <c r="L1290" t="s">
        <v>48</v>
      </c>
      <c r="M1290" t="s">
        <v>48</v>
      </c>
      <c r="N1290" t="s">
        <v>48</v>
      </c>
      <c r="O1290" t="s">
        <v>48</v>
      </c>
      <c r="P1290" t="s">
        <v>48</v>
      </c>
      <c r="Q1290" t="s">
        <v>48</v>
      </c>
      <c r="R1290" t="s">
        <v>48</v>
      </c>
      <c r="S1290" t="s">
        <v>48</v>
      </c>
      <c r="T1290" t="s">
        <v>322</v>
      </c>
      <c r="U1290" t="s">
        <v>322</v>
      </c>
      <c r="V1290" t="s">
        <v>322</v>
      </c>
      <c r="W1290" t="s">
        <v>322</v>
      </c>
      <c r="X1290" t="s">
        <v>322</v>
      </c>
      <c r="Y1290" t="s">
        <v>322</v>
      </c>
      <c r="Z1290" t="s">
        <v>322</v>
      </c>
      <c r="AH1290" t="s">
        <v>322</v>
      </c>
      <c r="AI1290" s="26"/>
      <c r="AJ1290" s="26" t="s">
        <v>322</v>
      </c>
      <c r="AK1290" s="26" t="s">
        <v>322</v>
      </c>
      <c r="AL1290" s="26" t="s">
        <v>322</v>
      </c>
      <c r="AM1290" s="26" t="str" cm="1">
        <f t="array" ref="AM1290">IF(AH1290="Yes",T1290&amp;" (Suspended as of: "&amp;TEXT(AI1290,"m/dd/yyyy")&amp;")",T1290)</f>
        <v xml:space="preserve"> </v>
      </c>
      <c r="AN1290" t="str" cm="1">
        <f t="array" ref="AN129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90" t="str" cm="1">
        <f t="array" ref="AO129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9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90" t="e">
        <f>VLOOKUP(data[[#This Row],[Lead Name]],get_cat!$A$170:$B$172,2,0)</f>
        <v>#N/A</v>
      </c>
      <c r="AR129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91" spans="1:44" x14ac:dyDescent="0.35">
      <c r="A1291" t="s">
        <v>133</v>
      </c>
      <c r="B1291" t="s">
        <v>322</v>
      </c>
      <c r="C1291" t="s">
        <v>322</v>
      </c>
      <c r="D1291" t="s">
        <v>322</v>
      </c>
      <c r="E1291" t="s">
        <v>48</v>
      </c>
      <c r="F1291" t="s">
        <v>48</v>
      </c>
      <c r="G1291" t="s">
        <v>48</v>
      </c>
      <c r="H1291" t="s">
        <v>48</v>
      </c>
      <c r="I1291" t="s">
        <v>48</v>
      </c>
      <c r="J1291" t="s">
        <v>48</v>
      </c>
      <c r="K1291" t="s">
        <v>48</v>
      </c>
      <c r="L1291" t="s">
        <v>48</v>
      </c>
      <c r="M1291" t="s">
        <v>48</v>
      </c>
      <c r="N1291" t="s">
        <v>48</v>
      </c>
      <c r="O1291" t="s">
        <v>48</v>
      </c>
      <c r="P1291" t="s">
        <v>48</v>
      </c>
      <c r="Q1291" t="s">
        <v>48</v>
      </c>
      <c r="R1291" t="s">
        <v>48</v>
      </c>
      <c r="S1291" t="s">
        <v>48</v>
      </c>
      <c r="T1291" t="s">
        <v>322</v>
      </c>
      <c r="U1291" t="s">
        <v>322</v>
      </c>
      <c r="V1291" t="s">
        <v>322</v>
      </c>
      <c r="W1291" t="s">
        <v>322</v>
      </c>
      <c r="X1291" t="s">
        <v>322</v>
      </c>
      <c r="Y1291" t="s">
        <v>322</v>
      </c>
      <c r="Z1291" t="s">
        <v>322</v>
      </c>
      <c r="AH1291" t="s">
        <v>322</v>
      </c>
      <c r="AI1291" s="26"/>
      <c r="AJ1291" s="26" t="s">
        <v>322</v>
      </c>
      <c r="AK1291" s="26" t="s">
        <v>322</v>
      </c>
      <c r="AL1291" s="26" t="s">
        <v>322</v>
      </c>
      <c r="AM1291" s="26" t="str" cm="1">
        <f t="array" ref="AM1291">IF(AH1291="Yes",T1291&amp;" (Suspended as of: "&amp;TEXT(AI1291,"m/dd/yyyy")&amp;")",T1291)</f>
        <v xml:space="preserve"> </v>
      </c>
      <c r="AN1291" t="str" cm="1">
        <f t="array" ref="AN129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91" t="str" cm="1">
        <f t="array" ref="AO129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9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91" t="e">
        <f>VLOOKUP(data[[#This Row],[Lead Name]],get_cat!$A$170:$B$172,2,0)</f>
        <v>#N/A</v>
      </c>
      <c r="AR129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92" spans="1:44" x14ac:dyDescent="0.35">
      <c r="A1292" t="s">
        <v>133</v>
      </c>
      <c r="B1292" t="s">
        <v>322</v>
      </c>
      <c r="C1292" t="s">
        <v>322</v>
      </c>
      <c r="D1292" t="s">
        <v>322</v>
      </c>
      <c r="E1292" t="s">
        <v>48</v>
      </c>
      <c r="F1292" t="s">
        <v>48</v>
      </c>
      <c r="G1292" t="s">
        <v>48</v>
      </c>
      <c r="H1292" t="s">
        <v>48</v>
      </c>
      <c r="I1292" t="s">
        <v>48</v>
      </c>
      <c r="J1292" t="s">
        <v>48</v>
      </c>
      <c r="K1292" t="s">
        <v>48</v>
      </c>
      <c r="L1292" t="s">
        <v>48</v>
      </c>
      <c r="M1292" t="s">
        <v>48</v>
      </c>
      <c r="N1292" t="s">
        <v>48</v>
      </c>
      <c r="O1292" t="s">
        <v>48</v>
      </c>
      <c r="P1292" t="s">
        <v>48</v>
      </c>
      <c r="Q1292" t="s">
        <v>48</v>
      </c>
      <c r="R1292" t="s">
        <v>48</v>
      </c>
      <c r="S1292" t="s">
        <v>48</v>
      </c>
      <c r="T1292" t="s">
        <v>322</v>
      </c>
      <c r="U1292" t="s">
        <v>322</v>
      </c>
      <c r="V1292" t="s">
        <v>322</v>
      </c>
      <c r="W1292" t="s">
        <v>322</v>
      </c>
      <c r="X1292" t="s">
        <v>322</v>
      </c>
      <c r="Y1292" t="s">
        <v>322</v>
      </c>
      <c r="Z1292" t="s">
        <v>322</v>
      </c>
      <c r="AH1292" t="s">
        <v>322</v>
      </c>
      <c r="AI1292" s="26"/>
      <c r="AJ1292" s="26" t="s">
        <v>322</v>
      </c>
      <c r="AK1292" s="26" t="s">
        <v>322</v>
      </c>
      <c r="AL1292" s="26" t="s">
        <v>322</v>
      </c>
      <c r="AM1292" s="26" t="str" cm="1">
        <f t="array" ref="AM1292">IF(AH1292="Yes",T1292&amp;" (Suspended as of: "&amp;TEXT(AI1292,"m/dd/yyyy")&amp;")",T1292)</f>
        <v xml:space="preserve"> </v>
      </c>
      <c r="AN1292" t="str" cm="1">
        <f t="array" ref="AN129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92" t="str" cm="1">
        <f t="array" ref="AO129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9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92" t="e">
        <f>VLOOKUP(data[[#This Row],[Lead Name]],get_cat!$A$170:$B$172,2,0)</f>
        <v>#N/A</v>
      </c>
      <c r="AR129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93" spans="1:44" x14ac:dyDescent="0.35">
      <c r="A1293" t="s">
        <v>133</v>
      </c>
      <c r="B1293" t="s">
        <v>322</v>
      </c>
      <c r="C1293" t="s">
        <v>322</v>
      </c>
      <c r="D1293" t="s">
        <v>322</v>
      </c>
      <c r="E1293" t="s">
        <v>48</v>
      </c>
      <c r="F1293" t="s">
        <v>48</v>
      </c>
      <c r="G1293" t="s">
        <v>48</v>
      </c>
      <c r="H1293" t="s">
        <v>48</v>
      </c>
      <c r="I1293" t="s">
        <v>48</v>
      </c>
      <c r="J1293" t="s">
        <v>48</v>
      </c>
      <c r="K1293" t="s">
        <v>48</v>
      </c>
      <c r="L1293" t="s">
        <v>48</v>
      </c>
      <c r="M1293" t="s">
        <v>48</v>
      </c>
      <c r="N1293" t="s">
        <v>48</v>
      </c>
      <c r="O1293" t="s">
        <v>48</v>
      </c>
      <c r="P1293" t="s">
        <v>48</v>
      </c>
      <c r="Q1293" t="s">
        <v>48</v>
      </c>
      <c r="R1293" t="s">
        <v>48</v>
      </c>
      <c r="S1293" t="s">
        <v>48</v>
      </c>
      <c r="T1293" t="s">
        <v>322</v>
      </c>
      <c r="U1293" t="s">
        <v>322</v>
      </c>
      <c r="V1293" t="s">
        <v>322</v>
      </c>
      <c r="W1293" t="s">
        <v>322</v>
      </c>
      <c r="X1293" t="s">
        <v>322</v>
      </c>
      <c r="Y1293" t="s">
        <v>322</v>
      </c>
      <c r="Z1293" t="s">
        <v>322</v>
      </c>
      <c r="AH1293" t="s">
        <v>322</v>
      </c>
      <c r="AI1293" s="26"/>
      <c r="AJ1293" s="26" t="s">
        <v>322</v>
      </c>
      <c r="AK1293" s="26" t="s">
        <v>322</v>
      </c>
      <c r="AL1293" s="26" t="s">
        <v>322</v>
      </c>
      <c r="AM1293" s="26" t="str" cm="1">
        <f t="array" ref="AM1293">IF(AH1293="Yes",T1293&amp;" (Suspended as of: "&amp;TEXT(AI1293,"m/dd/yyyy")&amp;")",T1293)</f>
        <v xml:space="preserve"> </v>
      </c>
      <c r="AN1293" t="str" cm="1">
        <f t="array" ref="AN129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93" t="str" cm="1">
        <f t="array" ref="AO129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9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93" t="e">
        <f>VLOOKUP(data[[#This Row],[Lead Name]],get_cat!$A$170:$B$172,2,0)</f>
        <v>#N/A</v>
      </c>
      <c r="AR129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94" spans="1:44" x14ac:dyDescent="0.35">
      <c r="A1294" t="s">
        <v>133</v>
      </c>
      <c r="B1294" t="s">
        <v>322</v>
      </c>
      <c r="C1294" t="s">
        <v>322</v>
      </c>
      <c r="D1294" t="s">
        <v>322</v>
      </c>
      <c r="E1294" t="s">
        <v>48</v>
      </c>
      <c r="F1294" t="s">
        <v>48</v>
      </c>
      <c r="G1294" t="s">
        <v>48</v>
      </c>
      <c r="H1294" t="s">
        <v>48</v>
      </c>
      <c r="I1294" t="s">
        <v>48</v>
      </c>
      <c r="J1294" t="s">
        <v>48</v>
      </c>
      <c r="K1294" t="s">
        <v>48</v>
      </c>
      <c r="L1294" t="s">
        <v>48</v>
      </c>
      <c r="M1294" t="s">
        <v>48</v>
      </c>
      <c r="N1294" t="s">
        <v>48</v>
      </c>
      <c r="O1294" t="s">
        <v>48</v>
      </c>
      <c r="P1294" t="s">
        <v>48</v>
      </c>
      <c r="Q1294" t="s">
        <v>48</v>
      </c>
      <c r="R1294" t="s">
        <v>48</v>
      </c>
      <c r="S1294" t="s">
        <v>48</v>
      </c>
      <c r="T1294" t="s">
        <v>322</v>
      </c>
      <c r="U1294" t="s">
        <v>322</v>
      </c>
      <c r="V1294" t="s">
        <v>322</v>
      </c>
      <c r="W1294" t="s">
        <v>322</v>
      </c>
      <c r="X1294" t="s">
        <v>322</v>
      </c>
      <c r="Y1294" t="s">
        <v>322</v>
      </c>
      <c r="Z1294" t="s">
        <v>322</v>
      </c>
      <c r="AH1294" t="s">
        <v>322</v>
      </c>
      <c r="AI1294" s="26"/>
      <c r="AJ1294" s="26" t="s">
        <v>322</v>
      </c>
      <c r="AK1294" s="26" t="s">
        <v>322</v>
      </c>
      <c r="AL1294" s="26" t="s">
        <v>322</v>
      </c>
      <c r="AM1294" s="26" t="str" cm="1">
        <f t="array" ref="AM1294">IF(AH1294="Yes",T1294&amp;" (Suspended as of: "&amp;TEXT(AI1294,"m/dd/yyyy")&amp;")",T1294)</f>
        <v xml:space="preserve"> </v>
      </c>
      <c r="AN1294" t="str" cm="1">
        <f t="array" ref="AN129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94" t="str" cm="1">
        <f t="array" ref="AO129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9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94" t="e">
        <f>VLOOKUP(data[[#This Row],[Lead Name]],get_cat!$A$170:$B$172,2,0)</f>
        <v>#N/A</v>
      </c>
      <c r="AR129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95" spans="1:44" x14ac:dyDescent="0.35">
      <c r="A1295" t="s">
        <v>133</v>
      </c>
      <c r="B1295" t="s">
        <v>322</v>
      </c>
      <c r="C1295" t="s">
        <v>322</v>
      </c>
      <c r="D1295" t="s">
        <v>322</v>
      </c>
      <c r="E1295" t="s">
        <v>48</v>
      </c>
      <c r="F1295" t="s">
        <v>48</v>
      </c>
      <c r="G1295" t="s">
        <v>48</v>
      </c>
      <c r="H1295" t="s">
        <v>48</v>
      </c>
      <c r="I1295" t="s">
        <v>48</v>
      </c>
      <c r="J1295" t="s">
        <v>48</v>
      </c>
      <c r="K1295" t="s">
        <v>48</v>
      </c>
      <c r="L1295" t="s">
        <v>48</v>
      </c>
      <c r="M1295" t="s">
        <v>48</v>
      </c>
      <c r="N1295" t="s">
        <v>48</v>
      </c>
      <c r="O1295" t="s">
        <v>48</v>
      </c>
      <c r="P1295" t="s">
        <v>48</v>
      </c>
      <c r="Q1295" t="s">
        <v>48</v>
      </c>
      <c r="R1295" t="s">
        <v>48</v>
      </c>
      <c r="S1295" t="s">
        <v>48</v>
      </c>
      <c r="T1295" t="s">
        <v>322</v>
      </c>
      <c r="U1295" t="s">
        <v>322</v>
      </c>
      <c r="V1295" t="s">
        <v>322</v>
      </c>
      <c r="W1295" t="s">
        <v>322</v>
      </c>
      <c r="X1295" t="s">
        <v>322</v>
      </c>
      <c r="Y1295" t="s">
        <v>322</v>
      </c>
      <c r="Z1295" t="s">
        <v>322</v>
      </c>
      <c r="AH1295" t="s">
        <v>322</v>
      </c>
      <c r="AI1295" s="26"/>
      <c r="AJ1295" s="26" t="s">
        <v>322</v>
      </c>
      <c r="AK1295" s="26" t="s">
        <v>322</v>
      </c>
      <c r="AL1295" s="26" t="s">
        <v>322</v>
      </c>
      <c r="AM1295" s="26" t="str" cm="1">
        <f t="array" ref="AM1295">IF(AH1295="Yes",T1295&amp;" (Suspended as of: "&amp;TEXT(AI1295,"m/dd/yyyy")&amp;")",T1295)</f>
        <v xml:space="preserve"> </v>
      </c>
      <c r="AN1295" t="str" cm="1">
        <f t="array" ref="AN129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95" t="str" cm="1">
        <f t="array" ref="AO129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9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95" t="e">
        <f>VLOOKUP(data[[#This Row],[Lead Name]],get_cat!$A$170:$B$172,2,0)</f>
        <v>#N/A</v>
      </c>
      <c r="AR129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96" spans="1:44" x14ac:dyDescent="0.35">
      <c r="A1296" t="s">
        <v>133</v>
      </c>
      <c r="B1296" t="s">
        <v>322</v>
      </c>
      <c r="C1296" t="s">
        <v>322</v>
      </c>
      <c r="D1296" t="s">
        <v>322</v>
      </c>
      <c r="E1296" t="s">
        <v>48</v>
      </c>
      <c r="F1296" t="s">
        <v>48</v>
      </c>
      <c r="G1296" t="s">
        <v>48</v>
      </c>
      <c r="H1296" t="s">
        <v>48</v>
      </c>
      <c r="I1296" t="s">
        <v>48</v>
      </c>
      <c r="J1296" t="s">
        <v>48</v>
      </c>
      <c r="K1296" t="s">
        <v>48</v>
      </c>
      <c r="L1296" t="s">
        <v>48</v>
      </c>
      <c r="M1296" t="s">
        <v>48</v>
      </c>
      <c r="N1296" t="s">
        <v>48</v>
      </c>
      <c r="O1296" t="s">
        <v>48</v>
      </c>
      <c r="P1296" t="s">
        <v>48</v>
      </c>
      <c r="Q1296" t="s">
        <v>48</v>
      </c>
      <c r="R1296" t="s">
        <v>48</v>
      </c>
      <c r="S1296" t="s">
        <v>48</v>
      </c>
      <c r="T1296" t="s">
        <v>322</v>
      </c>
      <c r="U1296" t="s">
        <v>322</v>
      </c>
      <c r="V1296" t="s">
        <v>322</v>
      </c>
      <c r="W1296" t="s">
        <v>322</v>
      </c>
      <c r="X1296" t="s">
        <v>322</v>
      </c>
      <c r="Y1296" t="s">
        <v>322</v>
      </c>
      <c r="Z1296" t="s">
        <v>322</v>
      </c>
      <c r="AH1296" t="s">
        <v>322</v>
      </c>
      <c r="AI1296" s="26"/>
      <c r="AJ1296" s="26" t="s">
        <v>322</v>
      </c>
      <c r="AK1296" s="26" t="s">
        <v>322</v>
      </c>
      <c r="AL1296" s="26" t="s">
        <v>322</v>
      </c>
      <c r="AM1296" s="26" t="str" cm="1">
        <f t="array" ref="AM1296">IF(AH1296="Yes",T1296&amp;" (Suspended as of: "&amp;TEXT(AI1296,"m/dd/yyyy")&amp;")",T1296)</f>
        <v xml:space="preserve"> </v>
      </c>
      <c r="AN1296" t="str" cm="1">
        <f t="array" ref="AN129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96" t="str" cm="1">
        <f t="array" ref="AO129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9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96" t="e">
        <f>VLOOKUP(data[[#This Row],[Lead Name]],get_cat!$A$170:$B$172,2,0)</f>
        <v>#N/A</v>
      </c>
      <c r="AR129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97" spans="1:44" x14ac:dyDescent="0.35">
      <c r="A1297" t="s">
        <v>133</v>
      </c>
      <c r="B1297" t="s">
        <v>322</v>
      </c>
      <c r="C1297" t="s">
        <v>322</v>
      </c>
      <c r="D1297" t="s">
        <v>322</v>
      </c>
      <c r="E1297" t="s">
        <v>48</v>
      </c>
      <c r="F1297" t="s">
        <v>48</v>
      </c>
      <c r="G1297" t="s">
        <v>48</v>
      </c>
      <c r="H1297" t="s">
        <v>48</v>
      </c>
      <c r="I1297" t="s">
        <v>48</v>
      </c>
      <c r="J1297" t="s">
        <v>48</v>
      </c>
      <c r="K1297" t="s">
        <v>48</v>
      </c>
      <c r="L1297" t="s">
        <v>48</v>
      </c>
      <c r="M1297" t="s">
        <v>48</v>
      </c>
      <c r="N1297" t="s">
        <v>48</v>
      </c>
      <c r="O1297" t="s">
        <v>48</v>
      </c>
      <c r="P1297" t="s">
        <v>48</v>
      </c>
      <c r="Q1297" t="s">
        <v>48</v>
      </c>
      <c r="R1297" t="s">
        <v>48</v>
      </c>
      <c r="S1297" t="s">
        <v>48</v>
      </c>
      <c r="T1297" t="s">
        <v>322</v>
      </c>
      <c r="U1297" t="s">
        <v>322</v>
      </c>
      <c r="V1297" t="s">
        <v>322</v>
      </c>
      <c r="W1297" t="s">
        <v>322</v>
      </c>
      <c r="X1297" t="s">
        <v>322</v>
      </c>
      <c r="Y1297" t="s">
        <v>322</v>
      </c>
      <c r="Z1297" t="s">
        <v>322</v>
      </c>
      <c r="AH1297" t="s">
        <v>322</v>
      </c>
      <c r="AI1297" s="26"/>
      <c r="AJ1297" s="26" t="s">
        <v>322</v>
      </c>
      <c r="AK1297" s="26" t="s">
        <v>322</v>
      </c>
      <c r="AL1297" s="26" t="s">
        <v>322</v>
      </c>
      <c r="AM1297" s="26" t="str" cm="1">
        <f t="array" ref="AM1297">IF(AH1297="Yes",T1297&amp;" (Suspended as of: "&amp;TEXT(AI1297,"m/dd/yyyy")&amp;")",T1297)</f>
        <v xml:space="preserve"> </v>
      </c>
      <c r="AN1297" t="str" cm="1">
        <f t="array" ref="AN129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97" t="str" cm="1">
        <f t="array" ref="AO129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9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97" t="e">
        <f>VLOOKUP(data[[#This Row],[Lead Name]],get_cat!$A$170:$B$172,2,0)</f>
        <v>#N/A</v>
      </c>
      <c r="AR129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98" spans="1:44" x14ac:dyDescent="0.35">
      <c r="A1298" t="s">
        <v>133</v>
      </c>
      <c r="B1298" t="s">
        <v>322</v>
      </c>
      <c r="C1298" t="s">
        <v>322</v>
      </c>
      <c r="D1298" t="s">
        <v>322</v>
      </c>
      <c r="E1298" t="s">
        <v>48</v>
      </c>
      <c r="F1298" t="s">
        <v>48</v>
      </c>
      <c r="G1298" t="s">
        <v>48</v>
      </c>
      <c r="H1298" t="s">
        <v>48</v>
      </c>
      <c r="I1298" t="s">
        <v>48</v>
      </c>
      <c r="J1298" t="s">
        <v>48</v>
      </c>
      <c r="K1298" t="s">
        <v>48</v>
      </c>
      <c r="L1298" t="s">
        <v>48</v>
      </c>
      <c r="M1298" t="s">
        <v>48</v>
      </c>
      <c r="N1298" t="s">
        <v>48</v>
      </c>
      <c r="O1298" t="s">
        <v>48</v>
      </c>
      <c r="P1298" t="s">
        <v>48</v>
      </c>
      <c r="Q1298" t="s">
        <v>48</v>
      </c>
      <c r="R1298" t="s">
        <v>48</v>
      </c>
      <c r="S1298" t="s">
        <v>48</v>
      </c>
      <c r="T1298" t="s">
        <v>322</v>
      </c>
      <c r="U1298" t="s">
        <v>322</v>
      </c>
      <c r="V1298" t="s">
        <v>322</v>
      </c>
      <c r="W1298" t="s">
        <v>322</v>
      </c>
      <c r="X1298" t="s">
        <v>322</v>
      </c>
      <c r="Y1298" t="s">
        <v>322</v>
      </c>
      <c r="Z1298" t="s">
        <v>322</v>
      </c>
      <c r="AH1298" t="s">
        <v>322</v>
      </c>
      <c r="AI1298" s="26"/>
      <c r="AJ1298" s="26" t="s">
        <v>322</v>
      </c>
      <c r="AK1298" s="26" t="s">
        <v>322</v>
      </c>
      <c r="AL1298" s="26" t="s">
        <v>322</v>
      </c>
      <c r="AM1298" s="26" t="str" cm="1">
        <f t="array" ref="AM1298">IF(AH1298="Yes",T1298&amp;" (Suspended as of: "&amp;TEXT(AI1298,"m/dd/yyyy")&amp;")",T1298)</f>
        <v xml:space="preserve"> </v>
      </c>
      <c r="AN1298" t="str" cm="1">
        <f t="array" ref="AN129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98" t="str" cm="1">
        <f t="array" ref="AO129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9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98" t="e">
        <f>VLOOKUP(data[[#This Row],[Lead Name]],get_cat!$A$170:$B$172,2,0)</f>
        <v>#N/A</v>
      </c>
      <c r="AR129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299" spans="1:44" x14ac:dyDescent="0.35">
      <c r="A1299" t="s">
        <v>133</v>
      </c>
      <c r="B1299" t="s">
        <v>322</v>
      </c>
      <c r="C1299" t="s">
        <v>322</v>
      </c>
      <c r="D1299" t="s">
        <v>322</v>
      </c>
      <c r="E1299" t="s">
        <v>48</v>
      </c>
      <c r="F1299" t="s">
        <v>48</v>
      </c>
      <c r="G1299" t="s">
        <v>48</v>
      </c>
      <c r="H1299" t="s">
        <v>48</v>
      </c>
      <c r="I1299" t="s">
        <v>48</v>
      </c>
      <c r="J1299" t="s">
        <v>48</v>
      </c>
      <c r="K1299" t="s">
        <v>48</v>
      </c>
      <c r="L1299" t="s">
        <v>48</v>
      </c>
      <c r="M1299" t="s">
        <v>48</v>
      </c>
      <c r="N1299" t="s">
        <v>48</v>
      </c>
      <c r="O1299" t="s">
        <v>48</v>
      </c>
      <c r="P1299" t="s">
        <v>48</v>
      </c>
      <c r="Q1299" t="s">
        <v>48</v>
      </c>
      <c r="R1299" t="s">
        <v>48</v>
      </c>
      <c r="S1299" t="s">
        <v>48</v>
      </c>
      <c r="T1299" t="s">
        <v>322</v>
      </c>
      <c r="U1299" t="s">
        <v>322</v>
      </c>
      <c r="V1299" t="s">
        <v>322</v>
      </c>
      <c r="W1299" t="s">
        <v>322</v>
      </c>
      <c r="X1299" t="s">
        <v>322</v>
      </c>
      <c r="Y1299" t="s">
        <v>322</v>
      </c>
      <c r="Z1299" t="s">
        <v>322</v>
      </c>
      <c r="AH1299" t="s">
        <v>322</v>
      </c>
      <c r="AI1299" s="26"/>
      <c r="AJ1299" s="26" t="s">
        <v>322</v>
      </c>
      <c r="AK1299" s="26" t="s">
        <v>322</v>
      </c>
      <c r="AL1299" s="26" t="s">
        <v>322</v>
      </c>
      <c r="AM1299" s="26" t="str" cm="1">
        <f t="array" ref="AM1299">IF(AH1299="Yes",T1299&amp;" (Suspended as of: "&amp;TEXT(AI1299,"m/dd/yyyy")&amp;")",T1299)</f>
        <v xml:space="preserve"> </v>
      </c>
      <c r="AN1299" t="str" cm="1">
        <f t="array" ref="AN129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299" t="str" cm="1">
        <f t="array" ref="AO129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29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299" t="e">
        <f>VLOOKUP(data[[#This Row],[Lead Name]],get_cat!$A$170:$B$172,2,0)</f>
        <v>#N/A</v>
      </c>
      <c r="AR129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00" spans="1:44" x14ac:dyDescent="0.35">
      <c r="A1300" t="s">
        <v>133</v>
      </c>
      <c r="B1300" t="s">
        <v>322</v>
      </c>
      <c r="C1300" t="s">
        <v>322</v>
      </c>
      <c r="D1300" t="s">
        <v>322</v>
      </c>
      <c r="E1300" t="s">
        <v>48</v>
      </c>
      <c r="F1300" t="s">
        <v>48</v>
      </c>
      <c r="G1300" t="s">
        <v>48</v>
      </c>
      <c r="H1300" t="s">
        <v>48</v>
      </c>
      <c r="I1300" t="s">
        <v>48</v>
      </c>
      <c r="J1300" t="s">
        <v>48</v>
      </c>
      <c r="K1300" t="s">
        <v>48</v>
      </c>
      <c r="L1300" t="s">
        <v>48</v>
      </c>
      <c r="M1300" t="s">
        <v>48</v>
      </c>
      <c r="N1300" t="s">
        <v>48</v>
      </c>
      <c r="O1300" t="s">
        <v>48</v>
      </c>
      <c r="P1300" t="s">
        <v>48</v>
      </c>
      <c r="Q1300" t="s">
        <v>48</v>
      </c>
      <c r="R1300" t="s">
        <v>48</v>
      </c>
      <c r="S1300" t="s">
        <v>48</v>
      </c>
      <c r="T1300" t="s">
        <v>322</v>
      </c>
      <c r="U1300" t="s">
        <v>322</v>
      </c>
      <c r="V1300" t="s">
        <v>322</v>
      </c>
      <c r="W1300" t="s">
        <v>322</v>
      </c>
      <c r="X1300" t="s">
        <v>322</v>
      </c>
      <c r="Y1300" t="s">
        <v>322</v>
      </c>
      <c r="Z1300" t="s">
        <v>322</v>
      </c>
      <c r="AH1300" t="s">
        <v>322</v>
      </c>
      <c r="AI1300" s="26"/>
      <c r="AJ1300" s="26" t="s">
        <v>322</v>
      </c>
      <c r="AK1300" s="26" t="s">
        <v>322</v>
      </c>
      <c r="AL1300" s="26" t="s">
        <v>322</v>
      </c>
      <c r="AM1300" s="26" t="str" cm="1">
        <f t="array" ref="AM1300">IF(AH1300="Yes",T1300&amp;" (Suspended as of: "&amp;TEXT(AI1300,"m/dd/yyyy")&amp;")",T1300)</f>
        <v xml:space="preserve"> </v>
      </c>
      <c r="AN1300" t="str" cm="1">
        <f t="array" ref="AN130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00" t="str" cm="1">
        <f t="array" ref="AO130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0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00" t="e">
        <f>VLOOKUP(data[[#This Row],[Lead Name]],get_cat!$A$170:$B$172,2,0)</f>
        <v>#N/A</v>
      </c>
      <c r="AR130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01" spans="1:44" x14ac:dyDescent="0.35">
      <c r="A1301" t="s">
        <v>133</v>
      </c>
      <c r="B1301" t="s">
        <v>322</v>
      </c>
      <c r="C1301" t="s">
        <v>322</v>
      </c>
      <c r="D1301" t="s">
        <v>322</v>
      </c>
      <c r="E1301" t="s">
        <v>48</v>
      </c>
      <c r="F1301" t="s">
        <v>48</v>
      </c>
      <c r="G1301" t="s">
        <v>48</v>
      </c>
      <c r="H1301" t="s">
        <v>48</v>
      </c>
      <c r="I1301" t="s">
        <v>48</v>
      </c>
      <c r="J1301" t="s">
        <v>48</v>
      </c>
      <c r="K1301" t="s">
        <v>48</v>
      </c>
      <c r="L1301" t="s">
        <v>48</v>
      </c>
      <c r="M1301" t="s">
        <v>48</v>
      </c>
      <c r="N1301" t="s">
        <v>48</v>
      </c>
      <c r="O1301" t="s">
        <v>48</v>
      </c>
      <c r="P1301" t="s">
        <v>48</v>
      </c>
      <c r="Q1301" t="s">
        <v>48</v>
      </c>
      <c r="R1301" t="s">
        <v>48</v>
      </c>
      <c r="S1301" t="s">
        <v>48</v>
      </c>
      <c r="T1301" t="s">
        <v>322</v>
      </c>
      <c r="U1301" t="s">
        <v>322</v>
      </c>
      <c r="V1301" t="s">
        <v>322</v>
      </c>
      <c r="W1301" t="s">
        <v>322</v>
      </c>
      <c r="X1301" t="s">
        <v>322</v>
      </c>
      <c r="Y1301" t="s">
        <v>322</v>
      </c>
      <c r="Z1301" t="s">
        <v>322</v>
      </c>
      <c r="AH1301" t="s">
        <v>322</v>
      </c>
      <c r="AI1301" s="26"/>
      <c r="AJ1301" s="26" t="s">
        <v>322</v>
      </c>
      <c r="AK1301" s="26" t="s">
        <v>322</v>
      </c>
      <c r="AL1301" s="26" t="s">
        <v>322</v>
      </c>
      <c r="AM1301" s="26" t="str" cm="1">
        <f t="array" ref="AM1301">IF(AH1301="Yes",T1301&amp;" (Suspended as of: "&amp;TEXT(AI1301,"m/dd/yyyy")&amp;")",T1301)</f>
        <v xml:space="preserve"> </v>
      </c>
      <c r="AN1301" t="str" cm="1">
        <f t="array" ref="AN130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01" t="str" cm="1">
        <f t="array" ref="AO130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0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01" t="e">
        <f>VLOOKUP(data[[#This Row],[Lead Name]],get_cat!$A$170:$B$172,2,0)</f>
        <v>#N/A</v>
      </c>
      <c r="AR130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02" spans="1:44" x14ac:dyDescent="0.35">
      <c r="A1302" t="s">
        <v>133</v>
      </c>
      <c r="B1302" t="s">
        <v>322</v>
      </c>
      <c r="C1302" t="s">
        <v>322</v>
      </c>
      <c r="D1302" t="s">
        <v>322</v>
      </c>
      <c r="E1302" t="s">
        <v>48</v>
      </c>
      <c r="F1302" t="s">
        <v>48</v>
      </c>
      <c r="G1302" t="s">
        <v>48</v>
      </c>
      <c r="H1302" t="s">
        <v>48</v>
      </c>
      <c r="I1302" t="s">
        <v>48</v>
      </c>
      <c r="J1302" t="s">
        <v>48</v>
      </c>
      <c r="K1302" t="s">
        <v>48</v>
      </c>
      <c r="L1302" t="s">
        <v>48</v>
      </c>
      <c r="M1302" t="s">
        <v>48</v>
      </c>
      <c r="N1302" t="s">
        <v>48</v>
      </c>
      <c r="O1302" t="s">
        <v>48</v>
      </c>
      <c r="P1302" t="s">
        <v>48</v>
      </c>
      <c r="Q1302" t="s">
        <v>48</v>
      </c>
      <c r="R1302" t="s">
        <v>48</v>
      </c>
      <c r="S1302" t="s">
        <v>48</v>
      </c>
      <c r="T1302" t="s">
        <v>322</v>
      </c>
      <c r="U1302" t="s">
        <v>322</v>
      </c>
      <c r="V1302" t="s">
        <v>322</v>
      </c>
      <c r="W1302" t="s">
        <v>322</v>
      </c>
      <c r="X1302" t="s">
        <v>322</v>
      </c>
      <c r="Y1302" t="s">
        <v>322</v>
      </c>
      <c r="Z1302" t="s">
        <v>322</v>
      </c>
      <c r="AH1302" t="s">
        <v>322</v>
      </c>
      <c r="AI1302" s="26"/>
      <c r="AJ1302" s="26" t="s">
        <v>322</v>
      </c>
      <c r="AK1302" s="26" t="s">
        <v>322</v>
      </c>
      <c r="AL1302" s="26" t="s">
        <v>322</v>
      </c>
      <c r="AM1302" s="26" t="str" cm="1">
        <f t="array" ref="AM1302">IF(AH1302="Yes",T1302&amp;" (Suspended as of: "&amp;TEXT(AI1302,"m/dd/yyyy")&amp;")",T1302)</f>
        <v xml:space="preserve"> </v>
      </c>
      <c r="AN1302" t="str" cm="1">
        <f t="array" ref="AN130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02" t="str" cm="1">
        <f t="array" ref="AO130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0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02" t="e">
        <f>VLOOKUP(data[[#This Row],[Lead Name]],get_cat!$A$170:$B$172,2,0)</f>
        <v>#N/A</v>
      </c>
      <c r="AR130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03" spans="1:44" x14ac:dyDescent="0.35">
      <c r="A1303" t="s">
        <v>133</v>
      </c>
      <c r="B1303" t="s">
        <v>322</v>
      </c>
      <c r="C1303" t="s">
        <v>322</v>
      </c>
      <c r="D1303" t="s">
        <v>322</v>
      </c>
      <c r="E1303" t="s">
        <v>48</v>
      </c>
      <c r="F1303" t="s">
        <v>48</v>
      </c>
      <c r="G1303" t="s">
        <v>48</v>
      </c>
      <c r="H1303" t="s">
        <v>48</v>
      </c>
      <c r="I1303" t="s">
        <v>48</v>
      </c>
      <c r="J1303" t="s">
        <v>48</v>
      </c>
      <c r="K1303" t="s">
        <v>48</v>
      </c>
      <c r="L1303" t="s">
        <v>48</v>
      </c>
      <c r="M1303" t="s">
        <v>48</v>
      </c>
      <c r="N1303" t="s">
        <v>48</v>
      </c>
      <c r="O1303" t="s">
        <v>48</v>
      </c>
      <c r="P1303" t="s">
        <v>48</v>
      </c>
      <c r="Q1303" t="s">
        <v>48</v>
      </c>
      <c r="R1303" t="s">
        <v>48</v>
      </c>
      <c r="S1303" t="s">
        <v>48</v>
      </c>
      <c r="T1303" t="s">
        <v>322</v>
      </c>
      <c r="U1303" t="s">
        <v>322</v>
      </c>
      <c r="V1303" t="s">
        <v>322</v>
      </c>
      <c r="W1303" t="s">
        <v>322</v>
      </c>
      <c r="X1303" t="s">
        <v>322</v>
      </c>
      <c r="Y1303" t="s">
        <v>322</v>
      </c>
      <c r="Z1303" t="s">
        <v>322</v>
      </c>
      <c r="AH1303" t="s">
        <v>322</v>
      </c>
      <c r="AI1303" s="26"/>
      <c r="AJ1303" s="26" t="s">
        <v>322</v>
      </c>
      <c r="AK1303" s="26" t="s">
        <v>322</v>
      </c>
      <c r="AL1303" s="26" t="s">
        <v>322</v>
      </c>
      <c r="AM1303" s="26" t="str" cm="1">
        <f t="array" ref="AM1303">IF(AH1303="Yes",T1303&amp;" (Suspended as of: "&amp;TEXT(AI1303,"m/dd/yyyy")&amp;")",T1303)</f>
        <v xml:space="preserve"> </v>
      </c>
      <c r="AN1303" t="str" cm="1">
        <f t="array" ref="AN130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03" t="str" cm="1">
        <f t="array" ref="AO130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0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03" t="e">
        <f>VLOOKUP(data[[#This Row],[Lead Name]],get_cat!$A$170:$B$172,2,0)</f>
        <v>#N/A</v>
      </c>
      <c r="AR130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04" spans="1:44" x14ac:dyDescent="0.35">
      <c r="A1304" t="s">
        <v>133</v>
      </c>
      <c r="B1304" t="s">
        <v>322</v>
      </c>
      <c r="C1304" t="s">
        <v>322</v>
      </c>
      <c r="D1304" t="s">
        <v>322</v>
      </c>
      <c r="E1304" t="s">
        <v>48</v>
      </c>
      <c r="F1304" t="s">
        <v>48</v>
      </c>
      <c r="G1304" t="s">
        <v>48</v>
      </c>
      <c r="H1304" t="s">
        <v>48</v>
      </c>
      <c r="I1304" t="s">
        <v>48</v>
      </c>
      <c r="J1304" t="s">
        <v>48</v>
      </c>
      <c r="K1304" t="s">
        <v>48</v>
      </c>
      <c r="L1304" t="s">
        <v>48</v>
      </c>
      <c r="M1304" t="s">
        <v>48</v>
      </c>
      <c r="N1304" t="s">
        <v>48</v>
      </c>
      <c r="O1304" t="s">
        <v>48</v>
      </c>
      <c r="P1304" t="s">
        <v>48</v>
      </c>
      <c r="Q1304" t="s">
        <v>48</v>
      </c>
      <c r="R1304" t="s">
        <v>48</v>
      </c>
      <c r="S1304" t="s">
        <v>48</v>
      </c>
      <c r="T1304" t="s">
        <v>322</v>
      </c>
      <c r="U1304" t="s">
        <v>322</v>
      </c>
      <c r="V1304" t="s">
        <v>322</v>
      </c>
      <c r="W1304" t="s">
        <v>322</v>
      </c>
      <c r="X1304" t="s">
        <v>322</v>
      </c>
      <c r="Y1304" t="s">
        <v>322</v>
      </c>
      <c r="Z1304" t="s">
        <v>322</v>
      </c>
      <c r="AH1304" t="s">
        <v>322</v>
      </c>
      <c r="AI1304" s="26"/>
      <c r="AJ1304" s="26" t="s">
        <v>322</v>
      </c>
      <c r="AK1304" s="26" t="s">
        <v>322</v>
      </c>
      <c r="AL1304" s="26" t="s">
        <v>322</v>
      </c>
      <c r="AM1304" s="26" t="str" cm="1">
        <f t="array" ref="AM1304">IF(AH1304="Yes",T1304&amp;" (Suspended as of: "&amp;TEXT(AI1304,"m/dd/yyyy")&amp;")",T1304)</f>
        <v xml:space="preserve"> </v>
      </c>
      <c r="AN1304" t="str" cm="1">
        <f t="array" ref="AN130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04" t="str" cm="1">
        <f t="array" ref="AO130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0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04" t="e">
        <f>VLOOKUP(data[[#This Row],[Lead Name]],get_cat!$A$170:$B$172,2,0)</f>
        <v>#N/A</v>
      </c>
      <c r="AR130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05" spans="1:44" x14ac:dyDescent="0.35">
      <c r="A1305" t="s">
        <v>133</v>
      </c>
      <c r="B1305" t="s">
        <v>322</v>
      </c>
      <c r="C1305" t="s">
        <v>322</v>
      </c>
      <c r="D1305" t="s">
        <v>322</v>
      </c>
      <c r="E1305" t="s">
        <v>48</v>
      </c>
      <c r="F1305" t="s">
        <v>48</v>
      </c>
      <c r="G1305" t="s">
        <v>48</v>
      </c>
      <c r="H1305" t="s">
        <v>48</v>
      </c>
      <c r="I1305" t="s">
        <v>48</v>
      </c>
      <c r="J1305" t="s">
        <v>48</v>
      </c>
      <c r="K1305" t="s">
        <v>48</v>
      </c>
      <c r="L1305" t="s">
        <v>48</v>
      </c>
      <c r="M1305" t="s">
        <v>48</v>
      </c>
      <c r="N1305" t="s">
        <v>48</v>
      </c>
      <c r="O1305" t="s">
        <v>48</v>
      </c>
      <c r="P1305" t="s">
        <v>48</v>
      </c>
      <c r="Q1305" t="s">
        <v>48</v>
      </c>
      <c r="R1305" t="s">
        <v>48</v>
      </c>
      <c r="S1305" t="s">
        <v>48</v>
      </c>
      <c r="T1305" t="s">
        <v>322</v>
      </c>
      <c r="U1305" t="s">
        <v>322</v>
      </c>
      <c r="V1305" t="s">
        <v>322</v>
      </c>
      <c r="W1305" t="s">
        <v>322</v>
      </c>
      <c r="X1305" t="s">
        <v>322</v>
      </c>
      <c r="Y1305" t="s">
        <v>322</v>
      </c>
      <c r="Z1305" t="s">
        <v>322</v>
      </c>
      <c r="AH1305" t="s">
        <v>322</v>
      </c>
      <c r="AI1305" s="26"/>
      <c r="AJ1305" s="26" t="s">
        <v>322</v>
      </c>
      <c r="AK1305" s="26" t="s">
        <v>322</v>
      </c>
      <c r="AL1305" s="26" t="s">
        <v>322</v>
      </c>
      <c r="AM1305" s="26" t="str" cm="1">
        <f t="array" ref="AM1305">IF(AH1305="Yes",T1305&amp;" (Suspended as of: "&amp;TEXT(AI1305,"m/dd/yyyy")&amp;")",T1305)</f>
        <v xml:space="preserve"> </v>
      </c>
      <c r="AN1305" t="str" cm="1">
        <f t="array" ref="AN130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05" t="str" cm="1">
        <f t="array" ref="AO130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0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05" t="e">
        <f>VLOOKUP(data[[#This Row],[Lead Name]],get_cat!$A$170:$B$172,2,0)</f>
        <v>#N/A</v>
      </c>
      <c r="AR130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06" spans="1:44" x14ac:dyDescent="0.35">
      <c r="A1306" t="s">
        <v>133</v>
      </c>
      <c r="B1306" t="s">
        <v>322</v>
      </c>
      <c r="C1306" t="s">
        <v>322</v>
      </c>
      <c r="D1306" t="s">
        <v>322</v>
      </c>
      <c r="E1306" t="s">
        <v>48</v>
      </c>
      <c r="F1306" t="s">
        <v>48</v>
      </c>
      <c r="G1306" t="s">
        <v>48</v>
      </c>
      <c r="H1306" t="s">
        <v>48</v>
      </c>
      <c r="I1306" t="s">
        <v>48</v>
      </c>
      <c r="J1306" t="s">
        <v>48</v>
      </c>
      <c r="K1306" t="s">
        <v>48</v>
      </c>
      <c r="L1306" t="s">
        <v>48</v>
      </c>
      <c r="M1306" t="s">
        <v>48</v>
      </c>
      <c r="N1306" t="s">
        <v>48</v>
      </c>
      <c r="O1306" t="s">
        <v>48</v>
      </c>
      <c r="P1306" t="s">
        <v>48</v>
      </c>
      <c r="Q1306" t="s">
        <v>48</v>
      </c>
      <c r="R1306" t="s">
        <v>48</v>
      </c>
      <c r="S1306" t="s">
        <v>48</v>
      </c>
      <c r="T1306" t="s">
        <v>322</v>
      </c>
      <c r="U1306" t="s">
        <v>322</v>
      </c>
      <c r="V1306" t="s">
        <v>322</v>
      </c>
      <c r="W1306" t="s">
        <v>322</v>
      </c>
      <c r="X1306" t="s">
        <v>322</v>
      </c>
      <c r="Y1306" t="s">
        <v>322</v>
      </c>
      <c r="Z1306" t="s">
        <v>322</v>
      </c>
      <c r="AH1306" t="s">
        <v>322</v>
      </c>
      <c r="AI1306" s="26"/>
      <c r="AJ1306" s="26" t="s">
        <v>322</v>
      </c>
      <c r="AK1306" s="26" t="s">
        <v>322</v>
      </c>
      <c r="AL1306" s="26" t="s">
        <v>322</v>
      </c>
      <c r="AM1306" s="26" t="str" cm="1">
        <f t="array" ref="AM1306">IF(AH1306="Yes",T1306&amp;" (Suspended as of: "&amp;TEXT(AI1306,"m/dd/yyyy")&amp;")",T1306)</f>
        <v xml:space="preserve"> </v>
      </c>
      <c r="AN1306" t="str" cm="1">
        <f t="array" ref="AN130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06" t="str" cm="1">
        <f t="array" ref="AO130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0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06" t="e">
        <f>VLOOKUP(data[[#This Row],[Lead Name]],get_cat!$A$170:$B$172,2,0)</f>
        <v>#N/A</v>
      </c>
      <c r="AR130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07" spans="1:44" x14ac:dyDescent="0.35">
      <c r="A1307" t="s">
        <v>133</v>
      </c>
      <c r="B1307" t="s">
        <v>322</v>
      </c>
      <c r="C1307" t="s">
        <v>322</v>
      </c>
      <c r="D1307" t="s">
        <v>322</v>
      </c>
      <c r="E1307" t="s">
        <v>48</v>
      </c>
      <c r="F1307" t="s">
        <v>48</v>
      </c>
      <c r="G1307" t="s">
        <v>48</v>
      </c>
      <c r="H1307" t="s">
        <v>48</v>
      </c>
      <c r="I1307" t="s">
        <v>48</v>
      </c>
      <c r="J1307" t="s">
        <v>48</v>
      </c>
      <c r="K1307" t="s">
        <v>48</v>
      </c>
      <c r="L1307" t="s">
        <v>48</v>
      </c>
      <c r="M1307" t="s">
        <v>48</v>
      </c>
      <c r="N1307" t="s">
        <v>48</v>
      </c>
      <c r="O1307" t="s">
        <v>48</v>
      </c>
      <c r="P1307" t="s">
        <v>48</v>
      </c>
      <c r="Q1307" t="s">
        <v>48</v>
      </c>
      <c r="R1307" t="s">
        <v>48</v>
      </c>
      <c r="S1307" t="s">
        <v>48</v>
      </c>
      <c r="T1307" t="s">
        <v>322</v>
      </c>
      <c r="U1307" t="s">
        <v>322</v>
      </c>
      <c r="V1307" t="s">
        <v>322</v>
      </c>
      <c r="W1307" t="s">
        <v>322</v>
      </c>
      <c r="X1307" t="s">
        <v>322</v>
      </c>
      <c r="Y1307" t="s">
        <v>322</v>
      </c>
      <c r="Z1307" t="s">
        <v>322</v>
      </c>
      <c r="AH1307" t="s">
        <v>322</v>
      </c>
      <c r="AI1307" s="26"/>
      <c r="AJ1307" s="26" t="s">
        <v>322</v>
      </c>
      <c r="AK1307" s="26" t="s">
        <v>322</v>
      </c>
      <c r="AL1307" s="26" t="s">
        <v>322</v>
      </c>
      <c r="AM1307" s="26" t="str" cm="1">
        <f t="array" ref="AM1307">IF(AH1307="Yes",T1307&amp;" (Suspended as of: "&amp;TEXT(AI1307,"m/dd/yyyy")&amp;")",T1307)</f>
        <v xml:space="preserve"> </v>
      </c>
      <c r="AN1307" t="str" cm="1">
        <f t="array" ref="AN130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07" t="str" cm="1">
        <f t="array" ref="AO130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0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07" t="e">
        <f>VLOOKUP(data[[#This Row],[Lead Name]],get_cat!$A$170:$B$172,2,0)</f>
        <v>#N/A</v>
      </c>
      <c r="AR130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08" spans="1:44" x14ac:dyDescent="0.35">
      <c r="A1308" t="s">
        <v>133</v>
      </c>
      <c r="B1308" t="s">
        <v>322</v>
      </c>
      <c r="C1308" t="s">
        <v>322</v>
      </c>
      <c r="D1308" t="s">
        <v>322</v>
      </c>
      <c r="E1308" t="s">
        <v>48</v>
      </c>
      <c r="F1308" t="s">
        <v>48</v>
      </c>
      <c r="G1308" t="s">
        <v>48</v>
      </c>
      <c r="H1308" t="s">
        <v>48</v>
      </c>
      <c r="I1308" t="s">
        <v>48</v>
      </c>
      <c r="J1308" t="s">
        <v>48</v>
      </c>
      <c r="K1308" t="s">
        <v>48</v>
      </c>
      <c r="L1308" t="s">
        <v>48</v>
      </c>
      <c r="M1308" t="s">
        <v>48</v>
      </c>
      <c r="N1308" t="s">
        <v>48</v>
      </c>
      <c r="O1308" t="s">
        <v>48</v>
      </c>
      <c r="P1308" t="s">
        <v>48</v>
      </c>
      <c r="Q1308" t="s">
        <v>48</v>
      </c>
      <c r="R1308" t="s">
        <v>48</v>
      </c>
      <c r="S1308" t="s">
        <v>48</v>
      </c>
      <c r="T1308" t="s">
        <v>322</v>
      </c>
      <c r="U1308" t="s">
        <v>322</v>
      </c>
      <c r="V1308" t="s">
        <v>322</v>
      </c>
      <c r="W1308" t="s">
        <v>322</v>
      </c>
      <c r="X1308" t="s">
        <v>322</v>
      </c>
      <c r="Y1308" t="s">
        <v>322</v>
      </c>
      <c r="Z1308" t="s">
        <v>322</v>
      </c>
      <c r="AH1308" t="s">
        <v>322</v>
      </c>
      <c r="AI1308" s="26"/>
      <c r="AJ1308" s="26" t="s">
        <v>322</v>
      </c>
      <c r="AK1308" s="26" t="s">
        <v>322</v>
      </c>
      <c r="AL1308" s="26" t="s">
        <v>322</v>
      </c>
      <c r="AM1308" s="26" t="str" cm="1">
        <f t="array" ref="AM1308">IF(AH1308="Yes",T1308&amp;" (Suspended as of: "&amp;TEXT(AI1308,"m/dd/yyyy")&amp;")",T1308)</f>
        <v xml:space="preserve"> </v>
      </c>
      <c r="AN1308" t="str" cm="1">
        <f t="array" ref="AN130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08" t="str" cm="1">
        <f t="array" ref="AO130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0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08" t="e">
        <f>VLOOKUP(data[[#This Row],[Lead Name]],get_cat!$A$170:$B$172,2,0)</f>
        <v>#N/A</v>
      </c>
      <c r="AR130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09" spans="1:44" x14ac:dyDescent="0.35">
      <c r="A1309" t="s">
        <v>133</v>
      </c>
      <c r="B1309" t="s">
        <v>322</v>
      </c>
      <c r="C1309" t="s">
        <v>322</v>
      </c>
      <c r="D1309" t="s">
        <v>322</v>
      </c>
      <c r="E1309" t="s">
        <v>48</v>
      </c>
      <c r="F1309" t="s">
        <v>48</v>
      </c>
      <c r="G1309" t="s">
        <v>48</v>
      </c>
      <c r="H1309" t="s">
        <v>48</v>
      </c>
      <c r="I1309" t="s">
        <v>48</v>
      </c>
      <c r="J1309" t="s">
        <v>48</v>
      </c>
      <c r="K1309" t="s">
        <v>48</v>
      </c>
      <c r="L1309" t="s">
        <v>48</v>
      </c>
      <c r="M1309" t="s">
        <v>48</v>
      </c>
      <c r="N1309" t="s">
        <v>48</v>
      </c>
      <c r="O1309" t="s">
        <v>48</v>
      </c>
      <c r="P1309" t="s">
        <v>48</v>
      </c>
      <c r="Q1309" t="s">
        <v>48</v>
      </c>
      <c r="R1309" t="s">
        <v>48</v>
      </c>
      <c r="S1309" t="s">
        <v>48</v>
      </c>
      <c r="T1309" t="s">
        <v>322</v>
      </c>
      <c r="U1309" t="s">
        <v>322</v>
      </c>
      <c r="V1309" t="s">
        <v>322</v>
      </c>
      <c r="W1309" t="s">
        <v>322</v>
      </c>
      <c r="X1309" t="s">
        <v>322</v>
      </c>
      <c r="Y1309" t="s">
        <v>322</v>
      </c>
      <c r="Z1309" t="s">
        <v>322</v>
      </c>
      <c r="AH1309" t="s">
        <v>322</v>
      </c>
      <c r="AI1309" s="26"/>
      <c r="AJ1309" s="26" t="s">
        <v>322</v>
      </c>
      <c r="AK1309" s="26" t="s">
        <v>322</v>
      </c>
      <c r="AL1309" s="26" t="s">
        <v>322</v>
      </c>
      <c r="AM1309" s="26" t="str" cm="1">
        <f t="array" ref="AM1309">IF(AH1309="Yes",T1309&amp;" (Suspended as of: "&amp;TEXT(AI1309,"m/dd/yyyy")&amp;")",T1309)</f>
        <v xml:space="preserve"> </v>
      </c>
      <c r="AN1309" t="str" cm="1">
        <f t="array" ref="AN130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09" t="str" cm="1">
        <f t="array" ref="AO130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0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09" t="e">
        <f>VLOOKUP(data[[#This Row],[Lead Name]],get_cat!$A$170:$B$172,2,0)</f>
        <v>#N/A</v>
      </c>
      <c r="AR130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10" spans="1:44" x14ac:dyDescent="0.35">
      <c r="A1310" t="s">
        <v>133</v>
      </c>
      <c r="B1310" t="s">
        <v>322</v>
      </c>
      <c r="C1310" t="s">
        <v>322</v>
      </c>
      <c r="D1310" t="s">
        <v>322</v>
      </c>
      <c r="E1310" t="s">
        <v>48</v>
      </c>
      <c r="F1310" t="s">
        <v>48</v>
      </c>
      <c r="G1310" t="s">
        <v>48</v>
      </c>
      <c r="H1310" t="s">
        <v>48</v>
      </c>
      <c r="I1310" t="s">
        <v>48</v>
      </c>
      <c r="J1310" t="s">
        <v>48</v>
      </c>
      <c r="K1310" t="s">
        <v>48</v>
      </c>
      <c r="L1310" t="s">
        <v>48</v>
      </c>
      <c r="M1310" t="s">
        <v>48</v>
      </c>
      <c r="N1310" t="s">
        <v>48</v>
      </c>
      <c r="O1310" t="s">
        <v>48</v>
      </c>
      <c r="P1310" t="s">
        <v>48</v>
      </c>
      <c r="Q1310" t="s">
        <v>48</v>
      </c>
      <c r="R1310" t="s">
        <v>48</v>
      </c>
      <c r="S1310" t="s">
        <v>48</v>
      </c>
      <c r="T1310" t="s">
        <v>322</v>
      </c>
      <c r="U1310" t="s">
        <v>322</v>
      </c>
      <c r="V1310" t="s">
        <v>322</v>
      </c>
      <c r="W1310" t="s">
        <v>322</v>
      </c>
      <c r="X1310" t="s">
        <v>322</v>
      </c>
      <c r="Y1310" t="s">
        <v>322</v>
      </c>
      <c r="Z1310" t="s">
        <v>322</v>
      </c>
      <c r="AH1310" t="s">
        <v>322</v>
      </c>
      <c r="AI1310" s="26"/>
      <c r="AJ1310" s="26" t="s">
        <v>322</v>
      </c>
      <c r="AK1310" s="26" t="s">
        <v>322</v>
      </c>
      <c r="AL1310" s="26" t="s">
        <v>322</v>
      </c>
      <c r="AM1310" s="26" t="str" cm="1">
        <f t="array" ref="AM1310">IF(AH1310="Yes",T1310&amp;" (Suspended as of: "&amp;TEXT(AI1310,"m/dd/yyyy")&amp;")",T1310)</f>
        <v xml:space="preserve"> </v>
      </c>
      <c r="AN1310" t="str" cm="1">
        <f t="array" ref="AN131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10" t="str" cm="1">
        <f t="array" ref="AO131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1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10" t="e">
        <f>VLOOKUP(data[[#This Row],[Lead Name]],get_cat!$A$170:$B$172,2,0)</f>
        <v>#N/A</v>
      </c>
      <c r="AR131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11" spans="1:44" x14ac:dyDescent="0.35">
      <c r="A1311" t="s">
        <v>133</v>
      </c>
      <c r="B1311" t="s">
        <v>322</v>
      </c>
      <c r="C1311" t="s">
        <v>322</v>
      </c>
      <c r="D1311" t="s">
        <v>322</v>
      </c>
      <c r="E1311" t="s">
        <v>48</v>
      </c>
      <c r="F1311" t="s">
        <v>48</v>
      </c>
      <c r="G1311" t="s">
        <v>48</v>
      </c>
      <c r="H1311" t="s">
        <v>48</v>
      </c>
      <c r="I1311" t="s">
        <v>48</v>
      </c>
      <c r="J1311" t="s">
        <v>48</v>
      </c>
      <c r="K1311" t="s">
        <v>48</v>
      </c>
      <c r="L1311" t="s">
        <v>48</v>
      </c>
      <c r="M1311" t="s">
        <v>48</v>
      </c>
      <c r="N1311" t="s">
        <v>48</v>
      </c>
      <c r="O1311" t="s">
        <v>48</v>
      </c>
      <c r="P1311" t="s">
        <v>48</v>
      </c>
      <c r="Q1311" t="s">
        <v>48</v>
      </c>
      <c r="R1311" t="s">
        <v>48</v>
      </c>
      <c r="S1311" t="s">
        <v>48</v>
      </c>
      <c r="T1311" t="s">
        <v>322</v>
      </c>
      <c r="U1311" t="s">
        <v>322</v>
      </c>
      <c r="V1311" t="s">
        <v>322</v>
      </c>
      <c r="W1311" t="s">
        <v>322</v>
      </c>
      <c r="X1311" t="s">
        <v>322</v>
      </c>
      <c r="Y1311" t="s">
        <v>322</v>
      </c>
      <c r="Z1311" t="s">
        <v>322</v>
      </c>
      <c r="AH1311" t="s">
        <v>322</v>
      </c>
      <c r="AI1311" s="26"/>
      <c r="AJ1311" s="26" t="s">
        <v>322</v>
      </c>
      <c r="AK1311" s="26" t="s">
        <v>322</v>
      </c>
      <c r="AL1311" s="26" t="s">
        <v>322</v>
      </c>
      <c r="AM1311" s="26" t="str" cm="1">
        <f t="array" ref="AM1311">IF(AH1311="Yes",T1311&amp;" (Suspended as of: "&amp;TEXT(AI1311,"m/dd/yyyy")&amp;")",T1311)</f>
        <v xml:space="preserve"> </v>
      </c>
      <c r="AN1311" t="str" cm="1">
        <f t="array" ref="AN131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11" t="str" cm="1">
        <f t="array" ref="AO131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1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11" t="e">
        <f>VLOOKUP(data[[#This Row],[Lead Name]],get_cat!$A$170:$B$172,2,0)</f>
        <v>#N/A</v>
      </c>
      <c r="AR131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12" spans="1:44" x14ac:dyDescent="0.35">
      <c r="A1312" t="s">
        <v>133</v>
      </c>
      <c r="B1312" t="s">
        <v>322</v>
      </c>
      <c r="C1312" t="s">
        <v>322</v>
      </c>
      <c r="D1312" t="s">
        <v>322</v>
      </c>
      <c r="E1312" t="s">
        <v>48</v>
      </c>
      <c r="F1312" t="s">
        <v>48</v>
      </c>
      <c r="G1312" t="s">
        <v>48</v>
      </c>
      <c r="H1312" t="s">
        <v>48</v>
      </c>
      <c r="I1312" t="s">
        <v>48</v>
      </c>
      <c r="J1312" t="s">
        <v>48</v>
      </c>
      <c r="K1312" t="s">
        <v>48</v>
      </c>
      <c r="L1312" t="s">
        <v>48</v>
      </c>
      <c r="M1312" t="s">
        <v>48</v>
      </c>
      <c r="N1312" t="s">
        <v>48</v>
      </c>
      <c r="O1312" t="s">
        <v>48</v>
      </c>
      <c r="P1312" t="s">
        <v>48</v>
      </c>
      <c r="Q1312" t="s">
        <v>48</v>
      </c>
      <c r="R1312" t="s">
        <v>48</v>
      </c>
      <c r="S1312" t="s">
        <v>48</v>
      </c>
      <c r="T1312" t="s">
        <v>322</v>
      </c>
      <c r="U1312" t="s">
        <v>322</v>
      </c>
      <c r="V1312" t="s">
        <v>322</v>
      </c>
      <c r="W1312" t="s">
        <v>322</v>
      </c>
      <c r="X1312" t="s">
        <v>322</v>
      </c>
      <c r="Y1312" t="s">
        <v>322</v>
      </c>
      <c r="Z1312" t="s">
        <v>322</v>
      </c>
      <c r="AH1312" t="s">
        <v>322</v>
      </c>
      <c r="AI1312" s="26"/>
      <c r="AJ1312" s="26" t="s">
        <v>322</v>
      </c>
      <c r="AK1312" s="26" t="s">
        <v>322</v>
      </c>
      <c r="AL1312" s="26" t="s">
        <v>322</v>
      </c>
      <c r="AM1312" s="26" t="str" cm="1">
        <f t="array" ref="AM1312">IF(AH1312="Yes",T1312&amp;" (Suspended as of: "&amp;TEXT(AI1312,"m/dd/yyyy")&amp;")",T1312)</f>
        <v xml:space="preserve"> </v>
      </c>
      <c r="AN1312" t="str" cm="1">
        <f t="array" ref="AN131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12" t="str" cm="1">
        <f t="array" ref="AO131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1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12" t="e">
        <f>VLOOKUP(data[[#This Row],[Lead Name]],get_cat!$A$170:$B$172,2,0)</f>
        <v>#N/A</v>
      </c>
      <c r="AR131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13" spans="1:44" x14ac:dyDescent="0.35">
      <c r="A1313" t="s">
        <v>133</v>
      </c>
      <c r="B1313" t="s">
        <v>322</v>
      </c>
      <c r="C1313" t="s">
        <v>322</v>
      </c>
      <c r="D1313" t="s">
        <v>322</v>
      </c>
      <c r="E1313" t="s">
        <v>48</v>
      </c>
      <c r="F1313" t="s">
        <v>48</v>
      </c>
      <c r="G1313" t="s">
        <v>48</v>
      </c>
      <c r="H1313" t="s">
        <v>48</v>
      </c>
      <c r="I1313" t="s">
        <v>48</v>
      </c>
      <c r="J1313" t="s">
        <v>48</v>
      </c>
      <c r="K1313" t="s">
        <v>48</v>
      </c>
      <c r="L1313" t="s">
        <v>48</v>
      </c>
      <c r="M1313" t="s">
        <v>48</v>
      </c>
      <c r="N1313" t="s">
        <v>48</v>
      </c>
      <c r="O1313" t="s">
        <v>48</v>
      </c>
      <c r="P1313" t="s">
        <v>48</v>
      </c>
      <c r="Q1313" t="s">
        <v>48</v>
      </c>
      <c r="R1313" t="s">
        <v>48</v>
      </c>
      <c r="S1313" t="s">
        <v>48</v>
      </c>
      <c r="T1313" t="s">
        <v>322</v>
      </c>
      <c r="U1313" t="s">
        <v>322</v>
      </c>
      <c r="V1313" t="s">
        <v>322</v>
      </c>
      <c r="W1313" t="s">
        <v>322</v>
      </c>
      <c r="X1313" t="s">
        <v>322</v>
      </c>
      <c r="Y1313" t="s">
        <v>322</v>
      </c>
      <c r="Z1313" t="s">
        <v>322</v>
      </c>
      <c r="AH1313" t="s">
        <v>322</v>
      </c>
      <c r="AI1313" s="26"/>
      <c r="AJ1313" s="26" t="s">
        <v>322</v>
      </c>
      <c r="AK1313" s="26" t="s">
        <v>322</v>
      </c>
      <c r="AL1313" s="26" t="s">
        <v>322</v>
      </c>
      <c r="AM1313" s="26" t="str" cm="1">
        <f t="array" ref="AM1313">IF(AH1313="Yes",T1313&amp;" (Suspended as of: "&amp;TEXT(AI1313,"m/dd/yyyy")&amp;")",T1313)</f>
        <v xml:space="preserve"> </v>
      </c>
      <c r="AN1313" t="str" cm="1">
        <f t="array" ref="AN131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13" t="str" cm="1">
        <f t="array" ref="AO131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1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13" t="e">
        <f>VLOOKUP(data[[#This Row],[Lead Name]],get_cat!$A$170:$B$172,2,0)</f>
        <v>#N/A</v>
      </c>
      <c r="AR131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14" spans="1:44" x14ac:dyDescent="0.35">
      <c r="A1314" t="s">
        <v>133</v>
      </c>
      <c r="B1314" t="s">
        <v>322</v>
      </c>
      <c r="C1314" t="s">
        <v>322</v>
      </c>
      <c r="D1314" t="s">
        <v>322</v>
      </c>
      <c r="E1314" t="s">
        <v>48</v>
      </c>
      <c r="F1314" t="s">
        <v>48</v>
      </c>
      <c r="G1314" t="s">
        <v>48</v>
      </c>
      <c r="H1314" t="s">
        <v>48</v>
      </c>
      <c r="I1314" t="s">
        <v>48</v>
      </c>
      <c r="J1314" t="s">
        <v>48</v>
      </c>
      <c r="K1314" t="s">
        <v>48</v>
      </c>
      <c r="L1314" t="s">
        <v>48</v>
      </c>
      <c r="M1314" t="s">
        <v>48</v>
      </c>
      <c r="N1314" t="s">
        <v>48</v>
      </c>
      <c r="O1314" t="s">
        <v>48</v>
      </c>
      <c r="P1314" t="s">
        <v>48</v>
      </c>
      <c r="Q1314" t="s">
        <v>48</v>
      </c>
      <c r="R1314" t="s">
        <v>48</v>
      </c>
      <c r="S1314" t="s">
        <v>48</v>
      </c>
      <c r="T1314" t="s">
        <v>322</v>
      </c>
      <c r="U1314" t="s">
        <v>322</v>
      </c>
      <c r="V1314" t="s">
        <v>322</v>
      </c>
      <c r="W1314" t="s">
        <v>322</v>
      </c>
      <c r="X1314" t="s">
        <v>322</v>
      </c>
      <c r="Y1314" t="s">
        <v>322</v>
      </c>
      <c r="Z1314" t="s">
        <v>322</v>
      </c>
      <c r="AH1314" t="s">
        <v>322</v>
      </c>
      <c r="AI1314" s="26"/>
      <c r="AJ1314" s="26" t="s">
        <v>322</v>
      </c>
      <c r="AK1314" s="26" t="s">
        <v>322</v>
      </c>
      <c r="AL1314" s="26" t="s">
        <v>322</v>
      </c>
      <c r="AM1314" s="26" t="str" cm="1">
        <f t="array" ref="AM1314">IF(AH1314="Yes",T1314&amp;" (Suspended as of: "&amp;TEXT(AI1314,"m/dd/yyyy")&amp;")",T1314)</f>
        <v xml:space="preserve"> </v>
      </c>
      <c r="AN1314" t="str" cm="1">
        <f t="array" ref="AN131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14" t="str" cm="1">
        <f t="array" ref="AO131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1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14" t="e">
        <f>VLOOKUP(data[[#This Row],[Lead Name]],get_cat!$A$170:$B$172,2,0)</f>
        <v>#N/A</v>
      </c>
      <c r="AR131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15" spans="1:44" x14ac:dyDescent="0.35">
      <c r="A1315" t="s">
        <v>133</v>
      </c>
      <c r="B1315" t="s">
        <v>322</v>
      </c>
      <c r="C1315" t="s">
        <v>322</v>
      </c>
      <c r="D1315" t="s">
        <v>322</v>
      </c>
      <c r="E1315" t="s">
        <v>48</v>
      </c>
      <c r="F1315" t="s">
        <v>48</v>
      </c>
      <c r="G1315" t="s">
        <v>48</v>
      </c>
      <c r="H1315" t="s">
        <v>48</v>
      </c>
      <c r="I1315" t="s">
        <v>48</v>
      </c>
      <c r="J1315" t="s">
        <v>48</v>
      </c>
      <c r="K1315" t="s">
        <v>48</v>
      </c>
      <c r="L1315" t="s">
        <v>48</v>
      </c>
      <c r="M1315" t="s">
        <v>48</v>
      </c>
      <c r="N1315" t="s">
        <v>48</v>
      </c>
      <c r="O1315" t="s">
        <v>48</v>
      </c>
      <c r="P1315" t="s">
        <v>48</v>
      </c>
      <c r="Q1315" t="s">
        <v>48</v>
      </c>
      <c r="R1315" t="s">
        <v>48</v>
      </c>
      <c r="S1315" t="s">
        <v>48</v>
      </c>
      <c r="T1315" t="s">
        <v>322</v>
      </c>
      <c r="U1315" t="s">
        <v>322</v>
      </c>
      <c r="V1315" t="s">
        <v>322</v>
      </c>
      <c r="W1315" t="s">
        <v>322</v>
      </c>
      <c r="X1315" t="s">
        <v>322</v>
      </c>
      <c r="Y1315" t="s">
        <v>322</v>
      </c>
      <c r="Z1315" t="s">
        <v>322</v>
      </c>
      <c r="AH1315" t="s">
        <v>322</v>
      </c>
      <c r="AI1315" s="26"/>
      <c r="AJ1315" s="26" t="s">
        <v>322</v>
      </c>
      <c r="AK1315" s="26" t="s">
        <v>322</v>
      </c>
      <c r="AL1315" s="26" t="s">
        <v>322</v>
      </c>
      <c r="AM1315" s="26" t="str" cm="1">
        <f t="array" ref="AM1315">IF(AH1315="Yes",T1315&amp;" (Suspended as of: "&amp;TEXT(AI1315,"m/dd/yyyy")&amp;")",T1315)</f>
        <v xml:space="preserve"> </v>
      </c>
      <c r="AN1315" t="str" cm="1">
        <f t="array" ref="AN131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15" t="str" cm="1">
        <f t="array" ref="AO131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1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15" t="e">
        <f>VLOOKUP(data[[#This Row],[Lead Name]],get_cat!$A$170:$B$172,2,0)</f>
        <v>#N/A</v>
      </c>
      <c r="AR131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16" spans="1:44" x14ac:dyDescent="0.35">
      <c r="A1316" t="s">
        <v>133</v>
      </c>
      <c r="B1316" t="s">
        <v>322</v>
      </c>
      <c r="C1316" t="s">
        <v>322</v>
      </c>
      <c r="D1316" t="s">
        <v>322</v>
      </c>
      <c r="E1316" t="s">
        <v>48</v>
      </c>
      <c r="F1316" t="s">
        <v>48</v>
      </c>
      <c r="G1316" t="s">
        <v>48</v>
      </c>
      <c r="H1316" t="s">
        <v>48</v>
      </c>
      <c r="I1316" t="s">
        <v>48</v>
      </c>
      <c r="J1316" t="s">
        <v>48</v>
      </c>
      <c r="K1316" t="s">
        <v>48</v>
      </c>
      <c r="L1316" t="s">
        <v>48</v>
      </c>
      <c r="M1316" t="s">
        <v>48</v>
      </c>
      <c r="N1316" t="s">
        <v>48</v>
      </c>
      <c r="O1316" t="s">
        <v>48</v>
      </c>
      <c r="P1316" t="s">
        <v>48</v>
      </c>
      <c r="Q1316" t="s">
        <v>48</v>
      </c>
      <c r="R1316" t="s">
        <v>48</v>
      </c>
      <c r="S1316" t="s">
        <v>48</v>
      </c>
      <c r="T1316" t="s">
        <v>322</v>
      </c>
      <c r="U1316" t="s">
        <v>322</v>
      </c>
      <c r="V1316" t="s">
        <v>322</v>
      </c>
      <c r="W1316" t="s">
        <v>322</v>
      </c>
      <c r="X1316" t="s">
        <v>322</v>
      </c>
      <c r="Y1316" t="s">
        <v>322</v>
      </c>
      <c r="Z1316" t="s">
        <v>322</v>
      </c>
      <c r="AH1316" t="s">
        <v>322</v>
      </c>
      <c r="AI1316" s="26"/>
      <c r="AJ1316" s="26" t="s">
        <v>322</v>
      </c>
      <c r="AK1316" s="26" t="s">
        <v>322</v>
      </c>
      <c r="AL1316" s="26" t="s">
        <v>322</v>
      </c>
      <c r="AM1316" s="26" t="str" cm="1">
        <f t="array" ref="AM1316">IF(AH1316="Yes",T1316&amp;" (Suspended as of: "&amp;TEXT(AI1316,"m/dd/yyyy")&amp;")",T1316)</f>
        <v xml:space="preserve"> </v>
      </c>
      <c r="AN1316" t="str" cm="1">
        <f t="array" ref="AN131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16" t="str" cm="1">
        <f t="array" ref="AO131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1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16" t="e">
        <f>VLOOKUP(data[[#This Row],[Lead Name]],get_cat!$A$170:$B$172,2,0)</f>
        <v>#N/A</v>
      </c>
      <c r="AR131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17" spans="1:44" x14ac:dyDescent="0.35">
      <c r="A1317" t="s">
        <v>133</v>
      </c>
      <c r="B1317" t="s">
        <v>322</v>
      </c>
      <c r="C1317" t="s">
        <v>322</v>
      </c>
      <c r="D1317" t="s">
        <v>322</v>
      </c>
      <c r="E1317" t="s">
        <v>48</v>
      </c>
      <c r="F1317" t="s">
        <v>48</v>
      </c>
      <c r="G1317" t="s">
        <v>48</v>
      </c>
      <c r="H1317" t="s">
        <v>48</v>
      </c>
      <c r="I1317" t="s">
        <v>48</v>
      </c>
      <c r="J1317" t="s">
        <v>48</v>
      </c>
      <c r="K1317" t="s">
        <v>48</v>
      </c>
      <c r="L1317" t="s">
        <v>48</v>
      </c>
      <c r="M1317" t="s">
        <v>48</v>
      </c>
      <c r="N1317" t="s">
        <v>48</v>
      </c>
      <c r="O1317" t="s">
        <v>48</v>
      </c>
      <c r="P1317" t="s">
        <v>48</v>
      </c>
      <c r="Q1317" t="s">
        <v>48</v>
      </c>
      <c r="R1317" t="s">
        <v>48</v>
      </c>
      <c r="S1317" t="s">
        <v>48</v>
      </c>
      <c r="T1317" t="s">
        <v>322</v>
      </c>
      <c r="U1317" t="s">
        <v>322</v>
      </c>
      <c r="V1317" t="s">
        <v>322</v>
      </c>
      <c r="W1317" t="s">
        <v>322</v>
      </c>
      <c r="X1317" t="s">
        <v>322</v>
      </c>
      <c r="Y1317" t="s">
        <v>322</v>
      </c>
      <c r="Z1317" t="s">
        <v>322</v>
      </c>
      <c r="AH1317" t="s">
        <v>322</v>
      </c>
      <c r="AI1317" s="26"/>
      <c r="AJ1317" s="26" t="s">
        <v>322</v>
      </c>
      <c r="AK1317" s="26" t="s">
        <v>322</v>
      </c>
      <c r="AL1317" s="26" t="s">
        <v>322</v>
      </c>
      <c r="AM1317" s="26" t="str" cm="1">
        <f t="array" ref="AM1317">IF(AH1317="Yes",T1317&amp;" (Suspended as of: "&amp;TEXT(AI1317,"m/dd/yyyy")&amp;")",T1317)</f>
        <v xml:space="preserve"> </v>
      </c>
      <c r="AN1317" t="str" cm="1">
        <f t="array" ref="AN131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17" t="str" cm="1">
        <f t="array" ref="AO131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1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17" t="e">
        <f>VLOOKUP(data[[#This Row],[Lead Name]],get_cat!$A$170:$B$172,2,0)</f>
        <v>#N/A</v>
      </c>
      <c r="AR131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18" spans="1:44" x14ac:dyDescent="0.35">
      <c r="A1318" t="s">
        <v>133</v>
      </c>
      <c r="B1318" t="s">
        <v>322</v>
      </c>
      <c r="C1318" t="s">
        <v>322</v>
      </c>
      <c r="D1318" t="s">
        <v>322</v>
      </c>
      <c r="E1318" t="s">
        <v>48</v>
      </c>
      <c r="F1318" t="s">
        <v>48</v>
      </c>
      <c r="G1318" t="s">
        <v>48</v>
      </c>
      <c r="H1318" t="s">
        <v>48</v>
      </c>
      <c r="I1318" t="s">
        <v>48</v>
      </c>
      <c r="J1318" t="s">
        <v>48</v>
      </c>
      <c r="K1318" t="s">
        <v>48</v>
      </c>
      <c r="L1318" t="s">
        <v>48</v>
      </c>
      <c r="M1318" t="s">
        <v>48</v>
      </c>
      <c r="N1318" t="s">
        <v>48</v>
      </c>
      <c r="O1318" t="s">
        <v>48</v>
      </c>
      <c r="P1318" t="s">
        <v>48</v>
      </c>
      <c r="Q1318" t="s">
        <v>48</v>
      </c>
      <c r="R1318" t="s">
        <v>48</v>
      </c>
      <c r="S1318" t="s">
        <v>48</v>
      </c>
      <c r="T1318" t="s">
        <v>322</v>
      </c>
      <c r="U1318" t="s">
        <v>322</v>
      </c>
      <c r="V1318" t="s">
        <v>322</v>
      </c>
      <c r="W1318" t="s">
        <v>322</v>
      </c>
      <c r="X1318" t="s">
        <v>322</v>
      </c>
      <c r="Y1318" t="s">
        <v>322</v>
      </c>
      <c r="Z1318" t="s">
        <v>322</v>
      </c>
      <c r="AH1318" t="s">
        <v>322</v>
      </c>
      <c r="AI1318" s="26"/>
      <c r="AJ1318" s="26" t="s">
        <v>322</v>
      </c>
      <c r="AK1318" s="26" t="s">
        <v>322</v>
      </c>
      <c r="AL1318" s="26" t="s">
        <v>322</v>
      </c>
      <c r="AM1318" s="26" t="str" cm="1">
        <f t="array" ref="AM1318">IF(AH1318="Yes",T1318&amp;" (Suspended as of: "&amp;TEXT(AI1318,"m/dd/yyyy")&amp;")",T1318)</f>
        <v xml:space="preserve"> </v>
      </c>
      <c r="AN1318" t="str" cm="1">
        <f t="array" ref="AN131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18" t="str" cm="1">
        <f t="array" ref="AO131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1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18" t="e">
        <f>VLOOKUP(data[[#This Row],[Lead Name]],get_cat!$A$170:$B$172,2,0)</f>
        <v>#N/A</v>
      </c>
      <c r="AR131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19" spans="1:44" x14ac:dyDescent="0.35">
      <c r="A1319" t="s">
        <v>133</v>
      </c>
      <c r="B1319" t="s">
        <v>322</v>
      </c>
      <c r="C1319" t="s">
        <v>322</v>
      </c>
      <c r="D1319" t="s">
        <v>322</v>
      </c>
      <c r="E1319" t="s">
        <v>48</v>
      </c>
      <c r="F1319" t="s">
        <v>48</v>
      </c>
      <c r="G1319" t="s">
        <v>48</v>
      </c>
      <c r="H1319" t="s">
        <v>48</v>
      </c>
      <c r="I1319" t="s">
        <v>48</v>
      </c>
      <c r="J1319" t="s">
        <v>48</v>
      </c>
      <c r="K1319" t="s">
        <v>48</v>
      </c>
      <c r="L1319" t="s">
        <v>48</v>
      </c>
      <c r="M1319" t="s">
        <v>48</v>
      </c>
      <c r="N1319" t="s">
        <v>48</v>
      </c>
      <c r="O1319" t="s">
        <v>48</v>
      </c>
      <c r="P1319" t="s">
        <v>48</v>
      </c>
      <c r="Q1319" t="s">
        <v>48</v>
      </c>
      <c r="R1319" t="s">
        <v>48</v>
      </c>
      <c r="S1319" t="s">
        <v>48</v>
      </c>
      <c r="T1319" t="s">
        <v>322</v>
      </c>
      <c r="U1319" t="s">
        <v>322</v>
      </c>
      <c r="V1319" t="s">
        <v>322</v>
      </c>
      <c r="W1319" t="s">
        <v>322</v>
      </c>
      <c r="X1319" t="s">
        <v>322</v>
      </c>
      <c r="Y1319" t="s">
        <v>322</v>
      </c>
      <c r="Z1319" t="s">
        <v>322</v>
      </c>
      <c r="AH1319" t="s">
        <v>322</v>
      </c>
      <c r="AI1319" s="26"/>
      <c r="AJ1319" s="26" t="s">
        <v>322</v>
      </c>
      <c r="AK1319" s="26" t="s">
        <v>322</v>
      </c>
      <c r="AL1319" s="26" t="s">
        <v>322</v>
      </c>
      <c r="AM1319" s="26" t="str" cm="1">
        <f t="array" ref="AM1319">IF(AH1319="Yes",T1319&amp;" (Suspended as of: "&amp;TEXT(AI1319,"m/dd/yyyy")&amp;")",T1319)</f>
        <v xml:space="preserve"> </v>
      </c>
      <c r="AN1319" t="str" cm="1">
        <f t="array" ref="AN131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19" t="str" cm="1">
        <f t="array" ref="AO131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1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19" t="e">
        <f>VLOOKUP(data[[#This Row],[Lead Name]],get_cat!$A$170:$B$172,2,0)</f>
        <v>#N/A</v>
      </c>
      <c r="AR131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20" spans="1:44" x14ac:dyDescent="0.35">
      <c r="A1320" t="s">
        <v>133</v>
      </c>
      <c r="B1320" t="s">
        <v>322</v>
      </c>
      <c r="C1320" t="s">
        <v>322</v>
      </c>
      <c r="D1320" t="s">
        <v>322</v>
      </c>
      <c r="E1320" t="s">
        <v>48</v>
      </c>
      <c r="F1320" t="s">
        <v>48</v>
      </c>
      <c r="G1320" t="s">
        <v>48</v>
      </c>
      <c r="H1320" t="s">
        <v>48</v>
      </c>
      <c r="I1320" t="s">
        <v>48</v>
      </c>
      <c r="J1320" t="s">
        <v>48</v>
      </c>
      <c r="K1320" t="s">
        <v>48</v>
      </c>
      <c r="L1320" t="s">
        <v>48</v>
      </c>
      <c r="M1320" t="s">
        <v>48</v>
      </c>
      <c r="N1320" t="s">
        <v>48</v>
      </c>
      <c r="O1320" t="s">
        <v>48</v>
      </c>
      <c r="P1320" t="s">
        <v>48</v>
      </c>
      <c r="Q1320" t="s">
        <v>48</v>
      </c>
      <c r="R1320" t="s">
        <v>48</v>
      </c>
      <c r="S1320" t="s">
        <v>48</v>
      </c>
      <c r="T1320" t="s">
        <v>322</v>
      </c>
      <c r="U1320" t="s">
        <v>322</v>
      </c>
      <c r="V1320" t="s">
        <v>322</v>
      </c>
      <c r="W1320" t="s">
        <v>322</v>
      </c>
      <c r="X1320" t="s">
        <v>322</v>
      </c>
      <c r="Y1320" t="s">
        <v>322</v>
      </c>
      <c r="Z1320" t="s">
        <v>322</v>
      </c>
      <c r="AH1320" t="s">
        <v>322</v>
      </c>
      <c r="AI1320" s="26"/>
      <c r="AJ1320" s="26" t="s">
        <v>322</v>
      </c>
      <c r="AK1320" s="26" t="s">
        <v>322</v>
      </c>
      <c r="AL1320" s="26" t="s">
        <v>322</v>
      </c>
      <c r="AM1320" s="26" t="str" cm="1">
        <f t="array" ref="AM1320">IF(AH1320="Yes",T1320&amp;" (Suspended as of: "&amp;TEXT(AI1320,"m/dd/yyyy")&amp;")",T1320)</f>
        <v xml:space="preserve"> </v>
      </c>
      <c r="AN1320" t="str" cm="1">
        <f t="array" ref="AN132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20" t="str" cm="1">
        <f t="array" ref="AO132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2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20" t="e">
        <f>VLOOKUP(data[[#This Row],[Lead Name]],get_cat!$A$170:$B$172,2,0)</f>
        <v>#N/A</v>
      </c>
      <c r="AR132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21" spans="1:44" x14ac:dyDescent="0.35">
      <c r="A1321" t="s">
        <v>133</v>
      </c>
      <c r="B1321" t="s">
        <v>322</v>
      </c>
      <c r="C1321" t="s">
        <v>322</v>
      </c>
      <c r="D1321" t="s">
        <v>322</v>
      </c>
      <c r="E1321" t="s">
        <v>48</v>
      </c>
      <c r="F1321" t="s">
        <v>48</v>
      </c>
      <c r="G1321" t="s">
        <v>48</v>
      </c>
      <c r="H1321" t="s">
        <v>48</v>
      </c>
      <c r="I1321" t="s">
        <v>48</v>
      </c>
      <c r="J1321" t="s">
        <v>48</v>
      </c>
      <c r="K1321" t="s">
        <v>48</v>
      </c>
      <c r="L1321" t="s">
        <v>48</v>
      </c>
      <c r="M1321" t="s">
        <v>48</v>
      </c>
      <c r="N1321" t="s">
        <v>48</v>
      </c>
      <c r="O1321" t="s">
        <v>48</v>
      </c>
      <c r="P1321" t="s">
        <v>48</v>
      </c>
      <c r="Q1321" t="s">
        <v>48</v>
      </c>
      <c r="R1321" t="s">
        <v>48</v>
      </c>
      <c r="S1321" t="s">
        <v>48</v>
      </c>
      <c r="T1321" t="s">
        <v>322</v>
      </c>
      <c r="U1321" t="s">
        <v>322</v>
      </c>
      <c r="V1321" t="s">
        <v>322</v>
      </c>
      <c r="W1321" t="s">
        <v>322</v>
      </c>
      <c r="X1321" t="s">
        <v>322</v>
      </c>
      <c r="Y1321" t="s">
        <v>322</v>
      </c>
      <c r="Z1321" t="s">
        <v>322</v>
      </c>
      <c r="AH1321" t="s">
        <v>322</v>
      </c>
      <c r="AI1321" s="26"/>
      <c r="AJ1321" s="26" t="s">
        <v>322</v>
      </c>
      <c r="AK1321" s="26" t="s">
        <v>322</v>
      </c>
      <c r="AL1321" s="26" t="s">
        <v>322</v>
      </c>
      <c r="AM1321" s="26" t="str" cm="1">
        <f t="array" ref="AM1321">IF(AH1321="Yes",T1321&amp;" (Suspended as of: "&amp;TEXT(AI1321,"m/dd/yyyy")&amp;")",T1321)</f>
        <v xml:space="preserve"> </v>
      </c>
      <c r="AN1321" t="str" cm="1">
        <f t="array" ref="AN132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21" t="str" cm="1">
        <f t="array" ref="AO132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2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21" t="e">
        <f>VLOOKUP(data[[#This Row],[Lead Name]],get_cat!$A$170:$B$172,2,0)</f>
        <v>#N/A</v>
      </c>
      <c r="AR132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22" spans="1:44" x14ac:dyDescent="0.35">
      <c r="A1322" t="s">
        <v>133</v>
      </c>
      <c r="B1322" t="s">
        <v>322</v>
      </c>
      <c r="C1322" t="s">
        <v>322</v>
      </c>
      <c r="D1322" t="s">
        <v>322</v>
      </c>
      <c r="E1322" t="s">
        <v>48</v>
      </c>
      <c r="F1322" t="s">
        <v>48</v>
      </c>
      <c r="G1322" t="s">
        <v>48</v>
      </c>
      <c r="H1322" t="s">
        <v>48</v>
      </c>
      <c r="I1322" t="s">
        <v>48</v>
      </c>
      <c r="J1322" t="s">
        <v>48</v>
      </c>
      <c r="K1322" t="s">
        <v>48</v>
      </c>
      <c r="L1322" t="s">
        <v>48</v>
      </c>
      <c r="M1322" t="s">
        <v>48</v>
      </c>
      <c r="N1322" t="s">
        <v>48</v>
      </c>
      <c r="O1322" t="s">
        <v>48</v>
      </c>
      <c r="P1322" t="s">
        <v>48</v>
      </c>
      <c r="Q1322" t="s">
        <v>48</v>
      </c>
      <c r="R1322" t="s">
        <v>48</v>
      </c>
      <c r="S1322" t="s">
        <v>48</v>
      </c>
      <c r="T1322" t="s">
        <v>322</v>
      </c>
      <c r="U1322" t="s">
        <v>322</v>
      </c>
      <c r="V1322" t="s">
        <v>322</v>
      </c>
      <c r="W1322" t="s">
        <v>322</v>
      </c>
      <c r="X1322" t="s">
        <v>322</v>
      </c>
      <c r="Y1322" t="s">
        <v>322</v>
      </c>
      <c r="Z1322" t="s">
        <v>322</v>
      </c>
      <c r="AH1322" t="s">
        <v>322</v>
      </c>
      <c r="AI1322" s="26"/>
      <c r="AJ1322" s="26" t="s">
        <v>322</v>
      </c>
      <c r="AK1322" s="26" t="s">
        <v>322</v>
      </c>
      <c r="AL1322" s="26" t="s">
        <v>322</v>
      </c>
      <c r="AM1322" s="26" t="str" cm="1">
        <f t="array" ref="AM1322">IF(AH1322="Yes",T1322&amp;" (Suspended as of: "&amp;TEXT(AI1322,"m/dd/yyyy")&amp;")",T1322)</f>
        <v xml:space="preserve"> </v>
      </c>
      <c r="AN1322" t="str" cm="1">
        <f t="array" ref="AN132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22" t="str" cm="1">
        <f t="array" ref="AO132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2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22" t="e">
        <f>VLOOKUP(data[[#This Row],[Lead Name]],get_cat!$A$170:$B$172,2,0)</f>
        <v>#N/A</v>
      </c>
      <c r="AR132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23" spans="1:44" x14ac:dyDescent="0.35">
      <c r="A1323" t="s">
        <v>133</v>
      </c>
      <c r="B1323" t="s">
        <v>322</v>
      </c>
      <c r="C1323" t="s">
        <v>322</v>
      </c>
      <c r="D1323" t="s">
        <v>322</v>
      </c>
      <c r="E1323" t="s">
        <v>48</v>
      </c>
      <c r="F1323" t="s">
        <v>48</v>
      </c>
      <c r="G1323" t="s">
        <v>48</v>
      </c>
      <c r="H1323" t="s">
        <v>48</v>
      </c>
      <c r="I1323" t="s">
        <v>48</v>
      </c>
      <c r="J1323" t="s">
        <v>48</v>
      </c>
      <c r="K1323" t="s">
        <v>48</v>
      </c>
      <c r="L1323" t="s">
        <v>48</v>
      </c>
      <c r="M1323" t="s">
        <v>48</v>
      </c>
      <c r="N1323" t="s">
        <v>48</v>
      </c>
      <c r="O1323" t="s">
        <v>48</v>
      </c>
      <c r="P1323" t="s">
        <v>48</v>
      </c>
      <c r="Q1323" t="s">
        <v>48</v>
      </c>
      <c r="R1323" t="s">
        <v>48</v>
      </c>
      <c r="S1323" t="s">
        <v>48</v>
      </c>
      <c r="T1323" t="s">
        <v>322</v>
      </c>
      <c r="U1323" t="s">
        <v>322</v>
      </c>
      <c r="V1323" t="s">
        <v>322</v>
      </c>
      <c r="W1323" t="s">
        <v>322</v>
      </c>
      <c r="X1323" t="s">
        <v>322</v>
      </c>
      <c r="Y1323" t="s">
        <v>322</v>
      </c>
      <c r="Z1323" t="s">
        <v>322</v>
      </c>
      <c r="AH1323" t="s">
        <v>322</v>
      </c>
      <c r="AI1323" s="26"/>
      <c r="AJ1323" s="26" t="s">
        <v>322</v>
      </c>
      <c r="AK1323" s="26" t="s">
        <v>322</v>
      </c>
      <c r="AL1323" s="26" t="s">
        <v>322</v>
      </c>
      <c r="AM1323" s="26" t="str" cm="1">
        <f t="array" ref="AM1323">IF(AH1323="Yes",T1323&amp;" (Suspended as of: "&amp;TEXT(AI1323,"m/dd/yyyy")&amp;")",T1323)</f>
        <v xml:space="preserve"> </v>
      </c>
      <c r="AN1323" t="str" cm="1">
        <f t="array" ref="AN132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23" t="str" cm="1">
        <f t="array" ref="AO132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2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23" t="e">
        <f>VLOOKUP(data[[#This Row],[Lead Name]],get_cat!$A$170:$B$172,2,0)</f>
        <v>#N/A</v>
      </c>
      <c r="AR132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24" spans="1:44" x14ac:dyDescent="0.35">
      <c r="A1324" t="s">
        <v>133</v>
      </c>
      <c r="B1324" t="s">
        <v>322</v>
      </c>
      <c r="C1324" t="s">
        <v>322</v>
      </c>
      <c r="D1324" t="s">
        <v>322</v>
      </c>
      <c r="E1324" t="s">
        <v>48</v>
      </c>
      <c r="F1324" t="s">
        <v>48</v>
      </c>
      <c r="G1324" t="s">
        <v>48</v>
      </c>
      <c r="H1324" t="s">
        <v>48</v>
      </c>
      <c r="I1324" t="s">
        <v>48</v>
      </c>
      <c r="J1324" t="s">
        <v>48</v>
      </c>
      <c r="K1324" t="s">
        <v>48</v>
      </c>
      <c r="L1324" t="s">
        <v>48</v>
      </c>
      <c r="M1324" t="s">
        <v>48</v>
      </c>
      <c r="N1324" t="s">
        <v>48</v>
      </c>
      <c r="O1324" t="s">
        <v>48</v>
      </c>
      <c r="P1324" t="s">
        <v>48</v>
      </c>
      <c r="Q1324" t="s">
        <v>48</v>
      </c>
      <c r="R1324" t="s">
        <v>48</v>
      </c>
      <c r="S1324" t="s">
        <v>48</v>
      </c>
      <c r="T1324" t="s">
        <v>322</v>
      </c>
      <c r="U1324" t="s">
        <v>322</v>
      </c>
      <c r="V1324" t="s">
        <v>322</v>
      </c>
      <c r="W1324" t="s">
        <v>322</v>
      </c>
      <c r="X1324" t="s">
        <v>322</v>
      </c>
      <c r="Y1324" t="s">
        <v>322</v>
      </c>
      <c r="Z1324" t="s">
        <v>322</v>
      </c>
      <c r="AH1324" t="s">
        <v>322</v>
      </c>
      <c r="AI1324" s="26"/>
      <c r="AJ1324" s="26" t="s">
        <v>322</v>
      </c>
      <c r="AK1324" s="26" t="s">
        <v>322</v>
      </c>
      <c r="AL1324" s="26" t="s">
        <v>322</v>
      </c>
      <c r="AM1324" s="26" t="str" cm="1">
        <f t="array" ref="AM1324">IF(AH1324="Yes",T1324&amp;" (Suspended as of: "&amp;TEXT(AI1324,"m/dd/yyyy")&amp;")",T1324)</f>
        <v xml:space="preserve"> </v>
      </c>
      <c r="AN1324" t="str" cm="1">
        <f t="array" ref="AN132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24" t="str" cm="1">
        <f t="array" ref="AO132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2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24" t="e">
        <f>VLOOKUP(data[[#This Row],[Lead Name]],get_cat!$A$170:$B$172,2,0)</f>
        <v>#N/A</v>
      </c>
      <c r="AR132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25" spans="1:44" x14ac:dyDescent="0.35">
      <c r="A1325" t="s">
        <v>133</v>
      </c>
      <c r="B1325" t="s">
        <v>322</v>
      </c>
      <c r="C1325" t="s">
        <v>322</v>
      </c>
      <c r="D1325" t="s">
        <v>322</v>
      </c>
      <c r="E1325" t="s">
        <v>48</v>
      </c>
      <c r="F1325" t="s">
        <v>48</v>
      </c>
      <c r="G1325" t="s">
        <v>48</v>
      </c>
      <c r="H1325" t="s">
        <v>48</v>
      </c>
      <c r="I1325" t="s">
        <v>48</v>
      </c>
      <c r="J1325" t="s">
        <v>48</v>
      </c>
      <c r="K1325" t="s">
        <v>48</v>
      </c>
      <c r="L1325" t="s">
        <v>48</v>
      </c>
      <c r="M1325" t="s">
        <v>48</v>
      </c>
      <c r="N1325" t="s">
        <v>48</v>
      </c>
      <c r="O1325" t="s">
        <v>48</v>
      </c>
      <c r="P1325" t="s">
        <v>48</v>
      </c>
      <c r="Q1325" t="s">
        <v>48</v>
      </c>
      <c r="R1325" t="s">
        <v>48</v>
      </c>
      <c r="S1325" t="s">
        <v>48</v>
      </c>
      <c r="T1325" t="s">
        <v>322</v>
      </c>
      <c r="U1325" t="s">
        <v>322</v>
      </c>
      <c r="V1325" t="s">
        <v>322</v>
      </c>
      <c r="W1325" t="s">
        <v>322</v>
      </c>
      <c r="X1325" t="s">
        <v>322</v>
      </c>
      <c r="Y1325" t="s">
        <v>322</v>
      </c>
      <c r="Z1325" t="s">
        <v>322</v>
      </c>
      <c r="AH1325" t="s">
        <v>322</v>
      </c>
      <c r="AI1325" s="26"/>
      <c r="AJ1325" s="26" t="s">
        <v>322</v>
      </c>
      <c r="AK1325" s="26" t="s">
        <v>322</v>
      </c>
      <c r="AL1325" s="26" t="s">
        <v>322</v>
      </c>
      <c r="AM1325" s="26" t="str" cm="1">
        <f t="array" ref="AM1325">IF(AH1325="Yes",T1325&amp;" (Suspended as of: "&amp;TEXT(AI1325,"m/dd/yyyy")&amp;")",T1325)</f>
        <v xml:space="preserve"> </v>
      </c>
      <c r="AN1325" t="str" cm="1">
        <f t="array" ref="AN132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25" t="str" cm="1">
        <f t="array" ref="AO132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2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25" t="e">
        <f>VLOOKUP(data[[#This Row],[Lead Name]],get_cat!$A$170:$B$172,2,0)</f>
        <v>#N/A</v>
      </c>
      <c r="AR132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26" spans="1:44" x14ac:dyDescent="0.35">
      <c r="A1326" t="s">
        <v>133</v>
      </c>
      <c r="B1326" t="s">
        <v>322</v>
      </c>
      <c r="C1326" t="s">
        <v>322</v>
      </c>
      <c r="D1326" t="s">
        <v>322</v>
      </c>
      <c r="E1326" t="s">
        <v>48</v>
      </c>
      <c r="F1326" t="s">
        <v>48</v>
      </c>
      <c r="G1326" t="s">
        <v>48</v>
      </c>
      <c r="H1326" t="s">
        <v>48</v>
      </c>
      <c r="I1326" t="s">
        <v>48</v>
      </c>
      <c r="J1326" t="s">
        <v>48</v>
      </c>
      <c r="K1326" t="s">
        <v>48</v>
      </c>
      <c r="L1326" t="s">
        <v>48</v>
      </c>
      <c r="M1326" t="s">
        <v>48</v>
      </c>
      <c r="N1326" t="s">
        <v>48</v>
      </c>
      <c r="O1326" t="s">
        <v>48</v>
      </c>
      <c r="P1326" t="s">
        <v>48</v>
      </c>
      <c r="Q1326" t="s">
        <v>48</v>
      </c>
      <c r="R1326" t="s">
        <v>48</v>
      </c>
      <c r="S1326" t="s">
        <v>48</v>
      </c>
      <c r="T1326" t="s">
        <v>322</v>
      </c>
      <c r="U1326" t="s">
        <v>322</v>
      </c>
      <c r="V1326" t="s">
        <v>322</v>
      </c>
      <c r="W1326" t="s">
        <v>322</v>
      </c>
      <c r="X1326" t="s">
        <v>322</v>
      </c>
      <c r="Y1326" t="s">
        <v>322</v>
      </c>
      <c r="Z1326" t="s">
        <v>322</v>
      </c>
      <c r="AH1326" t="s">
        <v>322</v>
      </c>
      <c r="AI1326" s="26"/>
      <c r="AJ1326" s="26" t="s">
        <v>322</v>
      </c>
      <c r="AK1326" s="26" t="s">
        <v>322</v>
      </c>
      <c r="AL1326" s="26" t="s">
        <v>322</v>
      </c>
      <c r="AM1326" s="26" t="str" cm="1">
        <f t="array" ref="AM1326">IF(AH1326="Yes",T1326&amp;" (Suspended as of: "&amp;TEXT(AI1326,"m/dd/yyyy")&amp;")",T1326)</f>
        <v xml:space="preserve"> </v>
      </c>
      <c r="AN1326" t="str" cm="1">
        <f t="array" ref="AN132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26" t="str" cm="1">
        <f t="array" ref="AO132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2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26" t="e">
        <f>VLOOKUP(data[[#This Row],[Lead Name]],get_cat!$A$170:$B$172,2,0)</f>
        <v>#N/A</v>
      </c>
      <c r="AR132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27" spans="1:44" x14ac:dyDescent="0.35">
      <c r="A1327" t="s">
        <v>133</v>
      </c>
      <c r="B1327" t="s">
        <v>322</v>
      </c>
      <c r="C1327" t="s">
        <v>322</v>
      </c>
      <c r="D1327" t="s">
        <v>322</v>
      </c>
      <c r="E1327" t="s">
        <v>48</v>
      </c>
      <c r="F1327" t="s">
        <v>48</v>
      </c>
      <c r="G1327" t="s">
        <v>48</v>
      </c>
      <c r="H1327" t="s">
        <v>48</v>
      </c>
      <c r="I1327" t="s">
        <v>48</v>
      </c>
      <c r="J1327" t="s">
        <v>48</v>
      </c>
      <c r="K1327" t="s">
        <v>48</v>
      </c>
      <c r="L1327" t="s">
        <v>48</v>
      </c>
      <c r="M1327" t="s">
        <v>48</v>
      </c>
      <c r="N1327" t="s">
        <v>48</v>
      </c>
      <c r="O1327" t="s">
        <v>48</v>
      </c>
      <c r="P1327" t="s">
        <v>48</v>
      </c>
      <c r="Q1327" t="s">
        <v>48</v>
      </c>
      <c r="R1327" t="s">
        <v>48</v>
      </c>
      <c r="S1327" t="s">
        <v>48</v>
      </c>
      <c r="T1327" t="s">
        <v>322</v>
      </c>
      <c r="U1327" t="s">
        <v>322</v>
      </c>
      <c r="V1327" t="s">
        <v>322</v>
      </c>
      <c r="W1327" t="s">
        <v>322</v>
      </c>
      <c r="X1327" t="s">
        <v>322</v>
      </c>
      <c r="Y1327" t="s">
        <v>322</v>
      </c>
      <c r="Z1327" t="s">
        <v>322</v>
      </c>
      <c r="AH1327" t="s">
        <v>322</v>
      </c>
      <c r="AI1327" s="26"/>
      <c r="AJ1327" s="26" t="s">
        <v>322</v>
      </c>
      <c r="AK1327" s="26" t="s">
        <v>322</v>
      </c>
      <c r="AL1327" s="26" t="s">
        <v>322</v>
      </c>
      <c r="AM1327" s="26" t="str" cm="1">
        <f t="array" ref="AM1327">IF(AH1327="Yes",T1327&amp;" (Suspended as of: "&amp;TEXT(AI1327,"m/dd/yyyy")&amp;")",T1327)</f>
        <v xml:space="preserve"> </v>
      </c>
      <c r="AN1327" t="str" cm="1">
        <f t="array" ref="AN132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27" t="str" cm="1">
        <f t="array" ref="AO132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2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27" t="e">
        <f>VLOOKUP(data[[#This Row],[Lead Name]],get_cat!$A$170:$B$172,2,0)</f>
        <v>#N/A</v>
      </c>
      <c r="AR132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28" spans="1:44" x14ac:dyDescent="0.35">
      <c r="A1328" t="s">
        <v>133</v>
      </c>
      <c r="B1328" t="s">
        <v>322</v>
      </c>
      <c r="C1328" t="s">
        <v>322</v>
      </c>
      <c r="D1328" t="s">
        <v>322</v>
      </c>
      <c r="E1328" t="s">
        <v>48</v>
      </c>
      <c r="F1328" t="s">
        <v>48</v>
      </c>
      <c r="G1328" t="s">
        <v>48</v>
      </c>
      <c r="H1328" t="s">
        <v>48</v>
      </c>
      <c r="I1328" t="s">
        <v>48</v>
      </c>
      <c r="J1328" t="s">
        <v>48</v>
      </c>
      <c r="K1328" t="s">
        <v>48</v>
      </c>
      <c r="L1328" t="s">
        <v>48</v>
      </c>
      <c r="M1328" t="s">
        <v>48</v>
      </c>
      <c r="N1328" t="s">
        <v>48</v>
      </c>
      <c r="O1328" t="s">
        <v>48</v>
      </c>
      <c r="P1328" t="s">
        <v>48</v>
      </c>
      <c r="Q1328" t="s">
        <v>48</v>
      </c>
      <c r="R1328" t="s">
        <v>48</v>
      </c>
      <c r="S1328" t="s">
        <v>48</v>
      </c>
      <c r="T1328" t="s">
        <v>322</v>
      </c>
      <c r="U1328" t="s">
        <v>322</v>
      </c>
      <c r="V1328" t="s">
        <v>322</v>
      </c>
      <c r="W1328" t="s">
        <v>322</v>
      </c>
      <c r="X1328" t="s">
        <v>322</v>
      </c>
      <c r="Y1328" t="s">
        <v>322</v>
      </c>
      <c r="Z1328" t="s">
        <v>322</v>
      </c>
      <c r="AH1328" t="s">
        <v>322</v>
      </c>
      <c r="AI1328" s="26"/>
      <c r="AJ1328" s="26" t="s">
        <v>322</v>
      </c>
      <c r="AK1328" s="26" t="s">
        <v>322</v>
      </c>
      <c r="AL1328" s="26" t="s">
        <v>322</v>
      </c>
      <c r="AM1328" s="26" t="str" cm="1">
        <f t="array" ref="AM1328">IF(AH1328="Yes",T1328&amp;" (Suspended as of: "&amp;TEXT(AI1328,"m/dd/yyyy")&amp;")",T1328)</f>
        <v xml:space="preserve"> </v>
      </c>
      <c r="AN1328" t="str" cm="1">
        <f t="array" ref="AN132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28" t="str" cm="1">
        <f t="array" ref="AO132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2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28" t="e">
        <f>VLOOKUP(data[[#This Row],[Lead Name]],get_cat!$A$170:$B$172,2,0)</f>
        <v>#N/A</v>
      </c>
      <c r="AR132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29" spans="1:44" x14ac:dyDescent="0.35">
      <c r="A1329" t="s">
        <v>133</v>
      </c>
      <c r="B1329" t="s">
        <v>322</v>
      </c>
      <c r="C1329" t="s">
        <v>322</v>
      </c>
      <c r="D1329" t="s">
        <v>322</v>
      </c>
      <c r="E1329" t="s">
        <v>48</v>
      </c>
      <c r="F1329" t="s">
        <v>48</v>
      </c>
      <c r="G1329" t="s">
        <v>48</v>
      </c>
      <c r="H1329" t="s">
        <v>48</v>
      </c>
      <c r="I1329" t="s">
        <v>48</v>
      </c>
      <c r="J1329" t="s">
        <v>48</v>
      </c>
      <c r="K1329" t="s">
        <v>48</v>
      </c>
      <c r="L1329" t="s">
        <v>48</v>
      </c>
      <c r="M1329" t="s">
        <v>48</v>
      </c>
      <c r="N1329" t="s">
        <v>48</v>
      </c>
      <c r="O1329" t="s">
        <v>48</v>
      </c>
      <c r="P1329" t="s">
        <v>48</v>
      </c>
      <c r="Q1329" t="s">
        <v>48</v>
      </c>
      <c r="R1329" t="s">
        <v>48</v>
      </c>
      <c r="S1329" t="s">
        <v>48</v>
      </c>
      <c r="T1329" t="s">
        <v>322</v>
      </c>
      <c r="U1329" t="s">
        <v>322</v>
      </c>
      <c r="V1329" t="s">
        <v>322</v>
      </c>
      <c r="W1329" t="s">
        <v>322</v>
      </c>
      <c r="X1329" t="s">
        <v>322</v>
      </c>
      <c r="Y1329" t="s">
        <v>322</v>
      </c>
      <c r="Z1329" t="s">
        <v>322</v>
      </c>
      <c r="AH1329" t="s">
        <v>322</v>
      </c>
      <c r="AI1329" s="26"/>
      <c r="AJ1329" s="26" t="s">
        <v>322</v>
      </c>
      <c r="AK1329" s="26" t="s">
        <v>322</v>
      </c>
      <c r="AL1329" s="26" t="s">
        <v>322</v>
      </c>
      <c r="AM1329" s="26" t="str" cm="1">
        <f t="array" ref="AM1329">IF(AH1329="Yes",T1329&amp;" (Suspended as of: "&amp;TEXT(AI1329,"m/dd/yyyy")&amp;")",T1329)</f>
        <v xml:space="preserve"> </v>
      </c>
      <c r="AN1329" t="str" cm="1">
        <f t="array" ref="AN132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29" t="str" cm="1">
        <f t="array" ref="AO132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2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29" t="e">
        <f>VLOOKUP(data[[#This Row],[Lead Name]],get_cat!$A$170:$B$172,2,0)</f>
        <v>#N/A</v>
      </c>
      <c r="AR132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30" spans="1:44" x14ac:dyDescent="0.35">
      <c r="A1330" t="s">
        <v>133</v>
      </c>
      <c r="B1330" t="s">
        <v>322</v>
      </c>
      <c r="C1330" t="s">
        <v>322</v>
      </c>
      <c r="D1330" t="s">
        <v>322</v>
      </c>
      <c r="E1330" t="s">
        <v>48</v>
      </c>
      <c r="F1330" t="s">
        <v>48</v>
      </c>
      <c r="G1330" t="s">
        <v>48</v>
      </c>
      <c r="H1330" t="s">
        <v>48</v>
      </c>
      <c r="I1330" t="s">
        <v>48</v>
      </c>
      <c r="J1330" t="s">
        <v>48</v>
      </c>
      <c r="K1330" t="s">
        <v>48</v>
      </c>
      <c r="L1330" t="s">
        <v>48</v>
      </c>
      <c r="M1330" t="s">
        <v>48</v>
      </c>
      <c r="N1330" t="s">
        <v>48</v>
      </c>
      <c r="O1330" t="s">
        <v>48</v>
      </c>
      <c r="P1330" t="s">
        <v>48</v>
      </c>
      <c r="Q1330" t="s">
        <v>48</v>
      </c>
      <c r="R1330" t="s">
        <v>48</v>
      </c>
      <c r="S1330" t="s">
        <v>48</v>
      </c>
      <c r="T1330" t="s">
        <v>322</v>
      </c>
      <c r="U1330" t="s">
        <v>322</v>
      </c>
      <c r="V1330" t="s">
        <v>322</v>
      </c>
      <c r="W1330" t="s">
        <v>322</v>
      </c>
      <c r="X1330" t="s">
        <v>322</v>
      </c>
      <c r="Y1330" t="s">
        <v>322</v>
      </c>
      <c r="Z1330" t="s">
        <v>322</v>
      </c>
      <c r="AH1330" t="s">
        <v>322</v>
      </c>
      <c r="AI1330" s="26"/>
      <c r="AJ1330" s="26" t="s">
        <v>322</v>
      </c>
      <c r="AK1330" s="26" t="s">
        <v>322</v>
      </c>
      <c r="AL1330" s="26" t="s">
        <v>322</v>
      </c>
      <c r="AM1330" s="26" t="str" cm="1">
        <f t="array" ref="AM1330">IF(AH1330="Yes",T1330&amp;" (Suspended as of: "&amp;TEXT(AI1330,"m/dd/yyyy")&amp;")",T1330)</f>
        <v xml:space="preserve"> </v>
      </c>
      <c r="AN1330" t="str" cm="1">
        <f t="array" ref="AN133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30" t="str" cm="1">
        <f t="array" ref="AO133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3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30" t="e">
        <f>VLOOKUP(data[[#This Row],[Lead Name]],get_cat!$A$170:$B$172,2,0)</f>
        <v>#N/A</v>
      </c>
      <c r="AR133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31" spans="1:44" x14ac:dyDescent="0.35">
      <c r="A1331" t="s">
        <v>133</v>
      </c>
      <c r="B1331" t="s">
        <v>322</v>
      </c>
      <c r="C1331" t="s">
        <v>322</v>
      </c>
      <c r="D1331" t="s">
        <v>322</v>
      </c>
      <c r="E1331" t="s">
        <v>48</v>
      </c>
      <c r="F1331" t="s">
        <v>48</v>
      </c>
      <c r="G1331" t="s">
        <v>48</v>
      </c>
      <c r="H1331" t="s">
        <v>48</v>
      </c>
      <c r="I1331" t="s">
        <v>48</v>
      </c>
      <c r="J1331" t="s">
        <v>48</v>
      </c>
      <c r="K1331" t="s">
        <v>48</v>
      </c>
      <c r="L1331" t="s">
        <v>48</v>
      </c>
      <c r="M1331" t="s">
        <v>48</v>
      </c>
      <c r="N1331" t="s">
        <v>48</v>
      </c>
      <c r="O1331" t="s">
        <v>48</v>
      </c>
      <c r="P1331" t="s">
        <v>48</v>
      </c>
      <c r="Q1331" t="s">
        <v>48</v>
      </c>
      <c r="R1331" t="s">
        <v>48</v>
      </c>
      <c r="S1331" t="s">
        <v>48</v>
      </c>
      <c r="T1331" t="s">
        <v>322</v>
      </c>
      <c r="U1331" t="s">
        <v>322</v>
      </c>
      <c r="V1331" t="s">
        <v>322</v>
      </c>
      <c r="W1331" t="s">
        <v>322</v>
      </c>
      <c r="X1331" t="s">
        <v>322</v>
      </c>
      <c r="Y1331" t="s">
        <v>322</v>
      </c>
      <c r="Z1331" t="s">
        <v>322</v>
      </c>
      <c r="AH1331" t="s">
        <v>322</v>
      </c>
      <c r="AI1331" s="26"/>
      <c r="AJ1331" s="26" t="s">
        <v>322</v>
      </c>
      <c r="AK1331" s="26" t="s">
        <v>322</v>
      </c>
      <c r="AL1331" s="26" t="s">
        <v>322</v>
      </c>
      <c r="AM1331" s="26" t="str" cm="1">
        <f t="array" ref="AM1331">IF(AH1331="Yes",T1331&amp;" (Suspended as of: "&amp;TEXT(AI1331,"m/dd/yyyy")&amp;")",T1331)</f>
        <v xml:space="preserve"> </v>
      </c>
      <c r="AN1331" t="str" cm="1">
        <f t="array" ref="AN133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31" t="str" cm="1">
        <f t="array" ref="AO133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3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31" t="e">
        <f>VLOOKUP(data[[#This Row],[Lead Name]],get_cat!$A$170:$B$172,2,0)</f>
        <v>#N/A</v>
      </c>
      <c r="AR133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32" spans="1:44" x14ac:dyDescent="0.35">
      <c r="A1332" t="s">
        <v>133</v>
      </c>
      <c r="B1332" t="s">
        <v>322</v>
      </c>
      <c r="C1332" t="s">
        <v>322</v>
      </c>
      <c r="D1332" t="s">
        <v>322</v>
      </c>
      <c r="E1332" t="s">
        <v>48</v>
      </c>
      <c r="F1332" t="s">
        <v>48</v>
      </c>
      <c r="G1332" t="s">
        <v>48</v>
      </c>
      <c r="H1332" t="s">
        <v>48</v>
      </c>
      <c r="I1332" t="s">
        <v>48</v>
      </c>
      <c r="J1332" t="s">
        <v>48</v>
      </c>
      <c r="K1332" t="s">
        <v>48</v>
      </c>
      <c r="L1332" t="s">
        <v>48</v>
      </c>
      <c r="M1332" t="s">
        <v>48</v>
      </c>
      <c r="N1332" t="s">
        <v>48</v>
      </c>
      <c r="O1332" t="s">
        <v>48</v>
      </c>
      <c r="P1332" t="s">
        <v>48</v>
      </c>
      <c r="Q1332" t="s">
        <v>48</v>
      </c>
      <c r="R1332" t="s">
        <v>48</v>
      </c>
      <c r="S1332" t="s">
        <v>48</v>
      </c>
      <c r="T1332" t="s">
        <v>322</v>
      </c>
      <c r="U1332" t="s">
        <v>322</v>
      </c>
      <c r="V1332" t="s">
        <v>322</v>
      </c>
      <c r="W1332" t="s">
        <v>322</v>
      </c>
      <c r="X1332" t="s">
        <v>322</v>
      </c>
      <c r="Y1332" t="s">
        <v>322</v>
      </c>
      <c r="Z1332" t="s">
        <v>322</v>
      </c>
      <c r="AH1332" t="s">
        <v>322</v>
      </c>
      <c r="AI1332" s="26"/>
      <c r="AJ1332" s="26" t="s">
        <v>322</v>
      </c>
      <c r="AK1332" s="26" t="s">
        <v>322</v>
      </c>
      <c r="AL1332" s="26" t="s">
        <v>322</v>
      </c>
      <c r="AM1332" s="26" t="str" cm="1">
        <f t="array" ref="AM1332">IF(AH1332="Yes",T1332&amp;" (Suspended as of: "&amp;TEXT(AI1332,"m/dd/yyyy")&amp;")",T1332)</f>
        <v xml:space="preserve"> </v>
      </c>
      <c r="AN1332" t="str" cm="1">
        <f t="array" ref="AN133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32" t="str" cm="1">
        <f t="array" ref="AO133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3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32" t="e">
        <f>VLOOKUP(data[[#This Row],[Lead Name]],get_cat!$A$170:$B$172,2,0)</f>
        <v>#N/A</v>
      </c>
      <c r="AR133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33" spans="1:44" x14ac:dyDescent="0.35">
      <c r="A1333" t="s">
        <v>133</v>
      </c>
      <c r="B1333" t="s">
        <v>322</v>
      </c>
      <c r="C1333" t="s">
        <v>322</v>
      </c>
      <c r="D1333" t="s">
        <v>322</v>
      </c>
      <c r="E1333" t="s">
        <v>48</v>
      </c>
      <c r="F1333" t="s">
        <v>48</v>
      </c>
      <c r="G1333" t="s">
        <v>48</v>
      </c>
      <c r="H1333" t="s">
        <v>48</v>
      </c>
      <c r="I1333" t="s">
        <v>48</v>
      </c>
      <c r="J1333" t="s">
        <v>48</v>
      </c>
      <c r="K1333" t="s">
        <v>48</v>
      </c>
      <c r="L1333" t="s">
        <v>48</v>
      </c>
      <c r="M1333" t="s">
        <v>48</v>
      </c>
      <c r="N1333" t="s">
        <v>48</v>
      </c>
      <c r="O1333" t="s">
        <v>48</v>
      </c>
      <c r="P1333" t="s">
        <v>48</v>
      </c>
      <c r="Q1333" t="s">
        <v>48</v>
      </c>
      <c r="R1333" t="s">
        <v>48</v>
      </c>
      <c r="S1333" t="s">
        <v>48</v>
      </c>
      <c r="T1333" t="s">
        <v>322</v>
      </c>
      <c r="U1333" t="s">
        <v>322</v>
      </c>
      <c r="V1333" t="s">
        <v>322</v>
      </c>
      <c r="W1333" t="s">
        <v>322</v>
      </c>
      <c r="X1333" t="s">
        <v>322</v>
      </c>
      <c r="Y1333" t="s">
        <v>322</v>
      </c>
      <c r="Z1333" t="s">
        <v>322</v>
      </c>
      <c r="AH1333" t="s">
        <v>322</v>
      </c>
      <c r="AI1333" s="26"/>
      <c r="AJ1333" s="26" t="s">
        <v>322</v>
      </c>
      <c r="AK1333" s="26" t="s">
        <v>322</v>
      </c>
      <c r="AL1333" s="26" t="s">
        <v>322</v>
      </c>
      <c r="AM1333" s="26" t="str" cm="1">
        <f t="array" ref="AM1333">IF(AH1333="Yes",T1333&amp;" (Suspended as of: "&amp;TEXT(AI1333,"m/dd/yyyy")&amp;")",T1333)</f>
        <v xml:space="preserve"> </v>
      </c>
      <c r="AN1333" t="str" cm="1">
        <f t="array" ref="AN133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33" t="str" cm="1">
        <f t="array" ref="AO133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3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33" t="e">
        <f>VLOOKUP(data[[#This Row],[Lead Name]],get_cat!$A$170:$B$172,2,0)</f>
        <v>#N/A</v>
      </c>
      <c r="AR133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34" spans="1:44" x14ac:dyDescent="0.35">
      <c r="A1334" t="s">
        <v>133</v>
      </c>
      <c r="B1334" t="s">
        <v>322</v>
      </c>
      <c r="C1334" t="s">
        <v>322</v>
      </c>
      <c r="D1334" t="s">
        <v>322</v>
      </c>
      <c r="E1334" t="s">
        <v>48</v>
      </c>
      <c r="F1334" t="s">
        <v>48</v>
      </c>
      <c r="G1334" t="s">
        <v>48</v>
      </c>
      <c r="H1334" t="s">
        <v>48</v>
      </c>
      <c r="I1334" t="s">
        <v>48</v>
      </c>
      <c r="J1334" t="s">
        <v>48</v>
      </c>
      <c r="K1334" t="s">
        <v>48</v>
      </c>
      <c r="L1334" t="s">
        <v>48</v>
      </c>
      <c r="M1334" t="s">
        <v>48</v>
      </c>
      <c r="N1334" t="s">
        <v>48</v>
      </c>
      <c r="O1334" t="s">
        <v>48</v>
      </c>
      <c r="P1334" t="s">
        <v>48</v>
      </c>
      <c r="Q1334" t="s">
        <v>48</v>
      </c>
      <c r="R1334" t="s">
        <v>48</v>
      </c>
      <c r="S1334" t="s">
        <v>48</v>
      </c>
      <c r="T1334" t="s">
        <v>322</v>
      </c>
      <c r="U1334" t="s">
        <v>322</v>
      </c>
      <c r="V1334" t="s">
        <v>322</v>
      </c>
      <c r="W1334" t="s">
        <v>322</v>
      </c>
      <c r="X1334" t="s">
        <v>322</v>
      </c>
      <c r="Y1334" t="s">
        <v>322</v>
      </c>
      <c r="Z1334" t="s">
        <v>322</v>
      </c>
      <c r="AH1334" t="s">
        <v>322</v>
      </c>
      <c r="AI1334" s="26"/>
      <c r="AJ1334" s="26" t="s">
        <v>322</v>
      </c>
      <c r="AK1334" s="26" t="s">
        <v>322</v>
      </c>
      <c r="AL1334" s="26" t="s">
        <v>322</v>
      </c>
      <c r="AM1334" s="26" t="str" cm="1">
        <f t="array" ref="AM1334">IF(AH1334="Yes",T1334&amp;" (Suspended as of: "&amp;TEXT(AI1334,"m/dd/yyyy")&amp;")",T1334)</f>
        <v xml:space="preserve"> </v>
      </c>
      <c r="AN1334" t="str" cm="1">
        <f t="array" ref="AN133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34" t="str" cm="1">
        <f t="array" ref="AO133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3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34" t="e">
        <f>VLOOKUP(data[[#This Row],[Lead Name]],get_cat!$A$170:$B$172,2,0)</f>
        <v>#N/A</v>
      </c>
      <c r="AR133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35" spans="1:44" x14ac:dyDescent="0.35">
      <c r="A1335" t="s">
        <v>133</v>
      </c>
      <c r="B1335" t="s">
        <v>322</v>
      </c>
      <c r="C1335" t="s">
        <v>322</v>
      </c>
      <c r="D1335" t="s">
        <v>322</v>
      </c>
      <c r="E1335" t="s">
        <v>48</v>
      </c>
      <c r="F1335" t="s">
        <v>48</v>
      </c>
      <c r="G1335" t="s">
        <v>48</v>
      </c>
      <c r="H1335" t="s">
        <v>48</v>
      </c>
      <c r="I1335" t="s">
        <v>48</v>
      </c>
      <c r="J1335" t="s">
        <v>48</v>
      </c>
      <c r="K1335" t="s">
        <v>48</v>
      </c>
      <c r="L1335" t="s">
        <v>48</v>
      </c>
      <c r="M1335" t="s">
        <v>48</v>
      </c>
      <c r="N1335" t="s">
        <v>48</v>
      </c>
      <c r="O1335" t="s">
        <v>48</v>
      </c>
      <c r="P1335" t="s">
        <v>48</v>
      </c>
      <c r="Q1335" t="s">
        <v>48</v>
      </c>
      <c r="R1335" t="s">
        <v>48</v>
      </c>
      <c r="S1335" t="s">
        <v>48</v>
      </c>
      <c r="T1335" t="s">
        <v>322</v>
      </c>
      <c r="U1335" t="s">
        <v>322</v>
      </c>
      <c r="V1335" t="s">
        <v>322</v>
      </c>
      <c r="W1335" t="s">
        <v>322</v>
      </c>
      <c r="X1335" t="s">
        <v>322</v>
      </c>
      <c r="Y1335" t="s">
        <v>322</v>
      </c>
      <c r="Z1335" t="s">
        <v>322</v>
      </c>
      <c r="AH1335" t="s">
        <v>322</v>
      </c>
      <c r="AI1335" s="26"/>
      <c r="AJ1335" s="26" t="s">
        <v>322</v>
      </c>
      <c r="AK1335" s="26" t="s">
        <v>322</v>
      </c>
      <c r="AL1335" s="26" t="s">
        <v>322</v>
      </c>
      <c r="AM1335" s="26" t="str" cm="1">
        <f t="array" ref="AM1335">IF(AH1335="Yes",T1335&amp;" (Suspended as of: "&amp;TEXT(AI1335,"m/dd/yyyy")&amp;")",T1335)</f>
        <v xml:space="preserve"> </v>
      </c>
      <c r="AN1335" t="str" cm="1">
        <f t="array" ref="AN133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35" t="str" cm="1">
        <f t="array" ref="AO133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3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35" t="e">
        <f>VLOOKUP(data[[#This Row],[Lead Name]],get_cat!$A$170:$B$172,2,0)</f>
        <v>#N/A</v>
      </c>
      <c r="AR133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36" spans="1:44" x14ac:dyDescent="0.35">
      <c r="A1336" t="s">
        <v>133</v>
      </c>
      <c r="B1336" t="s">
        <v>322</v>
      </c>
      <c r="C1336" t="s">
        <v>322</v>
      </c>
      <c r="D1336" t="s">
        <v>322</v>
      </c>
      <c r="E1336" t="s">
        <v>48</v>
      </c>
      <c r="F1336" t="s">
        <v>48</v>
      </c>
      <c r="G1336" t="s">
        <v>48</v>
      </c>
      <c r="H1336" t="s">
        <v>48</v>
      </c>
      <c r="I1336" t="s">
        <v>48</v>
      </c>
      <c r="J1336" t="s">
        <v>48</v>
      </c>
      <c r="K1336" t="s">
        <v>48</v>
      </c>
      <c r="L1336" t="s">
        <v>48</v>
      </c>
      <c r="M1336" t="s">
        <v>48</v>
      </c>
      <c r="N1336" t="s">
        <v>48</v>
      </c>
      <c r="O1336" t="s">
        <v>48</v>
      </c>
      <c r="P1336" t="s">
        <v>48</v>
      </c>
      <c r="Q1336" t="s">
        <v>48</v>
      </c>
      <c r="R1336" t="s">
        <v>48</v>
      </c>
      <c r="S1336" t="s">
        <v>48</v>
      </c>
      <c r="T1336" t="s">
        <v>322</v>
      </c>
      <c r="U1336" t="s">
        <v>322</v>
      </c>
      <c r="V1336" t="s">
        <v>322</v>
      </c>
      <c r="W1336" t="s">
        <v>322</v>
      </c>
      <c r="X1336" t="s">
        <v>322</v>
      </c>
      <c r="Y1336" t="s">
        <v>322</v>
      </c>
      <c r="Z1336" t="s">
        <v>322</v>
      </c>
      <c r="AH1336" t="s">
        <v>322</v>
      </c>
      <c r="AI1336" s="26"/>
      <c r="AJ1336" s="26" t="s">
        <v>322</v>
      </c>
      <c r="AK1336" s="26" t="s">
        <v>322</v>
      </c>
      <c r="AL1336" s="26" t="s">
        <v>322</v>
      </c>
      <c r="AM1336" s="26" t="str" cm="1">
        <f t="array" ref="AM1336">IF(AH1336="Yes",T1336&amp;" (Suspended as of: "&amp;TEXT(AI1336,"m/dd/yyyy")&amp;")",T1336)</f>
        <v xml:space="preserve"> </v>
      </c>
      <c r="AN1336" t="str" cm="1">
        <f t="array" ref="AN133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36" t="str" cm="1">
        <f t="array" ref="AO133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3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36" t="e">
        <f>VLOOKUP(data[[#This Row],[Lead Name]],get_cat!$A$170:$B$172,2,0)</f>
        <v>#N/A</v>
      </c>
      <c r="AR133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37" spans="1:44" x14ac:dyDescent="0.35">
      <c r="A1337" t="s">
        <v>133</v>
      </c>
      <c r="B1337" t="s">
        <v>322</v>
      </c>
      <c r="C1337" t="s">
        <v>322</v>
      </c>
      <c r="D1337" t="s">
        <v>322</v>
      </c>
      <c r="E1337" t="s">
        <v>48</v>
      </c>
      <c r="F1337" t="s">
        <v>48</v>
      </c>
      <c r="G1337" t="s">
        <v>48</v>
      </c>
      <c r="H1337" t="s">
        <v>48</v>
      </c>
      <c r="I1337" t="s">
        <v>48</v>
      </c>
      <c r="J1337" t="s">
        <v>48</v>
      </c>
      <c r="K1337" t="s">
        <v>48</v>
      </c>
      <c r="L1337" t="s">
        <v>48</v>
      </c>
      <c r="M1337" t="s">
        <v>48</v>
      </c>
      <c r="N1337" t="s">
        <v>48</v>
      </c>
      <c r="O1337" t="s">
        <v>48</v>
      </c>
      <c r="P1337" t="s">
        <v>48</v>
      </c>
      <c r="Q1337" t="s">
        <v>48</v>
      </c>
      <c r="R1337" t="s">
        <v>48</v>
      </c>
      <c r="S1337" t="s">
        <v>48</v>
      </c>
      <c r="T1337" t="s">
        <v>322</v>
      </c>
      <c r="U1337" t="s">
        <v>322</v>
      </c>
      <c r="V1337" t="s">
        <v>322</v>
      </c>
      <c r="W1337" t="s">
        <v>322</v>
      </c>
      <c r="X1337" t="s">
        <v>322</v>
      </c>
      <c r="Y1337" t="s">
        <v>322</v>
      </c>
      <c r="Z1337" t="s">
        <v>322</v>
      </c>
      <c r="AH1337" t="s">
        <v>322</v>
      </c>
      <c r="AI1337" s="26"/>
      <c r="AJ1337" s="26" t="s">
        <v>322</v>
      </c>
      <c r="AK1337" s="26" t="s">
        <v>322</v>
      </c>
      <c r="AL1337" s="26" t="s">
        <v>322</v>
      </c>
      <c r="AM1337" s="26" t="str" cm="1">
        <f t="array" ref="AM1337">IF(AH1337="Yes",T1337&amp;" (Suspended as of: "&amp;TEXT(AI1337,"m/dd/yyyy")&amp;")",T1337)</f>
        <v xml:space="preserve"> </v>
      </c>
      <c r="AN1337" t="str" cm="1">
        <f t="array" ref="AN133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37" t="str" cm="1">
        <f t="array" ref="AO133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3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37" t="e">
        <f>VLOOKUP(data[[#This Row],[Lead Name]],get_cat!$A$170:$B$172,2,0)</f>
        <v>#N/A</v>
      </c>
      <c r="AR133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38" spans="1:44" x14ac:dyDescent="0.35">
      <c r="A1338" t="s">
        <v>133</v>
      </c>
      <c r="B1338" t="s">
        <v>322</v>
      </c>
      <c r="C1338" t="s">
        <v>322</v>
      </c>
      <c r="D1338" t="s">
        <v>322</v>
      </c>
      <c r="E1338" t="s">
        <v>48</v>
      </c>
      <c r="F1338" t="s">
        <v>48</v>
      </c>
      <c r="G1338" t="s">
        <v>48</v>
      </c>
      <c r="H1338" t="s">
        <v>48</v>
      </c>
      <c r="I1338" t="s">
        <v>48</v>
      </c>
      <c r="J1338" t="s">
        <v>48</v>
      </c>
      <c r="K1338" t="s">
        <v>48</v>
      </c>
      <c r="L1338" t="s">
        <v>48</v>
      </c>
      <c r="M1338" t="s">
        <v>48</v>
      </c>
      <c r="N1338" t="s">
        <v>48</v>
      </c>
      <c r="O1338" t="s">
        <v>48</v>
      </c>
      <c r="P1338" t="s">
        <v>48</v>
      </c>
      <c r="Q1338" t="s">
        <v>48</v>
      </c>
      <c r="R1338" t="s">
        <v>48</v>
      </c>
      <c r="S1338" t="s">
        <v>48</v>
      </c>
      <c r="T1338" t="s">
        <v>322</v>
      </c>
      <c r="U1338" t="s">
        <v>322</v>
      </c>
      <c r="V1338" t="s">
        <v>322</v>
      </c>
      <c r="W1338" t="s">
        <v>322</v>
      </c>
      <c r="X1338" t="s">
        <v>322</v>
      </c>
      <c r="Y1338" t="s">
        <v>322</v>
      </c>
      <c r="Z1338" t="s">
        <v>322</v>
      </c>
      <c r="AH1338" t="s">
        <v>322</v>
      </c>
      <c r="AI1338" s="26"/>
      <c r="AJ1338" s="26" t="s">
        <v>322</v>
      </c>
      <c r="AK1338" s="26" t="s">
        <v>322</v>
      </c>
      <c r="AL1338" s="26" t="s">
        <v>322</v>
      </c>
      <c r="AM1338" s="26" t="str" cm="1">
        <f t="array" ref="AM1338">IF(AH1338="Yes",T1338&amp;" (Suspended as of: "&amp;TEXT(AI1338,"m/dd/yyyy")&amp;")",T1338)</f>
        <v xml:space="preserve"> </v>
      </c>
      <c r="AN1338" t="str" cm="1">
        <f t="array" ref="AN133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38" t="str" cm="1">
        <f t="array" ref="AO133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3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38" t="e">
        <f>VLOOKUP(data[[#This Row],[Lead Name]],get_cat!$A$170:$B$172,2,0)</f>
        <v>#N/A</v>
      </c>
      <c r="AR133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39" spans="1:44" x14ac:dyDescent="0.35">
      <c r="A1339" t="s">
        <v>133</v>
      </c>
      <c r="B1339" t="s">
        <v>322</v>
      </c>
      <c r="C1339" t="s">
        <v>322</v>
      </c>
      <c r="D1339" t="s">
        <v>322</v>
      </c>
      <c r="E1339" t="s">
        <v>48</v>
      </c>
      <c r="F1339" t="s">
        <v>48</v>
      </c>
      <c r="G1339" t="s">
        <v>48</v>
      </c>
      <c r="H1339" t="s">
        <v>48</v>
      </c>
      <c r="I1339" t="s">
        <v>48</v>
      </c>
      <c r="J1339" t="s">
        <v>48</v>
      </c>
      <c r="K1339" t="s">
        <v>48</v>
      </c>
      <c r="L1339" t="s">
        <v>48</v>
      </c>
      <c r="M1339" t="s">
        <v>48</v>
      </c>
      <c r="N1339" t="s">
        <v>48</v>
      </c>
      <c r="O1339" t="s">
        <v>48</v>
      </c>
      <c r="P1339" t="s">
        <v>48</v>
      </c>
      <c r="Q1339" t="s">
        <v>48</v>
      </c>
      <c r="R1339" t="s">
        <v>48</v>
      </c>
      <c r="S1339" t="s">
        <v>48</v>
      </c>
      <c r="T1339" t="s">
        <v>322</v>
      </c>
      <c r="U1339" t="s">
        <v>322</v>
      </c>
      <c r="V1339" t="s">
        <v>322</v>
      </c>
      <c r="W1339" t="s">
        <v>322</v>
      </c>
      <c r="X1339" t="s">
        <v>322</v>
      </c>
      <c r="Y1339" t="s">
        <v>322</v>
      </c>
      <c r="Z1339" t="s">
        <v>322</v>
      </c>
      <c r="AH1339" t="s">
        <v>322</v>
      </c>
      <c r="AI1339" s="26"/>
      <c r="AJ1339" s="26" t="s">
        <v>322</v>
      </c>
      <c r="AK1339" s="26" t="s">
        <v>322</v>
      </c>
      <c r="AL1339" s="26" t="s">
        <v>322</v>
      </c>
      <c r="AM1339" s="26" t="str" cm="1">
        <f t="array" ref="AM1339">IF(AH1339="Yes",T1339&amp;" (Suspended as of: "&amp;TEXT(AI1339,"m/dd/yyyy")&amp;")",T1339)</f>
        <v xml:space="preserve"> </v>
      </c>
      <c r="AN1339" t="str" cm="1">
        <f t="array" ref="AN133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39" t="str" cm="1">
        <f t="array" ref="AO133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3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39" t="e">
        <f>VLOOKUP(data[[#This Row],[Lead Name]],get_cat!$A$170:$B$172,2,0)</f>
        <v>#N/A</v>
      </c>
      <c r="AR133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40" spans="1:44" x14ac:dyDescent="0.35">
      <c r="A1340" t="s">
        <v>133</v>
      </c>
      <c r="B1340" t="s">
        <v>322</v>
      </c>
      <c r="C1340" t="s">
        <v>322</v>
      </c>
      <c r="D1340" t="s">
        <v>322</v>
      </c>
      <c r="E1340" t="s">
        <v>48</v>
      </c>
      <c r="F1340" t="s">
        <v>48</v>
      </c>
      <c r="G1340" t="s">
        <v>48</v>
      </c>
      <c r="H1340" t="s">
        <v>48</v>
      </c>
      <c r="I1340" t="s">
        <v>48</v>
      </c>
      <c r="J1340" t="s">
        <v>48</v>
      </c>
      <c r="K1340" t="s">
        <v>48</v>
      </c>
      <c r="L1340" t="s">
        <v>48</v>
      </c>
      <c r="M1340" t="s">
        <v>48</v>
      </c>
      <c r="N1340" t="s">
        <v>48</v>
      </c>
      <c r="O1340" t="s">
        <v>48</v>
      </c>
      <c r="P1340" t="s">
        <v>48</v>
      </c>
      <c r="Q1340" t="s">
        <v>48</v>
      </c>
      <c r="R1340" t="s">
        <v>48</v>
      </c>
      <c r="S1340" t="s">
        <v>48</v>
      </c>
      <c r="T1340" t="s">
        <v>322</v>
      </c>
      <c r="U1340" t="s">
        <v>322</v>
      </c>
      <c r="V1340" t="s">
        <v>322</v>
      </c>
      <c r="W1340" t="s">
        <v>322</v>
      </c>
      <c r="X1340" t="s">
        <v>322</v>
      </c>
      <c r="Y1340" t="s">
        <v>322</v>
      </c>
      <c r="Z1340" t="s">
        <v>322</v>
      </c>
      <c r="AH1340" t="s">
        <v>322</v>
      </c>
      <c r="AI1340" s="26"/>
      <c r="AJ1340" s="26" t="s">
        <v>322</v>
      </c>
      <c r="AK1340" s="26" t="s">
        <v>322</v>
      </c>
      <c r="AL1340" s="26" t="s">
        <v>322</v>
      </c>
      <c r="AM1340" s="26" t="str" cm="1">
        <f t="array" ref="AM1340">IF(AH1340="Yes",T1340&amp;" (Suspended as of: "&amp;TEXT(AI1340,"m/dd/yyyy")&amp;")",T1340)</f>
        <v xml:space="preserve"> </v>
      </c>
      <c r="AN1340" t="str" cm="1">
        <f t="array" ref="AN134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40" t="str" cm="1">
        <f t="array" ref="AO134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4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40" t="e">
        <f>VLOOKUP(data[[#This Row],[Lead Name]],get_cat!$A$170:$B$172,2,0)</f>
        <v>#N/A</v>
      </c>
      <c r="AR134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41" spans="1:44" x14ac:dyDescent="0.35">
      <c r="A1341" t="s">
        <v>133</v>
      </c>
      <c r="B1341" t="s">
        <v>322</v>
      </c>
      <c r="C1341" t="s">
        <v>322</v>
      </c>
      <c r="D1341" t="s">
        <v>322</v>
      </c>
      <c r="E1341" t="s">
        <v>48</v>
      </c>
      <c r="F1341" t="s">
        <v>48</v>
      </c>
      <c r="G1341" t="s">
        <v>48</v>
      </c>
      <c r="H1341" t="s">
        <v>48</v>
      </c>
      <c r="I1341" t="s">
        <v>48</v>
      </c>
      <c r="J1341" t="s">
        <v>48</v>
      </c>
      <c r="K1341" t="s">
        <v>48</v>
      </c>
      <c r="L1341" t="s">
        <v>48</v>
      </c>
      <c r="M1341" t="s">
        <v>48</v>
      </c>
      <c r="N1341" t="s">
        <v>48</v>
      </c>
      <c r="O1341" t="s">
        <v>48</v>
      </c>
      <c r="P1341" t="s">
        <v>48</v>
      </c>
      <c r="Q1341" t="s">
        <v>48</v>
      </c>
      <c r="R1341" t="s">
        <v>48</v>
      </c>
      <c r="S1341" t="s">
        <v>48</v>
      </c>
      <c r="T1341" t="s">
        <v>322</v>
      </c>
      <c r="U1341" t="s">
        <v>322</v>
      </c>
      <c r="V1341" t="s">
        <v>322</v>
      </c>
      <c r="W1341" t="s">
        <v>322</v>
      </c>
      <c r="X1341" t="s">
        <v>322</v>
      </c>
      <c r="Y1341" t="s">
        <v>322</v>
      </c>
      <c r="Z1341" t="s">
        <v>322</v>
      </c>
      <c r="AH1341" t="s">
        <v>322</v>
      </c>
      <c r="AI1341" s="26"/>
      <c r="AJ1341" s="26" t="s">
        <v>322</v>
      </c>
      <c r="AK1341" s="26" t="s">
        <v>322</v>
      </c>
      <c r="AL1341" s="26" t="s">
        <v>322</v>
      </c>
      <c r="AM1341" s="26" t="str" cm="1">
        <f t="array" ref="AM1341">IF(AH1341="Yes",T1341&amp;" (Suspended as of: "&amp;TEXT(AI1341,"m/dd/yyyy")&amp;")",T1341)</f>
        <v xml:space="preserve"> </v>
      </c>
      <c r="AN1341" t="str" cm="1">
        <f t="array" ref="AN134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41" t="str" cm="1">
        <f t="array" ref="AO134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4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41" t="e">
        <f>VLOOKUP(data[[#This Row],[Lead Name]],get_cat!$A$170:$B$172,2,0)</f>
        <v>#N/A</v>
      </c>
      <c r="AR134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42" spans="1:44" x14ac:dyDescent="0.35">
      <c r="A1342" t="s">
        <v>133</v>
      </c>
      <c r="B1342" t="s">
        <v>322</v>
      </c>
      <c r="C1342" t="s">
        <v>322</v>
      </c>
      <c r="D1342" t="s">
        <v>322</v>
      </c>
      <c r="E1342" t="s">
        <v>48</v>
      </c>
      <c r="F1342" t="s">
        <v>48</v>
      </c>
      <c r="G1342" t="s">
        <v>48</v>
      </c>
      <c r="H1342" t="s">
        <v>48</v>
      </c>
      <c r="I1342" t="s">
        <v>48</v>
      </c>
      <c r="J1342" t="s">
        <v>48</v>
      </c>
      <c r="K1342" t="s">
        <v>48</v>
      </c>
      <c r="L1342" t="s">
        <v>48</v>
      </c>
      <c r="M1342" t="s">
        <v>48</v>
      </c>
      <c r="N1342" t="s">
        <v>48</v>
      </c>
      <c r="O1342" t="s">
        <v>48</v>
      </c>
      <c r="P1342" t="s">
        <v>48</v>
      </c>
      <c r="Q1342" t="s">
        <v>48</v>
      </c>
      <c r="R1342" t="s">
        <v>48</v>
      </c>
      <c r="S1342" t="s">
        <v>48</v>
      </c>
      <c r="T1342" t="s">
        <v>322</v>
      </c>
      <c r="U1342" t="s">
        <v>322</v>
      </c>
      <c r="V1342" t="s">
        <v>322</v>
      </c>
      <c r="W1342" t="s">
        <v>322</v>
      </c>
      <c r="X1342" t="s">
        <v>322</v>
      </c>
      <c r="Y1342" t="s">
        <v>322</v>
      </c>
      <c r="Z1342" t="s">
        <v>322</v>
      </c>
      <c r="AH1342" t="s">
        <v>322</v>
      </c>
      <c r="AI1342" s="26"/>
      <c r="AJ1342" s="26" t="s">
        <v>322</v>
      </c>
      <c r="AK1342" s="26" t="s">
        <v>322</v>
      </c>
      <c r="AL1342" s="26" t="s">
        <v>322</v>
      </c>
      <c r="AM1342" s="26" t="str" cm="1">
        <f t="array" ref="AM1342">IF(AH1342="Yes",T1342&amp;" (Suspended as of: "&amp;TEXT(AI1342,"m/dd/yyyy")&amp;")",T1342)</f>
        <v xml:space="preserve"> </v>
      </c>
      <c r="AN1342" t="str" cm="1">
        <f t="array" ref="AN134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42" t="str" cm="1">
        <f t="array" ref="AO134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4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42" t="e">
        <f>VLOOKUP(data[[#This Row],[Lead Name]],get_cat!$A$170:$B$172,2,0)</f>
        <v>#N/A</v>
      </c>
      <c r="AR134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43" spans="1:44" x14ac:dyDescent="0.35">
      <c r="A1343" t="s">
        <v>133</v>
      </c>
      <c r="B1343" t="s">
        <v>322</v>
      </c>
      <c r="C1343" t="s">
        <v>322</v>
      </c>
      <c r="D1343" t="s">
        <v>322</v>
      </c>
      <c r="E1343" t="s">
        <v>48</v>
      </c>
      <c r="F1343" t="s">
        <v>48</v>
      </c>
      <c r="G1343" t="s">
        <v>48</v>
      </c>
      <c r="H1343" t="s">
        <v>48</v>
      </c>
      <c r="I1343" t="s">
        <v>48</v>
      </c>
      <c r="J1343" t="s">
        <v>48</v>
      </c>
      <c r="K1343" t="s">
        <v>48</v>
      </c>
      <c r="L1343" t="s">
        <v>48</v>
      </c>
      <c r="M1343" t="s">
        <v>48</v>
      </c>
      <c r="N1343" t="s">
        <v>48</v>
      </c>
      <c r="O1343" t="s">
        <v>48</v>
      </c>
      <c r="P1343" t="s">
        <v>48</v>
      </c>
      <c r="Q1343" t="s">
        <v>48</v>
      </c>
      <c r="R1343" t="s">
        <v>48</v>
      </c>
      <c r="S1343" t="s">
        <v>48</v>
      </c>
      <c r="T1343" t="s">
        <v>322</v>
      </c>
      <c r="U1343" t="s">
        <v>322</v>
      </c>
      <c r="V1343" t="s">
        <v>322</v>
      </c>
      <c r="W1343" t="s">
        <v>322</v>
      </c>
      <c r="X1343" t="s">
        <v>322</v>
      </c>
      <c r="Y1343" t="s">
        <v>322</v>
      </c>
      <c r="Z1343" t="s">
        <v>322</v>
      </c>
      <c r="AH1343" t="s">
        <v>322</v>
      </c>
      <c r="AI1343" s="26"/>
      <c r="AJ1343" s="26" t="s">
        <v>322</v>
      </c>
      <c r="AK1343" s="26" t="s">
        <v>322</v>
      </c>
      <c r="AL1343" s="26" t="s">
        <v>322</v>
      </c>
      <c r="AM1343" s="26" t="str" cm="1">
        <f t="array" ref="AM1343">IF(AH1343="Yes",T1343&amp;" (Suspended as of: "&amp;TEXT(AI1343,"m/dd/yyyy")&amp;")",T1343)</f>
        <v xml:space="preserve"> </v>
      </c>
      <c r="AN1343" t="str" cm="1">
        <f t="array" ref="AN134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43" t="str" cm="1">
        <f t="array" ref="AO134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4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43" t="e">
        <f>VLOOKUP(data[[#This Row],[Lead Name]],get_cat!$A$170:$B$172,2,0)</f>
        <v>#N/A</v>
      </c>
      <c r="AR134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44" spans="1:44" x14ac:dyDescent="0.35">
      <c r="A1344" t="s">
        <v>133</v>
      </c>
      <c r="B1344" t="s">
        <v>322</v>
      </c>
      <c r="C1344" t="s">
        <v>322</v>
      </c>
      <c r="D1344" t="s">
        <v>322</v>
      </c>
      <c r="E1344" t="s">
        <v>48</v>
      </c>
      <c r="F1344" t="s">
        <v>48</v>
      </c>
      <c r="G1344" t="s">
        <v>48</v>
      </c>
      <c r="H1344" t="s">
        <v>48</v>
      </c>
      <c r="I1344" t="s">
        <v>48</v>
      </c>
      <c r="J1344" t="s">
        <v>48</v>
      </c>
      <c r="K1344" t="s">
        <v>48</v>
      </c>
      <c r="L1344" t="s">
        <v>48</v>
      </c>
      <c r="M1344" t="s">
        <v>48</v>
      </c>
      <c r="N1344" t="s">
        <v>48</v>
      </c>
      <c r="O1344" t="s">
        <v>48</v>
      </c>
      <c r="P1344" t="s">
        <v>48</v>
      </c>
      <c r="Q1344" t="s">
        <v>48</v>
      </c>
      <c r="R1344" t="s">
        <v>48</v>
      </c>
      <c r="S1344" t="s">
        <v>48</v>
      </c>
      <c r="T1344" t="s">
        <v>322</v>
      </c>
      <c r="U1344" t="s">
        <v>322</v>
      </c>
      <c r="V1344" t="s">
        <v>322</v>
      </c>
      <c r="W1344" t="s">
        <v>322</v>
      </c>
      <c r="X1344" t="s">
        <v>322</v>
      </c>
      <c r="Y1344" t="s">
        <v>322</v>
      </c>
      <c r="Z1344" t="s">
        <v>322</v>
      </c>
      <c r="AH1344" t="s">
        <v>322</v>
      </c>
      <c r="AI1344" s="26"/>
      <c r="AJ1344" s="26" t="s">
        <v>322</v>
      </c>
      <c r="AK1344" s="26" t="s">
        <v>322</v>
      </c>
      <c r="AL1344" s="26" t="s">
        <v>322</v>
      </c>
      <c r="AM1344" s="26" t="str" cm="1">
        <f t="array" ref="AM1344">IF(AH1344="Yes",T1344&amp;" (Suspended as of: "&amp;TEXT(AI1344,"m/dd/yyyy")&amp;")",T1344)</f>
        <v xml:space="preserve"> </v>
      </c>
      <c r="AN1344" t="str" cm="1">
        <f t="array" ref="AN134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44" t="str" cm="1">
        <f t="array" ref="AO134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4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44" t="e">
        <f>VLOOKUP(data[[#This Row],[Lead Name]],get_cat!$A$170:$B$172,2,0)</f>
        <v>#N/A</v>
      </c>
      <c r="AR134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45" spans="1:44" x14ac:dyDescent="0.35">
      <c r="A1345" t="s">
        <v>133</v>
      </c>
      <c r="B1345" t="s">
        <v>322</v>
      </c>
      <c r="C1345" t="s">
        <v>322</v>
      </c>
      <c r="D1345" t="s">
        <v>322</v>
      </c>
      <c r="E1345" t="s">
        <v>48</v>
      </c>
      <c r="F1345" t="s">
        <v>48</v>
      </c>
      <c r="G1345" t="s">
        <v>48</v>
      </c>
      <c r="H1345" t="s">
        <v>48</v>
      </c>
      <c r="I1345" t="s">
        <v>48</v>
      </c>
      <c r="J1345" t="s">
        <v>48</v>
      </c>
      <c r="K1345" t="s">
        <v>48</v>
      </c>
      <c r="L1345" t="s">
        <v>48</v>
      </c>
      <c r="M1345" t="s">
        <v>48</v>
      </c>
      <c r="N1345" t="s">
        <v>48</v>
      </c>
      <c r="O1345" t="s">
        <v>48</v>
      </c>
      <c r="P1345" t="s">
        <v>48</v>
      </c>
      <c r="Q1345" t="s">
        <v>48</v>
      </c>
      <c r="R1345" t="s">
        <v>48</v>
      </c>
      <c r="S1345" t="s">
        <v>48</v>
      </c>
      <c r="T1345" t="s">
        <v>322</v>
      </c>
      <c r="U1345" t="s">
        <v>322</v>
      </c>
      <c r="V1345" t="s">
        <v>322</v>
      </c>
      <c r="W1345" t="s">
        <v>322</v>
      </c>
      <c r="X1345" t="s">
        <v>322</v>
      </c>
      <c r="Y1345" t="s">
        <v>322</v>
      </c>
      <c r="Z1345" t="s">
        <v>322</v>
      </c>
      <c r="AH1345" t="s">
        <v>322</v>
      </c>
      <c r="AI1345" s="26"/>
      <c r="AJ1345" s="26" t="s">
        <v>322</v>
      </c>
      <c r="AK1345" s="26" t="s">
        <v>322</v>
      </c>
      <c r="AL1345" s="26" t="s">
        <v>322</v>
      </c>
      <c r="AM1345" s="26" t="str" cm="1">
        <f t="array" ref="AM1345">IF(AH1345="Yes",T1345&amp;" (Suspended as of: "&amp;TEXT(AI1345,"m/dd/yyyy")&amp;")",T1345)</f>
        <v xml:space="preserve"> </v>
      </c>
      <c r="AN1345" t="str" cm="1">
        <f t="array" ref="AN134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45" t="str" cm="1">
        <f t="array" ref="AO134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4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45" t="e">
        <f>VLOOKUP(data[[#This Row],[Lead Name]],get_cat!$A$170:$B$172,2,0)</f>
        <v>#N/A</v>
      </c>
      <c r="AR134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46" spans="1:44" x14ac:dyDescent="0.35">
      <c r="A1346" t="s">
        <v>133</v>
      </c>
      <c r="B1346" t="s">
        <v>322</v>
      </c>
      <c r="C1346" t="s">
        <v>322</v>
      </c>
      <c r="D1346" t="s">
        <v>322</v>
      </c>
      <c r="E1346" t="s">
        <v>48</v>
      </c>
      <c r="F1346" t="s">
        <v>48</v>
      </c>
      <c r="G1346" t="s">
        <v>48</v>
      </c>
      <c r="H1346" t="s">
        <v>48</v>
      </c>
      <c r="I1346" t="s">
        <v>48</v>
      </c>
      <c r="J1346" t="s">
        <v>48</v>
      </c>
      <c r="K1346" t="s">
        <v>48</v>
      </c>
      <c r="L1346" t="s">
        <v>48</v>
      </c>
      <c r="M1346" t="s">
        <v>48</v>
      </c>
      <c r="N1346" t="s">
        <v>48</v>
      </c>
      <c r="O1346" t="s">
        <v>48</v>
      </c>
      <c r="P1346" t="s">
        <v>48</v>
      </c>
      <c r="Q1346" t="s">
        <v>48</v>
      </c>
      <c r="R1346" t="s">
        <v>48</v>
      </c>
      <c r="S1346" t="s">
        <v>48</v>
      </c>
      <c r="T1346" t="s">
        <v>322</v>
      </c>
      <c r="U1346" t="s">
        <v>322</v>
      </c>
      <c r="V1346" t="s">
        <v>322</v>
      </c>
      <c r="W1346" t="s">
        <v>322</v>
      </c>
      <c r="X1346" t="s">
        <v>322</v>
      </c>
      <c r="Y1346" t="s">
        <v>322</v>
      </c>
      <c r="Z1346" t="s">
        <v>322</v>
      </c>
      <c r="AH1346" t="s">
        <v>322</v>
      </c>
      <c r="AI1346" s="26"/>
      <c r="AJ1346" s="26" t="s">
        <v>322</v>
      </c>
      <c r="AK1346" s="26" t="s">
        <v>322</v>
      </c>
      <c r="AL1346" s="26" t="s">
        <v>322</v>
      </c>
      <c r="AM1346" s="26" t="str" cm="1">
        <f t="array" ref="AM1346">IF(AH1346="Yes",T1346&amp;" (Suspended as of: "&amp;TEXT(AI1346,"m/dd/yyyy")&amp;")",T1346)</f>
        <v xml:space="preserve"> </v>
      </c>
      <c r="AN1346" t="str" cm="1">
        <f t="array" ref="AN134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46" t="str" cm="1">
        <f t="array" ref="AO134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4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46" t="e">
        <f>VLOOKUP(data[[#This Row],[Lead Name]],get_cat!$A$170:$B$172,2,0)</f>
        <v>#N/A</v>
      </c>
      <c r="AR134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47" spans="1:44" x14ac:dyDescent="0.35">
      <c r="A1347" t="s">
        <v>133</v>
      </c>
      <c r="B1347" t="s">
        <v>322</v>
      </c>
      <c r="C1347" t="s">
        <v>322</v>
      </c>
      <c r="D1347" t="s">
        <v>322</v>
      </c>
      <c r="E1347" t="s">
        <v>48</v>
      </c>
      <c r="F1347" t="s">
        <v>48</v>
      </c>
      <c r="G1347" t="s">
        <v>48</v>
      </c>
      <c r="H1347" t="s">
        <v>48</v>
      </c>
      <c r="I1347" t="s">
        <v>48</v>
      </c>
      <c r="J1347" t="s">
        <v>48</v>
      </c>
      <c r="K1347" t="s">
        <v>48</v>
      </c>
      <c r="L1347" t="s">
        <v>48</v>
      </c>
      <c r="M1347" t="s">
        <v>48</v>
      </c>
      <c r="N1347" t="s">
        <v>48</v>
      </c>
      <c r="O1347" t="s">
        <v>48</v>
      </c>
      <c r="P1347" t="s">
        <v>48</v>
      </c>
      <c r="Q1347" t="s">
        <v>48</v>
      </c>
      <c r="R1347" t="s">
        <v>48</v>
      </c>
      <c r="S1347" t="s">
        <v>48</v>
      </c>
      <c r="T1347" t="s">
        <v>322</v>
      </c>
      <c r="U1347" t="s">
        <v>322</v>
      </c>
      <c r="V1347" t="s">
        <v>322</v>
      </c>
      <c r="W1347" t="s">
        <v>322</v>
      </c>
      <c r="X1347" t="s">
        <v>322</v>
      </c>
      <c r="Y1347" t="s">
        <v>322</v>
      </c>
      <c r="Z1347" t="s">
        <v>322</v>
      </c>
      <c r="AH1347" t="s">
        <v>322</v>
      </c>
      <c r="AI1347" s="26"/>
      <c r="AJ1347" s="26" t="s">
        <v>322</v>
      </c>
      <c r="AK1347" s="26" t="s">
        <v>322</v>
      </c>
      <c r="AL1347" s="26" t="s">
        <v>322</v>
      </c>
      <c r="AM1347" s="26" t="str" cm="1">
        <f t="array" ref="AM1347">IF(AH1347="Yes",T1347&amp;" (Suspended as of: "&amp;TEXT(AI1347,"m/dd/yyyy")&amp;")",T1347)</f>
        <v xml:space="preserve"> </v>
      </c>
      <c r="AN1347" t="str" cm="1">
        <f t="array" ref="AN134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47" t="str" cm="1">
        <f t="array" ref="AO134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4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47" t="e">
        <f>VLOOKUP(data[[#This Row],[Lead Name]],get_cat!$A$170:$B$172,2,0)</f>
        <v>#N/A</v>
      </c>
      <c r="AR134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48" spans="1:44" x14ac:dyDescent="0.35">
      <c r="A1348" t="s">
        <v>133</v>
      </c>
      <c r="B1348" t="s">
        <v>322</v>
      </c>
      <c r="C1348" t="s">
        <v>322</v>
      </c>
      <c r="D1348" t="s">
        <v>322</v>
      </c>
      <c r="E1348" t="s">
        <v>48</v>
      </c>
      <c r="F1348" t="s">
        <v>48</v>
      </c>
      <c r="G1348" t="s">
        <v>48</v>
      </c>
      <c r="H1348" t="s">
        <v>48</v>
      </c>
      <c r="I1348" t="s">
        <v>48</v>
      </c>
      <c r="J1348" t="s">
        <v>48</v>
      </c>
      <c r="K1348" t="s">
        <v>48</v>
      </c>
      <c r="L1348" t="s">
        <v>48</v>
      </c>
      <c r="M1348" t="s">
        <v>48</v>
      </c>
      <c r="N1348" t="s">
        <v>48</v>
      </c>
      <c r="O1348" t="s">
        <v>48</v>
      </c>
      <c r="P1348" t="s">
        <v>48</v>
      </c>
      <c r="Q1348" t="s">
        <v>48</v>
      </c>
      <c r="R1348" t="s">
        <v>48</v>
      </c>
      <c r="S1348" t="s">
        <v>48</v>
      </c>
      <c r="T1348" t="s">
        <v>322</v>
      </c>
      <c r="U1348" t="s">
        <v>322</v>
      </c>
      <c r="V1348" t="s">
        <v>322</v>
      </c>
      <c r="W1348" t="s">
        <v>322</v>
      </c>
      <c r="X1348" t="s">
        <v>322</v>
      </c>
      <c r="Y1348" t="s">
        <v>322</v>
      </c>
      <c r="Z1348" t="s">
        <v>322</v>
      </c>
      <c r="AH1348" t="s">
        <v>322</v>
      </c>
      <c r="AI1348" s="26"/>
      <c r="AJ1348" s="26" t="s">
        <v>322</v>
      </c>
      <c r="AK1348" s="26" t="s">
        <v>322</v>
      </c>
      <c r="AL1348" s="26" t="s">
        <v>322</v>
      </c>
      <c r="AM1348" s="26" t="str" cm="1">
        <f t="array" ref="AM1348">IF(AH1348="Yes",T1348&amp;" (Suspended as of: "&amp;TEXT(AI1348,"m/dd/yyyy")&amp;")",T1348)</f>
        <v xml:space="preserve"> </v>
      </c>
      <c r="AN1348" t="str" cm="1">
        <f t="array" ref="AN134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48" t="str" cm="1">
        <f t="array" ref="AO134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4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48" t="e">
        <f>VLOOKUP(data[[#This Row],[Lead Name]],get_cat!$A$170:$B$172,2,0)</f>
        <v>#N/A</v>
      </c>
      <c r="AR134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49" spans="1:44" x14ac:dyDescent="0.35">
      <c r="A1349" t="s">
        <v>133</v>
      </c>
      <c r="B1349" t="s">
        <v>322</v>
      </c>
      <c r="C1349" t="s">
        <v>322</v>
      </c>
      <c r="D1349" t="s">
        <v>322</v>
      </c>
      <c r="E1349" t="s">
        <v>48</v>
      </c>
      <c r="F1349" t="s">
        <v>48</v>
      </c>
      <c r="G1349" t="s">
        <v>48</v>
      </c>
      <c r="H1349" t="s">
        <v>48</v>
      </c>
      <c r="I1349" t="s">
        <v>48</v>
      </c>
      <c r="J1349" t="s">
        <v>48</v>
      </c>
      <c r="K1349" t="s">
        <v>48</v>
      </c>
      <c r="L1349" t="s">
        <v>48</v>
      </c>
      <c r="M1349" t="s">
        <v>48</v>
      </c>
      <c r="N1349" t="s">
        <v>48</v>
      </c>
      <c r="O1349" t="s">
        <v>48</v>
      </c>
      <c r="P1349" t="s">
        <v>48</v>
      </c>
      <c r="Q1349" t="s">
        <v>48</v>
      </c>
      <c r="R1349" t="s">
        <v>48</v>
      </c>
      <c r="S1349" t="s">
        <v>48</v>
      </c>
      <c r="T1349" t="s">
        <v>322</v>
      </c>
      <c r="U1349" t="s">
        <v>322</v>
      </c>
      <c r="V1349" t="s">
        <v>322</v>
      </c>
      <c r="W1349" t="s">
        <v>322</v>
      </c>
      <c r="X1349" t="s">
        <v>322</v>
      </c>
      <c r="Y1349" t="s">
        <v>322</v>
      </c>
      <c r="Z1349" t="s">
        <v>322</v>
      </c>
      <c r="AH1349" t="s">
        <v>322</v>
      </c>
      <c r="AI1349" s="26"/>
      <c r="AJ1349" s="26" t="s">
        <v>322</v>
      </c>
      <c r="AK1349" s="26" t="s">
        <v>322</v>
      </c>
      <c r="AL1349" s="26" t="s">
        <v>322</v>
      </c>
      <c r="AM1349" s="26" t="str" cm="1">
        <f t="array" ref="AM1349">IF(AH1349="Yes",T1349&amp;" (Suspended as of: "&amp;TEXT(AI1349,"m/dd/yyyy")&amp;")",T1349)</f>
        <v xml:space="preserve"> </v>
      </c>
      <c r="AN1349" t="str" cm="1">
        <f t="array" ref="AN134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49" t="str" cm="1">
        <f t="array" ref="AO134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4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49" t="e">
        <f>VLOOKUP(data[[#This Row],[Lead Name]],get_cat!$A$170:$B$172,2,0)</f>
        <v>#N/A</v>
      </c>
      <c r="AR134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50" spans="1:44" x14ac:dyDescent="0.35">
      <c r="A1350" t="s">
        <v>133</v>
      </c>
      <c r="B1350" t="s">
        <v>322</v>
      </c>
      <c r="C1350" t="s">
        <v>322</v>
      </c>
      <c r="D1350" t="s">
        <v>322</v>
      </c>
      <c r="E1350" t="s">
        <v>48</v>
      </c>
      <c r="F1350" t="s">
        <v>48</v>
      </c>
      <c r="G1350" t="s">
        <v>48</v>
      </c>
      <c r="H1350" t="s">
        <v>48</v>
      </c>
      <c r="I1350" t="s">
        <v>48</v>
      </c>
      <c r="J1350" t="s">
        <v>48</v>
      </c>
      <c r="K1350" t="s">
        <v>48</v>
      </c>
      <c r="L1350" t="s">
        <v>48</v>
      </c>
      <c r="M1350" t="s">
        <v>48</v>
      </c>
      <c r="N1350" t="s">
        <v>48</v>
      </c>
      <c r="O1350" t="s">
        <v>48</v>
      </c>
      <c r="P1350" t="s">
        <v>48</v>
      </c>
      <c r="Q1350" t="s">
        <v>48</v>
      </c>
      <c r="R1350" t="s">
        <v>48</v>
      </c>
      <c r="S1350" t="s">
        <v>48</v>
      </c>
      <c r="T1350" t="s">
        <v>322</v>
      </c>
      <c r="U1350" t="s">
        <v>322</v>
      </c>
      <c r="V1350" t="s">
        <v>322</v>
      </c>
      <c r="W1350" t="s">
        <v>322</v>
      </c>
      <c r="X1350" t="s">
        <v>322</v>
      </c>
      <c r="Y1350" t="s">
        <v>322</v>
      </c>
      <c r="Z1350" t="s">
        <v>322</v>
      </c>
      <c r="AH1350" t="s">
        <v>322</v>
      </c>
      <c r="AI1350" s="26"/>
      <c r="AJ1350" s="26" t="s">
        <v>322</v>
      </c>
      <c r="AK1350" s="26" t="s">
        <v>322</v>
      </c>
      <c r="AL1350" s="26" t="s">
        <v>322</v>
      </c>
      <c r="AM1350" s="26" t="str" cm="1">
        <f t="array" ref="AM1350">IF(AH1350="Yes",T1350&amp;" (Suspended as of: "&amp;TEXT(AI1350,"m/dd/yyyy")&amp;")",T1350)</f>
        <v xml:space="preserve"> </v>
      </c>
      <c r="AN1350" t="str" cm="1">
        <f t="array" ref="AN135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50" t="str" cm="1">
        <f t="array" ref="AO135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5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50" t="e">
        <f>VLOOKUP(data[[#This Row],[Lead Name]],get_cat!$A$170:$B$172,2,0)</f>
        <v>#N/A</v>
      </c>
      <c r="AR135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51" spans="1:44" x14ac:dyDescent="0.35">
      <c r="A1351" t="s">
        <v>133</v>
      </c>
      <c r="B1351" t="s">
        <v>322</v>
      </c>
      <c r="C1351" t="s">
        <v>322</v>
      </c>
      <c r="D1351" t="s">
        <v>322</v>
      </c>
      <c r="E1351" t="s">
        <v>48</v>
      </c>
      <c r="F1351" t="s">
        <v>48</v>
      </c>
      <c r="G1351" t="s">
        <v>48</v>
      </c>
      <c r="H1351" t="s">
        <v>48</v>
      </c>
      <c r="I1351" t="s">
        <v>48</v>
      </c>
      <c r="J1351" t="s">
        <v>48</v>
      </c>
      <c r="K1351" t="s">
        <v>48</v>
      </c>
      <c r="L1351" t="s">
        <v>48</v>
      </c>
      <c r="M1351" t="s">
        <v>48</v>
      </c>
      <c r="N1351" t="s">
        <v>48</v>
      </c>
      <c r="O1351" t="s">
        <v>48</v>
      </c>
      <c r="P1351" t="s">
        <v>48</v>
      </c>
      <c r="Q1351" t="s">
        <v>48</v>
      </c>
      <c r="R1351" t="s">
        <v>48</v>
      </c>
      <c r="S1351" t="s">
        <v>48</v>
      </c>
      <c r="T1351" t="s">
        <v>322</v>
      </c>
      <c r="U1351" t="s">
        <v>322</v>
      </c>
      <c r="V1351" t="s">
        <v>322</v>
      </c>
      <c r="W1351" t="s">
        <v>322</v>
      </c>
      <c r="X1351" t="s">
        <v>322</v>
      </c>
      <c r="Y1351" t="s">
        <v>322</v>
      </c>
      <c r="Z1351" t="s">
        <v>322</v>
      </c>
      <c r="AH1351" t="s">
        <v>322</v>
      </c>
      <c r="AI1351" s="26"/>
      <c r="AJ1351" s="26" t="s">
        <v>322</v>
      </c>
      <c r="AK1351" s="26" t="s">
        <v>322</v>
      </c>
      <c r="AL1351" s="26" t="s">
        <v>322</v>
      </c>
      <c r="AM1351" s="26" t="str" cm="1">
        <f t="array" ref="AM1351">IF(AH1351="Yes",T1351&amp;" (Suspended as of: "&amp;TEXT(AI1351,"m/dd/yyyy")&amp;")",T1351)</f>
        <v xml:space="preserve"> </v>
      </c>
      <c r="AN1351" t="str" cm="1">
        <f t="array" ref="AN135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51" t="str" cm="1">
        <f t="array" ref="AO135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5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51" t="e">
        <f>VLOOKUP(data[[#This Row],[Lead Name]],get_cat!$A$170:$B$172,2,0)</f>
        <v>#N/A</v>
      </c>
      <c r="AR135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52" spans="1:44" x14ac:dyDescent="0.35">
      <c r="A1352" t="s">
        <v>133</v>
      </c>
      <c r="B1352" t="s">
        <v>322</v>
      </c>
      <c r="C1352" t="s">
        <v>322</v>
      </c>
      <c r="D1352" t="s">
        <v>322</v>
      </c>
      <c r="E1352" t="s">
        <v>48</v>
      </c>
      <c r="F1352" t="s">
        <v>48</v>
      </c>
      <c r="G1352" t="s">
        <v>48</v>
      </c>
      <c r="H1352" t="s">
        <v>48</v>
      </c>
      <c r="I1352" t="s">
        <v>48</v>
      </c>
      <c r="J1352" t="s">
        <v>48</v>
      </c>
      <c r="K1352" t="s">
        <v>48</v>
      </c>
      <c r="L1352" t="s">
        <v>48</v>
      </c>
      <c r="M1352" t="s">
        <v>48</v>
      </c>
      <c r="N1352" t="s">
        <v>48</v>
      </c>
      <c r="O1352" t="s">
        <v>48</v>
      </c>
      <c r="P1352" t="s">
        <v>48</v>
      </c>
      <c r="Q1352" t="s">
        <v>48</v>
      </c>
      <c r="R1352" t="s">
        <v>48</v>
      </c>
      <c r="S1352" t="s">
        <v>48</v>
      </c>
      <c r="T1352" t="s">
        <v>322</v>
      </c>
      <c r="U1352" t="s">
        <v>322</v>
      </c>
      <c r="V1352" t="s">
        <v>322</v>
      </c>
      <c r="W1352" t="s">
        <v>322</v>
      </c>
      <c r="X1352" t="s">
        <v>322</v>
      </c>
      <c r="Y1352" t="s">
        <v>322</v>
      </c>
      <c r="Z1352" t="s">
        <v>322</v>
      </c>
      <c r="AH1352" t="s">
        <v>322</v>
      </c>
      <c r="AI1352" s="26"/>
      <c r="AJ1352" s="26" t="s">
        <v>322</v>
      </c>
      <c r="AK1352" s="26" t="s">
        <v>322</v>
      </c>
      <c r="AL1352" s="26" t="s">
        <v>322</v>
      </c>
      <c r="AM1352" s="26" t="str" cm="1">
        <f t="array" ref="AM1352">IF(AH1352="Yes",T1352&amp;" (Suspended as of: "&amp;TEXT(AI1352,"m/dd/yyyy")&amp;")",T1352)</f>
        <v xml:space="preserve"> </v>
      </c>
      <c r="AN1352" t="str" cm="1">
        <f t="array" ref="AN135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52" t="str" cm="1">
        <f t="array" ref="AO135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5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52" t="e">
        <f>VLOOKUP(data[[#This Row],[Lead Name]],get_cat!$A$170:$B$172,2,0)</f>
        <v>#N/A</v>
      </c>
      <c r="AR135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53" spans="1:44" x14ac:dyDescent="0.35">
      <c r="A1353" t="s">
        <v>133</v>
      </c>
      <c r="B1353" t="s">
        <v>322</v>
      </c>
      <c r="C1353" t="s">
        <v>322</v>
      </c>
      <c r="D1353" t="s">
        <v>322</v>
      </c>
      <c r="E1353" t="s">
        <v>48</v>
      </c>
      <c r="F1353" t="s">
        <v>48</v>
      </c>
      <c r="G1353" t="s">
        <v>48</v>
      </c>
      <c r="H1353" t="s">
        <v>48</v>
      </c>
      <c r="I1353" t="s">
        <v>48</v>
      </c>
      <c r="J1353" t="s">
        <v>48</v>
      </c>
      <c r="K1353" t="s">
        <v>48</v>
      </c>
      <c r="L1353" t="s">
        <v>48</v>
      </c>
      <c r="M1353" t="s">
        <v>48</v>
      </c>
      <c r="N1353" t="s">
        <v>48</v>
      </c>
      <c r="O1353" t="s">
        <v>48</v>
      </c>
      <c r="P1353" t="s">
        <v>48</v>
      </c>
      <c r="Q1353" t="s">
        <v>48</v>
      </c>
      <c r="R1353" t="s">
        <v>48</v>
      </c>
      <c r="S1353" t="s">
        <v>48</v>
      </c>
      <c r="T1353" t="s">
        <v>322</v>
      </c>
      <c r="U1353" t="s">
        <v>322</v>
      </c>
      <c r="V1353" t="s">
        <v>322</v>
      </c>
      <c r="W1353" t="s">
        <v>322</v>
      </c>
      <c r="X1353" t="s">
        <v>322</v>
      </c>
      <c r="Y1353" t="s">
        <v>322</v>
      </c>
      <c r="Z1353" t="s">
        <v>322</v>
      </c>
      <c r="AH1353" t="s">
        <v>322</v>
      </c>
      <c r="AI1353" s="26"/>
      <c r="AJ1353" s="26" t="s">
        <v>322</v>
      </c>
      <c r="AK1353" s="26" t="s">
        <v>322</v>
      </c>
      <c r="AL1353" s="26" t="s">
        <v>322</v>
      </c>
      <c r="AM1353" s="26" t="str" cm="1">
        <f t="array" ref="AM1353">IF(AH1353="Yes",T1353&amp;" (Suspended as of: "&amp;TEXT(AI1353,"m/dd/yyyy")&amp;")",T1353)</f>
        <v xml:space="preserve"> </v>
      </c>
      <c r="AN1353" t="str" cm="1">
        <f t="array" ref="AN135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53" t="str" cm="1">
        <f t="array" ref="AO135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5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53" t="e">
        <f>VLOOKUP(data[[#This Row],[Lead Name]],get_cat!$A$170:$B$172,2,0)</f>
        <v>#N/A</v>
      </c>
      <c r="AR135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54" spans="1:44" x14ac:dyDescent="0.35">
      <c r="A1354" t="s">
        <v>133</v>
      </c>
      <c r="B1354" t="s">
        <v>322</v>
      </c>
      <c r="C1354" t="s">
        <v>322</v>
      </c>
      <c r="D1354" t="s">
        <v>322</v>
      </c>
      <c r="E1354" t="s">
        <v>48</v>
      </c>
      <c r="F1354" t="s">
        <v>48</v>
      </c>
      <c r="G1354" t="s">
        <v>48</v>
      </c>
      <c r="H1354" t="s">
        <v>48</v>
      </c>
      <c r="I1354" t="s">
        <v>48</v>
      </c>
      <c r="J1354" t="s">
        <v>48</v>
      </c>
      <c r="K1354" t="s">
        <v>48</v>
      </c>
      <c r="L1354" t="s">
        <v>48</v>
      </c>
      <c r="M1354" t="s">
        <v>48</v>
      </c>
      <c r="N1354" t="s">
        <v>48</v>
      </c>
      <c r="O1354" t="s">
        <v>48</v>
      </c>
      <c r="P1354" t="s">
        <v>48</v>
      </c>
      <c r="Q1354" t="s">
        <v>48</v>
      </c>
      <c r="R1354" t="s">
        <v>48</v>
      </c>
      <c r="S1354" t="s">
        <v>48</v>
      </c>
      <c r="T1354" t="s">
        <v>322</v>
      </c>
      <c r="U1354" t="s">
        <v>322</v>
      </c>
      <c r="V1354" t="s">
        <v>322</v>
      </c>
      <c r="W1354" t="s">
        <v>322</v>
      </c>
      <c r="X1354" t="s">
        <v>322</v>
      </c>
      <c r="Y1354" t="s">
        <v>322</v>
      </c>
      <c r="Z1354" t="s">
        <v>322</v>
      </c>
      <c r="AH1354" t="s">
        <v>322</v>
      </c>
      <c r="AI1354" s="26"/>
      <c r="AJ1354" s="26" t="s">
        <v>322</v>
      </c>
      <c r="AK1354" s="26" t="s">
        <v>322</v>
      </c>
      <c r="AL1354" s="26" t="s">
        <v>322</v>
      </c>
      <c r="AM1354" s="26" t="str" cm="1">
        <f t="array" ref="AM1354">IF(AH1354="Yes",T1354&amp;" (Suspended as of: "&amp;TEXT(AI1354,"m/dd/yyyy")&amp;")",T1354)</f>
        <v xml:space="preserve"> </v>
      </c>
      <c r="AN1354" t="str" cm="1">
        <f t="array" ref="AN135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54" t="str" cm="1">
        <f t="array" ref="AO135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5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54" t="e">
        <f>VLOOKUP(data[[#This Row],[Lead Name]],get_cat!$A$170:$B$172,2,0)</f>
        <v>#N/A</v>
      </c>
      <c r="AR135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55" spans="1:44" x14ac:dyDescent="0.35">
      <c r="A1355" t="s">
        <v>133</v>
      </c>
      <c r="B1355" t="s">
        <v>322</v>
      </c>
      <c r="C1355" t="s">
        <v>322</v>
      </c>
      <c r="D1355" t="s">
        <v>322</v>
      </c>
      <c r="E1355" t="s">
        <v>48</v>
      </c>
      <c r="F1355" t="s">
        <v>48</v>
      </c>
      <c r="G1355" t="s">
        <v>48</v>
      </c>
      <c r="H1355" t="s">
        <v>48</v>
      </c>
      <c r="I1355" t="s">
        <v>48</v>
      </c>
      <c r="J1355" t="s">
        <v>48</v>
      </c>
      <c r="K1355" t="s">
        <v>48</v>
      </c>
      <c r="L1355" t="s">
        <v>48</v>
      </c>
      <c r="M1355" t="s">
        <v>48</v>
      </c>
      <c r="N1355" t="s">
        <v>48</v>
      </c>
      <c r="O1355" t="s">
        <v>48</v>
      </c>
      <c r="P1355" t="s">
        <v>48</v>
      </c>
      <c r="Q1355" t="s">
        <v>48</v>
      </c>
      <c r="R1355" t="s">
        <v>48</v>
      </c>
      <c r="S1355" t="s">
        <v>48</v>
      </c>
      <c r="T1355" t="s">
        <v>322</v>
      </c>
      <c r="U1355" t="s">
        <v>322</v>
      </c>
      <c r="V1355" t="s">
        <v>322</v>
      </c>
      <c r="W1355" t="s">
        <v>322</v>
      </c>
      <c r="X1355" t="s">
        <v>322</v>
      </c>
      <c r="Y1355" t="s">
        <v>322</v>
      </c>
      <c r="Z1355" t="s">
        <v>322</v>
      </c>
      <c r="AH1355" t="s">
        <v>322</v>
      </c>
      <c r="AI1355" s="26"/>
      <c r="AJ1355" s="26" t="s">
        <v>322</v>
      </c>
      <c r="AK1355" s="26" t="s">
        <v>322</v>
      </c>
      <c r="AL1355" s="26" t="s">
        <v>322</v>
      </c>
      <c r="AM1355" s="26" t="str" cm="1">
        <f t="array" ref="AM1355">IF(AH1355="Yes",T1355&amp;" (Suspended as of: "&amp;TEXT(AI1355,"m/dd/yyyy")&amp;")",T1355)</f>
        <v xml:space="preserve"> </v>
      </c>
      <c r="AN1355" t="str" cm="1">
        <f t="array" ref="AN135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55" t="str" cm="1">
        <f t="array" ref="AO135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5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55" t="e">
        <f>VLOOKUP(data[[#This Row],[Lead Name]],get_cat!$A$170:$B$172,2,0)</f>
        <v>#N/A</v>
      </c>
      <c r="AR135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56" spans="1:44" x14ac:dyDescent="0.35">
      <c r="A1356" t="s">
        <v>133</v>
      </c>
      <c r="B1356" t="s">
        <v>322</v>
      </c>
      <c r="C1356" t="s">
        <v>322</v>
      </c>
      <c r="D1356" t="s">
        <v>322</v>
      </c>
      <c r="E1356" t="s">
        <v>48</v>
      </c>
      <c r="F1356" t="s">
        <v>48</v>
      </c>
      <c r="G1356" t="s">
        <v>48</v>
      </c>
      <c r="H1356" t="s">
        <v>48</v>
      </c>
      <c r="I1356" t="s">
        <v>48</v>
      </c>
      <c r="J1356" t="s">
        <v>48</v>
      </c>
      <c r="K1356" t="s">
        <v>48</v>
      </c>
      <c r="L1356" t="s">
        <v>48</v>
      </c>
      <c r="M1356" t="s">
        <v>48</v>
      </c>
      <c r="N1356" t="s">
        <v>48</v>
      </c>
      <c r="O1356" t="s">
        <v>48</v>
      </c>
      <c r="P1356" t="s">
        <v>48</v>
      </c>
      <c r="Q1356" t="s">
        <v>48</v>
      </c>
      <c r="R1356" t="s">
        <v>48</v>
      </c>
      <c r="S1356" t="s">
        <v>48</v>
      </c>
      <c r="T1356" t="s">
        <v>322</v>
      </c>
      <c r="U1356" t="s">
        <v>322</v>
      </c>
      <c r="V1356" t="s">
        <v>322</v>
      </c>
      <c r="W1356" t="s">
        <v>322</v>
      </c>
      <c r="X1356" t="s">
        <v>322</v>
      </c>
      <c r="Y1356" t="s">
        <v>322</v>
      </c>
      <c r="Z1356" t="s">
        <v>322</v>
      </c>
      <c r="AH1356" t="s">
        <v>322</v>
      </c>
      <c r="AI1356" s="26"/>
      <c r="AJ1356" s="26" t="s">
        <v>322</v>
      </c>
      <c r="AK1356" s="26" t="s">
        <v>322</v>
      </c>
      <c r="AL1356" s="26" t="s">
        <v>322</v>
      </c>
      <c r="AM1356" s="26" t="str" cm="1">
        <f t="array" ref="AM1356">IF(AH1356="Yes",T1356&amp;" (Suspended as of: "&amp;TEXT(AI1356,"m/dd/yyyy")&amp;")",T1356)</f>
        <v xml:space="preserve"> </v>
      </c>
      <c r="AN1356" t="str" cm="1">
        <f t="array" ref="AN135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56" t="str" cm="1">
        <f t="array" ref="AO135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5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56" t="e">
        <f>VLOOKUP(data[[#This Row],[Lead Name]],get_cat!$A$170:$B$172,2,0)</f>
        <v>#N/A</v>
      </c>
      <c r="AR135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57" spans="1:44" x14ac:dyDescent="0.35">
      <c r="A1357" t="s">
        <v>133</v>
      </c>
      <c r="B1357" t="s">
        <v>322</v>
      </c>
      <c r="C1357" t="s">
        <v>322</v>
      </c>
      <c r="D1357" t="s">
        <v>322</v>
      </c>
      <c r="E1357" t="s">
        <v>48</v>
      </c>
      <c r="F1357" t="s">
        <v>48</v>
      </c>
      <c r="G1357" t="s">
        <v>48</v>
      </c>
      <c r="H1357" t="s">
        <v>48</v>
      </c>
      <c r="I1357" t="s">
        <v>48</v>
      </c>
      <c r="J1357" t="s">
        <v>48</v>
      </c>
      <c r="K1357" t="s">
        <v>48</v>
      </c>
      <c r="L1357" t="s">
        <v>48</v>
      </c>
      <c r="M1357" t="s">
        <v>48</v>
      </c>
      <c r="N1357" t="s">
        <v>48</v>
      </c>
      <c r="O1357" t="s">
        <v>48</v>
      </c>
      <c r="P1357" t="s">
        <v>48</v>
      </c>
      <c r="Q1357" t="s">
        <v>48</v>
      </c>
      <c r="R1357" t="s">
        <v>48</v>
      </c>
      <c r="S1357" t="s">
        <v>48</v>
      </c>
      <c r="T1357" t="s">
        <v>322</v>
      </c>
      <c r="U1357" t="s">
        <v>322</v>
      </c>
      <c r="V1357" t="s">
        <v>322</v>
      </c>
      <c r="W1357" t="s">
        <v>322</v>
      </c>
      <c r="X1357" t="s">
        <v>322</v>
      </c>
      <c r="Y1357" t="s">
        <v>322</v>
      </c>
      <c r="Z1357" t="s">
        <v>322</v>
      </c>
      <c r="AH1357" t="s">
        <v>322</v>
      </c>
      <c r="AI1357" s="26"/>
      <c r="AJ1357" s="26" t="s">
        <v>322</v>
      </c>
      <c r="AK1357" s="26" t="s">
        <v>322</v>
      </c>
      <c r="AL1357" s="26" t="s">
        <v>322</v>
      </c>
      <c r="AM1357" s="26" t="str" cm="1">
        <f t="array" ref="AM1357">IF(AH1357="Yes",T1357&amp;" (Suspended as of: "&amp;TEXT(AI1357,"m/dd/yyyy")&amp;")",T1357)</f>
        <v xml:space="preserve"> </v>
      </c>
      <c r="AN1357" t="str" cm="1">
        <f t="array" ref="AN135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57" t="str" cm="1">
        <f t="array" ref="AO135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5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57" t="e">
        <f>VLOOKUP(data[[#This Row],[Lead Name]],get_cat!$A$170:$B$172,2,0)</f>
        <v>#N/A</v>
      </c>
      <c r="AR135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58" spans="1:44" x14ac:dyDescent="0.35">
      <c r="A1358" t="s">
        <v>133</v>
      </c>
      <c r="B1358" t="s">
        <v>322</v>
      </c>
      <c r="C1358" t="s">
        <v>322</v>
      </c>
      <c r="D1358" t="s">
        <v>322</v>
      </c>
      <c r="E1358" t="s">
        <v>48</v>
      </c>
      <c r="F1358" t="s">
        <v>48</v>
      </c>
      <c r="G1358" t="s">
        <v>48</v>
      </c>
      <c r="H1358" t="s">
        <v>48</v>
      </c>
      <c r="I1358" t="s">
        <v>48</v>
      </c>
      <c r="J1358" t="s">
        <v>48</v>
      </c>
      <c r="K1358" t="s">
        <v>48</v>
      </c>
      <c r="L1358" t="s">
        <v>48</v>
      </c>
      <c r="M1358" t="s">
        <v>48</v>
      </c>
      <c r="N1358" t="s">
        <v>48</v>
      </c>
      <c r="O1358" t="s">
        <v>48</v>
      </c>
      <c r="P1358" t="s">
        <v>48</v>
      </c>
      <c r="Q1358" t="s">
        <v>48</v>
      </c>
      <c r="R1358" t="s">
        <v>48</v>
      </c>
      <c r="S1358" t="s">
        <v>48</v>
      </c>
      <c r="T1358" t="s">
        <v>322</v>
      </c>
      <c r="U1358" t="s">
        <v>322</v>
      </c>
      <c r="V1358" t="s">
        <v>322</v>
      </c>
      <c r="W1358" t="s">
        <v>322</v>
      </c>
      <c r="X1358" t="s">
        <v>322</v>
      </c>
      <c r="Y1358" t="s">
        <v>322</v>
      </c>
      <c r="Z1358" t="s">
        <v>322</v>
      </c>
      <c r="AH1358" t="s">
        <v>322</v>
      </c>
      <c r="AI1358" s="26"/>
      <c r="AJ1358" s="26" t="s">
        <v>322</v>
      </c>
      <c r="AK1358" s="26" t="s">
        <v>322</v>
      </c>
      <c r="AL1358" s="26" t="s">
        <v>322</v>
      </c>
      <c r="AM1358" s="26" t="str" cm="1">
        <f t="array" ref="AM1358">IF(AH1358="Yes",T1358&amp;" (Suspended as of: "&amp;TEXT(AI1358,"m/dd/yyyy")&amp;")",T1358)</f>
        <v xml:space="preserve"> </v>
      </c>
      <c r="AN1358" t="str" cm="1">
        <f t="array" ref="AN135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58" t="str" cm="1">
        <f t="array" ref="AO135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5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58" t="e">
        <f>VLOOKUP(data[[#This Row],[Lead Name]],get_cat!$A$170:$B$172,2,0)</f>
        <v>#N/A</v>
      </c>
      <c r="AR135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59" spans="1:44" x14ac:dyDescent="0.35">
      <c r="A1359" t="s">
        <v>133</v>
      </c>
      <c r="B1359" t="s">
        <v>322</v>
      </c>
      <c r="C1359" t="s">
        <v>322</v>
      </c>
      <c r="D1359" t="s">
        <v>322</v>
      </c>
      <c r="E1359" t="s">
        <v>48</v>
      </c>
      <c r="F1359" t="s">
        <v>48</v>
      </c>
      <c r="G1359" t="s">
        <v>48</v>
      </c>
      <c r="H1359" t="s">
        <v>48</v>
      </c>
      <c r="I1359" t="s">
        <v>48</v>
      </c>
      <c r="J1359" t="s">
        <v>48</v>
      </c>
      <c r="K1359" t="s">
        <v>48</v>
      </c>
      <c r="L1359" t="s">
        <v>48</v>
      </c>
      <c r="M1359" t="s">
        <v>48</v>
      </c>
      <c r="N1359" t="s">
        <v>48</v>
      </c>
      <c r="O1359" t="s">
        <v>48</v>
      </c>
      <c r="P1359" t="s">
        <v>48</v>
      </c>
      <c r="Q1359" t="s">
        <v>48</v>
      </c>
      <c r="R1359" t="s">
        <v>48</v>
      </c>
      <c r="S1359" t="s">
        <v>48</v>
      </c>
      <c r="T1359" t="s">
        <v>322</v>
      </c>
      <c r="U1359" t="s">
        <v>322</v>
      </c>
      <c r="V1359" t="s">
        <v>322</v>
      </c>
      <c r="W1359" t="s">
        <v>322</v>
      </c>
      <c r="X1359" t="s">
        <v>322</v>
      </c>
      <c r="Y1359" t="s">
        <v>322</v>
      </c>
      <c r="Z1359" t="s">
        <v>322</v>
      </c>
      <c r="AH1359" t="s">
        <v>322</v>
      </c>
      <c r="AI1359" s="26"/>
      <c r="AJ1359" s="26" t="s">
        <v>322</v>
      </c>
      <c r="AK1359" s="26" t="s">
        <v>322</v>
      </c>
      <c r="AL1359" s="26" t="s">
        <v>322</v>
      </c>
      <c r="AM1359" s="26" t="str" cm="1">
        <f t="array" ref="AM1359">IF(AH1359="Yes",T1359&amp;" (Suspended as of: "&amp;TEXT(AI1359,"m/dd/yyyy")&amp;")",T1359)</f>
        <v xml:space="preserve"> </v>
      </c>
      <c r="AN1359" t="str" cm="1">
        <f t="array" ref="AN135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59" t="str" cm="1">
        <f t="array" ref="AO135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5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59" t="e">
        <f>VLOOKUP(data[[#This Row],[Lead Name]],get_cat!$A$170:$B$172,2,0)</f>
        <v>#N/A</v>
      </c>
      <c r="AR135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60" spans="1:44" x14ac:dyDescent="0.35">
      <c r="A1360" t="s">
        <v>133</v>
      </c>
      <c r="B1360" t="s">
        <v>322</v>
      </c>
      <c r="C1360" t="s">
        <v>322</v>
      </c>
      <c r="D1360" t="s">
        <v>322</v>
      </c>
      <c r="E1360" t="s">
        <v>48</v>
      </c>
      <c r="F1360" t="s">
        <v>48</v>
      </c>
      <c r="G1360" t="s">
        <v>48</v>
      </c>
      <c r="H1360" t="s">
        <v>48</v>
      </c>
      <c r="I1360" t="s">
        <v>48</v>
      </c>
      <c r="J1360" t="s">
        <v>48</v>
      </c>
      <c r="K1360" t="s">
        <v>48</v>
      </c>
      <c r="L1360" t="s">
        <v>48</v>
      </c>
      <c r="M1360" t="s">
        <v>48</v>
      </c>
      <c r="N1360" t="s">
        <v>48</v>
      </c>
      <c r="O1360" t="s">
        <v>48</v>
      </c>
      <c r="P1360" t="s">
        <v>48</v>
      </c>
      <c r="Q1360" t="s">
        <v>48</v>
      </c>
      <c r="R1360" t="s">
        <v>48</v>
      </c>
      <c r="S1360" t="s">
        <v>48</v>
      </c>
      <c r="T1360" t="s">
        <v>322</v>
      </c>
      <c r="U1360" t="s">
        <v>322</v>
      </c>
      <c r="V1360" t="s">
        <v>322</v>
      </c>
      <c r="W1360" t="s">
        <v>322</v>
      </c>
      <c r="X1360" t="s">
        <v>322</v>
      </c>
      <c r="Y1360" t="s">
        <v>322</v>
      </c>
      <c r="Z1360" t="s">
        <v>322</v>
      </c>
      <c r="AH1360" t="s">
        <v>322</v>
      </c>
      <c r="AI1360" s="26"/>
      <c r="AJ1360" s="26" t="s">
        <v>322</v>
      </c>
      <c r="AK1360" s="26" t="s">
        <v>322</v>
      </c>
      <c r="AL1360" s="26" t="s">
        <v>322</v>
      </c>
      <c r="AM1360" s="26" t="str" cm="1">
        <f t="array" ref="AM1360">IF(AH1360="Yes",T1360&amp;" (Suspended as of: "&amp;TEXT(AI1360,"m/dd/yyyy")&amp;")",T1360)</f>
        <v xml:space="preserve"> </v>
      </c>
      <c r="AN1360" t="str" cm="1">
        <f t="array" ref="AN136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60" t="str" cm="1">
        <f t="array" ref="AO136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6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60" t="e">
        <f>VLOOKUP(data[[#This Row],[Lead Name]],get_cat!$A$170:$B$172,2,0)</f>
        <v>#N/A</v>
      </c>
      <c r="AR136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61" spans="1:44" x14ac:dyDescent="0.35">
      <c r="A1361" t="s">
        <v>133</v>
      </c>
      <c r="B1361" t="s">
        <v>322</v>
      </c>
      <c r="C1361" t="s">
        <v>322</v>
      </c>
      <c r="D1361" t="s">
        <v>322</v>
      </c>
      <c r="E1361" t="s">
        <v>48</v>
      </c>
      <c r="F1361" t="s">
        <v>48</v>
      </c>
      <c r="G1361" t="s">
        <v>48</v>
      </c>
      <c r="H1361" t="s">
        <v>48</v>
      </c>
      <c r="I1361" t="s">
        <v>48</v>
      </c>
      <c r="J1361" t="s">
        <v>48</v>
      </c>
      <c r="K1361" t="s">
        <v>48</v>
      </c>
      <c r="L1361" t="s">
        <v>48</v>
      </c>
      <c r="M1361" t="s">
        <v>48</v>
      </c>
      <c r="N1361" t="s">
        <v>48</v>
      </c>
      <c r="O1361" t="s">
        <v>48</v>
      </c>
      <c r="P1361" t="s">
        <v>48</v>
      </c>
      <c r="Q1361" t="s">
        <v>48</v>
      </c>
      <c r="R1361" t="s">
        <v>48</v>
      </c>
      <c r="S1361" t="s">
        <v>48</v>
      </c>
      <c r="T1361" t="s">
        <v>322</v>
      </c>
      <c r="U1361" t="s">
        <v>322</v>
      </c>
      <c r="V1361" t="s">
        <v>322</v>
      </c>
      <c r="W1361" t="s">
        <v>322</v>
      </c>
      <c r="X1361" t="s">
        <v>322</v>
      </c>
      <c r="Y1361" t="s">
        <v>322</v>
      </c>
      <c r="Z1361" t="s">
        <v>322</v>
      </c>
      <c r="AH1361" t="s">
        <v>322</v>
      </c>
      <c r="AI1361" s="26"/>
      <c r="AJ1361" s="26" t="s">
        <v>322</v>
      </c>
      <c r="AK1361" s="26" t="s">
        <v>322</v>
      </c>
      <c r="AL1361" s="26" t="s">
        <v>322</v>
      </c>
      <c r="AM1361" s="26" t="str" cm="1">
        <f t="array" ref="AM1361">IF(AH1361="Yes",T1361&amp;" (Suspended as of: "&amp;TEXT(AI1361,"m/dd/yyyy")&amp;")",T1361)</f>
        <v xml:space="preserve"> </v>
      </c>
      <c r="AN1361" t="str" cm="1">
        <f t="array" ref="AN136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61" t="str" cm="1">
        <f t="array" ref="AO136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6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61" t="e">
        <f>VLOOKUP(data[[#This Row],[Lead Name]],get_cat!$A$170:$B$172,2,0)</f>
        <v>#N/A</v>
      </c>
      <c r="AR136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62" spans="1:44" x14ac:dyDescent="0.35">
      <c r="A1362" t="s">
        <v>133</v>
      </c>
      <c r="B1362" t="s">
        <v>322</v>
      </c>
      <c r="C1362" t="s">
        <v>322</v>
      </c>
      <c r="D1362" t="s">
        <v>322</v>
      </c>
      <c r="E1362" t="s">
        <v>48</v>
      </c>
      <c r="F1362" t="s">
        <v>48</v>
      </c>
      <c r="G1362" t="s">
        <v>48</v>
      </c>
      <c r="H1362" t="s">
        <v>48</v>
      </c>
      <c r="I1362" t="s">
        <v>48</v>
      </c>
      <c r="J1362" t="s">
        <v>48</v>
      </c>
      <c r="K1362" t="s">
        <v>48</v>
      </c>
      <c r="L1362" t="s">
        <v>48</v>
      </c>
      <c r="M1362" t="s">
        <v>48</v>
      </c>
      <c r="N1362" t="s">
        <v>48</v>
      </c>
      <c r="O1362" t="s">
        <v>48</v>
      </c>
      <c r="P1362" t="s">
        <v>48</v>
      </c>
      <c r="Q1362" t="s">
        <v>48</v>
      </c>
      <c r="R1362" t="s">
        <v>48</v>
      </c>
      <c r="S1362" t="s">
        <v>48</v>
      </c>
      <c r="T1362" t="s">
        <v>322</v>
      </c>
      <c r="U1362" t="s">
        <v>322</v>
      </c>
      <c r="V1362" t="s">
        <v>322</v>
      </c>
      <c r="W1362" t="s">
        <v>322</v>
      </c>
      <c r="X1362" t="s">
        <v>322</v>
      </c>
      <c r="Y1362" t="s">
        <v>322</v>
      </c>
      <c r="Z1362" t="s">
        <v>322</v>
      </c>
      <c r="AH1362" t="s">
        <v>322</v>
      </c>
      <c r="AI1362" s="26"/>
      <c r="AJ1362" s="26" t="s">
        <v>322</v>
      </c>
      <c r="AK1362" s="26" t="s">
        <v>322</v>
      </c>
      <c r="AL1362" s="26" t="s">
        <v>322</v>
      </c>
      <c r="AM1362" s="26" t="str" cm="1">
        <f t="array" ref="AM1362">IF(AH1362="Yes",T1362&amp;" (Suspended as of: "&amp;TEXT(AI1362,"m/dd/yyyy")&amp;")",T1362)</f>
        <v xml:space="preserve"> </v>
      </c>
      <c r="AN1362" t="str" cm="1">
        <f t="array" ref="AN136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62" t="str" cm="1">
        <f t="array" ref="AO136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6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62" t="e">
        <f>VLOOKUP(data[[#This Row],[Lead Name]],get_cat!$A$170:$B$172,2,0)</f>
        <v>#N/A</v>
      </c>
      <c r="AR136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63" spans="1:44" x14ac:dyDescent="0.35">
      <c r="A1363" t="s">
        <v>133</v>
      </c>
      <c r="B1363" t="s">
        <v>322</v>
      </c>
      <c r="C1363" t="s">
        <v>322</v>
      </c>
      <c r="D1363" t="s">
        <v>322</v>
      </c>
      <c r="E1363" t="s">
        <v>48</v>
      </c>
      <c r="F1363" t="s">
        <v>48</v>
      </c>
      <c r="G1363" t="s">
        <v>48</v>
      </c>
      <c r="H1363" t="s">
        <v>48</v>
      </c>
      <c r="I1363" t="s">
        <v>48</v>
      </c>
      <c r="J1363" t="s">
        <v>48</v>
      </c>
      <c r="K1363" t="s">
        <v>48</v>
      </c>
      <c r="L1363" t="s">
        <v>48</v>
      </c>
      <c r="M1363" t="s">
        <v>48</v>
      </c>
      <c r="N1363" t="s">
        <v>48</v>
      </c>
      <c r="O1363" t="s">
        <v>48</v>
      </c>
      <c r="P1363" t="s">
        <v>48</v>
      </c>
      <c r="Q1363" t="s">
        <v>48</v>
      </c>
      <c r="R1363" t="s">
        <v>48</v>
      </c>
      <c r="S1363" t="s">
        <v>48</v>
      </c>
      <c r="T1363" t="s">
        <v>322</v>
      </c>
      <c r="U1363" t="s">
        <v>322</v>
      </c>
      <c r="V1363" t="s">
        <v>322</v>
      </c>
      <c r="W1363" t="s">
        <v>322</v>
      </c>
      <c r="X1363" t="s">
        <v>322</v>
      </c>
      <c r="Y1363" t="s">
        <v>322</v>
      </c>
      <c r="Z1363" t="s">
        <v>322</v>
      </c>
      <c r="AH1363" t="s">
        <v>322</v>
      </c>
      <c r="AI1363" s="26"/>
      <c r="AJ1363" s="26" t="s">
        <v>322</v>
      </c>
      <c r="AK1363" s="26" t="s">
        <v>322</v>
      </c>
      <c r="AL1363" s="26" t="s">
        <v>322</v>
      </c>
      <c r="AM1363" s="26" t="str" cm="1">
        <f t="array" ref="AM1363">IF(AH1363="Yes",T1363&amp;" (Suspended as of: "&amp;TEXT(AI1363,"m/dd/yyyy")&amp;")",T1363)</f>
        <v xml:space="preserve"> </v>
      </c>
      <c r="AN1363" t="str" cm="1">
        <f t="array" ref="AN136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63" t="str" cm="1">
        <f t="array" ref="AO136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6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63" t="e">
        <f>VLOOKUP(data[[#This Row],[Lead Name]],get_cat!$A$170:$B$172,2,0)</f>
        <v>#N/A</v>
      </c>
      <c r="AR136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64" spans="1:44" x14ac:dyDescent="0.35">
      <c r="A1364" t="s">
        <v>133</v>
      </c>
      <c r="B1364" t="s">
        <v>322</v>
      </c>
      <c r="C1364" t="s">
        <v>322</v>
      </c>
      <c r="D1364" t="s">
        <v>322</v>
      </c>
      <c r="E1364" t="s">
        <v>48</v>
      </c>
      <c r="F1364" t="s">
        <v>48</v>
      </c>
      <c r="G1364" t="s">
        <v>48</v>
      </c>
      <c r="H1364" t="s">
        <v>48</v>
      </c>
      <c r="I1364" t="s">
        <v>48</v>
      </c>
      <c r="J1364" t="s">
        <v>48</v>
      </c>
      <c r="K1364" t="s">
        <v>48</v>
      </c>
      <c r="L1364" t="s">
        <v>48</v>
      </c>
      <c r="M1364" t="s">
        <v>48</v>
      </c>
      <c r="N1364" t="s">
        <v>48</v>
      </c>
      <c r="O1364" t="s">
        <v>48</v>
      </c>
      <c r="P1364" t="s">
        <v>48</v>
      </c>
      <c r="Q1364" t="s">
        <v>48</v>
      </c>
      <c r="R1364" t="s">
        <v>48</v>
      </c>
      <c r="S1364" t="s">
        <v>48</v>
      </c>
      <c r="T1364" t="s">
        <v>322</v>
      </c>
      <c r="U1364" t="s">
        <v>322</v>
      </c>
      <c r="V1364" t="s">
        <v>322</v>
      </c>
      <c r="W1364" t="s">
        <v>322</v>
      </c>
      <c r="X1364" t="s">
        <v>322</v>
      </c>
      <c r="Y1364" t="s">
        <v>322</v>
      </c>
      <c r="Z1364" t="s">
        <v>322</v>
      </c>
      <c r="AH1364" t="s">
        <v>322</v>
      </c>
      <c r="AI1364" s="26"/>
      <c r="AJ1364" s="26" t="s">
        <v>322</v>
      </c>
      <c r="AK1364" s="26" t="s">
        <v>322</v>
      </c>
      <c r="AL1364" s="26" t="s">
        <v>322</v>
      </c>
      <c r="AM1364" s="26" t="str" cm="1">
        <f t="array" ref="AM1364">IF(AH1364="Yes",T1364&amp;" (Suspended as of: "&amp;TEXT(AI1364,"m/dd/yyyy")&amp;")",T1364)</f>
        <v xml:space="preserve"> </v>
      </c>
      <c r="AN1364" t="str" cm="1">
        <f t="array" ref="AN136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64" t="str" cm="1">
        <f t="array" ref="AO136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6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64" t="e">
        <f>VLOOKUP(data[[#This Row],[Lead Name]],get_cat!$A$170:$B$172,2,0)</f>
        <v>#N/A</v>
      </c>
      <c r="AR136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65" spans="1:44" x14ac:dyDescent="0.35">
      <c r="A1365" t="s">
        <v>133</v>
      </c>
      <c r="B1365" t="s">
        <v>322</v>
      </c>
      <c r="C1365" t="s">
        <v>322</v>
      </c>
      <c r="D1365" t="s">
        <v>322</v>
      </c>
      <c r="E1365" t="s">
        <v>48</v>
      </c>
      <c r="F1365" t="s">
        <v>48</v>
      </c>
      <c r="G1365" t="s">
        <v>48</v>
      </c>
      <c r="H1365" t="s">
        <v>48</v>
      </c>
      <c r="I1365" t="s">
        <v>48</v>
      </c>
      <c r="J1365" t="s">
        <v>48</v>
      </c>
      <c r="K1365" t="s">
        <v>48</v>
      </c>
      <c r="L1365" t="s">
        <v>48</v>
      </c>
      <c r="M1365" t="s">
        <v>48</v>
      </c>
      <c r="N1365" t="s">
        <v>48</v>
      </c>
      <c r="O1365" t="s">
        <v>48</v>
      </c>
      <c r="P1365" t="s">
        <v>48</v>
      </c>
      <c r="Q1365" t="s">
        <v>48</v>
      </c>
      <c r="R1365" t="s">
        <v>48</v>
      </c>
      <c r="S1365" t="s">
        <v>48</v>
      </c>
      <c r="T1365" t="s">
        <v>322</v>
      </c>
      <c r="U1365" t="s">
        <v>322</v>
      </c>
      <c r="V1365" t="s">
        <v>322</v>
      </c>
      <c r="W1365" t="s">
        <v>322</v>
      </c>
      <c r="X1365" t="s">
        <v>322</v>
      </c>
      <c r="Y1365" t="s">
        <v>322</v>
      </c>
      <c r="Z1365" t="s">
        <v>322</v>
      </c>
      <c r="AH1365" t="s">
        <v>322</v>
      </c>
      <c r="AI1365" s="26"/>
      <c r="AJ1365" s="26" t="s">
        <v>322</v>
      </c>
      <c r="AK1365" s="26" t="s">
        <v>322</v>
      </c>
      <c r="AL1365" s="26" t="s">
        <v>322</v>
      </c>
      <c r="AM1365" s="26" t="str" cm="1">
        <f t="array" ref="AM1365">IF(AH1365="Yes",T1365&amp;" (Suspended as of: "&amp;TEXT(AI1365,"m/dd/yyyy")&amp;")",T1365)</f>
        <v xml:space="preserve"> </v>
      </c>
      <c r="AN1365" t="str" cm="1">
        <f t="array" ref="AN136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65" t="str" cm="1">
        <f t="array" ref="AO136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6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65" t="e">
        <f>VLOOKUP(data[[#This Row],[Lead Name]],get_cat!$A$170:$B$172,2,0)</f>
        <v>#N/A</v>
      </c>
      <c r="AR136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66" spans="1:44" x14ac:dyDescent="0.35">
      <c r="A1366" t="s">
        <v>133</v>
      </c>
      <c r="B1366" t="s">
        <v>322</v>
      </c>
      <c r="C1366" t="s">
        <v>322</v>
      </c>
      <c r="D1366" t="s">
        <v>322</v>
      </c>
      <c r="E1366" t="s">
        <v>48</v>
      </c>
      <c r="F1366" t="s">
        <v>48</v>
      </c>
      <c r="G1366" t="s">
        <v>48</v>
      </c>
      <c r="H1366" t="s">
        <v>48</v>
      </c>
      <c r="I1366" t="s">
        <v>48</v>
      </c>
      <c r="J1366" t="s">
        <v>48</v>
      </c>
      <c r="K1366" t="s">
        <v>48</v>
      </c>
      <c r="L1366" t="s">
        <v>48</v>
      </c>
      <c r="M1366" t="s">
        <v>48</v>
      </c>
      <c r="N1366" t="s">
        <v>48</v>
      </c>
      <c r="O1366" t="s">
        <v>48</v>
      </c>
      <c r="P1366" t="s">
        <v>48</v>
      </c>
      <c r="Q1366" t="s">
        <v>48</v>
      </c>
      <c r="R1366" t="s">
        <v>48</v>
      </c>
      <c r="S1366" t="s">
        <v>48</v>
      </c>
      <c r="T1366" t="s">
        <v>322</v>
      </c>
      <c r="U1366" t="s">
        <v>322</v>
      </c>
      <c r="V1366" t="s">
        <v>322</v>
      </c>
      <c r="W1366" t="s">
        <v>322</v>
      </c>
      <c r="X1366" t="s">
        <v>322</v>
      </c>
      <c r="Y1366" t="s">
        <v>322</v>
      </c>
      <c r="Z1366" t="s">
        <v>322</v>
      </c>
      <c r="AH1366" t="s">
        <v>322</v>
      </c>
      <c r="AI1366" s="26"/>
      <c r="AJ1366" s="26" t="s">
        <v>322</v>
      </c>
      <c r="AK1366" s="26" t="s">
        <v>322</v>
      </c>
      <c r="AL1366" s="26" t="s">
        <v>322</v>
      </c>
      <c r="AM1366" s="26" t="str" cm="1">
        <f t="array" ref="AM1366">IF(AH1366="Yes",T1366&amp;" (Suspended as of: "&amp;TEXT(AI1366,"m/dd/yyyy")&amp;")",T1366)</f>
        <v xml:space="preserve"> </v>
      </c>
      <c r="AN1366" t="str" cm="1">
        <f t="array" ref="AN136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66" t="str" cm="1">
        <f t="array" ref="AO136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6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66" t="e">
        <f>VLOOKUP(data[[#This Row],[Lead Name]],get_cat!$A$170:$B$172,2,0)</f>
        <v>#N/A</v>
      </c>
      <c r="AR136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67" spans="1:44" x14ac:dyDescent="0.35">
      <c r="A1367" t="s">
        <v>133</v>
      </c>
      <c r="B1367" t="s">
        <v>322</v>
      </c>
      <c r="C1367" t="s">
        <v>322</v>
      </c>
      <c r="D1367" t="s">
        <v>322</v>
      </c>
      <c r="E1367" t="s">
        <v>48</v>
      </c>
      <c r="F1367" t="s">
        <v>48</v>
      </c>
      <c r="G1367" t="s">
        <v>48</v>
      </c>
      <c r="H1367" t="s">
        <v>48</v>
      </c>
      <c r="I1367" t="s">
        <v>48</v>
      </c>
      <c r="J1367" t="s">
        <v>48</v>
      </c>
      <c r="K1367" t="s">
        <v>48</v>
      </c>
      <c r="L1367" t="s">
        <v>48</v>
      </c>
      <c r="M1367" t="s">
        <v>48</v>
      </c>
      <c r="N1367" t="s">
        <v>48</v>
      </c>
      <c r="O1367" t="s">
        <v>48</v>
      </c>
      <c r="P1367" t="s">
        <v>48</v>
      </c>
      <c r="Q1367" t="s">
        <v>48</v>
      </c>
      <c r="R1367" t="s">
        <v>48</v>
      </c>
      <c r="S1367" t="s">
        <v>48</v>
      </c>
      <c r="T1367" t="s">
        <v>322</v>
      </c>
      <c r="U1367" t="s">
        <v>322</v>
      </c>
      <c r="V1367" t="s">
        <v>322</v>
      </c>
      <c r="W1367" t="s">
        <v>322</v>
      </c>
      <c r="X1367" t="s">
        <v>322</v>
      </c>
      <c r="Y1367" t="s">
        <v>322</v>
      </c>
      <c r="Z1367" t="s">
        <v>322</v>
      </c>
      <c r="AH1367" t="s">
        <v>322</v>
      </c>
      <c r="AI1367" s="26"/>
      <c r="AJ1367" s="26" t="s">
        <v>322</v>
      </c>
      <c r="AK1367" s="26" t="s">
        <v>322</v>
      </c>
      <c r="AL1367" s="26" t="s">
        <v>322</v>
      </c>
      <c r="AM1367" s="26" t="str" cm="1">
        <f t="array" ref="AM1367">IF(AH1367="Yes",T1367&amp;" (Suspended as of: "&amp;TEXT(AI1367,"m/dd/yyyy")&amp;")",T1367)</f>
        <v xml:space="preserve"> </v>
      </c>
      <c r="AN1367" t="str" cm="1">
        <f t="array" ref="AN136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67" t="str" cm="1">
        <f t="array" ref="AO136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6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67" t="e">
        <f>VLOOKUP(data[[#This Row],[Lead Name]],get_cat!$A$170:$B$172,2,0)</f>
        <v>#N/A</v>
      </c>
      <c r="AR136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68" spans="1:44" x14ac:dyDescent="0.35">
      <c r="A1368" t="s">
        <v>133</v>
      </c>
      <c r="B1368" t="s">
        <v>322</v>
      </c>
      <c r="C1368" t="s">
        <v>322</v>
      </c>
      <c r="D1368" t="s">
        <v>322</v>
      </c>
      <c r="E1368" t="s">
        <v>48</v>
      </c>
      <c r="F1368" t="s">
        <v>48</v>
      </c>
      <c r="G1368" t="s">
        <v>48</v>
      </c>
      <c r="H1368" t="s">
        <v>48</v>
      </c>
      <c r="I1368" t="s">
        <v>48</v>
      </c>
      <c r="J1368" t="s">
        <v>48</v>
      </c>
      <c r="K1368" t="s">
        <v>48</v>
      </c>
      <c r="L1368" t="s">
        <v>48</v>
      </c>
      <c r="M1368" t="s">
        <v>48</v>
      </c>
      <c r="N1368" t="s">
        <v>48</v>
      </c>
      <c r="O1368" t="s">
        <v>48</v>
      </c>
      <c r="P1368" t="s">
        <v>48</v>
      </c>
      <c r="Q1368" t="s">
        <v>48</v>
      </c>
      <c r="R1368" t="s">
        <v>48</v>
      </c>
      <c r="S1368" t="s">
        <v>48</v>
      </c>
      <c r="T1368" t="s">
        <v>322</v>
      </c>
      <c r="U1368" t="s">
        <v>322</v>
      </c>
      <c r="V1368" t="s">
        <v>322</v>
      </c>
      <c r="W1368" t="s">
        <v>322</v>
      </c>
      <c r="X1368" t="s">
        <v>322</v>
      </c>
      <c r="Y1368" t="s">
        <v>322</v>
      </c>
      <c r="Z1368" t="s">
        <v>322</v>
      </c>
      <c r="AH1368" t="s">
        <v>322</v>
      </c>
      <c r="AI1368" s="26"/>
      <c r="AJ1368" s="26" t="s">
        <v>322</v>
      </c>
      <c r="AK1368" s="26" t="s">
        <v>322</v>
      </c>
      <c r="AL1368" s="26" t="s">
        <v>322</v>
      </c>
      <c r="AM1368" s="26" t="str" cm="1">
        <f t="array" ref="AM1368">IF(AH1368="Yes",T1368&amp;" (Suspended as of: "&amp;TEXT(AI1368,"m/dd/yyyy")&amp;")",T1368)</f>
        <v xml:space="preserve"> </v>
      </c>
      <c r="AN1368" t="str" cm="1">
        <f t="array" ref="AN136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68" t="str" cm="1">
        <f t="array" ref="AO136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6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68" t="e">
        <f>VLOOKUP(data[[#This Row],[Lead Name]],get_cat!$A$170:$B$172,2,0)</f>
        <v>#N/A</v>
      </c>
      <c r="AR136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69" spans="1:44" x14ac:dyDescent="0.35">
      <c r="A1369" t="s">
        <v>133</v>
      </c>
      <c r="B1369" t="s">
        <v>322</v>
      </c>
      <c r="C1369" t="s">
        <v>322</v>
      </c>
      <c r="D1369" t="s">
        <v>322</v>
      </c>
      <c r="E1369" t="s">
        <v>48</v>
      </c>
      <c r="F1369" t="s">
        <v>48</v>
      </c>
      <c r="G1369" t="s">
        <v>48</v>
      </c>
      <c r="H1369" t="s">
        <v>48</v>
      </c>
      <c r="I1369" t="s">
        <v>48</v>
      </c>
      <c r="J1369" t="s">
        <v>48</v>
      </c>
      <c r="K1369" t="s">
        <v>48</v>
      </c>
      <c r="L1369" t="s">
        <v>48</v>
      </c>
      <c r="M1369" t="s">
        <v>48</v>
      </c>
      <c r="N1369" t="s">
        <v>48</v>
      </c>
      <c r="O1369" t="s">
        <v>48</v>
      </c>
      <c r="P1369" t="s">
        <v>48</v>
      </c>
      <c r="Q1369" t="s">
        <v>48</v>
      </c>
      <c r="R1369" t="s">
        <v>48</v>
      </c>
      <c r="S1369" t="s">
        <v>48</v>
      </c>
      <c r="T1369" t="s">
        <v>322</v>
      </c>
      <c r="U1369" t="s">
        <v>322</v>
      </c>
      <c r="V1369" t="s">
        <v>322</v>
      </c>
      <c r="W1369" t="s">
        <v>322</v>
      </c>
      <c r="X1369" t="s">
        <v>322</v>
      </c>
      <c r="Y1369" t="s">
        <v>322</v>
      </c>
      <c r="Z1369" t="s">
        <v>322</v>
      </c>
      <c r="AH1369" t="s">
        <v>322</v>
      </c>
      <c r="AI1369" s="26"/>
      <c r="AJ1369" s="26" t="s">
        <v>322</v>
      </c>
      <c r="AK1369" s="26" t="s">
        <v>322</v>
      </c>
      <c r="AL1369" s="26" t="s">
        <v>322</v>
      </c>
      <c r="AM1369" s="26" t="str" cm="1">
        <f t="array" ref="AM1369">IF(AH1369="Yes",T1369&amp;" (Suspended as of: "&amp;TEXT(AI1369,"m/dd/yyyy")&amp;")",T1369)</f>
        <v xml:space="preserve"> </v>
      </c>
      <c r="AN1369" t="str" cm="1">
        <f t="array" ref="AN136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69" t="str" cm="1">
        <f t="array" ref="AO136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6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69" t="e">
        <f>VLOOKUP(data[[#This Row],[Lead Name]],get_cat!$A$170:$B$172,2,0)</f>
        <v>#N/A</v>
      </c>
      <c r="AR136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70" spans="1:44" x14ac:dyDescent="0.35">
      <c r="A1370" t="s">
        <v>133</v>
      </c>
      <c r="B1370" t="s">
        <v>322</v>
      </c>
      <c r="C1370" t="s">
        <v>322</v>
      </c>
      <c r="D1370" t="s">
        <v>322</v>
      </c>
      <c r="E1370" t="s">
        <v>48</v>
      </c>
      <c r="F1370" t="s">
        <v>48</v>
      </c>
      <c r="G1370" t="s">
        <v>48</v>
      </c>
      <c r="H1370" t="s">
        <v>48</v>
      </c>
      <c r="I1370" t="s">
        <v>48</v>
      </c>
      <c r="J1370" t="s">
        <v>48</v>
      </c>
      <c r="K1370" t="s">
        <v>48</v>
      </c>
      <c r="L1370" t="s">
        <v>48</v>
      </c>
      <c r="M1370" t="s">
        <v>48</v>
      </c>
      <c r="N1370" t="s">
        <v>48</v>
      </c>
      <c r="O1370" t="s">
        <v>48</v>
      </c>
      <c r="P1370" t="s">
        <v>48</v>
      </c>
      <c r="Q1370" t="s">
        <v>48</v>
      </c>
      <c r="R1370" t="s">
        <v>48</v>
      </c>
      <c r="S1370" t="s">
        <v>48</v>
      </c>
      <c r="T1370" t="s">
        <v>322</v>
      </c>
      <c r="U1370" t="s">
        <v>322</v>
      </c>
      <c r="V1370" t="s">
        <v>322</v>
      </c>
      <c r="W1370" t="s">
        <v>322</v>
      </c>
      <c r="X1370" t="s">
        <v>322</v>
      </c>
      <c r="Y1370" t="s">
        <v>322</v>
      </c>
      <c r="Z1370" t="s">
        <v>322</v>
      </c>
      <c r="AH1370" t="s">
        <v>322</v>
      </c>
      <c r="AI1370" s="26"/>
      <c r="AJ1370" s="26" t="s">
        <v>322</v>
      </c>
      <c r="AK1370" s="26" t="s">
        <v>322</v>
      </c>
      <c r="AL1370" s="26" t="s">
        <v>322</v>
      </c>
      <c r="AM1370" s="26" t="str" cm="1">
        <f t="array" ref="AM1370">IF(AH1370="Yes",T1370&amp;" (Suspended as of: "&amp;TEXT(AI1370,"m/dd/yyyy")&amp;")",T1370)</f>
        <v xml:space="preserve"> </v>
      </c>
      <c r="AN1370" t="str" cm="1">
        <f t="array" ref="AN137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70" t="str" cm="1">
        <f t="array" ref="AO137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7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70" t="e">
        <f>VLOOKUP(data[[#This Row],[Lead Name]],get_cat!$A$170:$B$172,2,0)</f>
        <v>#N/A</v>
      </c>
      <c r="AR137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71" spans="1:44" x14ac:dyDescent="0.35">
      <c r="A1371" t="s">
        <v>133</v>
      </c>
      <c r="B1371" t="s">
        <v>322</v>
      </c>
      <c r="C1371" t="s">
        <v>322</v>
      </c>
      <c r="D1371" t="s">
        <v>322</v>
      </c>
      <c r="E1371" t="s">
        <v>48</v>
      </c>
      <c r="F1371" t="s">
        <v>48</v>
      </c>
      <c r="G1371" t="s">
        <v>48</v>
      </c>
      <c r="H1371" t="s">
        <v>48</v>
      </c>
      <c r="I1371" t="s">
        <v>48</v>
      </c>
      <c r="J1371" t="s">
        <v>48</v>
      </c>
      <c r="K1371" t="s">
        <v>48</v>
      </c>
      <c r="L1371" t="s">
        <v>48</v>
      </c>
      <c r="M1371" t="s">
        <v>48</v>
      </c>
      <c r="N1371" t="s">
        <v>48</v>
      </c>
      <c r="O1371" t="s">
        <v>48</v>
      </c>
      <c r="P1371" t="s">
        <v>48</v>
      </c>
      <c r="Q1371" t="s">
        <v>48</v>
      </c>
      <c r="R1371" t="s">
        <v>48</v>
      </c>
      <c r="S1371" t="s">
        <v>48</v>
      </c>
      <c r="T1371" t="s">
        <v>322</v>
      </c>
      <c r="U1371" t="s">
        <v>322</v>
      </c>
      <c r="V1371" t="s">
        <v>322</v>
      </c>
      <c r="W1371" t="s">
        <v>322</v>
      </c>
      <c r="X1371" t="s">
        <v>322</v>
      </c>
      <c r="Y1371" t="s">
        <v>322</v>
      </c>
      <c r="Z1371" t="s">
        <v>322</v>
      </c>
      <c r="AH1371" t="s">
        <v>322</v>
      </c>
      <c r="AI1371" s="26"/>
      <c r="AJ1371" s="26" t="s">
        <v>322</v>
      </c>
      <c r="AK1371" s="26" t="s">
        <v>322</v>
      </c>
      <c r="AL1371" s="26" t="s">
        <v>322</v>
      </c>
      <c r="AM1371" s="26" t="str" cm="1">
        <f t="array" ref="AM1371">IF(AH1371="Yes",T1371&amp;" (Suspended as of: "&amp;TEXT(AI1371,"m/dd/yyyy")&amp;")",T1371)</f>
        <v xml:space="preserve"> </v>
      </c>
      <c r="AN1371" t="str" cm="1">
        <f t="array" ref="AN137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71" t="str" cm="1">
        <f t="array" ref="AO137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7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71" t="e">
        <f>VLOOKUP(data[[#This Row],[Lead Name]],get_cat!$A$170:$B$172,2,0)</f>
        <v>#N/A</v>
      </c>
      <c r="AR137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72" spans="1:44" x14ac:dyDescent="0.35">
      <c r="A1372" t="s">
        <v>133</v>
      </c>
      <c r="B1372" t="s">
        <v>322</v>
      </c>
      <c r="C1372" t="s">
        <v>322</v>
      </c>
      <c r="D1372" t="s">
        <v>322</v>
      </c>
      <c r="E1372" t="s">
        <v>48</v>
      </c>
      <c r="F1372" t="s">
        <v>48</v>
      </c>
      <c r="G1372" t="s">
        <v>48</v>
      </c>
      <c r="H1372" t="s">
        <v>48</v>
      </c>
      <c r="I1372" t="s">
        <v>48</v>
      </c>
      <c r="J1372" t="s">
        <v>48</v>
      </c>
      <c r="K1372" t="s">
        <v>48</v>
      </c>
      <c r="L1372" t="s">
        <v>48</v>
      </c>
      <c r="M1372" t="s">
        <v>48</v>
      </c>
      <c r="N1372" t="s">
        <v>48</v>
      </c>
      <c r="O1372" t="s">
        <v>48</v>
      </c>
      <c r="P1372" t="s">
        <v>48</v>
      </c>
      <c r="Q1372" t="s">
        <v>48</v>
      </c>
      <c r="R1372" t="s">
        <v>48</v>
      </c>
      <c r="S1372" t="s">
        <v>48</v>
      </c>
      <c r="T1372" t="s">
        <v>322</v>
      </c>
      <c r="U1372" t="s">
        <v>322</v>
      </c>
      <c r="V1372" t="s">
        <v>322</v>
      </c>
      <c r="W1372" t="s">
        <v>322</v>
      </c>
      <c r="X1372" t="s">
        <v>322</v>
      </c>
      <c r="Y1372" t="s">
        <v>322</v>
      </c>
      <c r="Z1372" t="s">
        <v>322</v>
      </c>
      <c r="AH1372" t="s">
        <v>322</v>
      </c>
      <c r="AI1372" s="26"/>
      <c r="AJ1372" s="26" t="s">
        <v>322</v>
      </c>
      <c r="AK1372" s="26" t="s">
        <v>322</v>
      </c>
      <c r="AL1372" s="26" t="s">
        <v>322</v>
      </c>
      <c r="AM1372" s="26" t="str" cm="1">
        <f t="array" ref="AM1372">IF(AH1372="Yes",T1372&amp;" (Suspended as of: "&amp;TEXT(AI1372,"m/dd/yyyy")&amp;")",T1372)</f>
        <v xml:space="preserve"> </v>
      </c>
      <c r="AN1372" t="str" cm="1">
        <f t="array" ref="AN137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72" t="str" cm="1">
        <f t="array" ref="AO137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7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72" t="e">
        <f>VLOOKUP(data[[#This Row],[Lead Name]],get_cat!$A$170:$B$172,2,0)</f>
        <v>#N/A</v>
      </c>
      <c r="AR137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73" spans="1:44" x14ac:dyDescent="0.35">
      <c r="A1373" t="s">
        <v>133</v>
      </c>
      <c r="B1373" t="s">
        <v>322</v>
      </c>
      <c r="C1373" t="s">
        <v>322</v>
      </c>
      <c r="D1373" t="s">
        <v>322</v>
      </c>
      <c r="E1373" t="s">
        <v>48</v>
      </c>
      <c r="F1373" t="s">
        <v>48</v>
      </c>
      <c r="G1373" t="s">
        <v>48</v>
      </c>
      <c r="H1373" t="s">
        <v>48</v>
      </c>
      <c r="I1373" t="s">
        <v>48</v>
      </c>
      <c r="J1373" t="s">
        <v>48</v>
      </c>
      <c r="K1373" t="s">
        <v>48</v>
      </c>
      <c r="L1373" t="s">
        <v>48</v>
      </c>
      <c r="M1373" t="s">
        <v>48</v>
      </c>
      <c r="N1373" t="s">
        <v>48</v>
      </c>
      <c r="O1373" t="s">
        <v>48</v>
      </c>
      <c r="P1373" t="s">
        <v>48</v>
      </c>
      <c r="Q1373" t="s">
        <v>48</v>
      </c>
      <c r="R1373" t="s">
        <v>48</v>
      </c>
      <c r="S1373" t="s">
        <v>48</v>
      </c>
      <c r="T1373" t="s">
        <v>322</v>
      </c>
      <c r="U1373" t="s">
        <v>322</v>
      </c>
      <c r="V1373" t="s">
        <v>322</v>
      </c>
      <c r="W1373" t="s">
        <v>322</v>
      </c>
      <c r="X1373" t="s">
        <v>322</v>
      </c>
      <c r="Y1373" t="s">
        <v>322</v>
      </c>
      <c r="Z1373" t="s">
        <v>322</v>
      </c>
      <c r="AH1373" t="s">
        <v>322</v>
      </c>
      <c r="AI1373" s="26"/>
      <c r="AJ1373" s="26" t="s">
        <v>322</v>
      </c>
      <c r="AK1373" s="26" t="s">
        <v>322</v>
      </c>
      <c r="AL1373" s="26" t="s">
        <v>322</v>
      </c>
      <c r="AM1373" s="26" t="str" cm="1">
        <f t="array" ref="AM1373">IF(AH1373="Yes",T1373&amp;" (Suspended as of: "&amp;TEXT(AI1373,"m/dd/yyyy")&amp;")",T1373)</f>
        <v xml:space="preserve"> </v>
      </c>
      <c r="AN1373" t="str" cm="1">
        <f t="array" ref="AN137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73" t="str" cm="1">
        <f t="array" ref="AO137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7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73" t="e">
        <f>VLOOKUP(data[[#This Row],[Lead Name]],get_cat!$A$170:$B$172,2,0)</f>
        <v>#N/A</v>
      </c>
      <c r="AR137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74" spans="1:44" x14ac:dyDescent="0.35">
      <c r="A1374" t="s">
        <v>133</v>
      </c>
      <c r="B1374" t="s">
        <v>322</v>
      </c>
      <c r="C1374" t="s">
        <v>322</v>
      </c>
      <c r="D1374" t="s">
        <v>322</v>
      </c>
      <c r="E1374" t="s">
        <v>48</v>
      </c>
      <c r="F1374" t="s">
        <v>48</v>
      </c>
      <c r="G1374" t="s">
        <v>48</v>
      </c>
      <c r="H1374" t="s">
        <v>48</v>
      </c>
      <c r="I1374" t="s">
        <v>48</v>
      </c>
      <c r="J1374" t="s">
        <v>48</v>
      </c>
      <c r="K1374" t="s">
        <v>48</v>
      </c>
      <c r="L1374" t="s">
        <v>48</v>
      </c>
      <c r="M1374" t="s">
        <v>48</v>
      </c>
      <c r="N1374" t="s">
        <v>48</v>
      </c>
      <c r="O1374" t="s">
        <v>48</v>
      </c>
      <c r="P1374" t="s">
        <v>48</v>
      </c>
      <c r="Q1374" t="s">
        <v>48</v>
      </c>
      <c r="R1374" t="s">
        <v>48</v>
      </c>
      <c r="S1374" t="s">
        <v>48</v>
      </c>
      <c r="T1374" t="s">
        <v>322</v>
      </c>
      <c r="U1374" t="s">
        <v>322</v>
      </c>
      <c r="V1374" t="s">
        <v>322</v>
      </c>
      <c r="W1374" t="s">
        <v>322</v>
      </c>
      <c r="X1374" t="s">
        <v>322</v>
      </c>
      <c r="Y1374" t="s">
        <v>322</v>
      </c>
      <c r="Z1374" t="s">
        <v>322</v>
      </c>
      <c r="AH1374" t="s">
        <v>322</v>
      </c>
      <c r="AI1374" s="26"/>
      <c r="AJ1374" s="26" t="s">
        <v>322</v>
      </c>
      <c r="AK1374" s="26" t="s">
        <v>322</v>
      </c>
      <c r="AL1374" s="26" t="s">
        <v>322</v>
      </c>
      <c r="AM1374" s="26" t="str" cm="1">
        <f t="array" ref="AM1374">IF(AH1374="Yes",T1374&amp;" (Suspended as of: "&amp;TEXT(AI1374,"m/dd/yyyy")&amp;")",T1374)</f>
        <v xml:space="preserve"> </v>
      </c>
      <c r="AN1374" t="str" cm="1">
        <f t="array" ref="AN137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74" t="str" cm="1">
        <f t="array" ref="AO137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7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74" t="e">
        <f>VLOOKUP(data[[#This Row],[Lead Name]],get_cat!$A$170:$B$172,2,0)</f>
        <v>#N/A</v>
      </c>
      <c r="AR137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75" spans="1:44" x14ac:dyDescent="0.35">
      <c r="A1375" t="s">
        <v>133</v>
      </c>
      <c r="B1375" t="s">
        <v>322</v>
      </c>
      <c r="C1375" t="s">
        <v>322</v>
      </c>
      <c r="D1375" t="s">
        <v>322</v>
      </c>
      <c r="E1375" t="s">
        <v>48</v>
      </c>
      <c r="F1375" t="s">
        <v>48</v>
      </c>
      <c r="G1375" t="s">
        <v>48</v>
      </c>
      <c r="H1375" t="s">
        <v>48</v>
      </c>
      <c r="I1375" t="s">
        <v>48</v>
      </c>
      <c r="J1375" t="s">
        <v>48</v>
      </c>
      <c r="K1375" t="s">
        <v>48</v>
      </c>
      <c r="L1375" t="s">
        <v>48</v>
      </c>
      <c r="M1375" t="s">
        <v>48</v>
      </c>
      <c r="N1375" t="s">
        <v>48</v>
      </c>
      <c r="O1375" t="s">
        <v>48</v>
      </c>
      <c r="P1375" t="s">
        <v>48</v>
      </c>
      <c r="Q1375" t="s">
        <v>48</v>
      </c>
      <c r="R1375" t="s">
        <v>48</v>
      </c>
      <c r="S1375" t="s">
        <v>48</v>
      </c>
      <c r="T1375" t="s">
        <v>322</v>
      </c>
      <c r="U1375" t="s">
        <v>322</v>
      </c>
      <c r="V1375" t="s">
        <v>322</v>
      </c>
      <c r="W1375" t="s">
        <v>322</v>
      </c>
      <c r="X1375" t="s">
        <v>322</v>
      </c>
      <c r="Y1375" t="s">
        <v>322</v>
      </c>
      <c r="Z1375" t="s">
        <v>322</v>
      </c>
      <c r="AH1375" t="s">
        <v>322</v>
      </c>
      <c r="AI1375" s="26"/>
      <c r="AJ1375" s="26" t="s">
        <v>322</v>
      </c>
      <c r="AK1375" s="26" t="s">
        <v>322</v>
      </c>
      <c r="AL1375" s="26" t="s">
        <v>322</v>
      </c>
      <c r="AM1375" s="26" t="str" cm="1">
        <f t="array" ref="AM1375">IF(AH1375="Yes",T1375&amp;" (Suspended as of: "&amp;TEXT(AI1375,"m/dd/yyyy")&amp;")",T1375)</f>
        <v xml:space="preserve"> </v>
      </c>
      <c r="AN1375" t="str" cm="1">
        <f t="array" ref="AN137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75" t="str" cm="1">
        <f t="array" ref="AO137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7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75" t="e">
        <f>VLOOKUP(data[[#This Row],[Lead Name]],get_cat!$A$170:$B$172,2,0)</f>
        <v>#N/A</v>
      </c>
      <c r="AR137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76" spans="1:44" x14ac:dyDescent="0.35">
      <c r="A1376" t="s">
        <v>133</v>
      </c>
      <c r="B1376" t="s">
        <v>322</v>
      </c>
      <c r="C1376" t="s">
        <v>322</v>
      </c>
      <c r="D1376" t="s">
        <v>322</v>
      </c>
      <c r="E1376" t="s">
        <v>48</v>
      </c>
      <c r="F1376" t="s">
        <v>48</v>
      </c>
      <c r="G1376" t="s">
        <v>48</v>
      </c>
      <c r="H1376" t="s">
        <v>48</v>
      </c>
      <c r="I1376" t="s">
        <v>48</v>
      </c>
      <c r="J1376" t="s">
        <v>48</v>
      </c>
      <c r="K1376" t="s">
        <v>48</v>
      </c>
      <c r="L1376" t="s">
        <v>48</v>
      </c>
      <c r="M1376" t="s">
        <v>48</v>
      </c>
      <c r="N1376" t="s">
        <v>48</v>
      </c>
      <c r="O1376" t="s">
        <v>48</v>
      </c>
      <c r="P1376" t="s">
        <v>48</v>
      </c>
      <c r="Q1376" t="s">
        <v>48</v>
      </c>
      <c r="R1376" t="s">
        <v>48</v>
      </c>
      <c r="S1376" t="s">
        <v>48</v>
      </c>
      <c r="T1376" t="s">
        <v>322</v>
      </c>
      <c r="U1376" t="s">
        <v>322</v>
      </c>
      <c r="V1376" t="s">
        <v>322</v>
      </c>
      <c r="W1376" t="s">
        <v>322</v>
      </c>
      <c r="X1376" t="s">
        <v>322</v>
      </c>
      <c r="Y1376" t="s">
        <v>322</v>
      </c>
      <c r="Z1376" t="s">
        <v>322</v>
      </c>
      <c r="AH1376" t="s">
        <v>322</v>
      </c>
      <c r="AI1376" s="26"/>
      <c r="AJ1376" s="26" t="s">
        <v>322</v>
      </c>
      <c r="AK1376" s="26" t="s">
        <v>322</v>
      </c>
      <c r="AL1376" s="26" t="s">
        <v>322</v>
      </c>
      <c r="AM1376" s="26" t="str" cm="1">
        <f t="array" ref="AM1376">IF(AH1376="Yes",T1376&amp;" (Suspended as of: "&amp;TEXT(AI1376,"m/dd/yyyy")&amp;")",T1376)</f>
        <v xml:space="preserve"> </v>
      </c>
      <c r="AN1376" t="str" cm="1">
        <f t="array" ref="AN137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76" t="str" cm="1">
        <f t="array" ref="AO137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7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76" t="e">
        <f>VLOOKUP(data[[#This Row],[Lead Name]],get_cat!$A$170:$B$172,2,0)</f>
        <v>#N/A</v>
      </c>
      <c r="AR137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77" spans="1:44" x14ac:dyDescent="0.35">
      <c r="A1377" t="s">
        <v>133</v>
      </c>
      <c r="B1377" t="s">
        <v>322</v>
      </c>
      <c r="C1377" t="s">
        <v>322</v>
      </c>
      <c r="D1377" t="s">
        <v>322</v>
      </c>
      <c r="E1377" t="s">
        <v>48</v>
      </c>
      <c r="F1377" t="s">
        <v>48</v>
      </c>
      <c r="G1377" t="s">
        <v>48</v>
      </c>
      <c r="H1377" t="s">
        <v>48</v>
      </c>
      <c r="I1377" t="s">
        <v>48</v>
      </c>
      <c r="J1377" t="s">
        <v>48</v>
      </c>
      <c r="K1377" t="s">
        <v>48</v>
      </c>
      <c r="L1377" t="s">
        <v>48</v>
      </c>
      <c r="M1377" t="s">
        <v>48</v>
      </c>
      <c r="N1377" t="s">
        <v>48</v>
      </c>
      <c r="O1377" t="s">
        <v>48</v>
      </c>
      <c r="P1377" t="s">
        <v>48</v>
      </c>
      <c r="Q1377" t="s">
        <v>48</v>
      </c>
      <c r="R1377" t="s">
        <v>48</v>
      </c>
      <c r="S1377" t="s">
        <v>48</v>
      </c>
      <c r="T1377" t="s">
        <v>322</v>
      </c>
      <c r="U1377" t="s">
        <v>322</v>
      </c>
      <c r="V1377" t="s">
        <v>322</v>
      </c>
      <c r="W1377" t="s">
        <v>322</v>
      </c>
      <c r="X1377" t="s">
        <v>322</v>
      </c>
      <c r="Y1377" t="s">
        <v>322</v>
      </c>
      <c r="Z1377" t="s">
        <v>322</v>
      </c>
      <c r="AH1377" t="s">
        <v>322</v>
      </c>
      <c r="AI1377" s="26"/>
      <c r="AJ1377" s="26" t="s">
        <v>322</v>
      </c>
      <c r="AK1377" s="26" t="s">
        <v>322</v>
      </c>
      <c r="AL1377" s="26" t="s">
        <v>322</v>
      </c>
      <c r="AM1377" s="26" t="str" cm="1">
        <f t="array" ref="AM1377">IF(AH1377="Yes",T1377&amp;" (Suspended as of: "&amp;TEXT(AI1377,"m/dd/yyyy")&amp;")",T1377)</f>
        <v xml:space="preserve"> </v>
      </c>
      <c r="AN1377" t="str" cm="1">
        <f t="array" ref="AN137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77" t="str" cm="1">
        <f t="array" ref="AO137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7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77" t="e">
        <f>VLOOKUP(data[[#This Row],[Lead Name]],get_cat!$A$170:$B$172,2,0)</f>
        <v>#N/A</v>
      </c>
      <c r="AR137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78" spans="1:44" x14ac:dyDescent="0.35">
      <c r="A1378" t="s">
        <v>133</v>
      </c>
      <c r="B1378" t="s">
        <v>322</v>
      </c>
      <c r="C1378" t="s">
        <v>322</v>
      </c>
      <c r="D1378" t="s">
        <v>322</v>
      </c>
      <c r="E1378" t="s">
        <v>48</v>
      </c>
      <c r="F1378" t="s">
        <v>48</v>
      </c>
      <c r="G1378" t="s">
        <v>48</v>
      </c>
      <c r="H1378" t="s">
        <v>48</v>
      </c>
      <c r="I1378" t="s">
        <v>48</v>
      </c>
      <c r="J1378" t="s">
        <v>48</v>
      </c>
      <c r="K1378" t="s">
        <v>48</v>
      </c>
      <c r="L1378" t="s">
        <v>48</v>
      </c>
      <c r="M1378" t="s">
        <v>48</v>
      </c>
      <c r="N1378" t="s">
        <v>48</v>
      </c>
      <c r="O1378" t="s">
        <v>48</v>
      </c>
      <c r="P1378" t="s">
        <v>48</v>
      </c>
      <c r="Q1378" t="s">
        <v>48</v>
      </c>
      <c r="R1378" t="s">
        <v>48</v>
      </c>
      <c r="S1378" t="s">
        <v>48</v>
      </c>
      <c r="T1378" t="s">
        <v>322</v>
      </c>
      <c r="U1378" t="s">
        <v>322</v>
      </c>
      <c r="V1378" t="s">
        <v>322</v>
      </c>
      <c r="W1378" t="s">
        <v>322</v>
      </c>
      <c r="X1378" t="s">
        <v>322</v>
      </c>
      <c r="Y1378" t="s">
        <v>322</v>
      </c>
      <c r="Z1378" t="s">
        <v>322</v>
      </c>
      <c r="AH1378" t="s">
        <v>322</v>
      </c>
      <c r="AI1378" s="26"/>
      <c r="AJ1378" s="26" t="s">
        <v>322</v>
      </c>
      <c r="AK1378" s="26" t="s">
        <v>322</v>
      </c>
      <c r="AL1378" s="26" t="s">
        <v>322</v>
      </c>
      <c r="AM1378" s="26" t="str" cm="1">
        <f t="array" ref="AM1378">IF(AH1378="Yes",T1378&amp;" (Suspended as of: "&amp;TEXT(AI1378,"m/dd/yyyy")&amp;")",T1378)</f>
        <v xml:space="preserve"> </v>
      </c>
      <c r="AN1378" t="str" cm="1">
        <f t="array" ref="AN137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78" t="str" cm="1">
        <f t="array" ref="AO137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7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78" t="e">
        <f>VLOOKUP(data[[#This Row],[Lead Name]],get_cat!$A$170:$B$172,2,0)</f>
        <v>#N/A</v>
      </c>
      <c r="AR137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79" spans="1:44" x14ac:dyDescent="0.35">
      <c r="A1379" t="s">
        <v>133</v>
      </c>
      <c r="B1379" t="s">
        <v>322</v>
      </c>
      <c r="C1379" t="s">
        <v>322</v>
      </c>
      <c r="D1379" t="s">
        <v>322</v>
      </c>
      <c r="E1379" t="s">
        <v>48</v>
      </c>
      <c r="F1379" t="s">
        <v>48</v>
      </c>
      <c r="G1379" t="s">
        <v>48</v>
      </c>
      <c r="H1379" t="s">
        <v>48</v>
      </c>
      <c r="I1379" t="s">
        <v>48</v>
      </c>
      <c r="J1379" t="s">
        <v>48</v>
      </c>
      <c r="K1379" t="s">
        <v>48</v>
      </c>
      <c r="L1379" t="s">
        <v>48</v>
      </c>
      <c r="M1379" t="s">
        <v>48</v>
      </c>
      <c r="N1379" t="s">
        <v>48</v>
      </c>
      <c r="O1379" t="s">
        <v>48</v>
      </c>
      <c r="P1379" t="s">
        <v>48</v>
      </c>
      <c r="Q1379" t="s">
        <v>48</v>
      </c>
      <c r="R1379" t="s">
        <v>48</v>
      </c>
      <c r="S1379" t="s">
        <v>48</v>
      </c>
      <c r="T1379" t="s">
        <v>322</v>
      </c>
      <c r="U1379" t="s">
        <v>322</v>
      </c>
      <c r="V1379" t="s">
        <v>322</v>
      </c>
      <c r="W1379" t="s">
        <v>322</v>
      </c>
      <c r="X1379" t="s">
        <v>322</v>
      </c>
      <c r="Y1379" t="s">
        <v>322</v>
      </c>
      <c r="Z1379" t="s">
        <v>322</v>
      </c>
      <c r="AH1379" t="s">
        <v>322</v>
      </c>
      <c r="AI1379" s="26"/>
      <c r="AJ1379" s="26" t="s">
        <v>322</v>
      </c>
      <c r="AK1379" s="26" t="s">
        <v>322</v>
      </c>
      <c r="AL1379" s="26" t="s">
        <v>322</v>
      </c>
      <c r="AM1379" s="26" t="str" cm="1">
        <f t="array" ref="AM1379">IF(AH1379="Yes",T1379&amp;" (Suspended as of: "&amp;TEXT(AI1379,"m/dd/yyyy")&amp;")",T1379)</f>
        <v xml:space="preserve"> </v>
      </c>
      <c r="AN1379" t="str" cm="1">
        <f t="array" ref="AN137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79" t="str" cm="1">
        <f t="array" ref="AO137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7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79" t="e">
        <f>VLOOKUP(data[[#This Row],[Lead Name]],get_cat!$A$170:$B$172,2,0)</f>
        <v>#N/A</v>
      </c>
      <c r="AR137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80" spans="1:44" x14ac:dyDescent="0.35">
      <c r="A1380" t="s">
        <v>133</v>
      </c>
      <c r="B1380" t="s">
        <v>322</v>
      </c>
      <c r="C1380" t="s">
        <v>322</v>
      </c>
      <c r="D1380" t="s">
        <v>322</v>
      </c>
      <c r="E1380" t="s">
        <v>48</v>
      </c>
      <c r="F1380" t="s">
        <v>48</v>
      </c>
      <c r="G1380" t="s">
        <v>48</v>
      </c>
      <c r="H1380" t="s">
        <v>48</v>
      </c>
      <c r="I1380" t="s">
        <v>48</v>
      </c>
      <c r="J1380" t="s">
        <v>48</v>
      </c>
      <c r="K1380" t="s">
        <v>48</v>
      </c>
      <c r="L1380" t="s">
        <v>48</v>
      </c>
      <c r="M1380" t="s">
        <v>48</v>
      </c>
      <c r="N1380" t="s">
        <v>48</v>
      </c>
      <c r="O1380" t="s">
        <v>48</v>
      </c>
      <c r="P1380" t="s">
        <v>48</v>
      </c>
      <c r="Q1380" t="s">
        <v>48</v>
      </c>
      <c r="R1380" t="s">
        <v>48</v>
      </c>
      <c r="S1380" t="s">
        <v>48</v>
      </c>
      <c r="T1380" t="s">
        <v>322</v>
      </c>
      <c r="U1380" t="s">
        <v>322</v>
      </c>
      <c r="V1380" t="s">
        <v>322</v>
      </c>
      <c r="W1380" t="s">
        <v>322</v>
      </c>
      <c r="X1380" t="s">
        <v>322</v>
      </c>
      <c r="Y1380" t="s">
        <v>322</v>
      </c>
      <c r="Z1380" t="s">
        <v>322</v>
      </c>
      <c r="AH1380" t="s">
        <v>322</v>
      </c>
      <c r="AI1380" s="26"/>
      <c r="AJ1380" s="26" t="s">
        <v>322</v>
      </c>
      <c r="AK1380" s="26" t="s">
        <v>322</v>
      </c>
      <c r="AL1380" s="26" t="s">
        <v>322</v>
      </c>
      <c r="AM1380" s="26" t="str" cm="1">
        <f t="array" ref="AM1380">IF(AH1380="Yes",T1380&amp;" (Suspended as of: "&amp;TEXT(AI1380,"m/dd/yyyy")&amp;")",T1380)</f>
        <v xml:space="preserve"> </v>
      </c>
      <c r="AN1380" t="str" cm="1">
        <f t="array" ref="AN138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80" t="str" cm="1">
        <f t="array" ref="AO138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8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80" t="e">
        <f>VLOOKUP(data[[#This Row],[Lead Name]],get_cat!$A$170:$B$172,2,0)</f>
        <v>#N/A</v>
      </c>
      <c r="AR138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81" spans="1:44" x14ac:dyDescent="0.35">
      <c r="A1381" t="s">
        <v>133</v>
      </c>
      <c r="B1381" t="s">
        <v>322</v>
      </c>
      <c r="C1381" t="s">
        <v>322</v>
      </c>
      <c r="D1381" t="s">
        <v>322</v>
      </c>
      <c r="E1381" t="s">
        <v>48</v>
      </c>
      <c r="F1381" t="s">
        <v>48</v>
      </c>
      <c r="G1381" t="s">
        <v>48</v>
      </c>
      <c r="H1381" t="s">
        <v>48</v>
      </c>
      <c r="I1381" t="s">
        <v>48</v>
      </c>
      <c r="J1381" t="s">
        <v>48</v>
      </c>
      <c r="K1381" t="s">
        <v>48</v>
      </c>
      <c r="L1381" t="s">
        <v>48</v>
      </c>
      <c r="M1381" t="s">
        <v>48</v>
      </c>
      <c r="N1381" t="s">
        <v>48</v>
      </c>
      <c r="O1381" t="s">
        <v>48</v>
      </c>
      <c r="P1381" t="s">
        <v>48</v>
      </c>
      <c r="Q1381" t="s">
        <v>48</v>
      </c>
      <c r="R1381" t="s">
        <v>48</v>
      </c>
      <c r="S1381" t="s">
        <v>48</v>
      </c>
      <c r="T1381" t="s">
        <v>322</v>
      </c>
      <c r="U1381" t="s">
        <v>322</v>
      </c>
      <c r="V1381" t="s">
        <v>322</v>
      </c>
      <c r="W1381" t="s">
        <v>322</v>
      </c>
      <c r="X1381" t="s">
        <v>322</v>
      </c>
      <c r="Y1381" t="s">
        <v>322</v>
      </c>
      <c r="Z1381" t="s">
        <v>322</v>
      </c>
      <c r="AH1381" t="s">
        <v>322</v>
      </c>
      <c r="AI1381" s="26"/>
      <c r="AJ1381" s="26" t="s">
        <v>322</v>
      </c>
      <c r="AK1381" s="26" t="s">
        <v>322</v>
      </c>
      <c r="AL1381" s="26" t="s">
        <v>322</v>
      </c>
      <c r="AM1381" s="26" t="str" cm="1">
        <f t="array" ref="AM1381">IF(AH1381="Yes",T1381&amp;" (Suspended as of: "&amp;TEXT(AI1381,"m/dd/yyyy")&amp;")",T1381)</f>
        <v xml:space="preserve"> </v>
      </c>
      <c r="AN1381" t="str" cm="1">
        <f t="array" ref="AN138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81" t="str" cm="1">
        <f t="array" ref="AO138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8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81" t="e">
        <f>VLOOKUP(data[[#This Row],[Lead Name]],get_cat!$A$170:$B$172,2,0)</f>
        <v>#N/A</v>
      </c>
      <c r="AR138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82" spans="1:44" x14ac:dyDescent="0.35">
      <c r="A1382" t="s">
        <v>133</v>
      </c>
      <c r="B1382" t="s">
        <v>322</v>
      </c>
      <c r="C1382" t="s">
        <v>322</v>
      </c>
      <c r="D1382" t="s">
        <v>322</v>
      </c>
      <c r="E1382" t="s">
        <v>48</v>
      </c>
      <c r="F1382" t="s">
        <v>48</v>
      </c>
      <c r="G1382" t="s">
        <v>48</v>
      </c>
      <c r="H1382" t="s">
        <v>48</v>
      </c>
      <c r="I1382" t="s">
        <v>48</v>
      </c>
      <c r="J1382" t="s">
        <v>48</v>
      </c>
      <c r="K1382" t="s">
        <v>48</v>
      </c>
      <c r="L1382" t="s">
        <v>48</v>
      </c>
      <c r="M1382" t="s">
        <v>48</v>
      </c>
      <c r="N1382" t="s">
        <v>48</v>
      </c>
      <c r="O1382" t="s">
        <v>48</v>
      </c>
      <c r="P1382" t="s">
        <v>48</v>
      </c>
      <c r="Q1382" t="s">
        <v>48</v>
      </c>
      <c r="R1382" t="s">
        <v>48</v>
      </c>
      <c r="S1382" t="s">
        <v>48</v>
      </c>
      <c r="T1382" t="s">
        <v>322</v>
      </c>
      <c r="U1382" t="s">
        <v>322</v>
      </c>
      <c r="V1382" t="s">
        <v>322</v>
      </c>
      <c r="W1382" t="s">
        <v>322</v>
      </c>
      <c r="X1382" t="s">
        <v>322</v>
      </c>
      <c r="Y1382" t="s">
        <v>322</v>
      </c>
      <c r="Z1382" t="s">
        <v>322</v>
      </c>
      <c r="AH1382" t="s">
        <v>322</v>
      </c>
      <c r="AI1382" s="26"/>
      <c r="AJ1382" s="26" t="s">
        <v>322</v>
      </c>
      <c r="AK1382" s="26" t="s">
        <v>322</v>
      </c>
      <c r="AL1382" s="26" t="s">
        <v>322</v>
      </c>
      <c r="AM1382" s="26" t="str" cm="1">
        <f t="array" ref="AM1382">IF(AH1382="Yes",T1382&amp;" (Suspended as of: "&amp;TEXT(AI1382,"m/dd/yyyy")&amp;")",T1382)</f>
        <v xml:space="preserve"> </v>
      </c>
      <c r="AN1382" t="str" cm="1">
        <f t="array" ref="AN138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82" t="str" cm="1">
        <f t="array" ref="AO138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8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82" t="e">
        <f>VLOOKUP(data[[#This Row],[Lead Name]],get_cat!$A$170:$B$172,2,0)</f>
        <v>#N/A</v>
      </c>
      <c r="AR138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83" spans="1:44" x14ac:dyDescent="0.35">
      <c r="A1383" t="s">
        <v>133</v>
      </c>
      <c r="B1383" t="s">
        <v>322</v>
      </c>
      <c r="C1383" t="s">
        <v>322</v>
      </c>
      <c r="D1383" t="s">
        <v>322</v>
      </c>
      <c r="E1383" t="s">
        <v>48</v>
      </c>
      <c r="F1383" t="s">
        <v>48</v>
      </c>
      <c r="G1383" t="s">
        <v>48</v>
      </c>
      <c r="H1383" t="s">
        <v>48</v>
      </c>
      <c r="I1383" t="s">
        <v>48</v>
      </c>
      <c r="J1383" t="s">
        <v>48</v>
      </c>
      <c r="K1383" t="s">
        <v>48</v>
      </c>
      <c r="L1383" t="s">
        <v>48</v>
      </c>
      <c r="M1383" t="s">
        <v>48</v>
      </c>
      <c r="N1383" t="s">
        <v>48</v>
      </c>
      <c r="O1383" t="s">
        <v>48</v>
      </c>
      <c r="P1383" t="s">
        <v>48</v>
      </c>
      <c r="Q1383" t="s">
        <v>48</v>
      </c>
      <c r="R1383" t="s">
        <v>48</v>
      </c>
      <c r="S1383" t="s">
        <v>48</v>
      </c>
      <c r="T1383" t="s">
        <v>322</v>
      </c>
      <c r="U1383" t="s">
        <v>322</v>
      </c>
      <c r="V1383" t="s">
        <v>322</v>
      </c>
      <c r="W1383" t="s">
        <v>322</v>
      </c>
      <c r="X1383" t="s">
        <v>322</v>
      </c>
      <c r="Y1383" t="s">
        <v>322</v>
      </c>
      <c r="Z1383" t="s">
        <v>322</v>
      </c>
      <c r="AH1383" t="s">
        <v>322</v>
      </c>
      <c r="AI1383" s="26"/>
      <c r="AJ1383" s="26" t="s">
        <v>322</v>
      </c>
      <c r="AK1383" s="26" t="s">
        <v>322</v>
      </c>
      <c r="AL1383" s="26" t="s">
        <v>322</v>
      </c>
      <c r="AM1383" s="26" t="str" cm="1">
        <f t="array" ref="AM1383">IF(AH1383="Yes",T1383&amp;" (Suspended as of: "&amp;TEXT(AI1383,"m/dd/yyyy")&amp;")",T1383)</f>
        <v xml:space="preserve"> </v>
      </c>
      <c r="AN1383" t="str" cm="1">
        <f t="array" ref="AN138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83" t="str" cm="1">
        <f t="array" ref="AO138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8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83" t="e">
        <f>VLOOKUP(data[[#This Row],[Lead Name]],get_cat!$A$170:$B$172,2,0)</f>
        <v>#N/A</v>
      </c>
      <c r="AR138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84" spans="1:44" x14ac:dyDescent="0.35">
      <c r="A1384" t="s">
        <v>133</v>
      </c>
      <c r="B1384" t="s">
        <v>322</v>
      </c>
      <c r="C1384" t="s">
        <v>322</v>
      </c>
      <c r="D1384" t="s">
        <v>322</v>
      </c>
      <c r="E1384" t="s">
        <v>48</v>
      </c>
      <c r="F1384" t="s">
        <v>48</v>
      </c>
      <c r="G1384" t="s">
        <v>48</v>
      </c>
      <c r="H1384" t="s">
        <v>48</v>
      </c>
      <c r="I1384" t="s">
        <v>48</v>
      </c>
      <c r="J1384" t="s">
        <v>48</v>
      </c>
      <c r="K1384" t="s">
        <v>48</v>
      </c>
      <c r="L1384" t="s">
        <v>48</v>
      </c>
      <c r="M1384" t="s">
        <v>48</v>
      </c>
      <c r="N1384" t="s">
        <v>48</v>
      </c>
      <c r="O1384" t="s">
        <v>48</v>
      </c>
      <c r="P1384" t="s">
        <v>48</v>
      </c>
      <c r="Q1384" t="s">
        <v>48</v>
      </c>
      <c r="R1384" t="s">
        <v>48</v>
      </c>
      <c r="S1384" t="s">
        <v>48</v>
      </c>
      <c r="T1384" t="s">
        <v>322</v>
      </c>
      <c r="U1384" t="s">
        <v>322</v>
      </c>
      <c r="V1384" t="s">
        <v>322</v>
      </c>
      <c r="W1384" t="s">
        <v>322</v>
      </c>
      <c r="X1384" t="s">
        <v>322</v>
      </c>
      <c r="Y1384" t="s">
        <v>322</v>
      </c>
      <c r="Z1384" t="s">
        <v>322</v>
      </c>
      <c r="AH1384" t="s">
        <v>322</v>
      </c>
      <c r="AI1384" s="26"/>
      <c r="AJ1384" s="26" t="s">
        <v>322</v>
      </c>
      <c r="AK1384" s="26" t="s">
        <v>322</v>
      </c>
      <c r="AL1384" s="26" t="s">
        <v>322</v>
      </c>
      <c r="AM1384" s="26" t="str" cm="1">
        <f t="array" ref="AM1384">IF(AH1384="Yes",T1384&amp;" (Suspended as of: "&amp;TEXT(AI1384,"m/dd/yyyy")&amp;")",T1384)</f>
        <v xml:space="preserve"> </v>
      </c>
      <c r="AN1384" t="str" cm="1">
        <f t="array" ref="AN138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84" t="str" cm="1">
        <f t="array" ref="AO138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8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84" t="e">
        <f>VLOOKUP(data[[#This Row],[Lead Name]],get_cat!$A$170:$B$172,2,0)</f>
        <v>#N/A</v>
      </c>
      <c r="AR138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85" spans="1:44" x14ac:dyDescent="0.35">
      <c r="A1385" t="s">
        <v>133</v>
      </c>
      <c r="B1385" t="s">
        <v>322</v>
      </c>
      <c r="C1385" t="s">
        <v>322</v>
      </c>
      <c r="D1385" t="s">
        <v>322</v>
      </c>
      <c r="E1385" t="s">
        <v>48</v>
      </c>
      <c r="F1385" t="s">
        <v>48</v>
      </c>
      <c r="G1385" t="s">
        <v>48</v>
      </c>
      <c r="H1385" t="s">
        <v>48</v>
      </c>
      <c r="I1385" t="s">
        <v>48</v>
      </c>
      <c r="J1385" t="s">
        <v>48</v>
      </c>
      <c r="K1385" t="s">
        <v>48</v>
      </c>
      <c r="L1385" t="s">
        <v>48</v>
      </c>
      <c r="M1385" t="s">
        <v>48</v>
      </c>
      <c r="N1385" t="s">
        <v>48</v>
      </c>
      <c r="O1385" t="s">
        <v>48</v>
      </c>
      <c r="P1385" t="s">
        <v>48</v>
      </c>
      <c r="Q1385" t="s">
        <v>48</v>
      </c>
      <c r="R1385" t="s">
        <v>48</v>
      </c>
      <c r="S1385" t="s">
        <v>48</v>
      </c>
      <c r="T1385" t="s">
        <v>322</v>
      </c>
      <c r="U1385" t="s">
        <v>322</v>
      </c>
      <c r="V1385" t="s">
        <v>322</v>
      </c>
      <c r="W1385" t="s">
        <v>322</v>
      </c>
      <c r="X1385" t="s">
        <v>322</v>
      </c>
      <c r="Y1385" t="s">
        <v>322</v>
      </c>
      <c r="Z1385" t="s">
        <v>322</v>
      </c>
      <c r="AH1385" t="s">
        <v>322</v>
      </c>
      <c r="AI1385" s="26"/>
      <c r="AJ1385" s="26" t="s">
        <v>322</v>
      </c>
      <c r="AK1385" s="26" t="s">
        <v>322</v>
      </c>
      <c r="AL1385" s="26" t="s">
        <v>322</v>
      </c>
      <c r="AM1385" s="26" t="str" cm="1">
        <f t="array" ref="AM1385">IF(AH1385="Yes",T1385&amp;" (Suspended as of: "&amp;TEXT(AI1385,"m/dd/yyyy")&amp;")",T1385)</f>
        <v xml:space="preserve"> </v>
      </c>
      <c r="AN1385" t="str" cm="1">
        <f t="array" ref="AN138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85" t="str" cm="1">
        <f t="array" ref="AO138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8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85" t="e">
        <f>VLOOKUP(data[[#This Row],[Lead Name]],get_cat!$A$170:$B$172,2,0)</f>
        <v>#N/A</v>
      </c>
      <c r="AR138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86" spans="1:44" x14ac:dyDescent="0.35">
      <c r="A1386" t="s">
        <v>133</v>
      </c>
      <c r="B1386" t="s">
        <v>322</v>
      </c>
      <c r="C1386" t="s">
        <v>322</v>
      </c>
      <c r="D1386" t="s">
        <v>322</v>
      </c>
      <c r="E1386" t="s">
        <v>48</v>
      </c>
      <c r="F1386" t="s">
        <v>48</v>
      </c>
      <c r="G1386" t="s">
        <v>48</v>
      </c>
      <c r="H1386" t="s">
        <v>48</v>
      </c>
      <c r="I1386" t="s">
        <v>48</v>
      </c>
      <c r="J1386" t="s">
        <v>48</v>
      </c>
      <c r="K1386" t="s">
        <v>48</v>
      </c>
      <c r="L1386" t="s">
        <v>48</v>
      </c>
      <c r="M1386" t="s">
        <v>48</v>
      </c>
      <c r="N1386" t="s">
        <v>48</v>
      </c>
      <c r="O1386" t="s">
        <v>48</v>
      </c>
      <c r="P1386" t="s">
        <v>48</v>
      </c>
      <c r="Q1386" t="s">
        <v>48</v>
      </c>
      <c r="R1386" t="s">
        <v>48</v>
      </c>
      <c r="S1386" t="s">
        <v>48</v>
      </c>
      <c r="T1386" t="s">
        <v>322</v>
      </c>
      <c r="U1386" t="s">
        <v>322</v>
      </c>
      <c r="V1386" t="s">
        <v>322</v>
      </c>
      <c r="W1386" t="s">
        <v>322</v>
      </c>
      <c r="X1386" t="s">
        <v>322</v>
      </c>
      <c r="Y1386" t="s">
        <v>322</v>
      </c>
      <c r="Z1386" t="s">
        <v>322</v>
      </c>
      <c r="AH1386" t="s">
        <v>322</v>
      </c>
      <c r="AI1386" s="26"/>
      <c r="AJ1386" s="26" t="s">
        <v>322</v>
      </c>
      <c r="AK1386" s="26" t="s">
        <v>322</v>
      </c>
      <c r="AL1386" s="26" t="s">
        <v>322</v>
      </c>
      <c r="AM1386" s="26" t="str" cm="1">
        <f t="array" ref="AM1386">IF(AH1386="Yes",T1386&amp;" (Suspended as of: "&amp;TEXT(AI1386,"m/dd/yyyy")&amp;")",T1386)</f>
        <v xml:space="preserve"> </v>
      </c>
      <c r="AN1386" t="str" cm="1">
        <f t="array" ref="AN138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86" t="str" cm="1">
        <f t="array" ref="AO138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8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86" t="e">
        <f>VLOOKUP(data[[#This Row],[Lead Name]],get_cat!$A$170:$B$172,2,0)</f>
        <v>#N/A</v>
      </c>
      <c r="AR138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87" spans="1:44" x14ac:dyDescent="0.35">
      <c r="A1387" t="s">
        <v>133</v>
      </c>
      <c r="B1387" t="s">
        <v>322</v>
      </c>
      <c r="C1387" t="s">
        <v>322</v>
      </c>
      <c r="D1387" t="s">
        <v>322</v>
      </c>
      <c r="E1387" t="s">
        <v>48</v>
      </c>
      <c r="F1387" t="s">
        <v>48</v>
      </c>
      <c r="G1387" t="s">
        <v>48</v>
      </c>
      <c r="H1387" t="s">
        <v>48</v>
      </c>
      <c r="I1387" t="s">
        <v>48</v>
      </c>
      <c r="J1387" t="s">
        <v>48</v>
      </c>
      <c r="K1387" t="s">
        <v>48</v>
      </c>
      <c r="L1387" t="s">
        <v>48</v>
      </c>
      <c r="M1387" t="s">
        <v>48</v>
      </c>
      <c r="N1387" t="s">
        <v>48</v>
      </c>
      <c r="O1387" t="s">
        <v>48</v>
      </c>
      <c r="P1387" t="s">
        <v>48</v>
      </c>
      <c r="Q1387" t="s">
        <v>48</v>
      </c>
      <c r="R1387" t="s">
        <v>48</v>
      </c>
      <c r="S1387" t="s">
        <v>48</v>
      </c>
      <c r="T1387" t="s">
        <v>322</v>
      </c>
      <c r="U1387" t="s">
        <v>322</v>
      </c>
      <c r="V1387" t="s">
        <v>322</v>
      </c>
      <c r="W1387" t="s">
        <v>322</v>
      </c>
      <c r="X1387" t="s">
        <v>322</v>
      </c>
      <c r="Y1387" t="s">
        <v>322</v>
      </c>
      <c r="Z1387" t="s">
        <v>322</v>
      </c>
      <c r="AH1387" t="s">
        <v>322</v>
      </c>
      <c r="AI1387" s="26"/>
      <c r="AJ1387" s="26" t="s">
        <v>322</v>
      </c>
      <c r="AK1387" s="26" t="s">
        <v>322</v>
      </c>
      <c r="AL1387" s="26" t="s">
        <v>322</v>
      </c>
      <c r="AM1387" s="26" t="str" cm="1">
        <f t="array" ref="AM1387">IF(AH1387="Yes",T1387&amp;" (Suspended as of: "&amp;TEXT(AI1387,"m/dd/yyyy")&amp;")",T1387)</f>
        <v xml:space="preserve"> </v>
      </c>
      <c r="AN1387" t="str" cm="1">
        <f t="array" ref="AN138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87" t="str" cm="1">
        <f t="array" ref="AO138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8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87" t="e">
        <f>VLOOKUP(data[[#This Row],[Lead Name]],get_cat!$A$170:$B$172,2,0)</f>
        <v>#N/A</v>
      </c>
      <c r="AR138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88" spans="1:44" x14ac:dyDescent="0.35">
      <c r="A1388" t="s">
        <v>133</v>
      </c>
      <c r="B1388" t="s">
        <v>322</v>
      </c>
      <c r="C1388" t="s">
        <v>322</v>
      </c>
      <c r="D1388" t="s">
        <v>322</v>
      </c>
      <c r="E1388" t="s">
        <v>48</v>
      </c>
      <c r="F1388" t="s">
        <v>48</v>
      </c>
      <c r="G1388" t="s">
        <v>48</v>
      </c>
      <c r="H1388" t="s">
        <v>48</v>
      </c>
      <c r="I1388" t="s">
        <v>48</v>
      </c>
      <c r="J1388" t="s">
        <v>48</v>
      </c>
      <c r="K1388" t="s">
        <v>48</v>
      </c>
      <c r="L1388" t="s">
        <v>48</v>
      </c>
      <c r="M1388" t="s">
        <v>48</v>
      </c>
      <c r="N1388" t="s">
        <v>48</v>
      </c>
      <c r="O1388" t="s">
        <v>48</v>
      </c>
      <c r="P1388" t="s">
        <v>48</v>
      </c>
      <c r="Q1388" t="s">
        <v>48</v>
      </c>
      <c r="R1388" t="s">
        <v>48</v>
      </c>
      <c r="S1388" t="s">
        <v>48</v>
      </c>
      <c r="T1388" t="s">
        <v>322</v>
      </c>
      <c r="U1388" t="s">
        <v>322</v>
      </c>
      <c r="V1388" t="s">
        <v>322</v>
      </c>
      <c r="W1388" t="s">
        <v>322</v>
      </c>
      <c r="X1388" t="s">
        <v>322</v>
      </c>
      <c r="Y1388" t="s">
        <v>322</v>
      </c>
      <c r="Z1388" t="s">
        <v>322</v>
      </c>
      <c r="AH1388" t="s">
        <v>322</v>
      </c>
      <c r="AI1388" s="26"/>
      <c r="AJ1388" s="26" t="s">
        <v>322</v>
      </c>
      <c r="AK1388" s="26" t="s">
        <v>322</v>
      </c>
      <c r="AL1388" s="26" t="s">
        <v>322</v>
      </c>
      <c r="AM1388" s="26" t="str" cm="1">
        <f t="array" ref="AM1388">IF(AH1388="Yes",T1388&amp;" (Suspended as of: "&amp;TEXT(AI1388,"m/dd/yyyy")&amp;")",T1388)</f>
        <v xml:space="preserve"> </v>
      </c>
      <c r="AN1388" t="str" cm="1">
        <f t="array" ref="AN138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88" t="str" cm="1">
        <f t="array" ref="AO138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8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88" t="e">
        <f>VLOOKUP(data[[#This Row],[Lead Name]],get_cat!$A$170:$B$172,2,0)</f>
        <v>#N/A</v>
      </c>
      <c r="AR138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89" spans="1:44" x14ac:dyDescent="0.35">
      <c r="A1389" t="s">
        <v>133</v>
      </c>
      <c r="B1389" t="s">
        <v>322</v>
      </c>
      <c r="C1389" t="s">
        <v>322</v>
      </c>
      <c r="D1389" t="s">
        <v>322</v>
      </c>
      <c r="E1389" t="s">
        <v>48</v>
      </c>
      <c r="F1389" t="s">
        <v>48</v>
      </c>
      <c r="G1389" t="s">
        <v>48</v>
      </c>
      <c r="H1389" t="s">
        <v>48</v>
      </c>
      <c r="I1389" t="s">
        <v>48</v>
      </c>
      <c r="J1389" t="s">
        <v>48</v>
      </c>
      <c r="K1389" t="s">
        <v>48</v>
      </c>
      <c r="L1389" t="s">
        <v>48</v>
      </c>
      <c r="M1389" t="s">
        <v>48</v>
      </c>
      <c r="N1389" t="s">
        <v>48</v>
      </c>
      <c r="O1389" t="s">
        <v>48</v>
      </c>
      <c r="P1389" t="s">
        <v>48</v>
      </c>
      <c r="Q1389" t="s">
        <v>48</v>
      </c>
      <c r="R1389" t="s">
        <v>48</v>
      </c>
      <c r="S1389" t="s">
        <v>48</v>
      </c>
      <c r="T1389" t="s">
        <v>322</v>
      </c>
      <c r="U1389" t="s">
        <v>322</v>
      </c>
      <c r="V1389" t="s">
        <v>322</v>
      </c>
      <c r="W1389" t="s">
        <v>322</v>
      </c>
      <c r="X1389" t="s">
        <v>322</v>
      </c>
      <c r="Y1389" t="s">
        <v>322</v>
      </c>
      <c r="Z1389" t="s">
        <v>322</v>
      </c>
      <c r="AH1389" t="s">
        <v>322</v>
      </c>
      <c r="AI1389" s="26"/>
      <c r="AJ1389" s="26" t="s">
        <v>322</v>
      </c>
      <c r="AK1389" s="26" t="s">
        <v>322</v>
      </c>
      <c r="AL1389" s="26" t="s">
        <v>322</v>
      </c>
      <c r="AM1389" s="26" t="str" cm="1">
        <f t="array" ref="AM1389">IF(AH1389="Yes",T1389&amp;" (Suspended as of: "&amp;TEXT(AI1389,"m/dd/yyyy")&amp;")",T1389)</f>
        <v xml:space="preserve"> </v>
      </c>
      <c r="AN1389" t="str" cm="1">
        <f t="array" ref="AN138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89" t="str" cm="1">
        <f t="array" ref="AO138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8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89" t="e">
        <f>VLOOKUP(data[[#This Row],[Lead Name]],get_cat!$A$170:$B$172,2,0)</f>
        <v>#N/A</v>
      </c>
      <c r="AR138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90" spans="1:44" x14ac:dyDescent="0.35">
      <c r="A1390" t="s">
        <v>133</v>
      </c>
      <c r="B1390" t="s">
        <v>322</v>
      </c>
      <c r="C1390" t="s">
        <v>322</v>
      </c>
      <c r="D1390" t="s">
        <v>322</v>
      </c>
      <c r="E1390" t="s">
        <v>48</v>
      </c>
      <c r="F1390" t="s">
        <v>48</v>
      </c>
      <c r="G1390" t="s">
        <v>48</v>
      </c>
      <c r="H1390" t="s">
        <v>48</v>
      </c>
      <c r="I1390" t="s">
        <v>48</v>
      </c>
      <c r="J1390" t="s">
        <v>48</v>
      </c>
      <c r="K1390" t="s">
        <v>48</v>
      </c>
      <c r="L1390" t="s">
        <v>48</v>
      </c>
      <c r="M1390" t="s">
        <v>48</v>
      </c>
      <c r="N1390" t="s">
        <v>48</v>
      </c>
      <c r="O1390" t="s">
        <v>48</v>
      </c>
      <c r="P1390" t="s">
        <v>48</v>
      </c>
      <c r="Q1390" t="s">
        <v>48</v>
      </c>
      <c r="R1390" t="s">
        <v>48</v>
      </c>
      <c r="S1390" t="s">
        <v>48</v>
      </c>
      <c r="T1390" t="s">
        <v>322</v>
      </c>
      <c r="U1390" t="s">
        <v>322</v>
      </c>
      <c r="V1390" t="s">
        <v>322</v>
      </c>
      <c r="W1390" t="s">
        <v>322</v>
      </c>
      <c r="X1390" t="s">
        <v>322</v>
      </c>
      <c r="Y1390" t="s">
        <v>322</v>
      </c>
      <c r="Z1390" t="s">
        <v>322</v>
      </c>
      <c r="AH1390" t="s">
        <v>322</v>
      </c>
      <c r="AI1390" s="26"/>
      <c r="AJ1390" s="26" t="s">
        <v>322</v>
      </c>
      <c r="AK1390" s="26" t="s">
        <v>322</v>
      </c>
      <c r="AL1390" s="26" t="s">
        <v>322</v>
      </c>
      <c r="AM1390" s="26" t="str" cm="1">
        <f t="array" ref="AM1390">IF(AH1390="Yes",T1390&amp;" (Suspended as of: "&amp;TEXT(AI1390,"m/dd/yyyy")&amp;")",T1390)</f>
        <v xml:space="preserve"> </v>
      </c>
      <c r="AN1390" t="str" cm="1">
        <f t="array" ref="AN139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90" t="str" cm="1">
        <f t="array" ref="AO139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9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90" t="e">
        <f>VLOOKUP(data[[#This Row],[Lead Name]],get_cat!$A$170:$B$172,2,0)</f>
        <v>#N/A</v>
      </c>
      <c r="AR139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91" spans="1:44" x14ac:dyDescent="0.35">
      <c r="A1391" t="s">
        <v>133</v>
      </c>
      <c r="B1391" t="s">
        <v>322</v>
      </c>
      <c r="C1391" t="s">
        <v>322</v>
      </c>
      <c r="D1391" t="s">
        <v>322</v>
      </c>
      <c r="E1391" t="s">
        <v>48</v>
      </c>
      <c r="F1391" t="s">
        <v>48</v>
      </c>
      <c r="G1391" t="s">
        <v>48</v>
      </c>
      <c r="H1391" t="s">
        <v>48</v>
      </c>
      <c r="I1391" t="s">
        <v>48</v>
      </c>
      <c r="J1391" t="s">
        <v>48</v>
      </c>
      <c r="K1391" t="s">
        <v>48</v>
      </c>
      <c r="L1391" t="s">
        <v>48</v>
      </c>
      <c r="M1391" t="s">
        <v>48</v>
      </c>
      <c r="N1391" t="s">
        <v>48</v>
      </c>
      <c r="O1391" t="s">
        <v>48</v>
      </c>
      <c r="P1391" t="s">
        <v>48</v>
      </c>
      <c r="Q1391" t="s">
        <v>48</v>
      </c>
      <c r="R1391" t="s">
        <v>48</v>
      </c>
      <c r="S1391" t="s">
        <v>48</v>
      </c>
      <c r="T1391" t="s">
        <v>322</v>
      </c>
      <c r="U1391" t="s">
        <v>322</v>
      </c>
      <c r="V1391" t="s">
        <v>322</v>
      </c>
      <c r="W1391" t="s">
        <v>322</v>
      </c>
      <c r="X1391" t="s">
        <v>322</v>
      </c>
      <c r="Y1391" t="s">
        <v>322</v>
      </c>
      <c r="Z1391" t="s">
        <v>322</v>
      </c>
      <c r="AH1391" t="s">
        <v>322</v>
      </c>
      <c r="AI1391" s="26"/>
      <c r="AJ1391" s="26" t="s">
        <v>322</v>
      </c>
      <c r="AK1391" s="26" t="s">
        <v>322</v>
      </c>
      <c r="AL1391" s="26" t="s">
        <v>322</v>
      </c>
      <c r="AM1391" s="26" t="str" cm="1">
        <f t="array" ref="AM1391">IF(AH1391="Yes",T1391&amp;" (Suspended as of: "&amp;TEXT(AI1391,"m/dd/yyyy")&amp;")",T1391)</f>
        <v xml:space="preserve"> </v>
      </c>
      <c r="AN1391" t="str" cm="1">
        <f t="array" ref="AN139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91" t="str" cm="1">
        <f t="array" ref="AO139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9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91" t="e">
        <f>VLOOKUP(data[[#This Row],[Lead Name]],get_cat!$A$170:$B$172,2,0)</f>
        <v>#N/A</v>
      </c>
      <c r="AR139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92" spans="1:44" x14ac:dyDescent="0.35">
      <c r="A1392" t="s">
        <v>133</v>
      </c>
      <c r="B1392" t="s">
        <v>322</v>
      </c>
      <c r="C1392" t="s">
        <v>322</v>
      </c>
      <c r="D1392" t="s">
        <v>322</v>
      </c>
      <c r="E1392" t="s">
        <v>48</v>
      </c>
      <c r="F1392" t="s">
        <v>48</v>
      </c>
      <c r="G1392" t="s">
        <v>48</v>
      </c>
      <c r="H1392" t="s">
        <v>48</v>
      </c>
      <c r="I1392" t="s">
        <v>48</v>
      </c>
      <c r="J1392" t="s">
        <v>48</v>
      </c>
      <c r="K1392" t="s">
        <v>48</v>
      </c>
      <c r="L1392" t="s">
        <v>48</v>
      </c>
      <c r="M1392" t="s">
        <v>48</v>
      </c>
      <c r="N1392" t="s">
        <v>48</v>
      </c>
      <c r="O1392" t="s">
        <v>48</v>
      </c>
      <c r="P1392" t="s">
        <v>48</v>
      </c>
      <c r="Q1392" t="s">
        <v>48</v>
      </c>
      <c r="R1392" t="s">
        <v>48</v>
      </c>
      <c r="S1392" t="s">
        <v>48</v>
      </c>
      <c r="T1392" t="s">
        <v>322</v>
      </c>
      <c r="U1392" t="s">
        <v>322</v>
      </c>
      <c r="V1392" t="s">
        <v>322</v>
      </c>
      <c r="W1392" t="s">
        <v>322</v>
      </c>
      <c r="X1392" t="s">
        <v>322</v>
      </c>
      <c r="Y1392" t="s">
        <v>322</v>
      </c>
      <c r="Z1392" t="s">
        <v>322</v>
      </c>
      <c r="AH1392" t="s">
        <v>322</v>
      </c>
      <c r="AI1392" s="26"/>
      <c r="AJ1392" s="26" t="s">
        <v>322</v>
      </c>
      <c r="AK1392" s="26" t="s">
        <v>322</v>
      </c>
      <c r="AL1392" s="26" t="s">
        <v>322</v>
      </c>
      <c r="AM1392" s="26" t="str" cm="1">
        <f t="array" ref="AM1392">IF(AH1392="Yes",T1392&amp;" (Suspended as of: "&amp;TEXT(AI1392,"m/dd/yyyy")&amp;")",T1392)</f>
        <v xml:space="preserve"> </v>
      </c>
      <c r="AN1392" t="str" cm="1">
        <f t="array" ref="AN139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92" t="str" cm="1">
        <f t="array" ref="AO139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9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92" t="e">
        <f>VLOOKUP(data[[#This Row],[Lead Name]],get_cat!$A$170:$B$172,2,0)</f>
        <v>#N/A</v>
      </c>
      <c r="AR139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93" spans="1:44" x14ac:dyDescent="0.35">
      <c r="A1393" t="s">
        <v>133</v>
      </c>
      <c r="B1393" t="s">
        <v>322</v>
      </c>
      <c r="C1393" t="s">
        <v>322</v>
      </c>
      <c r="D1393" t="s">
        <v>322</v>
      </c>
      <c r="E1393" t="s">
        <v>48</v>
      </c>
      <c r="F1393" t="s">
        <v>48</v>
      </c>
      <c r="G1393" t="s">
        <v>48</v>
      </c>
      <c r="H1393" t="s">
        <v>48</v>
      </c>
      <c r="I1393" t="s">
        <v>48</v>
      </c>
      <c r="J1393" t="s">
        <v>48</v>
      </c>
      <c r="K1393" t="s">
        <v>48</v>
      </c>
      <c r="L1393" t="s">
        <v>48</v>
      </c>
      <c r="M1393" t="s">
        <v>48</v>
      </c>
      <c r="N1393" t="s">
        <v>48</v>
      </c>
      <c r="O1393" t="s">
        <v>48</v>
      </c>
      <c r="P1393" t="s">
        <v>48</v>
      </c>
      <c r="Q1393" t="s">
        <v>48</v>
      </c>
      <c r="R1393" t="s">
        <v>48</v>
      </c>
      <c r="S1393" t="s">
        <v>48</v>
      </c>
      <c r="T1393" t="s">
        <v>322</v>
      </c>
      <c r="U1393" t="s">
        <v>322</v>
      </c>
      <c r="V1393" t="s">
        <v>322</v>
      </c>
      <c r="W1393" t="s">
        <v>322</v>
      </c>
      <c r="X1393" t="s">
        <v>322</v>
      </c>
      <c r="Y1393" t="s">
        <v>322</v>
      </c>
      <c r="Z1393" t="s">
        <v>322</v>
      </c>
      <c r="AH1393" t="s">
        <v>322</v>
      </c>
      <c r="AI1393" s="26"/>
      <c r="AJ1393" s="26" t="s">
        <v>322</v>
      </c>
      <c r="AK1393" s="26" t="s">
        <v>322</v>
      </c>
      <c r="AL1393" s="26" t="s">
        <v>322</v>
      </c>
      <c r="AM1393" s="26" t="str" cm="1">
        <f t="array" ref="AM1393">IF(AH1393="Yes",T1393&amp;" (Suspended as of: "&amp;TEXT(AI1393,"m/dd/yyyy")&amp;")",T1393)</f>
        <v xml:space="preserve"> </v>
      </c>
      <c r="AN1393" t="str" cm="1">
        <f t="array" ref="AN139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93" t="str" cm="1">
        <f t="array" ref="AO139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9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93" t="e">
        <f>VLOOKUP(data[[#This Row],[Lead Name]],get_cat!$A$170:$B$172,2,0)</f>
        <v>#N/A</v>
      </c>
      <c r="AR139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94" spans="1:44" x14ac:dyDescent="0.35">
      <c r="A1394" t="s">
        <v>133</v>
      </c>
      <c r="B1394" t="s">
        <v>322</v>
      </c>
      <c r="C1394" t="s">
        <v>322</v>
      </c>
      <c r="D1394" t="s">
        <v>322</v>
      </c>
      <c r="E1394" t="s">
        <v>48</v>
      </c>
      <c r="F1394" t="s">
        <v>48</v>
      </c>
      <c r="G1394" t="s">
        <v>48</v>
      </c>
      <c r="H1394" t="s">
        <v>48</v>
      </c>
      <c r="I1394" t="s">
        <v>48</v>
      </c>
      <c r="J1394" t="s">
        <v>48</v>
      </c>
      <c r="K1394" t="s">
        <v>48</v>
      </c>
      <c r="L1394" t="s">
        <v>48</v>
      </c>
      <c r="M1394" t="s">
        <v>48</v>
      </c>
      <c r="N1394" t="s">
        <v>48</v>
      </c>
      <c r="O1394" t="s">
        <v>48</v>
      </c>
      <c r="P1394" t="s">
        <v>48</v>
      </c>
      <c r="Q1394" t="s">
        <v>48</v>
      </c>
      <c r="R1394" t="s">
        <v>48</v>
      </c>
      <c r="S1394" t="s">
        <v>48</v>
      </c>
      <c r="T1394" t="s">
        <v>322</v>
      </c>
      <c r="U1394" t="s">
        <v>322</v>
      </c>
      <c r="V1394" t="s">
        <v>322</v>
      </c>
      <c r="W1394" t="s">
        <v>322</v>
      </c>
      <c r="X1394" t="s">
        <v>322</v>
      </c>
      <c r="Y1394" t="s">
        <v>322</v>
      </c>
      <c r="Z1394" t="s">
        <v>322</v>
      </c>
      <c r="AH1394" t="s">
        <v>322</v>
      </c>
      <c r="AI1394" s="26"/>
      <c r="AJ1394" s="26" t="s">
        <v>322</v>
      </c>
      <c r="AK1394" s="26" t="s">
        <v>322</v>
      </c>
      <c r="AL1394" s="26" t="s">
        <v>322</v>
      </c>
      <c r="AM1394" s="26" t="str" cm="1">
        <f t="array" ref="AM1394">IF(AH1394="Yes",T1394&amp;" (Suspended as of: "&amp;TEXT(AI1394,"m/dd/yyyy")&amp;")",T1394)</f>
        <v xml:space="preserve"> </v>
      </c>
      <c r="AN1394" t="str" cm="1">
        <f t="array" ref="AN139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94" t="str" cm="1">
        <f t="array" ref="AO139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9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94" t="e">
        <f>VLOOKUP(data[[#This Row],[Lead Name]],get_cat!$A$170:$B$172,2,0)</f>
        <v>#N/A</v>
      </c>
      <c r="AR139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95" spans="1:44" x14ac:dyDescent="0.35">
      <c r="A1395" t="s">
        <v>133</v>
      </c>
      <c r="B1395" t="s">
        <v>322</v>
      </c>
      <c r="C1395" t="s">
        <v>322</v>
      </c>
      <c r="D1395" t="s">
        <v>322</v>
      </c>
      <c r="E1395" t="s">
        <v>48</v>
      </c>
      <c r="F1395" t="s">
        <v>48</v>
      </c>
      <c r="G1395" t="s">
        <v>48</v>
      </c>
      <c r="H1395" t="s">
        <v>48</v>
      </c>
      <c r="I1395" t="s">
        <v>48</v>
      </c>
      <c r="J1395" t="s">
        <v>48</v>
      </c>
      <c r="K1395" t="s">
        <v>48</v>
      </c>
      <c r="L1395" t="s">
        <v>48</v>
      </c>
      <c r="M1395" t="s">
        <v>48</v>
      </c>
      <c r="N1395" t="s">
        <v>48</v>
      </c>
      <c r="O1395" t="s">
        <v>48</v>
      </c>
      <c r="P1395" t="s">
        <v>48</v>
      </c>
      <c r="Q1395" t="s">
        <v>48</v>
      </c>
      <c r="R1395" t="s">
        <v>48</v>
      </c>
      <c r="S1395" t="s">
        <v>48</v>
      </c>
      <c r="T1395" t="s">
        <v>322</v>
      </c>
      <c r="U1395" t="s">
        <v>322</v>
      </c>
      <c r="V1395" t="s">
        <v>322</v>
      </c>
      <c r="W1395" t="s">
        <v>322</v>
      </c>
      <c r="X1395" t="s">
        <v>322</v>
      </c>
      <c r="Y1395" t="s">
        <v>322</v>
      </c>
      <c r="Z1395" t="s">
        <v>322</v>
      </c>
      <c r="AH1395" t="s">
        <v>322</v>
      </c>
      <c r="AI1395" s="26"/>
      <c r="AJ1395" s="26" t="s">
        <v>322</v>
      </c>
      <c r="AK1395" s="26" t="s">
        <v>322</v>
      </c>
      <c r="AL1395" s="26" t="s">
        <v>322</v>
      </c>
      <c r="AM1395" s="26" t="str" cm="1">
        <f t="array" ref="AM1395">IF(AH1395="Yes",T1395&amp;" (Suspended as of: "&amp;TEXT(AI1395,"m/dd/yyyy")&amp;")",T1395)</f>
        <v xml:space="preserve"> </v>
      </c>
      <c r="AN1395" t="str" cm="1">
        <f t="array" ref="AN139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95" t="str" cm="1">
        <f t="array" ref="AO139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9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95" t="e">
        <f>VLOOKUP(data[[#This Row],[Lead Name]],get_cat!$A$170:$B$172,2,0)</f>
        <v>#N/A</v>
      </c>
      <c r="AR139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96" spans="1:44" x14ac:dyDescent="0.35">
      <c r="A1396" t="s">
        <v>133</v>
      </c>
      <c r="B1396" t="s">
        <v>322</v>
      </c>
      <c r="C1396" t="s">
        <v>322</v>
      </c>
      <c r="D1396" t="s">
        <v>322</v>
      </c>
      <c r="E1396" t="s">
        <v>48</v>
      </c>
      <c r="F1396" t="s">
        <v>48</v>
      </c>
      <c r="G1396" t="s">
        <v>48</v>
      </c>
      <c r="H1396" t="s">
        <v>48</v>
      </c>
      <c r="I1396" t="s">
        <v>48</v>
      </c>
      <c r="J1396" t="s">
        <v>48</v>
      </c>
      <c r="K1396" t="s">
        <v>48</v>
      </c>
      <c r="L1396" t="s">
        <v>48</v>
      </c>
      <c r="M1396" t="s">
        <v>48</v>
      </c>
      <c r="N1396" t="s">
        <v>48</v>
      </c>
      <c r="O1396" t="s">
        <v>48</v>
      </c>
      <c r="P1396" t="s">
        <v>48</v>
      </c>
      <c r="Q1396" t="s">
        <v>48</v>
      </c>
      <c r="R1396" t="s">
        <v>48</v>
      </c>
      <c r="S1396" t="s">
        <v>48</v>
      </c>
      <c r="T1396" t="s">
        <v>322</v>
      </c>
      <c r="U1396" t="s">
        <v>322</v>
      </c>
      <c r="V1396" t="s">
        <v>322</v>
      </c>
      <c r="W1396" t="s">
        <v>322</v>
      </c>
      <c r="X1396" t="s">
        <v>322</v>
      </c>
      <c r="Y1396" t="s">
        <v>322</v>
      </c>
      <c r="Z1396" t="s">
        <v>322</v>
      </c>
      <c r="AH1396" t="s">
        <v>322</v>
      </c>
      <c r="AI1396" s="26"/>
      <c r="AJ1396" s="26" t="s">
        <v>322</v>
      </c>
      <c r="AK1396" s="26" t="s">
        <v>322</v>
      </c>
      <c r="AL1396" s="26" t="s">
        <v>322</v>
      </c>
      <c r="AM1396" s="26" t="str" cm="1">
        <f t="array" ref="AM1396">IF(AH1396="Yes",T1396&amp;" (Suspended as of: "&amp;TEXT(AI1396,"m/dd/yyyy")&amp;")",T1396)</f>
        <v xml:space="preserve"> </v>
      </c>
      <c r="AN1396" t="str" cm="1">
        <f t="array" ref="AN139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96" t="str" cm="1">
        <f t="array" ref="AO139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9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96" t="e">
        <f>VLOOKUP(data[[#This Row],[Lead Name]],get_cat!$A$170:$B$172,2,0)</f>
        <v>#N/A</v>
      </c>
      <c r="AR139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97" spans="1:44" x14ac:dyDescent="0.35">
      <c r="A1397" t="s">
        <v>133</v>
      </c>
      <c r="B1397" t="s">
        <v>322</v>
      </c>
      <c r="C1397" t="s">
        <v>322</v>
      </c>
      <c r="D1397" t="s">
        <v>322</v>
      </c>
      <c r="E1397" t="s">
        <v>48</v>
      </c>
      <c r="F1397" t="s">
        <v>48</v>
      </c>
      <c r="G1397" t="s">
        <v>48</v>
      </c>
      <c r="H1397" t="s">
        <v>48</v>
      </c>
      <c r="I1397" t="s">
        <v>48</v>
      </c>
      <c r="J1397" t="s">
        <v>48</v>
      </c>
      <c r="K1397" t="s">
        <v>48</v>
      </c>
      <c r="L1397" t="s">
        <v>48</v>
      </c>
      <c r="M1397" t="s">
        <v>48</v>
      </c>
      <c r="N1397" t="s">
        <v>48</v>
      </c>
      <c r="O1397" t="s">
        <v>48</v>
      </c>
      <c r="P1397" t="s">
        <v>48</v>
      </c>
      <c r="Q1397" t="s">
        <v>48</v>
      </c>
      <c r="R1397" t="s">
        <v>48</v>
      </c>
      <c r="S1397" t="s">
        <v>48</v>
      </c>
      <c r="T1397" t="s">
        <v>322</v>
      </c>
      <c r="U1397" t="s">
        <v>322</v>
      </c>
      <c r="V1397" t="s">
        <v>322</v>
      </c>
      <c r="W1397" t="s">
        <v>322</v>
      </c>
      <c r="X1397" t="s">
        <v>322</v>
      </c>
      <c r="Y1397" t="s">
        <v>322</v>
      </c>
      <c r="Z1397" t="s">
        <v>322</v>
      </c>
      <c r="AH1397" t="s">
        <v>322</v>
      </c>
      <c r="AI1397" s="26"/>
      <c r="AJ1397" s="26" t="s">
        <v>322</v>
      </c>
      <c r="AK1397" s="26" t="s">
        <v>322</v>
      </c>
      <c r="AL1397" s="26" t="s">
        <v>322</v>
      </c>
      <c r="AM1397" s="26" t="str" cm="1">
        <f t="array" ref="AM1397">IF(AH1397="Yes",T1397&amp;" (Suspended as of: "&amp;TEXT(AI1397,"m/dd/yyyy")&amp;")",T1397)</f>
        <v xml:space="preserve"> </v>
      </c>
      <c r="AN1397" t="str" cm="1">
        <f t="array" ref="AN139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97" t="str" cm="1">
        <f t="array" ref="AO139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9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97" t="e">
        <f>VLOOKUP(data[[#This Row],[Lead Name]],get_cat!$A$170:$B$172,2,0)</f>
        <v>#N/A</v>
      </c>
      <c r="AR139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98" spans="1:44" x14ac:dyDescent="0.35">
      <c r="A1398" t="s">
        <v>133</v>
      </c>
      <c r="B1398" t="s">
        <v>322</v>
      </c>
      <c r="C1398" t="s">
        <v>322</v>
      </c>
      <c r="D1398" t="s">
        <v>322</v>
      </c>
      <c r="E1398" t="s">
        <v>48</v>
      </c>
      <c r="F1398" t="s">
        <v>48</v>
      </c>
      <c r="G1398" t="s">
        <v>48</v>
      </c>
      <c r="H1398" t="s">
        <v>48</v>
      </c>
      <c r="I1398" t="s">
        <v>48</v>
      </c>
      <c r="J1398" t="s">
        <v>48</v>
      </c>
      <c r="K1398" t="s">
        <v>48</v>
      </c>
      <c r="L1398" t="s">
        <v>48</v>
      </c>
      <c r="M1398" t="s">
        <v>48</v>
      </c>
      <c r="N1398" t="s">
        <v>48</v>
      </c>
      <c r="O1398" t="s">
        <v>48</v>
      </c>
      <c r="P1398" t="s">
        <v>48</v>
      </c>
      <c r="Q1398" t="s">
        <v>48</v>
      </c>
      <c r="R1398" t="s">
        <v>48</v>
      </c>
      <c r="S1398" t="s">
        <v>48</v>
      </c>
      <c r="T1398" t="s">
        <v>322</v>
      </c>
      <c r="U1398" t="s">
        <v>322</v>
      </c>
      <c r="V1398" t="s">
        <v>322</v>
      </c>
      <c r="W1398" t="s">
        <v>322</v>
      </c>
      <c r="X1398" t="s">
        <v>322</v>
      </c>
      <c r="Y1398" t="s">
        <v>322</v>
      </c>
      <c r="Z1398" t="s">
        <v>322</v>
      </c>
      <c r="AH1398" t="s">
        <v>322</v>
      </c>
      <c r="AI1398" s="26"/>
      <c r="AJ1398" s="26" t="s">
        <v>322</v>
      </c>
      <c r="AK1398" s="26" t="s">
        <v>322</v>
      </c>
      <c r="AL1398" s="26" t="s">
        <v>322</v>
      </c>
      <c r="AM1398" s="26" t="str" cm="1">
        <f t="array" ref="AM1398">IF(AH1398="Yes",T1398&amp;" (Suspended as of: "&amp;TEXT(AI1398,"m/dd/yyyy")&amp;")",T1398)</f>
        <v xml:space="preserve"> </v>
      </c>
      <c r="AN1398" t="str" cm="1">
        <f t="array" ref="AN139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98" t="str" cm="1">
        <f t="array" ref="AO139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9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98" t="e">
        <f>VLOOKUP(data[[#This Row],[Lead Name]],get_cat!$A$170:$B$172,2,0)</f>
        <v>#N/A</v>
      </c>
      <c r="AR139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399" spans="1:44" x14ac:dyDescent="0.35">
      <c r="A1399" t="s">
        <v>133</v>
      </c>
      <c r="B1399" t="s">
        <v>322</v>
      </c>
      <c r="C1399" t="s">
        <v>322</v>
      </c>
      <c r="D1399" t="s">
        <v>322</v>
      </c>
      <c r="E1399" t="s">
        <v>48</v>
      </c>
      <c r="F1399" t="s">
        <v>48</v>
      </c>
      <c r="G1399" t="s">
        <v>48</v>
      </c>
      <c r="H1399" t="s">
        <v>48</v>
      </c>
      <c r="I1399" t="s">
        <v>48</v>
      </c>
      <c r="J1399" t="s">
        <v>48</v>
      </c>
      <c r="K1399" t="s">
        <v>48</v>
      </c>
      <c r="L1399" t="s">
        <v>48</v>
      </c>
      <c r="M1399" t="s">
        <v>48</v>
      </c>
      <c r="N1399" t="s">
        <v>48</v>
      </c>
      <c r="O1399" t="s">
        <v>48</v>
      </c>
      <c r="P1399" t="s">
        <v>48</v>
      </c>
      <c r="Q1399" t="s">
        <v>48</v>
      </c>
      <c r="R1399" t="s">
        <v>48</v>
      </c>
      <c r="S1399" t="s">
        <v>48</v>
      </c>
      <c r="T1399" t="s">
        <v>322</v>
      </c>
      <c r="U1399" t="s">
        <v>322</v>
      </c>
      <c r="V1399" t="s">
        <v>322</v>
      </c>
      <c r="W1399" t="s">
        <v>322</v>
      </c>
      <c r="X1399" t="s">
        <v>322</v>
      </c>
      <c r="Y1399" t="s">
        <v>322</v>
      </c>
      <c r="Z1399" t="s">
        <v>322</v>
      </c>
      <c r="AH1399" t="s">
        <v>322</v>
      </c>
      <c r="AI1399" s="26"/>
      <c r="AJ1399" s="26" t="s">
        <v>322</v>
      </c>
      <c r="AK1399" s="26" t="s">
        <v>322</v>
      </c>
      <c r="AL1399" s="26" t="s">
        <v>322</v>
      </c>
      <c r="AM1399" s="26" t="str" cm="1">
        <f t="array" ref="AM1399">IF(AH1399="Yes",T1399&amp;" (Suspended as of: "&amp;TEXT(AI1399,"m/dd/yyyy")&amp;")",T1399)</f>
        <v xml:space="preserve"> </v>
      </c>
      <c r="AN1399" t="str" cm="1">
        <f t="array" ref="AN139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399" t="str" cm="1">
        <f t="array" ref="AO139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39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399" t="e">
        <f>VLOOKUP(data[[#This Row],[Lead Name]],get_cat!$A$170:$B$172,2,0)</f>
        <v>#N/A</v>
      </c>
      <c r="AR139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00" spans="1:44" x14ac:dyDescent="0.35">
      <c r="A1400" t="s">
        <v>2538</v>
      </c>
      <c r="B1400" t="s">
        <v>45</v>
      </c>
      <c r="C1400" t="s">
        <v>2539</v>
      </c>
      <c r="D1400" t="s">
        <v>2540</v>
      </c>
      <c r="E1400" t="s">
        <v>61</v>
      </c>
      <c r="F1400" t="s">
        <v>61</v>
      </c>
      <c r="G1400" t="s">
        <v>61</v>
      </c>
      <c r="H1400" t="s">
        <v>61</v>
      </c>
      <c r="I1400" t="s">
        <v>61</v>
      </c>
      <c r="J1400" t="s">
        <v>61</v>
      </c>
      <c r="K1400" t="s">
        <v>61</v>
      </c>
      <c r="L1400" t="s">
        <v>61</v>
      </c>
      <c r="M1400" t="s">
        <v>61</v>
      </c>
      <c r="N1400" t="s">
        <v>61</v>
      </c>
      <c r="O1400" t="s">
        <v>61</v>
      </c>
      <c r="P1400" t="s">
        <v>61</v>
      </c>
      <c r="Q1400" t="s">
        <v>61</v>
      </c>
      <c r="R1400" t="s">
        <v>61</v>
      </c>
      <c r="S1400" t="s">
        <v>61</v>
      </c>
      <c r="T1400" t="s">
        <v>2541</v>
      </c>
      <c r="U1400" t="s">
        <v>2542</v>
      </c>
      <c r="V1400" t="s">
        <v>2543</v>
      </c>
      <c r="W1400" t="s">
        <v>2544</v>
      </c>
      <c r="X1400" t="s">
        <v>2545</v>
      </c>
      <c r="Y1400" t="s">
        <v>2546</v>
      </c>
      <c r="Z1400" t="s">
        <v>2538</v>
      </c>
      <c r="AA1400">
        <v>0.03</v>
      </c>
      <c r="AB1400">
        <v>0.02</v>
      </c>
      <c r="AC1400">
        <v>0.01</v>
      </c>
      <c r="AD1400">
        <v>5.0000000000000001E-3</v>
      </c>
      <c r="AE1400">
        <v>0.7</v>
      </c>
      <c r="AF1400">
        <v>165</v>
      </c>
      <c r="AG1400">
        <v>0.25</v>
      </c>
      <c r="AH1400" t="s">
        <v>68</v>
      </c>
      <c r="AI1400" s="26">
        <v>0</v>
      </c>
      <c r="AJ1400" s="26" t="s">
        <v>183</v>
      </c>
      <c r="AK1400" s="26" t="s">
        <v>2547</v>
      </c>
      <c r="AL1400" s="26" t="s">
        <v>2546</v>
      </c>
      <c r="AM1400" s="26" t="str" cm="1">
        <f t="array" ref="AM1400">IF(AH1400="Yes",T1400&amp;" (Suspended as of: "&amp;TEXT(AI1400,"m/dd/yyyy")&amp;")",T1400)</f>
        <v>24 Restore NE LLC</v>
      </c>
      <c r="AN1400" t="str" cm="1">
        <f t="array" ref="AN140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0.50%</v>
      </c>
      <c r="AO1400" t="str" cm="1">
        <f t="array" ref="AO140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70.00%
% or $ amount Markup Non Business/Emergency Hours: $165.00
% Markup Materials: 25.00%</v>
      </c>
      <c r="AP140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Amy Benoit, Contract Manager
Primary Addres: 10 Church Street, South Easton, MA 02375
Phone Number: 508-238-3060
Fax Number: 508-238-4550</v>
      </c>
      <c r="AQ1400" t="str">
        <f>VLOOKUP(data[[#This Row],[Lead Name]],get_cat!$A$170:$B$172,2,0)</f>
        <v>Richard Levesque 
Address: One Ashburton Place Room 1608 Boston, MA 02108 
Phone: 617-359-7269 | Email: richard.levesque@mass.gov</v>
      </c>
      <c r="AR140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855-280-3060 
Emergency Contact Email: jfreitas@24restorene.com</v>
      </c>
    </row>
    <row r="1401" spans="1:44" x14ac:dyDescent="0.35">
      <c r="A1401" t="s">
        <v>2548</v>
      </c>
      <c r="B1401" t="s">
        <v>45</v>
      </c>
      <c r="C1401" t="s">
        <v>2539</v>
      </c>
      <c r="D1401" t="s">
        <v>2549</v>
      </c>
      <c r="E1401" t="s">
        <v>48</v>
      </c>
      <c r="F1401" t="s">
        <v>48</v>
      </c>
      <c r="G1401" t="s">
        <v>48</v>
      </c>
      <c r="H1401" t="s">
        <v>48</v>
      </c>
      <c r="I1401" t="s">
        <v>48</v>
      </c>
      <c r="J1401" t="s">
        <v>48</v>
      </c>
      <c r="K1401" t="s">
        <v>48</v>
      </c>
      <c r="L1401" t="s">
        <v>48</v>
      </c>
      <c r="M1401" t="s">
        <v>48</v>
      </c>
      <c r="N1401" t="s">
        <v>48</v>
      </c>
      <c r="O1401" t="s">
        <v>48</v>
      </c>
      <c r="P1401" t="s">
        <v>48</v>
      </c>
      <c r="Q1401" t="s">
        <v>48</v>
      </c>
      <c r="R1401" t="s">
        <v>48</v>
      </c>
      <c r="S1401" t="s">
        <v>48</v>
      </c>
      <c r="T1401" t="s">
        <v>2550</v>
      </c>
      <c r="U1401" t="s">
        <v>2551</v>
      </c>
      <c r="V1401" t="s">
        <v>2552</v>
      </c>
      <c r="W1401" t="s">
        <v>2553</v>
      </c>
      <c r="X1401" t="s">
        <v>58</v>
      </c>
      <c r="Y1401" t="s">
        <v>2554</v>
      </c>
      <c r="Z1401" t="s">
        <v>2548</v>
      </c>
      <c r="AA1401">
        <v>0.1</v>
      </c>
      <c r="AB1401">
        <v>7.4999999999999997E-2</v>
      </c>
      <c r="AC1401">
        <v>0.05</v>
      </c>
      <c r="AD1401">
        <v>2.5000000000000001E-2</v>
      </c>
      <c r="AE1401">
        <v>1.23</v>
      </c>
      <c r="AF1401">
        <v>2.34</v>
      </c>
      <c r="AG1401">
        <v>0.45</v>
      </c>
      <c r="AH1401" t="s">
        <v>68</v>
      </c>
      <c r="AI1401" s="26">
        <v>0</v>
      </c>
      <c r="AJ1401" s="26" t="s">
        <v>2555</v>
      </c>
      <c r="AK1401" s="26" t="s">
        <v>2556</v>
      </c>
      <c r="AL1401" s="26" t="s">
        <v>2557</v>
      </c>
      <c r="AM1401" s="26" t="str" cm="1">
        <f t="array" ref="AM1401">IF(AH1401="Yes",T1401&amp;" (Suspended as of: "&amp;TEXT(AI1401,"m/dd/yyyy")&amp;")",T1401)</f>
        <v>A.C. Wood Contracting, Inc.</v>
      </c>
      <c r="AN1401" t="str" cm="1">
        <f t="array" ref="AN140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10.00%
PPD 15 Days: 7.50%
PPD 20 Days: 5.00%
PPD 30 Days: 2.50%</v>
      </c>
      <c r="AO1401" t="str" cm="1">
        <f t="array" ref="AO140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123.00%
% or $ amount Markup Non Business/Emergency Hours: $2.34
% Markup Materials: 45.00%</v>
      </c>
      <c r="AP140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Charles E. Pratt III / Office Manager
Primary Addres: 545 South Main Street, Suite 5, Lanesborough, MA 01237
Phone Number: 413-499-9905
Fax Number: N/A</v>
      </c>
      <c r="AQ1401" t="str">
        <f>VLOOKUP(data[[#This Row],[Lead Name]],get_cat!$A$170:$B$172,2,0)</f>
        <v>Richard Levesque 
Address: One Ashburton Place Room 1608 Boston, MA 02108 
Phone: 617-359-7269 | Email: richard.levesque@mass.gov</v>
      </c>
      <c r="AR140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Adam C. Wood / President
Emergency Contact Phone/After Hours: 413-499-9905/413-347-6240
Emergency Contact Email: Adam.acwoodcontracting@gmail.com</v>
      </c>
    </row>
    <row r="1402" spans="1:44" x14ac:dyDescent="0.35">
      <c r="A1402" t="s">
        <v>2558</v>
      </c>
      <c r="B1402" t="s">
        <v>45</v>
      </c>
      <c r="C1402" t="s">
        <v>2539</v>
      </c>
      <c r="D1402" t="s">
        <v>2540</v>
      </c>
      <c r="E1402" t="s">
        <v>61</v>
      </c>
      <c r="F1402" t="s">
        <v>61</v>
      </c>
      <c r="G1402" t="s">
        <v>61</v>
      </c>
      <c r="H1402" t="s">
        <v>61</v>
      </c>
      <c r="I1402" t="s">
        <v>61</v>
      </c>
      <c r="J1402" t="s">
        <v>61</v>
      </c>
      <c r="K1402" t="s">
        <v>61</v>
      </c>
      <c r="L1402" t="s">
        <v>61</v>
      </c>
      <c r="M1402" t="s">
        <v>61</v>
      </c>
      <c r="N1402" t="s">
        <v>61</v>
      </c>
      <c r="O1402" t="s">
        <v>61</v>
      </c>
      <c r="P1402" t="s">
        <v>61</v>
      </c>
      <c r="Q1402" t="s">
        <v>61</v>
      </c>
      <c r="R1402" t="s">
        <v>61</v>
      </c>
      <c r="S1402" t="s">
        <v>61</v>
      </c>
      <c r="T1402" t="s">
        <v>2559</v>
      </c>
      <c r="U1402" t="s">
        <v>2560</v>
      </c>
      <c r="V1402" t="s">
        <v>2561</v>
      </c>
      <c r="W1402" t="s">
        <v>2562</v>
      </c>
      <c r="X1402" t="s">
        <v>133</v>
      </c>
      <c r="Y1402" t="s">
        <v>2563</v>
      </c>
      <c r="Z1402" t="s">
        <v>2558</v>
      </c>
      <c r="AA1402">
        <v>0.01</v>
      </c>
      <c r="AB1402">
        <v>0.75</v>
      </c>
      <c r="AC1402">
        <v>0.5</v>
      </c>
      <c r="AD1402">
        <v>0.25</v>
      </c>
      <c r="AE1402">
        <v>0.4</v>
      </c>
      <c r="AF1402">
        <v>0</v>
      </c>
      <c r="AG1402">
        <v>0.2</v>
      </c>
      <c r="AH1402" t="s">
        <v>68</v>
      </c>
      <c r="AI1402" s="26">
        <v>0</v>
      </c>
      <c r="AJ1402" s="26" t="s">
        <v>2564</v>
      </c>
      <c r="AK1402" s="26" t="s">
        <v>2565</v>
      </c>
      <c r="AL1402" s="26" t="s">
        <v>2566</v>
      </c>
      <c r="AM1402" s="26" t="str" cm="1">
        <f t="array" ref="AM1402">IF(AH1402="Yes",T1402&amp;" (Suspended as of: "&amp;TEXT(AI1402,"m/dd/yyyy")&amp;")",T1402)</f>
        <v>Abide, Inc.</v>
      </c>
      <c r="AN1402" t="str" cm="1">
        <f t="array" ref="AN140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75.00%
PPD 20 Days: 50.00%
PPD 30 Days: 25.00%</v>
      </c>
      <c r="AO1402" t="str" cm="1">
        <f t="array" ref="AO140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40.00%
% or $ amount Markup Non Business/Emergency Hours: $0.00
% Markup Materials: 20.00%</v>
      </c>
      <c r="AP140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Chris Coopee
Primary Addres: POB 886, 483 Shaker Rd, East Longmeadow, MA 01028
Phone Number: 413-535-5763
Fax Number: 0</v>
      </c>
      <c r="AQ1402" t="str">
        <f>VLOOKUP(data[[#This Row],[Lead Name]],get_cat!$A$170:$B$172,2,0)</f>
        <v>Richard Levesque 
Address: One Ashburton Place Room 1608 Boston, MA 02108 
Phone: 617-359-7269 | Email: richard.levesque@mass.gov</v>
      </c>
      <c r="AR140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Farnk Tilli
Emergency Contact Phone/After Hours: 413-636-8859
Emergency Contact Email: frank@abideinc.com</v>
      </c>
    </row>
    <row r="1403" spans="1:44" x14ac:dyDescent="0.35">
      <c r="A1403" t="s">
        <v>2567</v>
      </c>
      <c r="B1403" t="s">
        <v>45</v>
      </c>
      <c r="C1403" t="s">
        <v>2539</v>
      </c>
      <c r="D1403" t="s">
        <v>2540</v>
      </c>
      <c r="E1403" t="s">
        <v>61</v>
      </c>
      <c r="F1403" t="s">
        <v>61</v>
      </c>
      <c r="G1403" t="s">
        <v>61</v>
      </c>
      <c r="H1403" t="s">
        <v>61</v>
      </c>
      <c r="I1403" t="s">
        <v>61</v>
      </c>
      <c r="J1403" t="s">
        <v>61</v>
      </c>
      <c r="K1403" t="s">
        <v>61</v>
      </c>
      <c r="L1403" t="s">
        <v>61</v>
      </c>
      <c r="M1403" t="s">
        <v>61</v>
      </c>
      <c r="N1403" t="s">
        <v>61</v>
      </c>
      <c r="O1403" t="s">
        <v>61</v>
      </c>
      <c r="P1403" t="s">
        <v>61</v>
      </c>
      <c r="Q1403" t="s">
        <v>61</v>
      </c>
      <c r="R1403" t="s">
        <v>61</v>
      </c>
      <c r="S1403" t="s">
        <v>61</v>
      </c>
      <c r="T1403" t="s">
        <v>2568</v>
      </c>
      <c r="U1403" t="s">
        <v>2569</v>
      </c>
      <c r="V1403" t="s">
        <v>2570</v>
      </c>
      <c r="W1403" t="s">
        <v>2571</v>
      </c>
      <c r="X1403" t="s">
        <v>133</v>
      </c>
      <c r="Y1403" t="s">
        <v>2572</v>
      </c>
      <c r="Z1403" t="s">
        <v>2567</v>
      </c>
      <c r="AA1403">
        <v>0.03</v>
      </c>
      <c r="AB1403">
        <v>0.02</v>
      </c>
      <c r="AC1403">
        <v>0.01</v>
      </c>
      <c r="AD1403">
        <v>0.01</v>
      </c>
      <c r="AE1403">
        <v>0.3</v>
      </c>
      <c r="AF1403">
        <v>0.3</v>
      </c>
      <c r="AG1403">
        <v>0.3</v>
      </c>
      <c r="AH1403" t="s">
        <v>68</v>
      </c>
      <c r="AI1403" s="26">
        <v>0</v>
      </c>
      <c r="AJ1403" s="26" t="s">
        <v>2573</v>
      </c>
      <c r="AK1403" s="26" t="s">
        <v>2571</v>
      </c>
      <c r="AL1403" s="26" t="s">
        <v>2574</v>
      </c>
      <c r="AM1403" s="26" t="str" cm="1">
        <f t="array" ref="AM1403">IF(AH1403="Yes",T1403&amp;" (Suspended as of: "&amp;TEXT(AI1403,"m/dd/yyyy")&amp;")",T1403)</f>
        <v>ABOJ LLC dba Servpro of Boston</v>
      </c>
      <c r="AN1403" t="str" cm="1">
        <f t="array" ref="AN140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1.00%</v>
      </c>
      <c r="AO1403" t="str" cm="1">
        <f t="array" ref="AO140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30.00%
% or $ amount Markup Non Business/Emergency Hours: $0.30
% Markup Materials: 30.00%</v>
      </c>
      <c r="AP140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Jason Cabral
Primary Addres: 815A Woburn Street, Wilmington, MA 01887
Phone Number: 617-227-2200
Fax Number: 0</v>
      </c>
      <c r="AQ1403" t="str">
        <f>VLOOKUP(data[[#This Row],[Lead Name]],get_cat!$A$170:$B$172,2,0)</f>
        <v>Richard Levesque 
Address: One Ashburton Place Room 1608 Boston, MA 02108 
Phone: 617-359-7269 | Email: richard.levesque@mass.gov</v>
      </c>
      <c r="AR140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Jonathan Marciniak
Emergency Contact Phone/After Hours: 617-227-2200
Emergency Contact Email: office@servproboston.com</v>
      </c>
    </row>
    <row r="1404" spans="1:44" x14ac:dyDescent="0.35">
      <c r="A1404" t="s">
        <v>2575</v>
      </c>
      <c r="B1404" t="s">
        <v>45</v>
      </c>
      <c r="C1404" t="s">
        <v>2539</v>
      </c>
      <c r="D1404" t="s">
        <v>2540</v>
      </c>
      <c r="E1404" t="s">
        <v>61</v>
      </c>
      <c r="F1404" t="s">
        <v>61</v>
      </c>
      <c r="G1404" t="s">
        <v>61</v>
      </c>
      <c r="H1404" t="s">
        <v>61</v>
      </c>
      <c r="I1404" t="s">
        <v>61</v>
      </c>
      <c r="J1404" t="s">
        <v>61</v>
      </c>
      <c r="K1404" t="s">
        <v>61</v>
      </c>
      <c r="L1404" t="s">
        <v>61</v>
      </c>
      <c r="M1404" t="s">
        <v>61</v>
      </c>
      <c r="N1404" t="s">
        <v>61</v>
      </c>
      <c r="O1404" t="s">
        <v>61</v>
      </c>
      <c r="P1404" t="s">
        <v>61</v>
      </c>
      <c r="Q1404" t="s">
        <v>61</v>
      </c>
      <c r="R1404" t="s">
        <v>61</v>
      </c>
      <c r="S1404" t="s">
        <v>61</v>
      </c>
      <c r="T1404" t="s">
        <v>2576</v>
      </c>
      <c r="U1404" t="s">
        <v>2577</v>
      </c>
      <c r="V1404" t="s">
        <v>2578</v>
      </c>
      <c r="W1404" t="s">
        <v>2579</v>
      </c>
      <c r="X1404" t="s">
        <v>58</v>
      </c>
      <c r="Y1404" t="s">
        <v>2580</v>
      </c>
      <c r="Z1404" t="s">
        <v>2575</v>
      </c>
      <c r="AA1404">
        <v>0.03</v>
      </c>
      <c r="AB1404">
        <v>0.03</v>
      </c>
      <c r="AC1404">
        <v>0.03</v>
      </c>
      <c r="AD1404">
        <v>0.03</v>
      </c>
      <c r="AE1404">
        <v>0.5</v>
      </c>
      <c r="AF1404">
        <v>110</v>
      </c>
      <c r="AG1404">
        <v>0.2</v>
      </c>
      <c r="AH1404" t="s">
        <v>2010</v>
      </c>
      <c r="AI1404" s="26">
        <v>0</v>
      </c>
      <c r="AJ1404" s="26" t="s">
        <v>58</v>
      </c>
      <c r="AK1404" s="26" t="s">
        <v>58</v>
      </c>
      <c r="AL1404" s="26" t="s">
        <v>58</v>
      </c>
      <c r="AM1404" s="26" t="str" cm="1">
        <f t="array" ref="AM1404">IF(AH1404="Yes",T1404&amp;" (Suspended as of: "&amp;TEXT(AI1404,"m/dd/yyyy")&amp;")",T1404)</f>
        <v>A-D&amp;T Enterprise, Inc</v>
      </c>
      <c r="AN1404" t="str" cm="1">
        <f t="array" ref="AN140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3.00%
PPD 20 Days: 3.00%
PPD 30 Days: 3.00%</v>
      </c>
      <c r="AO1404" t="str" cm="1">
        <f t="array" ref="AO140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$110.00
% Markup Materials: 20.00%</v>
      </c>
      <c r="AP140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Ted Case, VP Sales
Primary Addres: 8 Winterberry Way, Plymouth, MA 02360
Phone Number: 508-254-9859
Fax Number: N/A</v>
      </c>
      <c r="AQ1404" t="str">
        <f>VLOOKUP(data[[#This Row],[Lead Name]],get_cat!$A$170:$B$172,2,0)</f>
        <v>Richard Levesque 
Address: One Ashburton Place Room 1608 Boston, MA 02108 
Phone: 617-359-7269 | Email: richard.levesque@mass.gov</v>
      </c>
      <c r="AR140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N/A
Emergency Contact Phone/After Hours: N/A
Emergency Contact Email: N/A</v>
      </c>
    </row>
    <row r="1405" spans="1:44" x14ac:dyDescent="0.35">
      <c r="A1405" t="s">
        <v>2581</v>
      </c>
      <c r="B1405" t="s">
        <v>45</v>
      </c>
      <c r="C1405" t="s">
        <v>2539</v>
      </c>
      <c r="D1405" t="s">
        <v>2582</v>
      </c>
      <c r="E1405" t="s">
        <v>48</v>
      </c>
      <c r="F1405" t="s">
        <v>48</v>
      </c>
      <c r="G1405" t="s">
        <v>48</v>
      </c>
      <c r="H1405" t="s">
        <v>48</v>
      </c>
      <c r="I1405" t="s">
        <v>48</v>
      </c>
      <c r="J1405" t="s">
        <v>48</v>
      </c>
      <c r="K1405" t="s">
        <v>48</v>
      </c>
      <c r="L1405" t="s">
        <v>48</v>
      </c>
      <c r="M1405" t="s">
        <v>48</v>
      </c>
      <c r="N1405" t="s">
        <v>48</v>
      </c>
      <c r="O1405" t="s">
        <v>48</v>
      </c>
      <c r="P1405" t="s">
        <v>48</v>
      </c>
      <c r="Q1405" t="s">
        <v>48</v>
      </c>
      <c r="R1405" t="s">
        <v>48</v>
      </c>
      <c r="S1405" t="s">
        <v>48</v>
      </c>
      <c r="T1405" t="s">
        <v>2583</v>
      </c>
      <c r="U1405" t="s">
        <v>2584</v>
      </c>
      <c r="V1405" t="s">
        <v>2585</v>
      </c>
      <c r="W1405" t="s">
        <v>2586</v>
      </c>
      <c r="X1405" t="s">
        <v>58</v>
      </c>
      <c r="Y1405" t="s">
        <v>2587</v>
      </c>
      <c r="Z1405" t="s">
        <v>2581</v>
      </c>
      <c r="AA1405">
        <v>0.05</v>
      </c>
      <c r="AB1405">
        <v>0.05</v>
      </c>
      <c r="AC1405">
        <v>0.01</v>
      </c>
      <c r="AD1405">
        <v>0.01</v>
      </c>
      <c r="AG1405">
        <v>0.3</v>
      </c>
      <c r="AH1405" t="s">
        <v>55</v>
      </c>
      <c r="AI1405" s="26">
        <v>43544</v>
      </c>
      <c r="AJ1405" s="26" t="s">
        <v>2588</v>
      </c>
      <c r="AK1405" s="26" t="s">
        <v>2589</v>
      </c>
      <c r="AL1405" s="26" t="s">
        <v>2590</v>
      </c>
      <c r="AM1405" s="26" t="str" cm="1">
        <f t="array" ref="AM1405">IF(AH1405="Yes",T1405&amp;" (Suspended as of: "&amp;TEXT(AI1405,"m/dd/yyyy")&amp;")",T1405)</f>
        <v>Anchor Electric Motor LLC (Suspended as of: 3/20/2019)</v>
      </c>
      <c r="AN1405" t="str" cm="1">
        <f t="array" ref="AN140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5.00%
PPD 20 Days: 1.00%
PPD 30 Days: 1.00%</v>
      </c>
      <c r="AO1405" t="str" cm="1">
        <f t="array" ref="AO140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30.00%</v>
      </c>
      <c r="AP140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Nicholas Johnson 
Primary Addres: 687 Silver Street, Agawam, MA 01001
Phone Number: 413-537-0731
Fax Number: N/A</v>
      </c>
      <c r="AQ1405" t="str">
        <f>VLOOKUP(data[[#This Row],[Lead Name]],get_cat!$A$170:$B$172,2,0)</f>
        <v>Richard Levesque 
Address: One Ashburton Place Room 1608 Boston, MA 02108 
Phone: 617-359-7269 | Email: richard.levesque@mass.gov</v>
      </c>
      <c r="AR140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Anchor Electric Motor 
Emergency Contact Phone/After Hours: 413-786-6788/413-537-0731
Emergency Contact Email: Anchor-electric@comcast.net</v>
      </c>
    </row>
    <row r="1406" spans="1:44" x14ac:dyDescent="0.35">
      <c r="A1406" t="s">
        <v>2591</v>
      </c>
      <c r="B1406" t="s">
        <v>45</v>
      </c>
      <c r="C1406" t="s">
        <v>2539</v>
      </c>
      <c r="D1406" t="s">
        <v>2592</v>
      </c>
      <c r="E1406" t="s">
        <v>61</v>
      </c>
      <c r="F1406" t="s">
        <v>61</v>
      </c>
      <c r="G1406" t="s">
        <v>61</v>
      </c>
      <c r="H1406" t="s">
        <v>61</v>
      </c>
      <c r="I1406" t="s">
        <v>61</v>
      </c>
      <c r="J1406" t="s">
        <v>61</v>
      </c>
      <c r="K1406" t="s">
        <v>61</v>
      </c>
      <c r="L1406" t="s">
        <v>61</v>
      </c>
      <c r="M1406" t="s">
        <v>61</v>
      </c>
      <c r="N1406" t="s">
        <v>61</v>
      </c>
      <c r="O1406" t="s">
        <v>61</v>
      </c>
      <c r="P1406" t="s">
        <v>61</v>
      </c>
      <c r="Q1406" t="s">
        <v>61</v>
      </c>
      <c r="R1406" t="s">
        <v>61</v>
      </c>
      <c r="S1406" t="s">
        <v>61</v>
      </c>
      <c r="T1406" t="s">
        <v>2214</v>
      </c>
      <c r="U1406" t="s">
        <v>2593</v>
      </c>
      <c r="V1406" t="s">
        <v>2594</v>
      </c>
      <c r="W1406" t="s">
        <v>2217</v>
      </c>
      <c r="X1406" t="s">
        <v>58</v>
      </c>
      <c r="Y1406" t="s">
        <v>2218</v>
      </c>
      <c r="Z1406" t="s">
        <v>2591</v>
      </c>
      <c r="AA1406">
        <v>0.1</v>
      </c>
      <c r="AB1406">
        <v>0.05</v>
      </c>
      <c r="AC1406">
        <v>0</v>
      </c>
      <c r="AD1406">
        <v>0</v>
      </c>
      <c r="AE1406">
        <v>0.02</v>
      </c>
      <c r="AH1406" t="s">
        <v>68</v>
      </c>
      <c r="AI1406" s="26">
        <v>0</v>
      </c>
      <c r="AJ1406" s="26" t="s">
        <v>2595</v>
      </c>
      <c r="AK1406" s="26" t="s">
        <v>2596</v>
      </c>
      <c r="AL1406" s="26" t="s">
        <v>2597</v>
      </c>
      <c r="AM1406" s="26" t="str" cm="1">
        <f t="array" ref="AM1406">IF(AH1406="Yes",T1406&amp;" (Suspended as of: "&amp;TEXT(AI1406,"m/dd/yyyy")&amp;")",T1406)</f>
        <v>A-Plus Fire and Hoods</v>
      </c>
      <c r="AN1406" t="str" cm="1">
        <f t="array" ref="AN140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10.00%
PPD 15 Days: 5.00%
PPD 20 Days: 0.00%
PPD 30 Days: 0.00%</v>
      </c>
      <c r="AO1406" t="str" cm="1">
        <f t="array" ref="AO140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2.00%
% or $ amount Markup Non Business/Emergency Hours: $0.00
% Markup Materials: 0.00%</v>
      </c>
      <c r="AP140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Patrick McCarthy, Managing Partner
Primary Addres: 56 Union St Methuen MA 01884 
Phone Number: 978-552-3207
Fax Number: N/A</v>
      </c>
      <c r="AQ1406" t="str">
        <f>VLOOKUP(data[[#This Row],[Lead Name]],get_cat!$A$170:$B$172,2,0)</f>
        <v>Richard Levesque 
Address: One Ashburton Place Room 1608 Boston, MA 02108 
Phone: 617-359-7269 | Email: richard.levesque@mass.gov</v>
      </c>
      <c r="AR140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Mike Duffy (Managing Partner)
Emergency Contact Phone/After Hours: 978-552-3207/978-857-8258
Emergency Contact Email: Mike.aplusfire@gmail.com</v>
      </c>
    </row>
    <row r="1407" spans="1:44" x14ac:dyDescent="0.35">
      <c r="A1407" t="s">
        <v>2598</v>
      </c>
      <c r="B1407" t="s">
        <v>45</v>
      </c>
      <c r="C1407" t="s">
        <v>2539</v>
      </c>
      <c r="D1407" t="s">
        <v>2582</v>
      </c>
      <c r="E1407" t="s">
        <v>48</v>
      </c>
      <c r="F1407" t="s">
        <v>61</v>
      </c>
      <c r="G1407" t="s">
        <v>61</v>
      </c>
      <c r="H1407" t="s">
        <v>61</v>
      </c>
      <c r="I1407" t="s">
        <v>48</v>
      </c>
      <c r="J1407" t="s">
        <v>61</v>
      </c>
      <c r="K1407" t="s">
        <v>61</v>
      </c>
      <c r="L1407" t="s">
        <v>61</v>
      </c>
      <c r="M1407" t="s">
        <v>61</v>
      </c>
      <c r="N1407" t="s">
        <v>61</v>
      </c>
      <c r="O1407" t="s">
        <v>48</v>
      </c>
      <c r="P1407" t="s">
        <v>61</v>
      </c>
      <c r="Q1407" t="s">
        <v>61</v>
      </c>
      <c r="R1407" t="s">
        <v>61</v>
      </c>
      <c r="S1407" t="s">
        <v>61</v>
      </c>
      <c r="T1407" t="s">
        <v>2599</v>
      </c>
      <c r="U1407" t="s">
        <v>2600</v>
      </c>
      <c r="V1407" t="s">
        <v>2601</v>
      </c>
      <c r="W1407" t="s">
        <v>2602</v>
      </c>
      <c r="X1407" t="s">
        <v>2603</v>
      </c>
      <c r="Y1407" t="s">
        <v>2604</v>
      </c>
      <c r="Z1407" t="s">
        <v>2598</v>
      </c>
      <c r="AA1407">
        <v>0.02</v>
      </c>
      <c r="AB1407">
        <v>0.01</v>
      </c>
      <c r="AC1407">
        <v>0</v>
      </c>
      <c r="AD1407">
        <v>0</v>
      </c>
      <c r="AF1407">
        <v>110</v>
      </c>
      <c r="AH1407" t="s">
        <v>68</v>
      </c>
      <c r="AI1407" s="26">
        <v>0</v>
      </c>
      <c r="AJ1407" s="26" t="s">
        <v>2605</v>
      </c>
      <c r="AK1407" s="26" t="s">
        <v>2606</v>
      </c>
      <c r="AL1407" s="26" t="s">
        <v>2607</v>
      </c>
      <c r="AM1407" s="26" t="str" cm="1">
        <f t="array" ref="AM1407">IF(AH1407="Yes",T1407&amp;" (Suspended as of: "&amp;TEXT(AI1407,"m/dd/yyyy")&amp;")",T1407)</f>
        <v>Applied Dynamics Corp</v>
      </c>
      <c r="AN1407" t="str" cm="1">
        <f t="array" ref="AN140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0.00%
PPD 30 Days: 0.00%</v>
      </c>
      <c r="AO1407" t="str" cm="1">
        <f t="array" ref="AO140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$110.00
% Markup Materials: 0.00%</v>
      </c>
      <c r="AP140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David Cunningham – Vice President
Primary Addres: 38 Butternut Street, Greenfield, MA 01301
Phone Number: 413-774-7268
Fax Number: 413-774-6640</v>
      </c>
      <c r="AQ1407" t="str">
        <f>VLOOKUP(data[[#This Row],[Lead Name]],get_cat!$A$170:$B$172,2,0)</f>
        <v>Richard Levesque 
Address: One Ashburton Place Room 1608 Boston, MA 02108 
Phone: 617-359-7269 | Email: richard.levesque@mass.gov</v>
      </c>
      <c r="AR140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Cory Williams – Inside Sales Manager
Emergency Contact Phone/After Hours: (413) 774-7268/(413) 834-3835
Emergency Contact Email: cory@applied-dynamics.com</v>
      </c>
    </row>
    <row r="1408" spans="1:44" x14ac:dyDescent="0.35">
      <c r="A1408" t="s">
        <v>2608</v>
      </c>
      <c r="B1408" t="s">
        <v>45</v>
      </c>
      <c r="C1408" t="s">
        <v>2539</v>
      </c>
      <c r="D1408" t="s">
        <v>2540</v>
      </c>
      <c r="E1408" t="s">
        <v>61</v>
      </c>
      <c r="F1408" t="s">
        <v>61</v>
      </c>
      <c r="G1408" t="s">
        <v>61</v>
      </c>
      <c r="H1408" t="s">
        <v>61</v>
      </c>
      <c r="I1408" t="s">
        <v>61</v>
      </c>
      <c r="J1408" t="s">
        <v>61</v>
      </c>
      <c r="K1408" t="s">
        <v>61</v>
      </c>
      <c r="L1408" t="s">
        <v>61</v>
      </c>
      <c r="M1408" t="s">
        <v>61</v>
      </c>
      <c r="N1408" t="s">
        <v>61</v>
      </c>
      <c r="O1408" t="s">
        <v>61</v>
      </c>
      <c r="P1408" t="s">
        <v>61</v>
      </c>
      <c r="Q1408" t="s">
        <v>61</v>
      </c>
      <c r="R1408" t="s">
        <v>61</v>
      </c>
      <c r="S1408" t="s">
        <v>61</v>
      </c>
      <c r="T1408" t="s">
        <v>2609</v>
      </c>
      <c r="U1408" t="s">
        <v>2610</v>
      </c>
      <c r="V1408" t="s">
        <v>2611</v>
      </c>
      <c r="W1408" t="s">
        <v>2612</v>
      </c>
      <c r="X1408" t="s">
        <v>2613</v>
      </c>
      <c r="Y1408" t="s">
        <v>2614</v>
      </c>
      <c r="Z1408" t="s">
        <v>2608</v>
      </c>
      <c r="AA1408">
        <v>0.03</v>
      </c>
      <c r="AB1408">
        <v>0.02</v>
      </c>
      <c r="AC1408">
        <v>0.01</v>
      </c>
      <c r="AD1408">
        <v>0</v>
      </c>
      <c r="AE1408">
        <v>0.55000000000000004</v>
      </c>
      <c r="AG1408">
        <v>2.1</v>
      </c>
      <c r="AH1408" t="s">
        <v>68</v>
      </c>
      <c r="AI1408" s="26">
        <v>0</v>
      </c>
      <c r="AJ1408" s="26" t="s">
        <v>2615</v>
      </c>
      <c r="AK1408" s="26" t="s">
        <v>2616</v>
      </c>
      <c r="AL1408" s="26" t="s">
        <v>2617</v>
      </c>
      <c r="AM1408" s="26" t="str" cm="1">
        <f t="array" ref="AM1408">IF(AH1408="Yes",T1408&amp;" (Suspended as of: "&amp;TEXT(AI1408,"m/dd/yyyy")&amp;")",T1408)</f>
        <v>Belfor Property Restoration</v>
      </c>
      <c r="AN1408" t="str" cm="1">
        <f t="array" ref="AN140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1408" t="str" cm="1">
        <f t="array" ref="AO140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55.00%
% or $ amount Markup Non Business/Emergency Hours: $0.00
% Markup Materials: 210.00%</v>
      </c>
      <c r="AP140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Mike Cody
Primary Addres: 138 Bartlett Street, Marlborough, MA 01752
Phone Number: 203-464-0533
Fax Number: 508-485-9783</v>
      </c>
      <c r="AQ1408" t="str">
        <f>VLOOKUP(data[[#This Row],[Lead Name]],get_cat!$A$170:$B$172,2,0)</f>
        <v>Richard Levesque 
Address: One Ashburton Place Room 1608 Boston, MA 02108 
Phone: 617-359-7269 | Email: richard.levesque@mass.gov</v>
      </c>
      <c r="AR140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TJ Hearn
Emergency Contact Phone/After Hours: 774-245-4096
Emergency Contact Email: tj.hearn@us.belfor.us </v>
      </c>
    </row>
    <row r="1409" spans="1:44" x14ac:dyDescent="0.35">
      <c r="A1409" t="s">
        <v>2618</v>
      </c>
      <c r="B1409" t="s">
        <v>45</v>
      </c>
      <c r="C1409" t="s">
        <v>2539</v>
      </c>
      <c r="D1409" t="s">
        <v>2540</v>
      </c>
      <c r="E1409" t="s">
        <v>48</v>
      </c>
      <c r="F1409" t="s">
        <v>48</v>
      </c>
      <c r="G1409" t="s">
        <v>48</v>
      </c>
      <c r="H1409" t="s">
        <v>48</v>
      </c>
      <c r="I1409" t="s">
        <v>48</v>
      </c>
      <c r="J1409" t="s">
        <v>48</v>
      </c>
      <c r="K1409" t="s">
        <v>48</v>
      </c>
      <c r="L1409" t="s">
        <v>48</v>
      </c>
      <c r="M1409" t="s">
        <v>48</v>
      </c>
      <c r="N1409" t="s">
        <v>61</v>
      </c>
      <c r="O1409" t="s">
        <v>48</v>
      </c>
      <c r="P1409" t="s">
        <v>48</v>
      </c>
      <c r="Q1409" t="s">
        <v>48</v>
      </c>
      <c r="R1409" t="s">
        <v>61</v>
      </c>
      <c r="S1409" t="s">
        <v>61</v>
      </c>
      <c r="T1409" t="s">
        <v>2619</v>
      </c>
      <c r="U1409" t="s">
        <v>2620</v>
      </c>
      <c r="V1409" t="s">
        <v>2621</v>
      </c>
      <c r="W1409" t="s">
        <v>2622</v>
      </c>
      <c r="X1409" t="s">
        <v>133</v>
      </c>
      <c r="Y1409" t="s">
        <v>2623</v>
      </c>
      <c r="Z1409" t="s">
        <v>2618</v>
      </c>
      <c r="AA1409">
        <v>0.03</v>
      </c>
      <c r="AB1409">
        <v>0.02</v>
      </c>
      <c r="AC1409">
        <v>0.01</v>
      </c>
      <c r="AD1409">
        <v>0</v>
      </c>
      <c r="AE1409">
        <v>0.65</v>
      </c>
      <c r="AF1409">
        <v>1.1499999999999999</v>
      </c>
      <c r="AG1409">
        <v>0.4</v>
      </c>
      <c r="AH1409" t="s">
        <v>68</v>
      </c>
      <c r="AI1409" s="26">
        <v>0</v>
      </c>
      <c r="AJ1409" s="26" t="s">
        <v>2621</v>
      </c>
      <c r="AK1409" s="26" t="s">
        <v>2622</v>
      </c>
      <c r="AL1409" s="26" t="s">
        <v>2624</v>
      </c>
      <c r="AM1409" s="26" t="str" cm="1">
        <f t="array" ref="AM1409">IF(AH1409="Yes",T1409&amp;" (Suspended as of: "&amp;TEXT(AI1409,"m/dd/yyyy")&amp;")",T1409)</f>
        <v>Belgrave Business Group, Inc. d/b/a PuroClean Certified Restoration Specialists</v>
      </c>
      <c r="AN1409" t="str" cm="1">
        <f t="array" ref="AN140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1409" t="str" cm="1">
        <f t="array" ref="AO140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65.00%
% or $ amount Markup Non Business/Emergency Hours: $1.15
% Markup Materials: 40.00%</v>
      </c>
      <c r="AP140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Nigel Belgrave
Primary Addres: 482 Southbridge Street, Ste 331, Auburn, MA 01501
Phone Number: 774-321-3232
Fax Number: 0</v>
      </c>
      <c r="AQ1409" t="str">
        <f>VLOOKUP(data[[#This Row],[Lead Name]],get_cat!$A$170:$B$172,2,0)</f>
        <v>Richard Levesque 
Address: One Ashburton Place Room 1608 Boston, MA 02108 
Phone: 617-359-7269 | Email: richard.levesque@mass.gov</v>
      </c>
      <c r="AR140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Nigel Belgrave
Emergency Contact Phone/After Hours: 774-321-3232
Emergency Contact Email: NBelgrave@PuroClean.com </v>
      </c>
    </row>
    <row r="1410" spans="1:44" x14ac:dyDescent="0.35">
      <c r="A1410" t="s">
        <v>2625</v>
      </c>
      <c r="B1410" t="s">
        <v>45</v>
      </c>
      <c r="C1410" t="s">
        <v>2539</v>
      </c>
      <c r="D1410" t="s">
        <v>2592</v>
      </c>
      <c r="E1410" t="s">
        <v>61</v>
      </c>
      <c r="F1410" t="s">
        <v>61</v>
      </c>
      <c r="G1410" t="s">
        <v>61</v>
      </c>
      <c r="H1410" t="s">
        <v>61</v>
      </c>
      <c r="I1410" t="s">
        <v>61</v>
      </c>
      <c r="J1410" t="s">
        <v>61</v>
      </c>
      <c r="K1410" t="s">
        <v>61</v>
      </c>
      <c r="L1410" t="s">
        <v>61</v>
      </c>
      <c r="M1410" t="s">
        <v>61</v>
      </c>
      <c r="N1410" t="s">
        <v>61</v>
      </c>
      <c r="O1410" t="s">
        <v>61</v>
      </c>
      <c r="P1410" t="s">
        <v>61</v>
      </c>
      <c r="Q1410" t="s">
        <v>61</v>
      </c>
      <c r="R1410" t="s">
        <v>61</v>
      </c>
      <c r="S1410" t="s">
        <v>61</v>
      </c>
      <c r="T1410" t="s">
        <v>2626</v>
      </c>
      <c r="U1410" t="s">
        <v>2627</v>
      </c>
      <c r="V1410" t="s">
        <v>2628</v>
      </c>
      <c r="W1410" t="s">
        <v>290</v>
      </c>
      <c r="X1410" t="s">
        <v>291</v>
      </c>
      <c r="Y1410" t="s">
        <v>2629</v>
      </c>
      <c r="Z1410" t="s">
        <v>2625</v>
      </c>
      <c r="AA1410">
        <v>0.03</v>
      </c>
      <c r="AB1410">
        <v>0.02</v>
      </c>
      <c r="AC1410">
        <v>0.02</v>
      </c>
      <c r="AD1410">
        <v>0.01</v>
      </c>
      <c r="AF1410">
        <v>122.5</v>
      </c>
      <c r="AG1410">
        <v>0.1</v>
      </c>
      <c r="AH1410" t="s">
        <v>68</v>
      </c>
      <c r="AI1410" s="26">
        <v>0</v>
      </c>
      <c r="AJ1410" s="26" t="s">
        <v>2630</v>
      </c>
      <c r="AK1410" s="26" t="s">
        <v>2631</v>
      </c>
      <c r="AL1410" s="26" t="s">
        <v>295</v>
      </c>
      <c r="AM1410" s="26" t="str" cm="1">
        <f t="array" ref="AM1410">IF(AH1410="Yes",T1410&amp;" (Suspended as of: "&amp;TEXT(AI1410,"m/dd/yyyy")&amp;")",T1410)</f>
        <v>BMCA, Inc. DBA  Air Duct Services</v>
      </c>
      <c r="AN1410" t="str" cm="1">
        <f t="array" ref="AN141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2.00%
PPD 30 Days: 1.00%</v>
      </c>
      <c r="AO1410" t="str" cm="1">
        <f t="array" ref="AO141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$122.50
% Markup Materials: 10.00%</v>
      </c>
      <c r="AP141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John Evan, President
Primary Addres: 100 Messina Drive, Braintree, MA 02184
Phone Number: 781-356-8244
Fax Number: 781-356-8493</v>
      </c>
      <c r="AQ1410" t="str">
        <f>VLOOKUP(data[[#This Row],[Lead Name]],get_cat!$A$170:$B$172,2,0)</f>
        <v>Richard Levesque 
Address: One Ashburton Place Room 1608 Boston, MA 02108 
Phone: 617-359-7269 | Email: richard.levesque@mass.gov</v>
      </c>
      <c r="AR141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KEN SCHAEFER, VP OF OPERATIONS
Emergency Contact Phone/After Hours: 781-356-8244/339-927-4315
Emergency Contact Email: ken@airductservices.com</v>
      </c>
    </row>
    <row r="1411" spans="1:44" x14ac:dyDescent="0.35">
      <c r="A1411" t="s">
        <v>2632</v>
      </c>
      <c r="B1411" t="s">
        <v>45</v>
      </c>
      <c r="C1411" t="s">
        <v>2539</v>
      </c>
      <c r="D1411" t="s">
        <v>2633</v>
      </c>
      <c r="E1411" t="s">
        <v>61</v>
      </c>
      <c r="F1411" t="s">
        <v>61</v>
      </c>
      <c r="G1411" t="s">
        <v>61</v>
      </c>
      <c r="H1411" t="s">
        <v>61</v>
      </c>
      <c r="I1411" t="s">
        <v>61</v>
      </c>
      <c r="J1411" t="s">
        <v>61</v>
      </c>
      <c r="K1411" t="s">
        <v>61</v>
      </c>
      <c r="L1411" t="s">
        <v>61</v>
      </c>
      <c r="M1411" t="s">
        <v>61</v>
      </c>
      <c r="N1411" t="s">
        <v>61</v>
      </c>
      <c r="O1411" t="s">
        <v>61</v>
      </c>
      <c r="P1411" t="s">
        <v>61</v>
      </c>
      <c r="Q1411" t="s">
        <v>61</v>
      </c>
      <c r="R1411" t="s">
        <v>61</v>
      </c>
      <c r="S1411" t="s">
        <v>61</v>
      </c>
      <c r="T1411" t="s">
        <v>2634</v>
      </c>
      <c r="U1411" t="s">
        <v>2118</v>
      </c>
      <c r="V1411" t="s">
        <v>2119</v>
      </c>
      <c r="W1411" t="s">
        <v>2120</v>
      </c>
      <c r="X1411" t="s">
        <v>133</v>
      </c>
      <c r="Y1411" t="s">
        <v>2121</v>
      </c>
      <c r="Z1411" t="s">
        <v>2632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 t="s">
        <v>68</v>
      </c>
      <c r="AI1411" s="26">
        <v>0</v>
      </c>
      <c r="AJ1411" s="26" t="s">
        <v>183</v>
      </c>
      <c r="AK1411" s="26" t="s">
        <v>183</v>
      </c>
      <c r="AL1411" s="26" t="s">
        <v>183</v>
      </c>
      <c r="AM1411" s="26" t="str" cm="1">
        <f t="array" ref="AM1411">IF(AH1411="Yes",T1411&amp;" (Suspended as of: "&amp;TEXT(AI1411,"m/dd/yyyy")&amp;")",T1411)</f>
        <v>Brandao Property Resolution Team DBA SERVPRO of Allston Brighton Brookline</v>
      </c>
      <c r="AN1411" t="str" cm="1">
        <f t="array" ref="AN141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11" t="str" cm="1">
        <f t="array" ref="AO141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1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Lillian Brandao
Primary Addres: 106 River Street, Dedham, MA 02026
Phone Number: 617-903-5055
Fax Number: 0</v>
      </c>
      <c r="AQ1411" t="str">
        <f>VLOOKUP(data[[#This Row],[Lead Name]],get_cat!$A$170:$B$172,2,0)</f>
        <v>Richard Levesque 
Address: One Ashburton Place Room 1608 Boston, MA 02108 
Phone: 617-359-7269 | Email: richard.levesque@mass.gov</v>
      </c>
      <c r="AR141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1412" spans="1:44" x14ac:dyDescent="0.35">
      <c r="A1412" t="s">
        <v>2635</v>
      </c>
      <c r="B1412" t="s">
        <v>45</v>
      </c>
      <c r="C1412" t="s">
        <v>2539</v>
      </c>
      <c r="D1412" t="s">
        <v>2540</v>
      </c>
      <c r="E1412" t="s">
        <v>48</v>
      </c>
      <c r="F1412" t="s">
        <v>48</v>
      </c>
      <c r="G1412" t="s">
        <v>48</v>
      </c>
      <c r="H1412" t="s">
        <v>48</v>
      </c>
      <c r="I1412" t="s">
        <v>48</v>
      </c>
      <c r="J1412" t="s">
        <v>48</v>
      </c>
      <c r="K1412" t="s">
        <v>48</v>
      </c>
      <c r="L1412" t="s">
        <v>61</v>
      </c>
      <c r="M1412" t="s">
        <v>61</v>
      </c>
      <c r="N1412" t="s">
        <v>61</v>
      </c>
      <c r="O1412" t="s">
        <v>48</v>
      </c>
      <c r="P1412" t="s">
        <v>61</v>
      </c>
      <c r="Q1412" t="s">
        <v>48</v>
      </c>
      <c r="R1412" t="s">
        <v>48</v>
      </c>
      <c r="S1412" t="s">
        <v>61</v>
      </c>
      <c r="T1412" t="s">
        <v>2636</v>
      </c>
      <c r="U1412" t="s">
        <v>2637</v>
      </c>
      <c r="V1412" t="s">
        <v>2638</v>
      </c>
      <c r="W1412" t="s">
        <v>2639</v>
      </c>
      <c r="X1412" t="s">
        <v>2640</v>
      </c>
      <c r="Y1412" t="s">
        <v>2641</v>
      </c>
      <c r="Z1412" t="s">
        <v>2635</v>
      </c>
      <c r="AA1412">
        <v>0.04</v>
      </c>
      <c r="AB1412">
        <v>0.03</v>
      </c>
      <c r="AC1412">
        <v>0.02</v>
      </c>
      <c r="AD1412">
        <v>0.01</v>
      </c>
      <c r="AE1412">
        <v>0.48</v>
      </c>
      <c r="AG1412">
        <v>0.2</v>
      </c>
      <c r="AH1412" t="s">
        <v>68</v>
      </c>
      <c r="AI1412" s="26">
        <v>0</v>
      </c>
      <c r="AJ1412" s="26" t="s">
        <v>2642</v>
      </c>
      <c r="AK1412" s="26" t="s">
        <v>2643</v>
      </c>
      <c r="AL1412" s="26" t="s">
        <v>2644</v>
      </c>
      <c r="AM1412" s="26" t="str" cm="1">
        <f t="array" ref="AM1412">IF(AH1412="Yes",T1412&amp;" (Suspended as of: "&amp;TEXT(AI1412,"m/dd/yyyy")&amp;")",T1412)</f>
        <v xml:space="preserve">Cardinal Restoration LLC </v>
      </c>
      <c r="AN1412" t="str" cm="1">
        <f t="array" ref="AN141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4.00%
PPD 15 Days: 3.00%
PPD 20 Days: 2.00%
PPD 30 Days: 1.00%</v>
      </c>
      <c r="AO1412" t="str" cm="1">
        <f t="array" ref="AO141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48.00%
% or $ amount Markup Non Business/Emergency Hours: $0.00
% Markup Materials: 20.00%</v>
      </c>
      <c r="AP141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Brent Arthaud
Primary Addres: 10 E Worcester Street, Worcester, MA 01604
Phone Number: 508-889-0790
Fax Number: 508-831-4448</v>
      </c>
      <c r="AQ1412" t="str">
        <f>VLOOKUP(data[[#This Row],[Lead Name]],get_cat!$A$170:$B$172,2,0)</f>
        <v>Richard Levesque 
Address: One Ashburton Place Room 1608 Boston, MA 02108 
Phone: 617-359-7269 | Email: richard.levesque@mass.gov</v>
      </c>
      <c r="AR141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Robin Lornell, Office Manager
Emergency Contact Phone/After Hours: 508-887-2981/508-887-2981
Emergency Contact Email: rlornell@rainbowsema.com</v>
      </c>
    </row>
    <row r="1413" spans="1:44" x14ac:dyDescent="0.35">
      <c r="A1413" t="s">
        <v>133</v>
      </c>
      <c r="B1413" t="s">
        <v>322</v>
      </c>
      <c r="C1413" t="s">
        <v>322</v>
      </c>
      <c r="D1413" t="s">
        <v>322</v>
      </c>
      <c r="E1413" t="s">
        <v>48</v>
      </c>
      <c r="F1413" t="s">
        <v>48</v>
      </c>
      <c r="G1413" t="s">
        <v>48</v>
      </c>
      <c r="H1413" t="s">
        <v>48</v>
      </c>
      <c r="I1413" t="s">
        <v>48</v>
      </c>
      <c r="J1413" t="s">
        <v>48</v>
      </c>
      <c r="K1413" t="s">
        <v>48</v>
      </c>
      <c r="L1413" t="s">
        <v>48</v>
      </c>
      <c r="M1413" t="s">
        <v>48</v>
      </c>
      <c r="N1413" t="s">
        <v>48</v>
      </c>
      <c r="O1413" t="s">
        <v>48</v>
      </c>
      <c r="P1413" t="s">
        <v>48</v>
      </c>
      <c r="Q1413" t="s">
        <v>48</v>
      </c>
      <c r="R1413" t="s">
        <v>48</v>
      </c>
      <c r="S1413" t="s">
        <v>48</v>
      </c>
      <c r="T1413" t="s">
        <v>322</v>
      </c>
      <c r="U1413" t="s">
        <v>322</v>
      </c>
      <c r="V1413" t="s">
        <v>322</v>
      </c>
      <c r="W1413" t="s">
        <v>322</v>
      </c>
      <c r="X1413" t="s">
        <v>322</v>
      </c>
      <c r="Y1413" t="s">
        <v>322</v>
      </c>
      <c r="Z1413" t="s">
        <v>322</v>
      </c>
      <c r="AH1413" t="s">
        <v>322</v>
      </c>
      <c r="AI1413" s="26"/>
      <c r="AJ1413" s="26" t="s">
        <v>322</v>
      </c>
      <c r="AK1413" s="26" t="s">
        <v>322</v>
      </c>
      <c r="AL1413" s="26" t="s">
        <v>322</v>
      </c>
      <c r="AM1413" s="26" t="str" cm="1">
        <f t="array" ref="AM1413">IF(AH1413="Yes",T1413&amp;" (Suspended as of: "&amp;TEXT(AI1413,"m/dd/yyyy")&amp;")",T1413)</f>
        <v xml:space="preserve"> </v>
      </c>
      <c r="AN1413" t="str" cm="1">
        <f t="array" ref="AN141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13" t="str" cm="1">
        <f t="array" ref="AO141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1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13" t="e">
        <f>VLOOKUP(data[[#This Row],[Lead Name]],get_cat!$A$170:$B$172,2,0)</f>
        <v>#N/A</v>
      </c>
      <c r="AR141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14" spans="1:44" x14ac:dyDescent="0.35">
      <c r="A1414" t="s">
        <v>2645</v>
      </c>
      <c r="B1414" t="s">
        <v>45</v>
      </c>
      <c r="C1414" t="s">
        <v>2539</v>
      </c>
      <c r="D1414" t="s">
        <v>2549</v>
      </c>
      <c r="E1414" t="s">
        <v>48</v>
      </c>
      <c r="F1414" t="s">
        <v>61</v>
      </c>
      <c r="G1414" t="s">
        <v>48</v>
      </c>
      <c r="H1414" t="s">
        <v>61</v>
      </c>
      <c r="I1414" t="s">
        <v>48</v>
      </c>
      <c r="J1414" t="s">
        <v>61</v>
      </c>
      <c r="K1414" t="s">
        <v>48</v>
      </c>
      <c r="L1414" t="s">
        <v>48</v>
      </c>
      <c r="M1414" t="s">
        <v>48</v>
      </c>
      <c r="N1414" t="s">
        <v>61</v>
      </c>
      <c r="O1414" t="s">
        <v>48</v>
      </c>
      <c r="P1414" t="s">
        <v>61</v>
      </c>
      <c r="Q1414" t="s">
        <v>61</v>
      </c>
      <c r="R1414" t="s">
        <v>61</v>
      </c>
      <c r="S1414" t="s">
        <v>61</v>
      </c>
      <c r="T1414" t="s">
        <v>2646</v>
      </c>
      <c r="U1414" t="s">
        <v>2647</v>
      </c>
      <c r="V1414" t="s">
        <v>2648</v>
      </c>
      <c r="W1414" t="s">
        <v>2649</v>
      </c>
      <c r="X1414" t="s">
        <v>2650</v>
      </c>
      <c r="Y1414" t="s">
        <v>2651</v>
      </c>
      <c r="Z1414" t="s">
        <v>2645</v>
      </c>
      <c r="AA1414">
        <v>0.03</v>
      </c>
      <c r="AB1414">
        <v>0.02</v>
      </c>
      <c r="AC1414">
        <v>0.01</v>
      </c>
      <c r="AD1414">
        <v>0</v>
      </c>
      <c r="AE1414">
        <v>0.1</v>
      </c>
      <c r="AF1414">
        <v>137.5</v>
      </c>
      <c r="AG1414">
        <v>0.1</v>
      </c>
      <c r="AH1414" t="s">
        <v>68</v>
      </c>
      <c r="AI1414" s="26">
        <v>0</v>
      </c>
      <c r="AJ1414" s="26" t="s">
        <v>2652</v>
      </c>
      <c r="AK1414" s="26" t="s">
        <v>2653</v>
      </c>
      <c r="AL1414" s="26" t="s">
        <v>2654</v>
      </c>
      <c r="AM1414" s="26" t="str" cm="1">
        <f t="array" ref="AM1414">IF(AH1414="Yes",T1414&amp;" (Suspended as of: "&amp;TEXT(AI1414,"m/dd/yyyy")&amp;")",T1414)</f>
        <v>Gibson Roofs, Inc.</v>
      </c>
      <c r="AN1414" t="str" cm="1">
        <f t="array" ref="AN141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1414" t="str" cm="1">
        <f t="array" ref="AO141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10.00%
% or $ amount Markup Non Business/Emergency Hours: $137.50
% Markup Materials: 10.00%</v>
      </c>
      <c r="AP141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Kevin K. Gibson
Primary Addres: 369 Winter Street, Hanover, MA 02339
Phone Number: 781-826-6344
Fax Number: 781-826-8063</v>
      </c>
      <c r="AQ1414" t="str">
        <f>VLOOKUP(data[[#This Row],[Lead Name]],get_cat!$A$170:$B$172,2,0)</f>
        <v>Richard Levesque 
Address: One Ashburton Place Room 1608 Boston, MA 02108 
Phone: 617-359-7269 | Email: richard.levesque@mass.gov</v>
      </c>
      <c r="AR141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Kevin K. Gibson, President
Emergency Contact Phone/After Hours: 781-826-6344/781-248-4701
Emergency Contact Email: KGibson@GibsonRoofs.com</v>
      </c>
    </row>
    <row r="1415" spans="1:44" x14ac:dyDescent="0.35">
      <c r="A1415" t="s">
        <v>2655</v>
      </c>
      <c r="B1415" t="s">
        <v>45</v>
      </c>
      <c r="C1415" t="s">
        <v>2539</v>
      </c>
      <c r="D1415" t="s">
        <v>2540</v>
      </c>
      <c r="E1415" t="s">
        <v>48</v>
      </c>
      <c r="F1415" t="s">
        <v>48</v>
      </c>
      <c r="G1415" t="s">
        <v>48</v>
      </c>
      <c r="H1415" t="s">
        <v>48</v>
      </c>
      <c r="I1415" t="s">
        <v>48</v>
      </c>
      <c r="J1415" t="s">
        <v>61</v>
      </c>
      <c r="K1415" t="s">
        <v>48</v>
      </c>
      <c r="L1415" t="s">
        <v>48</v>
      </c>
      <c r="M1415" t="s">
        <v>48</v>
      </c>
      <c r="N1415" t="s">
        <v>61</v>
      </c>
      <c r="O1415" t="s">
        <v>48</v>
      </c>
      <c r="P1415" t="s">
        <v>61</v>
      </c>
      <c r="Q1415" t="s">
        <v>61</v>
      </c>
      <c r="R1415" t="s">
        <v>61</v>
      </c>
      <c r="S1415" t="s">
        <v>61</v>
      </c>
      <c r="T1415" t="s">
        <v>2656</v>
      </c>
      <c r="U1415" t="s">
        <v>2657</v>
      </c>
      <c r="V1415" t="s">
        <v>2658</v>
      </c>
      <c r="W1415" t="s">
        <v>2659</v>
      </c>
      <c r="X1415" t="s">
        <v>2660</v>
      </c>
      <c r="Y1415" t="s">
        <v>2661</v>
      </c>
      <c r="Z1415" t="s">
        <v>2655</v>
      </c>
      <c r="AA1415">
        <v>0.05</v>
      </c>
      <c r="AB1415">
        <v>0.04</v>
      </c>
      <c r="AC1415">
        <v>0.03</v>
      </c>
      <c r="AD1415">
        <v>0.02</v>
      </c>
      <c r="AE1415">
        <v>0.74</v>
      </c>
      <c r="AG1415">
        <v>0.25</v>
      </c>
      <c r="AH1415" t="s">
        <v>68</v>
      </c>
      <c r="AI1415" s="26">
        <v>0</v>
      </c>
      <c r="AJ1415" s="26" t="s">
        <v>2658</v>
      </c>
      <c r="AK1415" s="26" t="s">
        <v>2662</v>
      </c>
      <c r="AL1415" s="26" t="s">
        <v>2663</v>
      </c>
      <c r="AM1415" s="26" t="str" cm="1">
        <f t="array" ref="AM1415">IF(AH1415="Yes",T1415&amp;" (Suspended as of: "&amp;TEXT(AI1415,"m/dd/yyyy")&amp;")",T1415)</f>
        <v>Gilmore Brothers Inc.,  DBA ServiceMaster by Gilmore</v>
      </c>
      <c r="AN1415" t="str" cm="1">
        <f t="array" ref="AN141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4.00%
PPD 20 Days: 3.00%
PPD 30 Days: 2.00%</v>
      </c>
      <c r="AO1415" t="str" cm="1">
        <f t="array" ref="AO141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74.00%
% or $ amount Markup Non Business/Emergency Hours: $0.00
% Markup Materials: 25.00%</v>
      </c>
      <c r="AP141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Sarah LaFleur Friedman, Vice President of Strategic Marketing
Primary Addres: 390 Lenox Street, Norwood, MA 02062
Phone Number: (508) 922-7549
Fax Number: (508) 872-6373</v>
      </c>
      <c r="AQ1415" t="str">
        <f>VLOOKUP(data[[#This Row],[Lead Name]],get_cat!$A$170:$B$172,2,0)</f>
        <v>Richard Levesque 
Address: One Ashburton Place Room 1608 Boston, MA 02108 
Phone: 617-359-7269 | Email: richard.levesque@mass.gov</v>
      </c>
      <c r="AR141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Sarah LaFleur Friedman, Vice President of Strategic Marketing
Emergency Contact Phone/After Hours: 800-783-0552/508-922-7549
Emergency Contact Email: sfriedman@svmgilmore.com</v>
      </c>
    </row>
    <row r="1416" spans="1:44" x14ac:dyDescent="0.35">
      <c r="A1416" t="s">
        <v>2664</v>
      </c>
      <c r="B1416" t="s">
        <v>45</v>
      </c>
      <c r="C1416" t="s">
        <v>2539</v>
      </c>
      <c r="D1416" t="s">
        <v>2633</v>
      </c>
      <c r="E1416" t="s">
        <v>48</v>
      </c>
      <c r="F1416" t="s">
        <v>48</v>
      </c>
      <c r="G1416" t="s">
        <v>48</v>
      </c>
      <c r="H1416" t="s">
        <v>48</v>
      </c>
      <c r="I1416" t="s">
        <v>48</v>
      </c>
      <c r="J1416" t="s">
        <v>61</v>
      </c>
      <c r="K1416" t="s">
        <v>48</v>
      </c>
      <c r="L1416" t="s">
        <v>48</v>
      </c>
      <c r="M1416" t="s">
        <v>48</v>
      </c>
      <c r="N1416" t="s">
        <v>61</v>
      </c>
      <c r="O1416" t="s">
        <v>48</v>
      </c>
      <c r="P1416" t="s">
        <v>61</v>
      </c>
      <c r="Q1416" t="s">
        <v>48</v>
      </c>
      <c r="R1416" t="s">
        <v>61</v>
      </c>
      <c r="S1416" t="s">
        <v>61</v>
      </c>
      <c r="T1416" t="s">
        <v>2665</v>
      </c>
      <c r="U1416" t="s">
        <v>2657</v>
      </c>
      <c r="V1416" t="s">
        <v>2658</v>
      </c>
      <c r="W1416" t="s">
        <v>2659</v>
      </c>
      <c r="X1416" t="s">
        <v>2660</v>
      </c>
      <c r="Y1416" t="s">
        <v>2663</v>
      </c>
      <c r="Z1416" t="s">
        <v>2664</v>
      </c>
      <c r="AA1416">
        <v>0</v>
      </c>
      <c r="AB1416">
        <v>0</v>
      </c>
      <c r="AC1416">
        <v>0</v>
      </c>
      <c r="AD1416">
        <v>0</v>
      </c>
      <c r="AE1416">
        <v>0.74</v>
      </c>
      <c r="AF1416">
        <v>0</v>
      </c>
      <c r="AG1416">
        <v>0.2</v>
      </c>
      <c r="AH1416" t="s">
        <v>68</v>
      </c>
      <c r="AI1416" s="26">
        <v>0</v>
      </c>
      <c r="AJ1416" s="26" t="s">
        <v>2666</v>
      </c>
      <c r="AK1416" s="26" t="s">
        <v>2667</v>
      </c>
      <c r="AL1416" s="26" t="s">
        <v>2668</v>
      </c>
      <c r="AM1416" s="26" t="str" cm="1">
        <f t="array" ref="AM1416">IF(AH1416="Yes",T1416&amp;" (Suspended as of: "&amp;TEXT(AI1416,"m/dd/yyyy")&amp;")",T1416)</f>
        <v>Gilmore Brothers Inc., DBA ServiceMaster by Gilmore</v>
      </c>
      <c r="AN1416" t="str" cm="1">
        <f t="array" ref="AN141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16" t="str" cm="1">
        <f t="array" ref="AO141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74.00%
% or $ amount Markup Non Business/Emergency Hours: $0.00
% Markup Materials: 20.00%</v>
      </c>
      <c r="AP141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Sarah LaFleur Friedman, Vice President of Strategic Marketing
Primary Addres: 390 Lenox Street, Norwood, MA 02062
Phone Number: (508) 922-7549
Fax Number: (508) 872-6373</v>
      </c>
      <c r="AQ1416" t="str">
        <f>VLOOKUP(data[[#This Row],[Lead Name]],get_cat!$A$170:$B$172,2,0)</f>
        <v>Richard Levesque 
Address: One Ashburton Place Room 1608 Boston, MA 02108 
Phone: 617-359-7269 | Email: richard.levesque@mass.gov</v>
      </c>
      <c r="AR141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Cam Denommee
Emergency Contact Phone/After Hours: 508-282-0100
Emergency Contact Email: cdenommee@svmgilmore.com</v>
      </c>
    </row>
    <row r="1417" spans="1:44" x14ac:dyDescent="0.35">
      <c r="A1417" t="s">
        <v>2669</v>
      </c>
      <c r="B1417" t="s">
        <v>45</v>
      </c>
      <c r="C1417" t="s">
        <v>2539</v>
      </c>
      <c r="D1417" t="s">
        <v>2549</v>
      </c>
      <c r="E1417" t="s">
        <v>61</v>
      </c>
      <c r="F1417" t="s">
        <v>61</v>
      </c>
      <c r="G1417" t="s">
        <v>61</v>
      </c>
      <c r="H1417" t="s">
        <v>61</v>
      </c>
      <c r="I1417" t="s">
        <v>61</v>
      </c>
      <c r="J1417" t="s">
        <v>61</v>
      </c>
      <c r="K1417" t="s">
        <v>61</v>
      </c>
      <c r="L1417" t="s">
        <v>61</v>
      </c>
      <c r="M1417" t="s">
        <v>61</v>
      </c>
      <c r="N1417" t="s">
        <v>61</v>
      </c>
      <c r="O1417" t="s">
        <v>61</v>
      </c>
      <c r="P1417" t="s">
        <v>61</v>
      </c>
      <c r="Q1417" t="s">
        <v>61</v>
      </c>
      <c r="R1417" t="s">
        <v>61</v>
      </c>
      <c r="S1417" t="s">
        <v>61</v>
      </c>
      <c r="T1417" t="s">
        <v>2670</v>
      </c>
      <c r="U1417" t="s">
        <v>2671</v>
      </c>
      <c r="V1417" t="s">
        <v>2672</v>
      </c>
      <c r="W1417" t="s">
        <v>2673</v>
      </c>
      <c r="X1417" t="s">
        <v>133</v>
      </c>
      <c r="Y1417" t="s">
        <v>2674</v>
      </c>
      <c r="Z1417" t="s">
        <v>2669</v>
      </c>
      <c r="AA1417">
        <v>2.5000000000000001E-2</v>
      </c>
      <c r="AB1417">
        <v>0.02</v>
      </c>
      <c r="AC1417">
        <v>1.4999999999999999E-2</v>
      </c>
      <c r="AD1417">
        <v>0.01</v>
      </c>
      <c r="AE1417">
        <v>0.35</v>
      </c>
      <c r="AF1417">
        <v>0</v>
      </c>
      <c r="AG1417">
        <v>0.35</v>
      </c>
      <c r="AH1417" t="s">
        <v>133</v>
      </c>
      <c r="AI1417" s="26">
        <v>0</v>
      </c>
      <c r="AJ1417" s="26" t="s">
        <v>2675</v>
      </c>
      <c r="AK1417" s="26" t="s">
        <v>2676</v>
      </c>
      <c r="AL1417" s="26" t="s">
        <v>2677</v>
      </c>
      <c r="AM1417" s="26" t="str" cm="1">
        <f t="array" ref="AM1417">IF(AH1417="Yes",T1417&amp;" (Suspended as of: "&amp;TEXT(AI1417,"m/dd/yyyy")&amp;")",T1417)</f>
        <v>Greenwood Industries</v>
      </c>
      <c r="AN1417" t="str" cm="1">
        <f t="array" ref="AN141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2.50%
PPD 15 Days: 2.00%
PPD 20 Days: 1.50%
PPD 30 Days: 1.00%</v>
      </c>
      <c r="AO1417" t="str" cm="1">
        <f t="array" ref="AO141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35.00%
% or $ amount Markup Non Business/Emergency Hours: $0.00
% Markup Materials: 35.00%</v>
      </c>
      <c r="AP141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Joe Jolicoeur
Primary Addres: 640 Lincoln Street, Worcester, MA 01887
Phone Number: 508-865-4040
Fax Number: 0</v>
      </c>
      <c r="AQ1417" t="str">
        <f>VLOOKUP(data[[#This Row],[Lead Name]],get_cat!$A$170:$B$172,2,0)</f>
        <v>Richard Levesque 
Address: One Ashburton Place Room 1608 Boston, MA 02108 
Phone: 617-359-7269 | Email: richard.levesque@mass.gov</v>
      </c>
      <c r="AR141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Kevin LaDuke
Emergency Contact Phone/After Hours: 774-502-8934
Emergency Contact Email: kladuke@greenwood-industries.com</v>
      </c>
    </row>
    <row r="1418" spans="1:44" x14ac:dyDescent="0.35">
      <c r="A1418" t="s">
        <v>2678</v>
      </c>
      <c r="B1418" t="s">
        <v>45</v>
      </c>
      <c r="C1418" t="s">
        <v>2539</v>
      </c>
      <c r="D1418" t="s">
        <v>2582</v>
      </c>
      <c r="E1418" t="s">
        <v>61</v>
      </c>
      <c r="F1418" t="s">
        <v>61</v>
      </c>
      <c r="G1418" t="s">
        <v>61</v>
      </c>
      <c r="H1418" t="s">
        <v>61</v>
      </c>
      <c r="I1418" t="s">
        <v>61</v>
      </c>
      <c r="J1418" t="s">
        <v>61</v>
      </c>
      <c r="K1418" t="s">
        <v>61</v>
      </c>
      <c r="L1418" t="s">
        <v>61</v>
      </c>
      <c r="M1418" t="s">
        <v>61</v>
      </c>
      <c r="N1418" t="s">
        <v>61</v>
      </c>
      <c r="O1418" t="s">
        <v>61</v>
      </c>
      <c r="P1418" t="s">
        <v>61</v>
      </c>
      <c r="Q1418" t="s">
        <v>61</v>
      </c>
      <c r="R1418" t="s">
        <v>61</v>
      </c>
      <c r="S1418" t="s">
        <v>61</v>
      </c>
      <c r="T1418" t="s">
        <v>2679</v>
      </c>
      <c r="U1418" t="s">
        <v>2680</v>
      </c>
      <c r="V1418" t="s">
        <v>2681</v>
      </c>
      <c r="W1418" t="s">
        <v>2682</v>
      </c>
      <c r="X1418" t="s">
        <v>2683</v>
      </c>
      <c r="Y1418" t="s">
        <v>2684</v>
      </c>
      <c r="Z1418" t="s">
        <v>2678</v>
      </c>
      <c r="AA1418">
        <v>0.05</v>
      </c>
      <c r="AB1418">
        <v>0.03</v>
      </c>
      <c r="AC1418">
        <v>0.02</v>
      </c>
      <c r="AD1418">
        <v>0.01</v>
      </c>
      <c r="AE1418">
        <v>4.5</v>
      </c>
      <c r="AF1418">
        <v>5</v>
      </c>
      <c r="AG1418">
        <v>2.5</v>
      </c>
      <c r="AH1418" t="s">
        <v>68</v>
      </c>
      <c r="AI1418" s="26">
        <v>0</v>
      </c>
      <c r="AJ1418" s="26" t="s">
        <v>2685</v>
      </c>
      <c r="AK1418" s="26" t="s">
        <v>2686</v>
      </c>
      <c r="AL1418" s="26" t="s">
        <v>2684</v>
      </c>
      <c r="AM1418" s="26" t="str" cm="1">
        <f t="array" ref="AM1418">IF(AH1418="Yes",T1418&amp;" (Suspended as of: "&amp;TEXT(AI1418,"m/dd/yyyy")&amp;")",T1418)</f>
        <v>Gustavo Preston Co., Inc. (Hydroserve)</v>
      </c>
      <c r="AN1418" t="str" cm="1">
        <f t="array" ref="AN141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3.00%
PPD 20 Days: 2.00%
PPD 30 Days: 1.00%</v>
      </c>
      <c r="AO1418" t="str" cm="1">
        <f t="array" ref="AO141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450.00%
% or $ amount Markup Non Business/Emergency Hours: $5.00
% Markup Materials: 250.00%</v>
      </c>
      <c r="AP141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Darlene Farren
Primary Addres: 23 Industrial Ave, Chelmsford, MA 01824
Phone Number: 978-654-6935
Fax Number: 978-250-0187</v>
      </c>
      <c r="AQ1418" t="str">
        <f>VLOOKUP(data[[#This Row],[Lead Name]],get_cat!$A$170:$B$172,2,0)</f>
        <v>Richard Levesque 
Address: One Ashburton Place Room 1608 Boston, MA 02108 
Phone: 617-359-7269 | Email: richard.levesque@mass.gov</v>
      </c>
      <c r="AR141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Darlene Farren, Ops Manager
Emergency Contact Phone/After Hours: 978-654-6935/978-726-3242
Emergency Contact Email: dfarren@gustavopreston.com</v>
      </c>
    </row>
    <row r="1419" spans="1:44" x14ac:dyDescent="0.35">
      <c r="A1419" t="s">
        <v>2687</v>
      </c>
      <c r="B1419" t="s">
        <v>45</v>
      </c>
      <c r="C1419" t="s">
        <v>2539</v>
      </c>
      <c r="D1419" t="s">
        <v>2549</v>
      </c>
      <c r="E1419" t="s">
        <v>48</v>
      </c>
      <c r="F1419" t="s">
        <v>48</v>
      </c>
      <c r="G1419" t="s">
        <v>61</v>
      </c>
      <c r="H1419" t="s">
        <v>61</v>
      </c>
      <c r="I1419" t="s">
        <v>48</v>
      </c>
      <c r="J1419" t="s">
        <v>48</v>
      </c>
      <c r="K1419" t="s">
        <v>61</v>
      </c>
      <c r="L1419" t="s">
        <v>61</v>
      </c>
      <c r="M1419" t="s">
        <v>61</v>
      </c>
      <c r="N1419" t="s">
        <v>61</v>
      </c>
      <c r="O1419" t="s">
        <v>48</v>
      </c>
      <c r="P1419" t="s">
        <v>61</v>
      </c>
      <c r="Q1419" t="s">
        <v>61</v>
      </c>
      <c r="R1419" t="s">
        <v>61</v>
      </c>
      <c r="S1419" t="s">
        <v>61</v>
      </c>
      <c r="T1419" t="s">
        <v>2688</v>
      </c>
      <c r="U1419" t="s">
        <v>2689</v>
      </c>
      <c r="V1419" t="s">
        <v>2690</v>
      </c>
      <c r="W1419" t="s">
        <v>2691</v>
      </c>
      <c r="X1419" t="s">
        <v>2692</v>
      </c>
      <c r="Y1419" t="s">
        <v>2693</v>
      </c>
      <c r="Z1419" t="s">
        <v>2687</v>
      </c>
      <c r="AA1419">
        <v>0.01</v>
      </c>
      <c r="AB1419">
        <v>0</v>
      </c>
      <c r="AC1419">
        <v>0</v>
      </c>
      <c r="AD1419">
        <v>0</v>
      </c>
      <c r="AE1419">
        <v>0.6</v>
      </c>
      <c r="AF1419">
        <v>165</v>
      </c>
      <c r="AG1419">
        <v>0.15</v>
      </c>
      <c r="AH1419" t="s">
        <v>68</v>
      </c>
      <c r="AI1419" s="26">
        <v>0</v>
      </c>
      <c r="AJ1419" s="26" t="s">
        <v>2694</v>
      </c>
      <c r="AK1419" s="26" t="s">
        <v>2695</v>
      </c>
      <c r="AL1419" s="26" t="s">
        <v>2696</v>
      </c>
      <c r="AM1419" s="26" t="str" cm="1">
        <f t="array" ref="AM1419">IF(AH1419="Yes",T1419&amp;" (Suspended as of: "&amp;TEXT(AI1419,"m/dd/yyyy")&amp;")",T1419)</f>
        <v>JD Rivet &amp; Co., Inc.</v>
      </c>
      <c r="AN1419" t="str" cm="1">
        <f t="array" ref="AN141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419" t="str" cm="1">
        <f t="array" ref="AO141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60.00%
% or $ amount Markup Non Business/Emergency Hours: $165.00
% Markup Materials: 15.00%</v>
      </c>
      <c r="AP141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Eric Despres
Primary Addres: 2257 Main Street, Springfield, MA 01107
Phone Number: 413-543-5660
Fax Number: 413-543-3373</v>
      </c>
      <c r="AQ1419" t="str">
        <f>VLOOKUP(data[[#This Row],[Lead Name]],get_cat!$A$170:$B$172,2,0)</f>
        <v>Richard Levesque 
Address: One Ashburton Place Room 1608 Boston, MA 02108 
Phone: 617-359-7269 | Email: richard.levesque@mass.gov</v>
      </c>
      <c r="AR141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Dave Jackson
Emergency Contact Phone/After Hours: 978-230-2805
Emergency Contact Email: service@rivetroofing.com</v>
      </c>
    </row>
    <row r="1420" spans="1:44" x14ac:dyDescent="0.35">
      <c r="A1420" t="s">
        <v>2697</v>
      </c>
      <c r="B1420" t="s">
        <v>45</v>
      </c>
      <c r="C1420" t="s">
        <v>2539</v>
      </c>
      <c r="D1420" t="s">
        <v>2540</v>
      </c>
      <c r="E1420" t="s">
        <v>61</v>
      </c>
      <c r="F1420" t="s">
        <v>61</v>
      </c>
      <c r="G1420" t="s">
        <v>61</v>
      </c>
      <c r="H1420" t="s">
        <v>61</v>
      </c>
      <c r="I1420" t="s">
        <v>61</v>
      </c>
      <c r="J1420" t="s">
        <v>61</v>
      </c>
      <c r="K1420" t="s">
        <v>61</v>
      </c>
      <c r="L1420" t="s">
        <v>61</v>
      </c>
      <c r="M1420" t="s">
        <v>61</v>
      </c>
      <c r="N1420" t="s">
        <v>61</v>
      </c>
      <c r="O1420" t="s">
        <v>61</v>
      </c>
      <c r="P1420" t="s">
        <v>61</v>
      </c>
      <c r="Q1420" t="s">
        <v>61</v>
      </c>
      <c r="R1420" t="s">
        <v>61</v>
      </c>
      <c r="S1420" t="s">
        <v>61</v>
      </c>
      <c r="T1420" t="s">
        <v>2698</v>
      </c>
      <c r="U1420" t="s">
        <v>874</v>
      </c>
      <c r="V1420" t="s">
        <v>2699</v>
      </c>
      <c r="W1420" t="s">
        <v>2700</v>
      </c>
      <c r="X1420" t="s">
        <v>133</v>
      </c>
      <c r="Y1420" t="s">
        <v>2701</v>
      </c>
      <c r="Z1420" t="s">
        <v>2697</v>
      </c>
      <c r="AA1420">
        <v>0.01</v>
      </c>
      <c r="AB1420">
        <v>0</v>
      </c>
      <c r="AC1420">
        <v>0</v>
      </c>
      <c r="AD1420">
        <v>0</v>
      </c>
      <c r="AE1420">
        <v>0.7</v>
      </c>
      <c r="AF1420">
        <v>0</v>
      </c>
      <c r="AG1420">
        <v>0.2</v>
      </c>
      <c r="AH1420" t="s">
        <v>68</v>
      </c>
      <c r="AI1420" s="26">
        <v>0</v>
      </c>
      <c r="AJ1420" s="26" t="s">
        <v>2699</v>
      </c>
      <c r="AK1420" s="26" t="s">
        <v>2700</v>
      </c>
      <c r="AL1420" s="26" t="s">
        <v>2701</v>
      </c>
      <c r="AM1420" s="26" t="str" cm="1">
        <f t="array" ref="AM1420">IF(AH1420="Yes",T1420&amp;" (Suspended as of: "&amp;TEXT(AI1420,"m/dd/yyyy")&amp;")",T1420)</f>
        <v>JES Enterprises</v>
      </c>
      <c r="AN1420" t="str" cm="1">
        <f t="array" ref="AN142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420" t="str" cm="1">
        <f t="array" ref="AO142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70.00%
% or $ amount Markup Non Business/Emergency Hours: $0.00
% Markup Materials: 20.00%</v>
      </c>
      <c r="AP142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Joseph Steffano
Primary Addres: 2 Swift Terrace, East Boston, MA 02128
Phone Number: 617-567-8918
Fax Number: 0</v>
      </c>
      <c r="AQ1420" t="str">
        <f>VLOOKUP(data[[#This Row],[Lead Name]],get_cat!$A$170:$B$172,2,0)</f>
        <v>Richard Levesque 
Address: One Ashburton Place Room 1608 Boston, MA 02108 
Phone: 617-359-7269 | Email: richard.levesque@mass.gov</v>
      </c>
      <c r="AR142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Joseph Steffano
Emergency Contact Phone/After Hours: 617-567-8918
Emergency Contact Email: JES5678918@aol.com </v>
      </c>
    </row>
    <row r="1421" spans="1:44" x14ac:dyDescent="0.35">
      <c r="A1421" t="s">
        <v>2702</v>
      </c>
      <c r="B1421" t="s">
        <v>45</v>
      </c>
      <c r="C1421" t="s">
        <v>2539</v>
      </c>
      <c r="D1421" t="s">
        <v>2703</v>
      </c>
      <c r="E1421" t="s">
        <v>61</v>
      </c>
      <c r="F1421" t="s">
        <v>61</v>
      </c>
      <c r="G1421" t="s">
        <v>61</v>
      </c>
      <c r="H1421" t="s">
        <v>61</v>
      </c>
      <c r="I1421" t="s">
        <v>61</v>
      </c>
      <c r="J1421" t="s">
        <v>61</v>
      </c>
      <c r="K1421" t="s">
        <v>61</v>
      </c>
      <c r="L1421" t="s">
        <v>61</v>
      </c>
      <c r="M1421" t="s">
        <v>61</v>
      </c>
      <c r="N1421" t="s">
        <v>61</v>
      </c>
      <c r="O1421" t="s">
        <v>61</v>
      </c>
      <c r="P1421" t="s">
        <v>61</v>
      </c>
      <c r="Q1421" t="s">
        <v>61</v>
      </c>
      <c r="R1421" t="s">
        <v>61</v>
      </c>
      <c r="S1421" t="s">
        <v>61</v>
      </c>
      <c r="T1421" t="s">
        <v>2698</v>
      </c>
      <c r="U1421" t="s">
        <v>874</v>
      </c>
      <c r="V1421" t="s">
        <v>2699</v>
      </c>
      <c r="W1421" t="s">
        <v>2700</v>
      </c>
      <c r="X1421" t="s">
        <v>133</v>
      </c>
      <c r="Y1421" t="s">
        <v>2701</v>
      </c>
      <c r="Z1421" t="s">
        <v>2702</v>
      </c>
      <c r="AA1421">
        <v>0.01</v>
      </c>
      <c r="AB1421">
        <v>0</v>
      </c>
      <c r="AC1421">
        <v>0</v>
      </c>
      <c r="AD1421">
        <v>0</v>
      </c>
      <c r="AE1421">
        <v>0.7</v>
      </c>
      <c r="AF1421">
        <v>0</v>
      </c>
      <c r="AG1421">
        <v>0.2</v>
      </c>
      <c r="AH1421" t="s">
        <v>68</v>
      </c>
      <c r="AI1421" s="26">
        <v>0</v>
      </c>
      <c r="AJ1421" s="26" t="s">
        <v>2699</v>
      </c>
      <c r="AK1421" s="26" t="s">
        <v>2700</v>
      </c>
      <c r="AL1421" s="26" t="s">
        <v>2701</v>
      </c>
      <c r="AM1421" s="26" t="str" cm="1">
        <f t="array" ref="AM1421">IF(AH1421="Yes",T1421&amp;" (Suspended as of: "&amp;TEXT(AI1421,"m/dd/yyyy")&amp;")",T1421)</f>
        <v>JES Enterprises</v>
      </c>
      <c r="AN1421" t="str" cm="1">
        <f t="array" ref="AN142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421" t="str" cm="1">
        <f t="array" ref="AO142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70.00%
% or $ amount Markup Non Business/Emergency Hours: $0.00
% Markup Materials: 20.00%</v>
      </c>
      <c r="AP142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Joseph Steffano
Primary Addres: 2 Swift Terrace, East Boston, MA 02128
Phone Number: 617-567-8918
Fax Number: 0</v>
      </c>
      <c r="AQ1421" t="str">
        <f>VLOOKUP(data[[#This Row],[Lead Name]],get_cat!$A$170:$B$172,2,0)</f>
        <v>Richard Levesque 
Address: One Ashburton Place Room 1608 Boston, MA 02108 
Phone: 617-359-7269 | Email: richard.levesque@mass.gov</v>
      </c>
      <c r="AR142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Joseph Steffano
Emergency Contact Phone/After Hours: 617-567-8918
Emergency Contact Email: JES5678918@aol.com </v>
      </c>
    </row>
    <row r="1422" spans="1:44" x14ac:dyDescent="0.35">
      <c r="A1422" t="s">
        <v>2704</v>
      </c>
      <c r="B1422" t="s">
        <v>45</v>
      </c>
      <c r="C1422" t="s">
        <v>2539</v>
      </c>
      <c r="D1422" t="s">
        <v>2592</v>
      </c>
      <c r="E1422" t="s">
        <v>61</v>
      </c>
      <c r="F1422" t="s">
        <v>61</v>
      </c>
      <c r="G1422" t="s">
        <v>61</v>
      </c>
      <c r="H1422" t="s">
        <v>61</v>
      </c>
      <c r="I1422" t="s">
        <v>61</v>
      </c>
      <c r="J1422" t="s">
        <v>61</v>
      </c>
      <c r="K1422" t="s">
        <v>61</v>
      </c>
      <c r="L1422" t="s">
        <v>61</v>
      </c>
      <c r="M1422" t="s">
        <v>61</v>
      </c>
      <c r="N1422" t="s">
        <v>61</v>
      </c>
      <c r="O1422" t="s">
        <v>61</v>
      </c>
      <c r="P1422" t="s">
        <v>61</v>
      </c>
      <c r="Q1422" t="s">
        <v>61</v>
      </c>
      <c r="R1422" t="s">
        <v>61</v>
      </c>
      <c r="S1422" t="s">
        <v>61</v>
      </c>
      <c r="T1422" t="s">
        <v>2698</v>
      </c>
      <c r="U1422" t="s">
        <v>874</v>
      </c>
      <c r="V1422" t="s">
        <v>2699</v>
      </c>
      <c r="W1422" t="s">
        <v>2700</v>
      </c>
      <c r="X1422" t="s">
        <v>133</v>
      </c>
      <c r="Y1422" t="s">
        <v>2701</v>
      </c>
      <c r="Z1422" t="s">
        <v>2704</v>
      </c>
      <c r="AA1422">
        <v>0.01</v>
      </c>
      <c r="AB1422">
        <v>0</v>
      </c>
      <c r="AC1422">
        <v>0</v>
      </c>
      <c r="AD1422">
        <v>0</v>
      </c>
      <c r="AE1422">
        <v>0.7</v>
      </c>
      <c r="AF1422">
        <v>0</v>
      </c>
      <c r="AG1422">
        <v>0.2</v>
      </c>
      <c r="AH1422" t="s">
        <v>68</v>
      </c>
      <c r="AI1422" s="26">
        <v>0</v>
      </c>
      <c r="AJ1422" s="26" t="s">
        <v>2699</v>
      </c>
      <c r="AK1422" s="26" t="s">
        <v>2700</v>
      </c>
      <c r="AL1422" s="26" t="s">
        <v>2701</v>
      </c>
      <c r="AM1422" s="26" t="str" cm="1">
        <f t="array" ref="AM1422">IF(AH1422="Yes",T1422&amp;" (Suspended as of: "&amp;TEXT(AI1422,"m/dd/yyyy")&amp;")",T1422)</f>
        <v>JES Enterprises</v>
      </c>
      <c r="AN1422" t="str" cm="1">
        <f t="array" ref="AN142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422" t="str" cm="1">
        <f t="array" ref="AO142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70.00%
% or $ amount Markup Non Business/Emergency Hours: $0.00
% Markup Materials: 20.00%</v>
      </c>
      <c r="AP142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Joseph Steffano
Primary Addres: 2 Swift Terrace, East Boston, MA 02128
Phone Number: 617-567-8918
Fax Number: 0</v>
      </c>
      <c r="AQ1422" t="str">
        <f>VLOOKUP(data[[#This Row],[Lead Name]],get_cat!$A$170:$B$172,2,0)</f>
        <v>Richard Levesque 
Address: One Ashburton Place Room 1608 Boston, MA 02108 
Phone: 617-359-7269 | Email: richard.levesque@mass.gov</v>
      </c>
      <c r="AR142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Joseph Steffano
Emergency Contact Phone/After Hours: 617-567-8918
Emergency Contact Email: JES5678918@aol.com </v>
      </c>
    </row>
    <row r="1423" spans="1:44" x14ac:dyDescent="0.35">
      <c r="A1423" t="s">
        <v>2705</v>
      </c>
      <c r="B1423" t="s">
        <v>45</v>
      </c>
      <c r="C1423" t="s">
        <v>2539</v>
      </c>
      <c r="D1423" t="s">
        <v>2582</v>
      </c>
      <c r="E1423" t="s">
        <v>61</v>
      </c>
      <c r="F1423" t="s">
        <v>61</v>
      </c>
      <c r="G1423" t="s">
        <v>61</v>
      </c>
      <c r="H1423" t="s">
        <v>61</v>
      </c>
      <c r="I1423" t="s">
        <v>61</v>
      </c>
      <c r="J1423" t="s">
        <v>61</v>
      </c>
      <c r="K1423" t="s">
        <v>61</v>
      </c>
      <c r="L1423" t="s">
        <v>61</v>
      </c>
      <c r="M1423" t="s">
        <v>61</v>
      </c>
      <c r="N1423" t="s">
        <v>61</v>
      </c>
      <c r="O1423" t="s">
        <v>61</v>
      </c>
      <c r="P1423" t="s">
        <v>61</v>
      </c>
      <c r="Q1423" t="s">
        <v>61</v>
      </c>
      <c r="R1423" t="s">
        <v>61</v>
      </c>
      <c r="S1423" t="s">
        <v>61</v>
      </c>
      <c r="T1423" t="s">
        <v>2698</v>
      </c>
      <c r="U1423" t="s">
        <v>874</v>
      </c>
      <c r="V1423" t="s">
        <v>2699</v>
      </c>
      <c r="W1423" t="s">
        <v>2700</v>
      </c>
      <c r="X1423" t="s">
        <v>133</v>
      </c>
      <c r="Y1423" t="s">
        <v>2701</v>
      </c>
      <c r="Z1423" t="s">
        <v>2705</v>
      </c>
      <c r="AA1423">
        <v>0.01</v>
      </c>
      <c r="AB1423">
        <v>0</v>
      </c>
      <c r="AC1423">
        <v>0</v>
      </c>
      <c r="AD1423">
        <v>0</v>
      </c>
      <c r="AE1423">
        <v>0.7</v>
      </c>
      <c r="AF1423">
        <v>0</v>
      </c>
      <c r="AG1423">
        <v>0.2</v>
      </c>
      <c r="AH1423" t="s">
        <v>68</v>
      </c>
      <c r="AI1423" s="26">
        <v>0</v>
      </c>
      <c r="AJ1423" s="26" t="s">
        <v>2699</v>
      </c>
      <c r="AK1423" s="26" t="s">
        <v>2700</v>
      </c>
      <c r="AL1423" s="26" t="s">
        <v>2701</v>
      </c>
      <c r="AM1423" s="26" t="str" cm="1">
        <f t="array" ref="AM1423">IF(AH1423="Yes",T1423&amp;" (Suspended as of: "&amp;TEXT(AI1423,"m/dd/yyyy")&amp;")",T1423)</f>
        <v>JES Enterprises</v>
      </c>
      <c r="AN1423" t="str" cm="1">
        <f t="array" ref="AN142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423" t="str" cm="1">
        <f t="array" ref="AO142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70.00%
% or $ amount Markup Non Business/Emergency Hours: $0.00
% Markup Materials: 20.00%</v>
      </c>
      <c r="AP142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Joseph Steffano
Primary Addres: 2 Swift Terrace, East Boston, MA 02128
Phone Number: 617-567-8918
Fax Number: 0</v>
      </c>
      <c r="AQ1423" t="str">
        <f>VLOOKUP(data[[#This Row],[Lead Name]],get_cat!$A$170:$B$172,2,0)</f>
        <v>Richard Levesque 
Address: One Ashburton Place Room 1608 Boston, MA 02108 
Phone: 617-359-7269 | Email: richard.levesque@mass.gov</v>
      </c>
      <c r="AR142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Joseph Steffano
Emergency Contact Phone/After Hours: 617-567-8918
Emergency Contact Email: JES5678918@aol.com </v>
      </c>
    </row>
    <row r="1424" spans="1:44" x14ac:dyDescent="0.35">
      <c r="A1424" t="s">
        <v>2706</v>
      </c>
      <c r="B1424" t="s">
        <v>45</v>
      </c>
      <c r="C1424" t="s">
        <v>2539</v>
      </c>
      <c r="D1424" t="s">
        <v>2592</v>
      </c>
      <c r="E1424" t="s">
        <v>61</v>
      </c>
      <c r="F1424" t="s">
        <v>61</v>
      </c>
      <c r="G1424" t="s">
        <v>61</v>
      </c>
      <c r="H1424" t="s">
        <v>61</v>
      </c>
      <c r="I1424" t="s">
        <v>61</v>
      </c>
      <c r="J1424" t="s">
        <v>61</v>
      </c>
      <c r="K1424" t="s">
        <v>61</v>
      </c>
      <c r="L1424" t="s">
        <v>61</v>
      </c>
      <c r="M1424" t="s">
        <v>61</v>
      </c>
      <c r="N1424" t="s">
        <v>61</v>
      </c>
      <c r="O1424" t="s">
        <v>61</v>
      </c>
      <c r="P1424" t="s">
        <v>61</v>
      </c>
      <c r="Q1424" t="s">
        <v>61</v>
      </c>
      <c r="R1424" t="s">
        <v>61</v>
      </c>
      <c r="S1424" t="s">
        <v>61</v>
      </c>
      <c r="T1424" t="s">
        <v>2707</v>
      </c>
      <c r="U1424" t="s">
        <v>891</v>
      </c>
      <c r="V1424" t="s">
        <v>892</v>
      </c>
      <c r="W1424" t="s">
        <v>2708</v>
      </c>
      <c r="X1424" t="s">
        <v>894</v>
      </c>
      <c r="Y1424" t="s">
        <v>2709</v>
      </c>
      <c r="Z1424" t="s">
        <v>2706</v>
      </c>
      <c r="AA1424">
        <v>0.01</v>
      </c>
      <c r="AB1424">
        <v>0</v>
      </c>
      <c r="AC1424">
        <v>0</v>
      </c>
      <c r="AD1424">
        <v>0</v>
      </c>
      <c r="AG1424">
        <v>0.75</v>
      </c>
      <c r="AH1424" t="s">
        <v>68</v>
      </c>
      <c r="AI1424" s="26">
        <v>0</v>
      </c>
      <c r="AJ1424" s="26" t="s">
        <v>2710</v>
      </c>
      <c r="AK1424" s="26" t="s">
        <v>897</v>
      </c>
      <c r="AL1424" s="26" t="s">
        <v>2711</v>
      </c>
      <c r="AM1424" s="26" t="str" cm="1">
        <f t="array" ref="AM1424">IF(AH1424="Yes",T1424&amp;" (Suspended as of: "&amp;TEXT(AI1424,"m/dd/yyyy")&amp;")",T1424)</f>
        <v>Joe Warren &amp; Sons</v>
      </c>
      <c r="AN1424" t="str" cm="1">
        <f t="array" ref="AN142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424" t="str" cm="1">
        <f t="array" ref="AO142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75.00%</v>
      </c>
      <c r="AP142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Christopher Warren
Primary Addres: 50 Kerry Place, Norwood, MA 02062
Phone Number: 781-551-9199x23
Fax Number: 781-551-8981</v>
      </c>
      <c r="AQ1424" t="str">
        <f>VLOOKUP(data[[#This Row],[Lead Name]],get_cat!$A$170:$B$172,2,0)</f>
        <v>Richard Levesque 
Address: One Ashburton Place Room 1608 Boston, MA 02108 
Phone: 617-359-7269 | Email: richard.levesque@mass.gov</v>
      </c>
      <c r="AR142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Joe Warren 
Emergency Contact Phone/After Hours: 781-760-3322
Emergency Contact Email: jwarren@joewarren.com or services@joewarren.com</v>
      </c>
    </row>
    <row r="1425" spans="1:44" x14ac:dyDescent="0.35">
      <c r="A1425" t="s">
        <v>2712</v>
      </c>
      <c r="B1425" t="s">
        <v>45</v>
      </c>
      <c r="C1425" t="s">
        <v>2539</v>
      </c>
      <c r="D1425" t="s">
        <v>2703</v>
      </c>
      <c r="E1425" t="s">
        <v>61</v>
      </c>
      <c r="F1425" t="s">
        <v>61</v>
      </c>
      <c r="G1425" t="s">
        <v>61</v>
      </c>
      <c r="H1425" t="s">
        <v>61</v>
      </c>
      <c r="I1425" t="s">
        <v>61</v>
      </c>
      <c r="J1425" t="s">
        <v>61</v>
      </c>
      <c r="K1425" t="s">
        <v>61</v>
      </c>
      <c r="L1425" t="s">
        <v>61</v>
      </c>
      <c r="M1425" t="s">
        <v>61</v>
      </c>
      <c r="N1425" t="s">
        <v>61</v>
      </c>
      <c r="O1425" t="s">
        <v>61</v>
      </c>
      <c r="P1425" t="s">
        <v>61</v>
      </c>
      <c r="Q1425" t="s">
        <v>61</v>
      </c>
      <c r="R1425" t="s">
        <v>61</v>
      </c>
      <c r="S1425" t="s">
        <v>61</v>
      </c>
      <c r="T1425" t="s">
        <v>2707</v>
      </c>
      <c r="U1425" t="s">
        <v>891</v>
      </c>
      <c r="V1425" t="s">
        <v>892</v>
      </c>
      <c r="W1425" t="s">
        <v>2708</v>
      </c>
      <c r="X1425" t="s">
        <v>894</v>
      </c>
      <c r="Y1425" t="s">
        <v>2709</v>
      </c>
      <c r="Z1425" t="s">
        <v>2712</v>
      </c>
      <c r="AA1425">
        <v>0.01</v>
      </c>
      <c r="AB1425">
        <v>0</v>
      </c>
      <c r="AC1425">
        <v>0</v>
      </c>
      <c r="AD1425">
        <v>0</v>
      </c>
      <c r="AG1425">
        <v>0.75</v>
      </c>
      <c r="AH1425" t="s">
        <v>68</v>
      </c>
      <c r="AI1425" s="26">
        <v>0</v>
      </c>
      <c r="AJ1425" s="26" t="s">
        <v>2713</v>
      </c>
      <c r="AK1425" s="26" t="s">
        <v>897</v>
      </c>
      <c r="AL1425" s="26" t="s">
        <v>2714</v>
      </c>
      <c r="AM1425" s="26" t="str" cm="1">
        <f t="array" ref="AM1425">IF(AH1425="Yes",T1425&amp;" (Suspended as of: "&amp;TEXT(AI1425,"m/dd/yyyy")&amp;")",T1425)</f>
        <v>Joe Warren &amp; Sons</v>
      </c>
      <c r="AN1425" t="str" cm="1">
        <f t="array" ref="AN142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425" t="str" cm="1">
        <f t="array" ref="AO142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75.00%</v>
      </c>
      <c r="AP142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Christopher Warren
Primary Addres: 50 Kerry Place, Norwood, MA 02062
Phone Number: 781-551-9199x23
Fax Number: 781-551-8981</v>
      </c>
      <c r="AQ1425" t="str">
        <f>VLOOKUP(data[[#This Row],[Lead Name]],get_cat!$A$170:$B$172,2,0)</f>
        <v>Richard Levesque 
Address: One Ashburton Place Room 1608 Boston, MA 02108 
Phone: 617-359-7269 | Email: richard.levesque@mass.gov</v>
      </c>
      <c r="AR142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Joe Warren, President/CEO
Emergency Contact Phone/After Hours: 781-760-3322
Emergency Contact Email: jwarren@joewarren.com or services@joewarren.com </v>
      </c>
    </row>
    <row r="1426" spans="1:44" x14ac:dyDescent="0.35">
      <c r="A1426" t="s">
        <v>2715</v>
      </c>
      <c r="B1426" t="s">
        <v>45</v>
      </c>
      <c r="C1426" t="s">
        <v>2539</v>
      </c>
      <c r="D1426" t="s">
        <v>2582</v>
      </c>
      <c r="E1426" t="s">
        <v>61</v>
      </c>
      <c r="F1426" t="s">
        <v>61</v>
      </c>
      <c r="G1426" t="s">
        <v>61</v>
      </c>
      <c r="H1426" t="s">
        <v>61</v>
      </c>
      <c r="I1426" t="s">
        <v>61</v>
      </c>
      <c r="J1426" t="s">
        <v>61</v>
      </c>
      <c r="K1426" t="s">
        <v>61</v>
      </c>
      <c r="L1426" t="s">
        <v>61</v>
      </c>
      <c r="M1426" t="s">
        <v>61</v>
      </c>
      <c r="N1426" t="s">
        <v>61</v>
      </c>
      <c r="O1426" t="s">
        <v>61</v>
      </c>
      <c r="P1426" t="s">
        <v>61</v>
      </c>
      <c r="Q1426" t="s">
        <v>61</v>
      </c>
      <c r="R1426" t="s">
        <v>61</v>
      </c>
      <c r="S1426" t="s">
        <v>61</v>
      </c>
      <c r="T1426" t="s">
        <v>2707</v>
      </c>
      <c r="U1426" t="s">
        <v>891</v>
      </c>
      <c r="V1426" t="s">
        <v>892</v>
      </c>
      <c r="W1426" t="s">
        <v>2708</v>
      </c>
      <c r="X1426" t="s">
        <v>894</v>
      </c>
      <c r="Y1426" t="s">
        <v>2709</v>
      </c>
      <c r="Z1426" t="s">
        <v>2715</v>
      </c>
      <c r="AA1426">
        <v>0.01</v>
      </c>
      <c r="AB1426">
        <v>0</v>
      </c>
      <c r="AC1426">
        <v>0</v>
      </c>
      <c r="AD1426">
        <v>0</v>
      </c>
      <c r="AG1426">
        <v>0.75</v>
      </c>
      <c r="AH1426" t="s">
        <v>68</v>
      </c>
      <c r="AI1426" s="26">
        <v>0</v>
      </c>
      <c r="AJ1426" s="26" t="s">
        <v>2713</v>
      </c>
      <c r="AK1426" s="26" t="s">
        <v>897</v>
      </c>
      <c r="AL1426" s="26" t="s">
        <v>2714</v>
      </c>
      <c r="AM1426" s="26" t="str" cm="1">
        <f t="array" ref="AM1426">IF(AH1426="Yes",T1426&amp;" (Suspended as of: "&amp;TEXT(AI1426,"m/dd/yyyy")&amp;")",T1426)</f>
        <v>Joe Warren &amp; Sons</v>
      </c>
      <c r="AN1426" t="str" cm="1">
        <f t="array" ref="AN142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426" t="str" cm="1">
        <f t="array" ref="AO142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75.00%</v>
      </c>
      <c r="AP142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Christopher Warren
Primary Addres: 50 Kerry Place, Norwood, MA 02062
Phone Number: 781-551-9199x23
Fax Number: 781-551-8981</v>
      </c>
      <c r="AQ1426" t="str">
        <f>VLOOKUP(data[[#This Row],[Lead Name]],get_cat!$A$170:$B$172,2,0)</f>
        <v>Richard Levesque 
Address: One Ashburton Place Room 1608 Boston, MA 02108 
Phone: 617-359-7269 | Email: richard.levesque@mass.gov</v>
      </c>
      <c r="AR142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Joe Warren, President/CEO
Emergency Contact Phone/After Hours: 781-760-3322
Emergency Contact Email: jwarren@joewarren.com or services@joewarren.com </v>
      </c>
    </row>
    <row r="1427" spans="1:44" x14ac:dyDescent="0.35">
      <c r="A1427" t="s">
        <v>2716</v>
      </c>
      <c r="B1427" t="s">
        <v>45</v>
      </c>
      <c r="C1427" t="s">
        <v>2539</v>
      </c>
      <c r="D1427" t="s">
        <v>2582</v>
      </c>
      <c r="E1427" t="s">
        <v>61</v>
      </c>
      <c r="F1427" t="s">
        <v>61</v>
      </c>
      <c r="G1427" t="s">
        <v>61</v>
      </c>
      <c r="H1427" t="s">
        <v>61</v>
      </c>
      <c r="I1427" t="s">
        <v>61</v>
      </c>
      <c r="J1427" t="s">
        <v>61</v>
      </c>
      <c r="K1427" t="s">
        <v>61</v>
      </c>
      <c r="L1427" t="s">
        <v>61</v>
      </c>
      <c r="M1427" t="s">
        <v>61</v>
      </c>
      <c r="N1427" t="s">
        <v>61</v>
      </c>
      <c r="O1427" t="s">
        <v>61</v>
      </c>
      <c r="P1427" t="s">
        <v>61</v>
      </c>
      <c r="Q1427" t="s">
        <v>61</v>
      </c>
      <c r="R1427" t="s">
        <v>61</v>
      </c>
      <c r="S1427" t="s">
        <v>61</v>
      </c>
      <c r="T1427" t="s">
        <v>2717</v>
      </c>
      <c r="U1427" t="s">
        <v>2718</v>
      </c>
      <c r="V1427" t="s">
        <v>2719</v>
      </c>
      <c r="W1427" t="s">
        <v>2720</v>
      </c>
      <c r="X1427" t="s">
        <v>133</v>
      </c>
      <c r="Y1427" t="s">
        <v>2721</v>
      </c>
      <c r="Z1427" t="s">
        <v>2716</v>
      </c>
      <c r="AA1427">
        <v>1.4999999999999999E-2</v>
      </c>
      <c r="AB1427">
        <v>0</v>
      </c>
      <c r="AC1427">
        <v>0</v>
      </c>
      <c r="AD1427">
        <v>0</v>
      </c>
      <c r="AE1427">
        <v>0.75</v>
      </c>
      <c r="AF1427">
        <v>170</v>
      </c>
      <c r="AG1427">
        <v>0.35</v>
      </c>
      <c r="AH1427" t="s">
        <v>68</v>
      </c>
      <c r="AI1427" s="26">
        <v>0</v>
      </c>
      <c r="AJ1427" s="26" t="s">
        <v>2722</v>
      </c>
      <c r="AK1427" s="26" t="s">
        <v>2723</v>
      </c>
      <c r="AL1427" s="26" t="s">
        <v>2724</v>
      </c>
      <c r="AM1427" s="26" t="str" cm="1">
        <f t="array" ref="AM1427">IF(AH1427="Yes",T1427&amp;" (Suspended as of: "&amp;TEXT(AI1427,"m/dd/yyyy")&amp;")",T1427)</f>
        <v>Kats Pump Service</v>
      </c>
      <c r="AN1427" t="str" cm="1">
        <f t="array" ref="AN142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1.50%
PPD 15 Days: 0.00%
PPD 20 Days: 0.00%
PPD 30 Days: 0.00%</v>
      </c>
      <c r="AO1427" t="str" cm="1">
        <f t="array" ref="AO142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75.00%
% or $ amount Markup Non Business/Emergency Hours: $170.00
% Markup Materials: 35.00%</v>
      </c>
      <c r="AP142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Allison Moesker
Primary Addres: 77 Kelly Road, Northbridge, MA 01534
Phone Number: 508-234-0061
Fax Number: 0</v>
      </c>
      <c r="AQ1427" t="str">
        <f>VLOOKUP(data[[#This Row],[Lead Name]],get_cat!$A$170:$B$172,2,0)</f>
        <v>Richard Levesque 
Address: One Ashburton Place Room 1608 Boston, MA 02108 
Phone: 617-359-7269 | Email: richard.levesque@mass.gov</v>
      </c>
      <c r="AR142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Derek Kats
Emergency Contact Phone/After Hours: 508-277-6406
Emergency Contact Email: dkats@katspump.com</v>
      </c>
    </row>
    <row r="1428" spans="1:44" x14ac:dyDescent="0.35">
      <c r="A1428" t="s">
        <v>2725</v>
      </c>
      <c r="B1428" t="s">
        <v>45</v>
      </c>
      <c r="C1428" t="s">
        <v>2539</v>
      </c>
      <c r="D1428" t="s">
        <v>2549</v>
      </c>
      <c r="E1428" t="s">
        <v>61</v>
      </c>
      <c r="F1428" t="s">
        <v>61</v>
      </c>
      <c r="G1428" t="s">
        <v>61</v>
      </c>
      <c r="H1428" t="s">
        <v>61</v>
      </c>
      <c r="I1428" t="s">
        <v>61</v>
      </c>
      <c r="J1428" t="s">
        <v>61</v>
      </c>
      <c r="K1428" t="s">
        <v>61</v>
      </c>
      <c r="L1428" t="s">
        <v>61</v>
      </c>
      <c r="M1428" t="s">
        <v>61</v>
      </c>
      <c r="N1428" t="s">
        <v>61</v>
      </c>
      <c r="O1428" t="s">
        <v>61</v>
      </c>
      <c r="P1428" t="s">
        <v>61</v>
      </c>
      <c r="Q1428" t="s">
        <v>61</v>
      </c>
      <c r="R1428" t="s">
        <v>61</v>
      </c>
      <c r="S1428" t="s">
        <v>61</v>
      </c>
      <c r="T1428" t="s">
        <v>1930</v>
      </c>
      <c r="U1428" t="s">
        <v>2726</v>
      </c>
      <c r="V1428" t="s">
        <v>2727</v>
      </c>
      <c r="W1428" t="s">
        <v>1051</v>
      </c>
      <c r="X1428" t="s">
        <v>58</v>
      </c>
      <c r="Y1428" t="s">
        <v>2728</v>
      </c>
      <c r="Z1428" t="s">
        <v>2725</v>
      </c>
      <c r="AA1428">
        <v>0.02</v>
      </c>
      <c r="AB1428">
        <v>0.01</v>
      </c>
      <c r="AC1428">
        <v>0</v>
      </c>
      <c r="AD1428">
        <v>0</v>
      </c>
      <c r="AE1428">
        <v>0.41</v>
      </c>
      <c r="AF1428">
        <v>140</v>
      </c>
      <c r="AG1428">
        <v>0.17</v>
      </c>
      <c r="AH1428" t="s">
        <v>68</v>
      </c>
      <c r="AI1428" s="26">
        <v>0</v>
      </c>
      <c r="AJ1428" s="26" t="s">
        <v>2729</v>
      </c>
      <c r="AK1428" s="26" t="s">
        <v>1051</v>
      </c>
      <c r="AL1428" s="26" t="s">
        <v>1052</v>
      </c>
      <c r="AM1428" s="26" t="str" cm="1">
        <f t="array" ref="AM1428">IF(AH1428="Yes",T1428&amp;" (Suspended as of: "&amp;TEXT(AI1428,"m/dd/yyyy")&amp;")",T1428)</f>
        <v>Murphy Specialty, Inc.</v>
      </c>
      <c r="AN1428" t="str" cm="1">
        <f t="array" ref="AN142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1.00%
PPD 20 Days: 0.00%
PPD 30 Days: 0.00%</v>
      </c>
      <c r="AO1428" t="str" cm="1">
        <f t="array" ref="AO142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41.00%
% or $ amount Markup Non Business/Emergency Hours: $140.00
% Markup Materials: 17.00%</v>
      </c>
      <c r="AP142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Paul Hardiman 
Primary Addres: 158 Arlington St., Boston, MA  02136
Phone Number: 617-361-3242
Fax Number: N/A</v>
      </c>
      <c r="AQ1428" t="str">
        <f>VLOOKUP(data[[#This Row],[Lead Name]],get_cat!$A$170:$B$172,2,0)</f>
        <v>Richard Levesque 
Address: One Ashburton Place Room 1608 Boston, MA 02108 
Phone: 617-359-7269 | Email: richard.levesque@mass.gov</v>
      </c>
      <c r="AR142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Paul Hardiman - President
Emergency Contact Phone/After Hours: 617-361-3242
Emergency Contact Email: info@murphyspecialty.com</v>
      </c>
    </row>
    <row r="1429" spans="1:44" x14ac:dyDescent="0.35">
      <c r="A1429" t="s">
        <v>2730</v>
      </c>
      <c r="B1429" t="s">
        <v>45</v>
      </c>
      <c r="C1429" t="s">
        <v>2539</v>
      </c>
      <c r="D1429" t="s">
        <v>2549</v>
      </c>
      <c r="E1429" t="s">
        <v>48</v>
      </c>
      <c r="F1429" t="s">
        <v>61</v>
      </c>
      <c r="G1429" t="s">
        <v>48</v>
      </c>
      <c r="H1429" t="s">
        <v>61</v>
      </c>
      <c r="I1429" t="s">
        <v>61</v>
      </c>
      <c r="J1429" t="s">
        <v>61</v>
      </c>
      <c r="K1429" t="s">
        <v>61</v>
      </c>
      <c r="L1429" t="s">
        <v>61</v>
      </c>
      <c r="M1429" t="s">
        <v>61</v>
      </c>
      <c r="N1429" t="s">
        <v>61</v>
      </c>
      <c r="O1429" t="s">
        <v>48</v>
      </c>
      <c r="P1429" t="s">
        <v>61</v>
      </c>
      <c r="Q1429" t="s">
        <v>61</v>
      </c>
      <c r="R1429" t="s">
        <v>61</v>
      </c>
      <c r="S1429" t="s">
        <v>61</v>
      </c>
      <c r="T1429" t="s">
        <v>1064</v>
      </c>
      <c r="U1429" t="s">
        <v>1065</v>
      </c>
      <c r="V1429" t="s">
        <v>2731</v>
      </c>
      <c r="W1429" t="s">
        <v>1067</v>
      </c>
      <c r="X1429" t="s">
        <v>1068</v>
      </c>
      <c r="Y1429" t="s">
        <v>1072</v>
      </c>
      <c r="Z1429" t="s">
        <v>2730</v>
      </c>
      <c r="AA1429">
        <v>0.01</v>
      </c>
      <c r="AB1429">
        <v>5.0000000000000001E-3</v>
      </c>
      <c r="AC1429">
        <v>2.5000000000000001E-3</v>
      </c>
      <c r="AD1429">
        <v>0</v>
      </c>
      <c r="AH1429" t="s">
        <v>68</v>
      </c>
      <c r="AI1429" s="26">
        <v>0</v>
      </c>
      <c r="AJ1429" s="26" t="s">
        <v>2731</v>
      </c>
      <c r="AK1429" s="26" t="s">
        <v>2732</v>
      </c>
      <c r="AL1429" s="26" t="s">
        <v>1072</v>
      </c>
      <c r="AM1429" s="26" t="str" cm="1">
        <f t="array" ref="AM1429">IF(AH1429="Yes",T1429&amp;" (Suspended as of: "&amp;TEXT(AI1429,"m/dd/yyyy")&amp;")",T1429)</f>
        <v>NEL Corporation</v>
      </c>
      <c r="AN1429" t="str" cm="1">
        <f t="array" ref="AN142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0.50%
PPD 20 Days: 0.25%
PPD 30 Days: 0.00%</v>
      </c>
      <c r="AO1429" t="str" cm="1">
        <f t="array" ref="AO142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2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Gregory Moakley, Project Manager
Primary Addres: 3 Ajootian Way, Building B, Middleton, MA 01949
Phone Number: 978-777-2085
Fax Number: 978-777-2719</v>
      </c>
      <c r="AQ1429" t="str">
        <f>VLOOKUP(data[[#This Row],[Lead Name]],get_cat!$A$170:$B$172,2,0)</f>
        <v>Richard Levesque 
Address: One Ashburton Place Room 1608 Boston, MA 02108 
Phone: 617-359-7269 | Email: richard.levesque@mass.gov</v>
      </c>
      <c r="AR142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Gregory Moakley, Project Manager
Emergency Contact Phone/After Hours: 978-777-2085/978-265-6378
Emergency Contact Email: greg@nelcorporation.com</v>
      </c>
    </row>
    <row r="1430" spans="1:44" x14ac:dyDescent="0.35">
      <c r="A1430" t="s">
        <v>2733</v>
      </c>
      <c r="B1430" t="s">
        <v>45</v>
      </c>
      <c r="C1430" t="s">
        <v>2539</v>
      </c>
      <c r="D1430" t="s">
        <v>2582</v>
      </c>
      <c r="E1430" t="s">
        <v>61</v>
      </c>
      <c r="F1430" t="s">
        <v>61</v>
      </c>
      <c r="G1430" t="s">
        <v>61</v>
      </c>
      <c r="H1430" t="s">
        <v>61</v>
      </c>
      <c r="I1430" t="s">
        <v>61</v>
      </c>
      <c r="J1430" t="s">
        <v>61</v>
      </c>
      <c r="K1430" t="s">
        <v>61</v>
      </c>
      <c r="L1430" t="s">
        <v>61</v>
      </c>
      <c r="M1430" t="s">
        <v>61</v>
      </c>
      <c r="N1430" t="s">
        <v>61</v>
      </c>
      <c r="O1430" t="s">
        <v>61</v>
      </c>
      <c r="P1430" t="s">
        <v>61</v>
      </c>
      <c r="Q1430" t="s">
        <v>61</v>
      </c>
      <c r="R1430" t="s">
        <v>61</v>
      </c>
      <c r="S1430" t="s">
        <v>61</v>
      </c>
      <c r="T1430" t="s">
        <v>2734</v>
      </c>
      <c r="U1430" t="s">
        <v>2735</v>
      </c>
      <c r="V1430" t="s">
        <v>2736</v>
      </c>
      <c r="W1430" t="s">
        <v>2737</v>
      </c>
      <c r="X1430" t="s">
        <v>133</v>
      </c>
      <c r="Y1430" t="s">
        <v>2738</v>
      </c>
      <c r="Z1430" t="s">
        <v>2733</v>
      </c>
      <c r="AA1430">
        <v>0.01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 t="s">
        <v>133</v>
      </c>
      <c r="AI1430" s="26">
        <v>0</v>
      </c>
      <c r="AJ1430" s="26" t="s">
        <v>2736</v>
      </c>
      <c r="AK1430" s="26" t="s">
        <v>2737</v>
      </c>
      <c r="AL1430" s="26" t="s">
        <v>2738</v>
      </c>
      <c r="AM1430" s="26" t="str" cm="1">
        <f t="array" ref="AM1430">IF(AH1430="Yes",T1430&amp;" (Suspended as of: "&amp;TEXT(AI1430,"m/dd/yyyy")&amp;")",T1430)</f>
        <v>NEPV LLC dba Northeast Pumps</v>
      </c>
      <c r="AN1430" t="str" cm="1">
        <f t="array" ref="AN143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430" t="str" cm="1">
        <f t="array" ref="AO143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3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Jeff Armstrong
Primary Addres: 30 Gando Drive, New Haven, CT 06513
Phone Number: 860-739-2200
Fax Number: 0</v>
      </c>
      <c r="AQ1430" t="str">
        <f>VLOOKUP(data[[#This Row],[Lead Name]],get_cat!$A$170:$B$172,2,0)</f>
        <v>Richard Levesque 
Address: One Ashburton Place Room 1608 Boston, MA 02108 
Phone: 617-359-7269 | Email: richard.levesque@mass.gov</v>
      </c>
      <c r="AR143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Jeff Armstrong
Emergency Contact Phone/After Hours: 860-739-2200
Emergency Contact Email: jarmstrong@nepv.com</v>
      </c>
    </row>
    <row r="1431" spans="1:44" x14ac:dyDescent="0.35">
      <c r="A1431" t="s">
        <v>2739</v>
      </c>
      <c r="B1431" t="s">
        <v>45</v>
      </c>
      <c r="C1431" t="s">
        <v>2539</v>
      </c>
      <c r="D1431" t="s">
        <v>2540</v>
      </c>
      <c r="E1431" t="s">
        <v>48</v>
      </c>
      <c r="F1431" t="s">
        <v>61</v>
      </c>
      <c r="G1431" t="s">
        <v>48</v>
      </c>
      <c r="H1431" t="s">
        <v>61</v>
      </c>
      <c r="I1431" t="s">
        <v>61</v>
      </c>
      <c r="J1431" t="s">
        <v>61</v>
      </c>
      <c r="K1431" t="s">
        <v>61</v>
      </c>
      <c r="L1431" t="s">
        <v>48</v>
      </c>
      <c r="M1431" t="s">
        <v>48</v>
      </c>
      <c r="N1431" t="s">
        <v>61</v>
      </c>
      <c r="O1431" t="s">
        <v>61</v>
      </c>
      <c r="P1431" t="s">
        <v>61</v>
      </c>
      <c r="Q1431" t="s">
        <v>61</v>
      </c>
      <c r="R1431" t="s">
        <v>61</v>
      </c>
      <c r="S1431" t="s">
        <v>61</v>
      </c>
      <c r="T1431" t="s">
        <v>2740</v>
      </c>
      <c r="U1431" t="s">
        <v>2741</v>
      </c>
      <c r="V1431" t="s">
        <v>2742</v>
      </c>
      <c r="W1431" t="s">
        <v>2743</v>
      </c>
      <c r="X1431" t="s">
        <v>2744</v>
      </c>
      <c r="Y1431" t="s">
        <v>2745</v>
      </c>
      <c r="Z1431" t="s">
        <v>2739</v>
      </c>
      <c r="AA1431">
        <v>0.03</v>
      </c>
      <c r="AB1431">
        <v>0.02</v>
      </c>
      <c r="AC1431">
        <v>0.01</v>
      </c>
      <c r="AD1431">
        <v>0</v>
      </c>
      <c r="AE1431">
        <v>0.5</v>
      </c>
      <c r="AF1431">
        <v>150</v>
      </c>
      <c r="AG1431">
        <v>0.15</v>
      </c>
      <c r="AH1431" t="s">
        <v>68</v>
      </c>
      <c r="AI1431" s="26">
        <v>0</v>
      </c>
      <c r="AJ1431" s="26" t="s">
        <v>2746</v>
      </c>
      <c r="AK1431" s="26" t="s">
        <v>2747</v>
      </c>
      <c r="AL1431" s="26" t="s">
        <v>2748</v>
      </c>
      <c r="AM1431" s="26" t="str" cm="1">
        <f t="array" ref="AM1431">IF(AH1431="Yes",T1431&amp;" (Suspended as of: "&amp;TEXT(AI1431,"m/dd/yyyy")&amp;")",T1431)</f>
        <v>New England Surface Maintenance, LLP</v>
      </c>
      <c r="AN1431" t="str" cm="1">
        <f t="array" ref="AN143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3.00%
PPD 15 Days: 2.00%
PPD 20 Days: 1.00%
PPD 30 Days: 0.00%</v>
      </c>
      <c r="AO1431" t="str" cm="1">
        <f t="array" ref="AO143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50.00%
% or $ amount Markup Non Business/Emergency Hours: $150.00
% Markup Materials: 15.00%</v>
      </c>
      <c r="AP143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Jim Doyle, Partner
Primary Addres: 850 Washington Street Weymouth MA 02189
Phone Number: (781) 337-2117
Fax Number: (781) 337-5690</v>
      </c>
      <c r="AQ1431" t="str">
        <f>VLOOKUP(data[[#This Row],[Lead Name]],get_cat!$A$170:$B$172,2,0)</f>
        <v>Richard Levesque 
Address: One Ashburton Place Room 1608 Boston, MA 02108 
Phone: 617-359-7269 | Email: richard.levesque@mass.gov</v>
      </c>
      <c r="AR143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Jim Doyle
Emergency Contact Phone/After Hours: 781-337-2117/781-254-6712
Emergency Contact Email: nesm@comcast.net</v>
      </c>
    </row>
    <row r="1432" spans="1:44" x14ac:dyDescent="0.35">
      <c r="A1432" t="s">
        <v>133</v>
      </c>
      <c r="B1432" t="s">
        <v>322</v>
      </c>
      <c r="C1432" t="s">
        <v>322</v>
      </c>
      <c r="D1432" t="s">
        <v>322</v>
      </c>
      <c r="E1432" t="s">
        <v>48</v>
      </c>
      <c r="F1432" t="s">
        <v>48</v>
      </c>
      <c r="G1432" t="s">
        <v>48</v>
      </c>
      <c r="H1432" t="s">
        <v>48</v>
      </c>
      <c r="I1432" t="s">
        <v>48</v>
      </c>
      <c r="J1432" t="s">
        <v>48</v>
      </c>
      <c r="K1432" t="s">
        <v>48</v>
      </c>
      <c r="L1432" t="s">
        <v>48</v>
      </c>
      <c r="M1432" t="s">
        <v>48</v>
      </c>
      <c r="N1432" t="s">
        <v>48</v>
      </c>
      <c r="O1432" t="s">
        <v>48</v>
      </c>
      <c r="P1432" t="s">
        <v>48</v>
      </c>
      <c r="Q1432" t="s">
        <v>48</v>
      </c>
      <c r="R1432" t="s">
        <v>48</v>
      </c>
      <c r="S1432" t="s">
        <v>48</v>
      </c>
      <c r="T1432" t="s">
        <v>322</v>
      </c>
      <c r="U1432" t="s">
        <v>322</v>
      </c>
      <c r="V1432" t="s">
        <v>322</v>
      </c>
      <c r="W1432" t="s">
        <v>322</v>
      </c>
      <c r="X1432" t="s">
        <v>322</v>
      </c>
      <c r="Y1432" t="s">
        <v>322</v>
      </c>
      <c r="Z1432" t="s">
        <v>322</v>
      </c>
      <c r="AH1432" t="s">
        <v>322</v>
      </c>
      <c r="AI1432" s="26"/>
      <c r="AJ1432" s="26" t="s">
        <v>322</v>
      </c>
      <c r="AK1432" s="26" t="s">
        <v>322</v>
      </c>
      <c r="AL1432" s="26" t="s">
        <v>322</v>
      </c>
      <c r="AM1432" s="26" t="str" cm="1">
        <f t="array" ref="AM1432">IF(AH1432="Yes",T1432&amp;" (Suspended as of: "&amp;TEXT(AI1432,"m/dd/yyyy")&amp;")",T1432)</f>
        <v xml:space="preserve"> </v>
      </c>
      <c r="AN1432" t="str" cm="1">
        <f t="array" ref="AN143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32" t="str" cm="1">
        <f t="array" ref="AO143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3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32" t="e">
        <f>VLOOKUP(data[[#This Row],[Lead Name]],get_cat!$A$170:$B$172,2,0)</f>
        <v>#N/A</v>
      </c>
      <c r="AR143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33" spans="1:44" x14ac:dyDescent="0.35">
      <c r="A1433" t="s">
        <v>133</v>
      </c>
      <c r="B1433" t="s">
        <v>322</v>
      </c>
      <c r="C1433" t="s">
        <v>322</v>
      </c>
      <c r="D1433" t="s">
        <v>322</v>
      </c>
      <c r="E1433" t="s">
        <v>48</v>
      </c>
      <c r="F1433" t="s">
        <v>48</v>
      </c>
      <c r="G1433" t="s">
        <v>48</v>
      </c>
      <c r="H1433" t="s">
        <v>48</v>
      </c>
      <c r="I1433" t="s">
        <v>48</v>
      </c>
      <c r="J1433" t="s">
        <v>48</v>
      </c>
      <c r="K1433" t="s">
        <v>48</v>
      </c>
      <c r="L1433" t="s">
        <v>48</v>
      </c>
      <c r="M1433" t="s">
        <v>48</v>
      </c>
      <c r="N1433" t="s">
        <v>48</v>
      </c>
      <c r="O1433" t="s">
        <v>48</v>
      </c>
      <c r="P1433" t="s">
        <v>48</v>
      </c>
      <c r="Q1433" t="s">
        <v>48</v>
      </c>
      <c r="R1433" t="s">
        <v>48</v>
      </c>
      <c r="S1433" t="s">
        <v>48</v>
      </c>
      <c r="T1433" t="s">
        <v>322</v>
      </c>
      <c r="U1433" t="s">
        <v>322</v>
      </c>
      <c r="V1433" t="s">
        <v>322</v>
      </c>
      <c r="W1433" t="s">
        <v>322</v>
      </c>
      <c r="X1433" t="s">
        <v>322</v>
      </c>
      <c r="Y1433" t="s">
        <v>322</v>
      </c>
      <c r="Z1433" t="s">
        <v>322</v>
      </c>
      <c r="AH1433" t="s">
        <v>322</v>
      </c>
      <c r="AI1433" s="26"/>
      <c r="AJ1433" s="26" t="s">
        <v>322</v>
      </c>
      <c r="AK1433" s="26" t="s">
        <v>322</v>
      </c>
      <c r="AL1433" s="26" t="s">
        <v>322</v>
      </c>
      <c r="AM1433" s="26" t="str" cm="1">
        <f t="array" ref="AM1433">IF(AH1433="Yes",T1433&amp;" (Suspended as of: "&amp;TEXT(AI1433,"m/dd/yyyy")&amp;")",T1433)</f>
        <v xml:space="preserve"> </v>
      </c>
      <c r="AN1433" t="str" cm="1">
        <f t="array" ref="AN143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33" t="str" cm="1">
        <f t="array" ref="AO143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3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33" t="e">
        <f>VLOOKUP(data[[#This Row],[Lead Name]],get_cat!$A$170:$B$172,2,0)</f>
        <v>#N/A</v>
      </c>
      <c r="AR143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34" spans="1:44" x14ac:dyDescent="0.35">
      <c r="A1434" t="s">
        <v>2749</v>
      </c>
      <c r="B1434" t="s">
        <v>45</v>
      </c>
      <c r="C1434" t="s">
        <v>2539</v>
      </c>
      <c r="D1434" t="s">
        <v>2549</v>
      </c>
      <c r="E1434" t="s">
        <v>61</v>
      </c>
      <c r="F1434" t="s">
        <v>61</v>
      </c>
      <c r="G1434" t="s">
        <v>61</v>
      </c>
      <c r="H1434" t="s">
        <v>61</v>
      </c>
      <c r="I1434" t="s">
        <v>61</v>
      </c>
      <c r="J1434" t="s">
        <v>61</v>
      </c>
      <c r="K1434" t="s">
        <v>61</v>
      </c>
      <c r="L1434" t="s">
        <v>61</v>
      </c>
      <c r="M1434" t="s">
        <v>61</v>
      </c>
      <c r="N1434" t="s">
        <v>61</v>
      </c>
      <c r="O1434" t="s">
        <v>61</v>
      </c>
      <c r="P1434" t="s">
        <v>61</v>
      </c>
      <c r="Q1434" t="s">
        <v>61</v>
      </c>
      <c r="R1434" t="s">
        <v>61</v>
      </c>
      <c r="S1434" t="s">
        <v>61</v>
      </c>
      <c r="T1434" t="s">
        <v>2750</v>
      </c>
      <c r="U1434" t="s">
        <v>2751</v>
      </c>
      <c r="V1434" t="s">
        <v>2752</v>
      </c>
      <c r="W1434" t="s">
        <v>2753</v>
      </c>
      <c r="X1434" t="s">
        <v>2754</v>
      </c>
      <c r="Y1434" t="s">
        <v>2755</v>
      </c>
      <c r="Z1434" t="s">
        <v>2749</v>
      </c>
      <c r="AA1434">
        <v>0.01</v>
      </c>
      <c r="AB1434">
        <v>0</v>
      </c>
      <c r="AC1434">
        <v>0</v>
      </c>
      <c r="AD1434">
        <v>0</v>
      </c>
      <c r="AE1434">
        <v>0.1</v>
      </c>
      <c r="AF1434">
        <v>147.75</v>
      </c>
      <c r="AG1434">
        <v>0.1</v>
      </c>
      <c r="AH1434" t="s">
        <v>68</v>
      </c>
      <c r="AI1434" s="26">
        <v>0</v>
      </c>
      <c r="AJ1434" s="26" t="s">
        <v>2756</v>
      </c>
      <c r="AK1434" s="26" t="s">
        <v>2753</v>
      </c>
      <c r="AL1434" s="26" t="s">
        <v>2757</v>
      </c>
      <c r="AM1434" s="26" t="str" cm="1">
        <f t="array" ref="AM1434">IF(AH1434="Yes",T1434&amp;" (Suspended as of: "&amp;TEXT(AI1434,"m/dd/yyyy")&amp;")",T1434)</f>
        <v>Rockwell Roofing, Inc.</v>
      </c>
      <c r="AN1434" t="str" cm="1">
        <f t="array" ref="AN143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434" t="str" cm="1">
        <f t="array" ref="AO143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10.00%
% or $ amount Markup Non Business/Emergency Hours: $147.75
% Markup Materials: 10.00%</v>
      </c>
      <c r="AP143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Robert D. Barry
Primary Addres: 44 Pond St., Leominster, MA 01453
Phone Number: 978-537-7825
Fax Number: 978-537-4132</v>
      </c>
      <c r="AQ1434" t="str">
        <f>VLOOKUP(data[[#This Row],[Lead Name]],get_cat!$A$170:$B$172,2,0)</f>
        <v>Richard Levesque 
Address: One Ashburton Place Room 1608 Boston, MA 02108 
Phone: 617-359-7269 | Email: richard.levesque@mass.gov</v>
      </c>
      <c r="AR143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Robert D. Barry, VP
Emergency Contact Phone/After Hours: 978-537-7825
Emergency Contact Email: bob@rockwellroofing.com</v>
      </c>
    </row>
    <row r="1435" spans="1:44" x14ac:dyDescent="0.35">
      <c r="A1435" t="s">
        <v>2758</v>
      </c>
      <c r="B1435" t="s">
        <v>45</v>
      </c>
      <c r="C1435" t="s">
        <v>2539</v>
      </c>
      <c r="D1435" t="s">
        <v>2549</v>
      </c>
      <c r="E1435" t="s">
        <v>48</v>
      </c>
      <c r="F1435" t="s">
        <v>48</v>
      </c>
      <c r="G1435" t="s">
        <v>48</v>
      </c>
      <c r="H1435" t="s">
        <v>48</v>
      </c>
      <c r="I1435" t="s">
        <v>48</v>
      </c>
      <c r="J1435" t="s">
        <v>61</v>
      </c>
      <c r="K1435" t="s">
        <v>48</v>
      </c>
      <c r="L1435" t="s">
        <v>48</v>
      </c>
      <c r="M1435" t="s">
        <v>48</v>
      </c>
      <c r="N1435" t="s">
        <v>61</v>
      </c>
      <c r="O1435" t="s">
        <v>48</v>
      </c>
      <c r="P1435" t="s">
        <v>61</v>
      </c>
      <c r="Q1435" t="s">
        <v>61</v>
      </c>
      <c r="R1435" t="s">
        <v>48</v>
      </c>
      <c r="S1435" t="s">
        <v>61</v>
      </c>
      <c r="T1435" t="s">
        <v>2759</v>
      </c>
      <c r="U1435" t="s">
        <v>2760</v>
      </c>
      <c r="V1435" t="s">
        <v>2761</v>
      </c>
      <c r="W1435" t="s">
        <v>2762</v>
      </c>
      <c r="X1435" t="s">
        <v>2763</v>
      </c>
      <c r="Y1435" t="s">
        <v>2764</v>
      </c>
      <c r="Z1435" t="s">
        <v>2758</v>
      </c>
      <c r="AA1435">
        <v>0.04</v>
      </c>
      <c r="AB1435">
        <v>0.03</v>
      </c>
      <c r="AC1435">
        <v>0.02</v>
      </c>
      <c r="AD1435">
        <v>0.01</v>
      </c>
      <c r="AE1435">
        <v>0.32250000000000001</v>
      </c>
      <c r="AF1435">
        <v>110</v>
      </c>
      <c r="AG1435">
        <v>0.15</v>
      </c>
      <c r="AH1435" t="s">
        <v>68</v>
      </c>
      <c r="AI1435" s="26">
        <v>0</v>
      </c>
      <c r="AJ1435" s="26" t="s">
        <v>2765</v>
      </c>
      <c r="AK1435" s="26" t="s">
        <v>2766</v>
      </c>
      <c r="AL1435" s="26" t="s">
        <v>2767</v>
      </c>
      <c r="AM1435" s="26" t="str" cm="1">
        <f t="array" ref="AM1435">IF(AH1435="Yes",T1435&amp;" (Suspended as of: "&amp;TEXT(AI1435,"m/dd/yyyy")&amp;")",T1435)</f>
        <v>S.I. Services, Inc.</v>
      </c>
      <c r="AN1435" t="str" cm="1">
        <f t="array" ref="AN143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4.00%
PPD 15 Days: 3.00%
PPD 20 Days: 2.00%
PPD 30 Days: 1.00%</v>
      </c>
      <c r="AO1435" t="str" cm="1">
        <f t="array" ref="AO143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32.25%
% or $ amount Markup Non Business/Emergency Hours: $110.00
% Markup Materials: 15.00%</v>
      </c>
      <c r="AP143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Vincent Lamberti, Jr., President
Primary Addres: 163 Leland Street, Framingham, MA 01702
Phone Number: 508-370-0171
Fax Number: 508-370-0101</v>
      </c>
      <c r="AQ1435" t="str">
        <f>VLOOKUP(data[[#This Row],[Lead Name]],get_cat!$A$170:$B$172,2,0)</f>
        <v>Richard Levesque 
Address: One Ashburton Place Room 1608 Boston, MA 02108 
Phone: 617-359-7269 | Email: richard.levesque@mass.gov</v>
      </c>
      <c r="AR143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Nicholas Lamberti
Emergency Contact Phone/After Hours: 617-315-5600
Emergency Contact Email: secureboston@gmail.com</v>
      </c>
    </row>
    <row r="1436" spans="1:44" x14ac:dyDescent="0.35">
      <c r="A1436" t="s">
        <v>2768</v>
      </c>
      <c r="B1436" t="s">
        <v>45</v>
      </c>
      <c r="C1436" t="s">
        <v>2539</v>
      </c>
      <c r="D1436" t="s">
        <v>2633</v>
      </c>
      <c r="E1436" t="s">
        <v>48</v>
      </c>
      <c r="F1436" t="s">
        <v>61</v>
      </c>
      <c r="G1436" t="s">
        <v>48</v>
      </c>
      <c r="H1436" t="s">
        <v>61</v>
      </c>
      <c r="I1436" t="s">
        <v>61</v>
      </c>
      <c r="J1436" t="s">
        <v>48</v>
      </c>
      <c r="K1436" t="s">
        <v>48</v>
      </c>
      <c r="L1436" t="s">
        <v>48</v>
      </c>
      <c r="M1436" t="s">
        <v>48</v>
      </c>
      <c r="N1436" t="s">
        <v>48</v>
      </c>
      <c r="O1436" t="s">
        <v>61</v>
      </c>
      <c r="P1436" t="s">
        <v>61</v>
      </c>
      <c r="Q1436" t="s">
        <v>61</v>
      </c>
      <c r="R1436" t="s">
        <v>48</v>
      </c>
      <c r="S1436" t="s">
        <v>61</v>
      </c>
      <c r="T1436" t="s">
        <v>2769</v>
      </c>
      <c r="U1436" t="s">
        <v>2770</v>
      </c>
      <c r="V1436" t="s">
        <v>2771</v>
      </c>
      <c r="W1436" t="s">
        <v>2772</v>
      </c>
      <c r="X1436" t="s">
        <v>133</v>
      </c>
      <c r="Y1436" t="s">
        <v>2773</v>
      </c>
      <c r="Z1436" t="s">
        <v>2768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 t="s">
        <v>68</v>
      </c>
      <c r="AI1436" s="26">
        <v>0</v>
      </c>
      <c r="AJ1436" s="26" t="s">
        <v>183</v>
      </c>
      <c r="AK1436" s="26" t="s">
        <v>183</v>
      </c>
      <c r="AL1436" s="26" t="s">
        <v>183</v>
      </c>
      <c r="AM1436" s="26" t="str" cm="1">
        <f t="array" ref="AM1436">IF(AH1436="Yes",T1436&amp;" (Suspended as of: "&amp;TEXT(AI1436,"m/dd/yyyy")&amp;")",T1436)</f>
        <v>ServiceMaster South Shore</v>
      </c>
      <c r="AN1436" t="str" cm="1">
        <f t="array" ref="AN143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36" t="str" cm="1">
        <f t="array" ref="AO143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3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Marlon Blanco
Primary Addres: 9 Ford Place, PO Box 399, Scituate, MA 02066
Phone Number: 781-545-2700
Fax Number: 0</v>
      </c>
      <c r="AQ1436" t="str">
        <f>VLOOKUP(data[[#This Row],[Lead Name]],get_cat!$A$170:$B$172,2,0)</f>
        <v>Richard Levesque 
Address: One Ashburton Place Room 1608 Boston, MA 02108 
Phone: 617-359-7269 | Email: richard.levesque@mass.gov</v>
      </c>
      <c r="AR143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1437" spans="1:44" x14ac:dyDescent="0.35">
      <c r="A1437" t="s">
        <v>2774</v>
      </c>
      <c r="B1437" t="s">
        <v>45</v>
      </c>
      <c r="C1437" t="s">
        <v>2539</v>
      </c>
      <c r="D1437" t="s">
        <v>2540</v>
      </c>
      <c r="E1437" t="s">
        <v>48</v>
      </c>
      <c r="F1437" t="s">
        <v>61</v>
      </c>
      <c r="G1437" t="s">
        <v>48</v>
      </c>
      <c r="H1437" t="s">
        <v>61</v>
      </c>
      <c r="I1437" t="s">
        <v>61</v>
      </c>
      <c r="J1437" t="s">
        <v>48</v>
      </c>
      <c r="K1437" t="s">
        <v>48</v>
      </c>
      <c r="L1437" t="s">
        <v>48</v>
      </c>
      <c r="M1437" t="s">
        <v>48</v>
      </c>
      <c r="N1437" t="s">
        <v>48</v>
      </c>
      <c r="O1437" t="s">
        <v>61</v>
      </c>
      <c r="P1437" t="s">
        <v>61</v>
      </c>
      <c r="Q1437" t="s">
        <v>61</v>
      </c>
      <c r="R1437" t="s">
        <v>48</v>
      </c>
      <c r="S1437" t="s">
        <v>61</v>
      </c>
      <c r="T1437" t="s">
        <v>2769</v>
      </c>
      <c r="U1437" t="s">
        <v>2770</v>
      </c>
      <c r="V1437" t="s">
        <v>2775</v>
      </c>
      <c r="W1437" t="s">
        <v>2776</v>
      </c>
      <c r="X1437" t="s">
        <v>133</v>
      </c>
      <c r="Y1437" t="s">
        <v>2777</v>
      </c>
      <c r="Z1437" t="s">
        <v>2774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 t="s">
        <v>68</v>
      </c>
      <c r="AI1437" s="26">
        <v>0</v>
      </c>
      <c r="AJ1437" s="26" t="s">
        <v>2778</v>
      </c>
      <c r="AK1437" s="26" t="s">
        <v>2776</v>
      </c>
      <c r="AL1437" s="26" t="s">
        <v>2777</v>
      </c>
      <c r="AM1437" s="26" t="str" cm="1">
        <f t="array" ref="AM1437">IF(AH1437="Yes",T1437&amp;" (Suspended as of: "&amp;TEXT(AI1437,"m/dd/yyyy")&amp;")",T1437)</f>
        <v>ServiceMaster South Shore</v>
      </c>
      <c r="AN1437" t="str" cm="1">
        <f t="array" ref="AN143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37" t="str" cm="1">
        <f t="array" ref="AO143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3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Due Dorey
Primary Addres: 9 Ford Place, PO Box 399, Scituate, MA 02066
Phone Number: 781-760-0979
Fax Number: 0</v>
      </c>
      <c r="AQ1437" t="str">
        <f>VLOOKUP(data[[#This Row],[Lead Name]],get_cat!$A$170:$B$172,2,0)</f>
        <v>Richard Levesque 
Address: One Ashburton Place Room 1608 Boston, MA 02108 
Phone: 617-359-7269 | Email: richard.levesque@mass.gov</v>
      </c>
      <c r="AR143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Sue Dorey
Emergency Contact Phone/After Hours: 781-760-0979
Emergency Contact Email: sdorey@servicemastersouthshore.com </v>
      </c>
    </row>
    <row r="1438" spans="1:44" x14ac:dyDescent="0.35">
      <c r="A1438" t="s">
        <v>2779</v>
      </c>
      <c r="B1438" t="s">
        <v>45</v>
      </c>
      <c r="C1438" t="s">
        <v>2539</v>
      </c>
      <c r="D1438" t="s">
        <v>2633</v>
      </c>
      <c r="E1438" t="s">
        <v>61</v>
      </c>
      <c r="F1438" t="s">
        <v>61</v>
      </c>
      <c r="G1438" t="s">
        <v>61</v>
      </c>
      <c r="H1438" t="s">
        <v>61</v>
      </c>
      <c r="I1438" t="s">
        <v>61</v>
      </c>
      <c r="J1438" t="s">
        <v>61</v>
      </c>
      <c r="K1438" t="s">
        <v>61</v>
      </c>
      <c r="L1438" t="s">
        <v>61</v>
      </c>
      <c r="M1438" t="s">
        <v>61</v>
      </c>
      <c r="N1438" t="s">
        <v>61</v>
      </c>
      <c r="O1438" t="s">
        <v>61</v>
      </c>
      <c r="P1438" t="s">
        <v>61</v>
      </c>
      <c r="Q1438" t="s">
        <v>61</v>
      </c>
      <c r="R1438" t="s">
        <v>61</v>
      </c>
      <c r="S1438" t="s">
        <v>61</v>
      </c>
      <c r="T1438" t="s">
        <v>2780</v>
      </c>
      <c r="U1438" t="s">
        <v>2781</v>
      </c>
      <c r="V1438" t="s">
        <v>2782</v>
      </c>
      <c r="W1438" t="s">
        <v>2783</v>
      </c>
      <c r="X1438" t="s">
        <v>133</v>
      </c>
      <c r="Y1438" t="s">
        <v>2784</v>
      </c>
      <c r="Z1438" t="s">
        <v>2779</v>
      </c>
      <c r="AA1438">
        <v>0.01</v>
      </c>
      <c r="AB1438">
        <v>0.01</v>
      </c>
      <c r="AC1438">
        <v>0.01</v>
      </c>
      <c r="AD1438">
        <v>0.01</v>
      </c>
      <c r="AE1438">
        <v>1.5</v>
      </c>
      <c r="AF1438">
        <v>0</v>
      </c>
      <c r="AG1438">
        <v>0.15</v>
      </c>
      <c r="AH1438" t="s">
        <v>68</v>
      </c>
      <c r="AI1438" s="26">
        <v>0</v>
      </c>
      <c r="AJ1438" s="26" t="s">
        <v>2782</v>
      </c>
      <c r="AK1438" s="26" t="s">
        <v>2785</v>
      </c>
      <c r="AL1438" s="26" t="s">
        <v>2784</v>
      </c>
      <c r="AM1438" s="26" t="str" cm="1">
        <f t="array" ref="AM1438">IF(AH1438="Yes",T1438&amp;" (Suspended as of: "&amp;TEXT(AI1438,"m/dd/yyyy")&amp;")",T1438)</f>
        <v>Sole Source Construction</v>
      </c>
      <c r="AN1438" t="str" cm="1">
        <f t="array" ref="AN143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1.00%
PPD 30 Days: 1.00%</v>
      </c>
      <c r="AO1438" t="str" cm="1">
        <f t="array" ref="AO143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150.00%
% or $ amount Markup Non Business/Emergency Hours: $0.00
% Markup Materials: 15.00%</v>
      </c>
      <c r="AP143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Adam Sepe
Primary Addres: 766 Pippin Orchard Road, Cranston, RI 02921
Phone Number: 401-712-2700
Fax Number: 0</v>
      </c>
      <c r="AQ1438" t="str">
        <f>VLOOKUP(data[[#This Row],[Lead Name]],get_cat!$A$170:$B$172,2,0)</f>
        <v>Richard Levesque 
Address: One Ashburton Place Room 1608 Boston, MA 02108 
Phone: 617-359-7269 | Email: richard.levesque@mass.gov</v>
      </c>
      <c r="AR143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Adam Sepe
Emergency Contact Phone/After Hours: 401-864-4844
Emergency Contact Email: solesourceconstruction@gmail.com </v>
      </c>
    </row>
    <row r="1439" spans="1:44" x14ac:dyDescent="0.35">
      <c r="A1439" t="s">
        <v>2786</v>
      </c>
      <c r="B1439" t="s">
        <v>45</v>
      </c>
      <c r="C1439" t="s">
        <v>2787</v>
      </c>
      <c r="D1439" t="s">
        <v>2540</v>
      </c>
      <c r="E1439" t="s">
        <v>61</v>
      </c>
      <c r="F1439" t="s">
        <v>61</v>
      </c>
      <c r="G1439" t="s">
        <v>61</v>
      </c>
      <c r="H1439" t="s">
        <v>61</v>
      </c>
      <c r="I1439" t="s">
        <v>61</v>
      </c>
      <c r="J1439" t="s">
        <v>61</v>
      </c>
      <c r="K1439" t="s">
        <v>61</v>
      </c>
      <c r="L1439" t="s">
        <v>61</v>
      </c>
      <c r="M1439" t="s">
        <v>61</v>
      </c>
      <c r="N1439" t="s">
        <v>61</v>
      </c>
      <c r="O1439" t="s">
        <v>61</v>
      </c>
      <c r="P1439" t="s">
        <v>61</v>
      </c>
      <c r="Q1439" t="s">
        <v>61</v>
      </c>
      <c r="R1439" t="s">
        <v>61</v>
      </c>
      <c r="S1439" t="s">
        <v>61</v>
      </c>
      <c r="T1439" t="s">
        <v>2780</v>
      </c>
      <c r="U1439" t="s">
        <v>2781</v>
      </c>
      <c r="V1439" t="s">
        <v>2782</v>
      </c>
      <c r="W1439" t="s">
        <v>2783</v>
      </c>
      <c r="X1439" t="s">
        <v>133</v>
      </c>
      <c r="Y1439" t="s">
        <v>2784</v>
      </c>
      <c r="Z1439" t="s">
        <v>2786</v>
      </c>
      <c r="AA1439">
        <v>0.01</v>
      </c>
      <c r="AB1439">
        <v>0.01</v>
      </c>
      <c r="AC1439">
        <v>0.01</v>
      </c>
      <c r="AD1439">
        <v>0.01</v>
      </c>
      <c r="AE1439">
        <v>1.5</v>
      </c>
      <c r="AF1439">
        <v>0</v>
      </c>
      <c r="AG1439">
        <v>0.15</v>
      </c>
      <c r="AH1439" t="s">
        <v>68</v>
      </c>
      <c r="AI1439" s="26">
        <v>0</v>
      </c>
      <c r="AJ1439" s="26" t="s">
        <v>2782</v>
      </c>
      <c r="AK1439" s="26" t="s">
        <v>2785</v>
      </c>
      <c r="AL1439" s="26" t="s">
        <v>2784</v>
      </c>
      <c r="AM1439" s="26" t="str" cm="1">
        <f t="array" ref="AM1439">IF(AH1439="Yes",T1439&amp;" (Suspended as of: "&amp;TEXT(AI1439,"m/dd/yyyy")&amp;")",T1439)</f>
        <v>Sole Source Construction</v>
      </c>
      <c r="AN1439" t="str" cm="1">
        <f t="array" ref="AN143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1.00%
PPD 20 Days: 1.00%
PPD 30 Days: 1.00%</v>
      </c>
      <c r="AO1439" t="str" cm="1">
        <f t="array" ref="AO143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150.00%
% or $ amount Markup Non Business/Emergency Hours: $0.00
% Markup Materials: 15.00%</v>
      </c>
      <c r="AP143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Adam Sepe
Primary Addres: 766 Pippin Orchard Road, Cranston, RI 02921
Phone Number: 401-712-2700
Fax Number: 0</v>
      </c>
      <c r="AQ1439" t="str">
        <f>VLOOKUP(data[[#This Row],[Lead Name]],get_cat!$A$170:$B$172,2,0)</f>
        <v>Richard Levesque 
Address: One Ashburton Place Room 1608 Boston, MA 02108 
Phone: 617-359-7269 | Email: richard.levesque@mass.gov</v>
      </c>
      <c r="AR143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Adam Sepe
Emergency Contact Phone/After Hours: 401-864-4844
Emergency Contact Email: solesourceconstruction@gmail.com </v>
      </c>
    </row>
    <row r="1440" spans="1:44" x14ac:dyDescent="0.35">
      <c r="A1440" t="s">
        <v>2788</v>
      </c>
      <c r="B1440" t="s">
        <v>45</v>
      </c>
      <c r="C1440" t="s">
        <v>2539</v>
      </c>
      <c r="D1440" t="s">
        <v>2549</v>
      </c>
      <c r="E1440" t="s">
        <v>48</v>
      </c>
      <c r="F1440" t="s">
        <v>61</v>
      </c>
      <c r="G1440" t="s">
        <v>48</v>
      </c>
      <c r="H1440" t="s">
        <v>61</v>
      </c>
      <c r="I1440" t="s">
        <v>48</v>
      </c>
      <c r="J1440" t="s">
        <v>61</v>
      </c>
      <c r="K1440" t="s">
        <v>48</v>
      </c>
      <c r="L1440" t="s">
        <v>61</v>
      </c>
      <c r="M1440" t="s">
        <v>48</v>
      </c>
      <c r="N1440" t="s">
        <v>61</v>
      </c>
      <c r="O1440" t="s">
        <v>48</v>
      </c>
      <c r="P1440" t="s">
        <v>61</v>
      </c>
      <c r="Q1440" t="s">
        <v>61</v>
      </c>
      <c r="R1440" t="s">
        <v>61</v>
      </c>
      <c r="S1440" t="s">
        <v>61</v>
      </c>
      <c r="T1440" t="s">
        <v>1445</v>
      </c>
      <c r="U1440" t="s">
        <v>2789</v>
      </c>
      <c r="V1440" t="s">
        <v>2790</v>
      </c>
      <c r="W1440" t="s">
        <v>1438</v>
      </c>
      <c r="X1440" t="s">
        <v>1424</v>
      </c>
      <c r="Y1440" t="s">
        <v>1425</v>
      </c>
      <c r="Z1440" t="s">
        <v>2788</v>
      </c>
      <c r="AA1440">
        <v>0.01</v>
      </c>
      <c r="AB1440">
        <v>0</v>
      </c>
      <c r="AC1440">
        <v>0</v>
      </c>
      <c r="AD1440">
        <v>0</v>
      </c>
      <c r="AE1440">
        <v>1.83</v>
      </c>
      <c r="AF1440">
        <v>175.5</v>
      </c>
      <c r="AG1440">
        <v>0.15</v>
      </c>
      <c r="AH1440" t="s">
        <v>68</v>
      </c>
      <c r="AI1440" s="26">
        <v>0</v>
      </c>
      <c r="AJ1440" s="26" t="s">
        <v>2791</v>
      </c>
      <c r="AK1440" s="26" t="s">
        <v>1423</v>
      </c>
      <c r="AL1440" s="26" t="s">
        <v>2792</v>
      </c>
      <c r="AM1440" s="26" t="str" cm="1">
        <f t="array" ref="AM1440">IF(AH1440="Yes",T1440&amp;" (Suspended as of: "&amp;TEXT(AI1440,"m/dd/yyyy")&amp;")",T1440)</f>
        <v>Suburban Glass &amp; Mirror Co., Inc.</v>
      </c>
      <c r="AN1440" t="str" cm="1">
        <f t="array" ref="AN144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440" t="str" cm="1">
        <f t="array" ref="AO144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183.00%
% or $ amount Markup Non Business/Emergency Hours: $175.50
% Markup Materials: 15.00%</v>
      </c>
      <c r="AP144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Danny Landry, General Manager
Primary Addres: 2 Powdermill Rd., Maynard, MA 01754
Phone Number: 978-897-6908
Fax Number: 978-897-5912</v>
      </c>
      <c r="AQ1440" t="str">
        <f>VLOOKUP(data[[#This Row],[Lead Name]],get_cat!$A$170:$B$172,2,0)</f>
        <v>Richard Levesque 
Address: One Ashburton Place Room 1608 Boston, MA 02108 
Phone: 617-359-7269 | Email: richard.levesque@mass.gov</v>
      </c>
      <c r="AR144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Joseph Prendergast, President
Emergency Contact Phone/After Hours: 617-799-7608
Emergency Contact Email: Jjprendy@aol.com</v>
      </c>
    </row>
    <row r="1441" spans="1:44" x14ac:dyDescent="0.35">
      <c r="A1441" t="s">
        <v>2793</v>
      </c>
      <c r="B1441" t="s">
        <v>45</v>
      </c>
      <c r="C1441" t="s">
        <v>2539</v>
      </c>
      <c r="D1441" t="s">
        <v>2549</v>
      </c>
      <c r="E1441" t="s">
        <v>61</v>
      </c>
      <c r="F1441" t="s">
        <v>61</v>
      </c>
      <c r="G1441" t="s">
        <v>61</v>
      </c>
      <c r="H1441" t="s">
        <v>61</v>
      </c>
      <c r="I1441" t="s">
        <v>61</v>
      </c>
      <c r="J1441" t="s">
        <v>61</v>
      </c>
      <c r="K1441" t="s">
        <v>61</v>
      </c>
      <c r="L1441" t="s">
        <v>61</v>
      </c>
      <c r="M1441" t="s">
        <v>61</v>
      </c>
      <c r="N1441" t="s">
        <v>61</v>
      </c>
      <c r="O1441" t="s">
        <v>61</v>
      </c>
      <c r="P1441" t="s">
        <v>61</v>
      </c>
      <c r="Q1441" t="s">
        <v>61</v>
      </c>
      <c r="R1441" t="s">
        <v>61</v>
      </c>
      <c r="S1441" t="s">
        <v>61</v>
      </c>
      <c r="T1441" t="s">
        <v>2794</v>
      </c>
      <c r="U1441" t="s">
        <v>2795</v>
      </c>
      <c r="V1441" t="s">
        <v>2796</v>
      </c>
      <c r="W1441" t="s">
        <v>2797</v>
      </c>
      <c r="X1441" t="s">
        <v>133</v>
      </c>
      <c r="Y1441" t="s">
        <v>2798</v>
      </c>
      <c r="Z1441" t="s">
        <v>2793</v>
      </c>
      <c r="AA1441">
        <v>0.05</v>
      </c>
      <c r="AB1441">
        <v>0</v>
      </c>
      <c r="AC1441">
        <v>0</v>
      </c>
      <c r="AD1441">
        <v>0</v>
      </c>
      <c r="AE1441">
        <v>0.15</v>
      </c>
      <c r="AF1441">
        <v>0</v>
      </c>
      <c r="AG1441">
        <v>0.2</v>
      </c>
      <c r="AH1441" t="s">
        <v>133</v>
      </c>
      <c r="AI1441" s="26">
        <v>0</v>
      </c>
      <c r="AJ1441" s="26" t="s">
        <v>2796</v>
      </c>
      <c r="AK1441" s="26" t="s">
        <v>2797</v>
      </c>
      <c r="AL1441" s="26" t="s">
        <v>2798</v>
      </c>
      <c r="AM1441" s="26" t="str" cm="1">
        <f t="array" ref="AM1441">IF(AH1441="Yes",T1441&amp;" (Suspended as of: "&amp;TEXT(AI1441,"m/dd/yyyy")&amp;")",T1441)</f>
        <v>Titan Roofing</v>
      </c>
      <c r="AN1441" t="str" cm="1">
        <f t="array" ref="AN144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5.00%
PPD 15 Days: 0.00%
PPD 20 Days: 0.00%
PPD 30 Days: 0.00%</v>
      </c>
      <c r="AO1441" t="str" cm="1">
        <f t="array" ref="AO144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15.00%
% or $ amount Markup Non Business/Emergency Hours: $0.00
% Markup Materials: 20.00%</v>
      </c>
      <c r="AP144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Shawna Pazamino-Brook
Primary Addres: 200 Tapley Street, Springfiled, MA 01104
Phone Number: 413-536-1624
Fax Number: 0</v>
      </c>
      <c r="AQ1441" t="str">
        <f>VLOOKUP(data[[#This Row],[Lead Name]],get_cat!$A$170:$B$172,2,0)</f>
        <v>Richard Levesque 
Address: One Ashburton Place Room 1608 Boston, MA 02108 
Phone: 617-359-7269 | Email: richard.levesque@mass.gov</v>
      </c>
      <c r="AR144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Shawna Pazamino-Brook
Emergency Contact Phone/After Hours: 413-536-1624
Emergency Contact Email: mail@titanroofing.com </v>
      </c>
    </row>
    <row r="1442" spans="1:44" x14ac:dyDescent="0.35">
      <c r="A1442" t="s">
        <v>2799</v>
      </c>
      <c r="B1442" t="s">
        <v>45</v>
      </c>
      <c r="C1442" t="s">
        <v>2539</v>
      </c>
      <c r="D1442" t="s">
        <v>2540</v>
      </c>
      <c r="E1442" t="s">
        <v>48</v>
      </c>
      <c r="F1442" t="s">
        <v>48</v>
      </c>
      <c r="G1442" t="s">
        <v>48</v>
      </c>
      <c r="H1442" t="s">
        <v>48</v>
      </c>
      <c r="I1442" t="s">
        <v>48</v>
      </c>
      <c r="J1442" t="s">
        <v>61</v>
      </c>
      <c r="K1442" t="s">
        <v>48</v>
      </c>
      <c r="L1442" t="s">
        <v>61</v>
      </c>
      <c r="M1442" t="s">
        <v>48</v>
      </c>
      <c r="N1442" t="s">
        <v>61</v>
      </c>
      <c r="O1442" t="s">
        <v>48</v>
      </c>
      <c r="P1442" t="s">
        <v>61</v>
      </c>
      <c r="Q1442" t="s">
        <v>48</v>
      </c>
      <c r="R1442" t="s">
        <v>61</v>
      </c>
      <c r="S1442" t="s">
        <v>61</v>
      </c>
      <c r="T1442" t="s">
        <v>1993</v>
      </c>
      <c r="U1442" t="s">
        <v>2800</v>
      </c>
      <c r="V1442" t="s">
        <v>2801</v>
      </c>
      <c r="W1442" t="s">
        <v>2802</v>
      </c>
      <c r="X1442" t="s">
        <v>2803</v>
      </c>
      <c r="Y1442" t="s">
        <v>2804</v>
      </c>
      <c r="Z1442" t="s">
        <v>2799</v>
      </c>
      <c r="AA1442">
        <v>0.01</v>
      </c>
      <c r="AB1442">
        <v>0</v>
      </c>
      <c r="AC1442">
        <v>0</v>
      </c>
      <c r="AD1442">
        <v>0</v>
      </c>
      <c r="AE1442">
        <v>0.3</v>
      </c>
      <c r="AF1442">
        <v>195</v>
      </c>
      <c r="AG1442">
        <v>0.15</v>
      </c>
      <c r="AH1442" t="s">
        <v>68</v>
      </c>
      <c r="AI1442" s="26">
        <v>0</v>
      </c>
      <c r="AJ1442" s="26" t="s">
        <v>2805</v>
      </c>
      <c r="AK1442" s="26" t="s">
        <v>2806</v>
      </c>
      <c r="AL1442" s="26" t="s">
        <v>1561</v>
      </c>
      <c r="AM1442" s="26" t="str" cm="1">
        <f t="array" ref="AM1442">IF(AH1442="Yes",T1442&amp;" (Suspended as of: "&amp;TEXT(AI1442,"m/dd/yyyy")&amp;")",T1442)</f>
        <v>W.A.C. Contracting</v>
      </c>
      <c r="AN1442" t="str" cm="1">
        <f t="array" ref="AN144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1.00%
PPD 15 Days: 0.00%
PPD 20 Days: 0.00%
PPD 30 Days: 0.00%</v>
      </c>
      <c r="AO1442" t="str" cm="1">
        <f t="array" ref="AO144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30.00%
% or $ amount Markup Non Business/Emergency Hours: $195.00
% Markup Materials: 15.00%</v>
      </c>
      <c r="AP144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William A. Contino, Owner
Primary Addres: 23 Graystone Road, Stoneham, MA  02180
Phone Number: 781-706 5681
Fax Number: 781-279 3955</v>
      </c>
      <c r="AQ1442" t="str">
        <f>VLOOKUP(data[[#This Row],[Lead Name]],get_cat!$A$170:$B$172,2,0)</f>
        <v>Richard Levesque 
Address: One Ashburton Place Room 1608 Boston, MA 02108 
Phone: 617-359-7269 | Email: richard.levesque@mass.gov</v>
      </c>
      <c r="AR144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William A Contino, Owner
Emergency Contact Phone/After Hours: 781 706-5681
Emergency Contact Email: waccontracting@aol.com</v>
      </c>
    </row>
    <row r="1443" spans="1:44" x14ac:dyDescent="0.35">
      <c r="A1443" t="s">
        <v>2807</v>
      </c>
      <c r="B1443" t="s">
        <v>45</v>
      </c>
      <c r="C1443" t="s">
        <v>2539</v>
      </c>
      <c r="D1443" t="s">
        <v>2582</v>
      </c>
      <c r="E1443" t="s">
        <v>61</v>
      </c>
      <c r="F1443" t="s">
        <v>61</v>
      </c>
      <c r="G1443" t="s">
        <v>61</v>
      </c>
      <c r="H1443" t="s">
        <v>61</v>
      </c>
      <c r="I1443" t="s">
        <v>61</v>
      </c>
      <c r="J1443" t="s">
        <v>61</v>
      </c>
      <c r="K1443" t="s">
        <v>61</v>
      </c>
      <c r="L1443" t="s">
        <v>61</v>
      </c>
      <c r="M1443" t="s">
        <v>61</v>
      </c>
      <c r="N1443" t="s">
        <v>61</v>
      </c>
      <c r="O1443" t="s">
        <v>61</v>
      </c>
      <c r="P1443" t="s">
        <v>61</v>
      </c>
      <c r="Q1443" t="s">
        <v>61</v>
      </c>
      <c r="R1443" t="s">
        <v>61</v>
      </c>
      <c r="S1443" t="s">
        <v>61</v>
      </c>
      <c r="T1443" t="s">
        <v>2808</v>
      </c>
      <c r="U1443" t="s">
        <v>2809</v>
      </c>
      <c r="V1443" t="s">
        <v>2810</v>
      </c>
      <c r="W1443" t="s">
        <v>2811</v>
      </c>
      <c r="X1443" t="s">
        <v>133</v>
      </c>
      <c r="Y1443" t="s">
        <v>2812</v>
      </c>
      <c r="Z1443" t="s">
        <v>2807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 t="s">
        <v>133</v>
      </c>
      <c r="AI1443" s="26">
        <v>0</v>
      </c>
      <c r="AJ1443" s="26" t="s">
        <v>183</v>
      </c>
      <c r="AK1443" s="26" t="s">
        <v>183</v>
      </c>
      <c r="AL1443" s="26" t="s">
        <v>183</v>
      </c>
      <c r="AM1443" s="26" t="str" cm="1">
        <f t="array" ref="AM1443">IF(AH1443="Yes",T1443&amp;" (Suspended as of: "&amp;TEXT(AI1443,"m/dd/yyyy")&amp;")",T1443)</f>
        <v>Weston &amp; Sampson CMR Inc.</v>
      </c>
      <c r="AN1443" t="str" cm="1">
        <f t="array" ref="AN144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43" t="str" cm="1">
        <f t="array" ref="AO144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4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Andrea David
Primary Addres: 55 Walkers Brook Drive, Ste 100, Reading, MA 01867
Phone Number: 978-532-1900
Fax Number: 0</v>
      </c>
      <c r="AQ1443" t="str">
        <f>VLOOKUP(data[[#This Row],[Lead Name]],get_cat!$A$170:$B$172,2,0)</f>
        <v>Richard Levesque 
Address: One Ashburton Place Room 1608 Boston, MA 02108 
Phone: 617-359-7269 | Email: richard.levesque@mass.gov</v>
      </c>
      <c r="AR144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1/0/1900
Emergency Contact Phone/After Hours: 1/0/1900
Emergency Contact Email: 1/0/1900</v>
      </c>
    </row>
    <row r="1444" spans="1:44" x14ac:dyDescent="0.35">
      <c r="A1444" t="s">
        <v>2813</v>
      </c>
      <c r="B1444" t="s">
        <v>45</v>
      </c>
      <c r="C1444" t="s">
        <v>2539</v>
      </c>
      <c r="D1444" t="s">
        <v>2582</v>
      </c>
      <c r="E1444" t="s">
        <v>61</v>
      </c>
      <c r="F1444" t="s">
        <v>61</v>
      </c>
      <c r="G1444" t="s">
        <v>61</v>
      </c>
      <c r="H1444" t="s">
        <v>61</v>
      </c>
      <c r="I1444" t="s">
        <v>61</v>
      </c>
      <c r="J1444" t="s">
        <v>61</v>
      </c>
      <c r="K1444" t="s">
        <v>61</v>
      </c>
      <c r="L1444" t="s">
        <v>61</v>
      </c>
      <c r="M1444" t="s">
        <v>61</v>
      </c>
      <c r="N1444" t="s">
        <v>61</v>
      </c>
      <c r="O1444" t="s">
        <v>61</v>
      </c>
      <c r="P1444" t="s">
        <v>61</v>
      </c>
      <c r="Q1444" t="s">
        <v>61</v>
      </c>
      <c r="R1444" t="s">
        <v>61</v>
      </c>
      <c r="S1444" t="s">
        <v>61</v>
      </c>
      <c r="T1444" t="s">
        <v>2814</v>
      </c>
      <c r="U1444" t="s">
        <v>2815</v>
      </c>
      <c r="V1444" t="s">
        <v>2816</v>
      </c>
      <c r="W1444" t="s">
        <v>2817</v>
      </c>
      <c r="X1444" t="s">
        <v>2818</v>
      </c>
      <c r="Y1444" t="s">
        <v>2819</v>
      </c>
      <c r="Z1444" t="s">
        <v>2813</v>
      </c>
      <c r="AA1444">
        <v>0.02</v>
      </c>
      <c r="AB1444">
        <v>0</v>
      </c>
      <c r="AC1444">
        <v>0</v>
      </c>
      <c r="AD1444">
        <v>0</v>
      </c>
      <c r="AE1444">
        <v>0.3</v>
      </c>
      <c r="AG1444">
        <v>0.3</v>
      </c>
      <c r="AH1444" t="s">
        <v>68</v>
      </c>
      <c r="AI1444" s="26">
        <v>0</v>
      </c>
      <c r="AJ1444" s="26" t="s">
        <v>2820</v>
      </c>
      <c r="AK1444" s="26" t="s">
        <v>2821</v>
      </c>
      <c r="AL1444" s="26" t="s">
        <v>2822</v>
      </c>
      <c r="AM1444" s="26" t="str" cm="1">
        <f t="array" ref="AM1444">IF(AH1444="Yes",T1444&amp;" (Suspended as of: "&amp;TEXT(AI1444,"m/dd/yyyy")&amp;")",T1444)</f>
        <v>Williamson Electrical Co., Inc.</v>
      </c>
      <c r="AN1444" t="str" cm="1">
        <f t="array" ref="AN144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2.00%
PPD 15 Days: 0.00%
PPD 20 Days: 0.00%
PPD 30 Days: 0.00%</v>
      </c>
      <c r="AO1444" t="str" cm="1">
        <f t="array" ref="AO144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30.00%
% or $ amount Markup Non Business/Emergency Hours: $0.00
% Markup Materials: 30.00%</v>
      </c>
      <c r="AP144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>Contract Manager Name: Kristine Stump
Primary Addres: 25 South Street, Ste E2, Hopkinton, MA 01748
Phone Number: 617-884-9200 x28
Fax Number: 617-884-3144</v>
      </c>
      <c r="AQ1444" t="str">
        <f>VLOOKUP(data[[#This Row],[Lead Name]],get_cat!$A$170:$B$172,2,0)</f>
        <v>Richard Levesque 
Address: One Ashburton Place Room 1608 Boston, MA 02108 
Phone: 617-359-7269 | Email: richard.levesque@mass.gov</v>
      </c>
      <c r="AR144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>Emergency Contact Name: Steven Paglia
Emergency Contact Phone/After Hours: 617-874-0959
Emergency Contact Email: steven@weco-group.com</v>
      </c>
    </row>
    <row r="1445" spans="1:44" x14ac:dyDescent="0.35">
      <c r="A1445" t="s">
        <v>133</v>
      </c>
      <c r="B1445" t="s">
        <v>322</v>
      </c>
      <c r="C1445" t="s">
        <v>322</v>
      </c>
      <c r="D1445" t="s">
        <v>322</v>
      </c>
      <c r="E1445" t="s">
        <v>48</v>
      </c>
      <c r="F1445" t="s">
        <v>48</v>
      </c>
      <c r="G1445" t="s">
        <v>48</v>
      </c>
      <c r="H1445" t="s">
        <v>48</v>
      </c>
      <c r="I1445" t="s">
        <v>48</v>
      </c>
      <c r="J1445" t="s">
        <v>48</v>
      </c>
      <c r="K1445" t="s">
        <v>48</v>
      </c>
      <c r="L1445" t="s">
        <v>48</v>
      </c>
      <c r="M1445" t="s">
        <v>48</v>
      </c>
      <c r="N1445" t="s">
        <v>48</v>
      </c>
      <c r="O1445" t="s">
        <v>48</v>
      </c>
      <c r="P1445" t="s">
        <v>48</v>
      </c>
      <c r="Q1445" t="s">
        <v>48</v>
      </c>
      <c r="R1445" t="s">
        <v>48</v>
      </c>
      <c r="S1445" t="s">
        <v>48</v>
      </c>
      <c r="T1445" t="s">
        <v>322</v>
      </c>
      <c r="U1445" t="s">
        <v>322</v>
      </c>
      <c r="V1445" t="s">
        <v>322</v>
      </c>
      <c r="W1445" t="s">
        <v>322</v>
      </c>
      <c r="X1445" t="s">
        <v>322</v>
      </c>
      <c r="Y1445" t="s">
        <v>322</v>
      </c>
      <c r="Z1445" t="s">
        <v>322</v>
      </c>
      <c r="AH1445" t="s">
        <v>322</v>
      </c>
      <c r="AI1445" s="26"/>
      <c r="AJ1445" s="26" t="s">
        <v>322</v>
      </c>
      <c r="AK1445" s="26" t="s">
        <v>322</v>
      </c>
      <c r="AL1445" s="26" t="s">
        <v>322</v>
      </c>
      <c r="AM1445" s="26" t="str" cm="1">
        <f t="array" ref="AM1445">IF(AH1445="Yes",T1445&amp;" (Suspended as of: "&amp;TEXT(AI1445,"m/dd/yyyy")&amp;")",T1445)</f>
        <v xml:space="preserve"> </v>
      </c>
      <c r="AN1445" t="str" cm="1">
        <f t="array" ref="AN144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45" t="str" cm="1">
        <f t="array" ref="AO144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4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45" t="e">
        <f>VLOOKUP(data[[#This Row],[Lead Name]],get_cat!$A$170:$B$172,2,0)</f>
        <v>#N/A</v>
      </c>
      <c r="AR144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46" spans="1:44" x14ac:dyDescent="0.35">
      <c r="A1446" t="s">
        <v>133</v>
      </c>
      <c r="B1446" t="s">
        <v>322</v>
      </c>
      <c r="C1446" t="s">
        <v>322</v>
      </c>
      <c r="D1446" t="s">
        <v>322</v>
      </c>
      <c r="E1446" t="s">
        <v>48</v>
      </c>
      <c r="F1446" t="s">
        <v>48</v>
      </c>
      <c r="G1446" t="s">
        <v>48</v>
      </c>
      <c r="H1446" t="s">
        <v>48</v>
      </c>
      <c r="I1446" t="s">
        <v>48</v>
      </c>
      <c r="J1446" t="s">
        <v>48</v>
      </c>
      <c r="K1446" t="s">
        <v>48</v>
      </c>
      <c r="L1446" t="s">
        <v>48</v>
      </c>
      <c r="M1446" t="s">
        <v>48</v>
      </c>
      <c r="N1446" t="s">
        <v>48</v>
      </c>
      <c r="O1446" t="s">
        <v>48</v>
      </c>
      <c r="P1446" t="s">
        <v>48</v>
      </c>
      <c r="Q1446" t="s">
        <v>48</v>
      </c>
      <c r="R1446" t="s">
        <v>48</v>
      </c>
      <c r="S1446" t="s">
        <v>48</v>
      </c>
      <c r="T1446" t="s">
        <v>322</v>
      </c>
      <c r="U1446" t="s">
        <v>322</v>
      </c>
      <c r="V1446" t="s">
        <v>322</v>
      </c>
      <c r="W1446" t="s">
        <v>322</v>
      </c>
      <c r="X1446" t="s">
        <v>322</v>
      </c>
      <c r="Y1446" t="s">
        <v>322</v>
      </c>
      <c r="Z1446" t="s">
        <v>322</v>
      </c>
      <c r="AH1446" t="s">
        <v>322</v>
      </c>
      <c r="AI1446" s="26"/>
      <c r="AJ1446" s="26" t="s">
        <v>322</v>
      </c>
      <c r="AK1446" s="26" t="s">
        <v>322</v>
      </c>
      <c r="AL1446" s="26" t="s">
        <v>322</v>
      </c>
      <c r="AM1446" s="26" t="str" cm="1">
        <f t="array" ref="AM1446">IF(AH1446="Yes",T1446&amp;" (Suspended as of: "&amp;TEXT(AI1446,"m/dd/yyyy")&amp;")",T1446)</f>
        <v xml:space="preserve"> </v>
      </c>
      <c r="AN1446" t="str" cm="1">
        <f t="array" ref="AN144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46" t="str" cm="1">
        <f t="array" ref="AO144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4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46" t="e">
        <f>VLOOKUP(data[[#This Row],[Lead Name]],get_cat!$A$170:$B$172,2,0)</f>
        <v>#N/A</v>
      </c>
      <c r="AR144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47" spans="1:44" x14ac:dyDescent="0.35">
      <c r="A1447" t="s">
        <v>133</v>
      </c>
      <c r="B1447" t="s">
        <v>322</v>
      </c>
      <c r="C1447" t="s">
        <v>322</v>
      </c>
      <c r="D1447" t="s">
        <v>322</v>
      </c>
      <c r="E1447" t="s">
        <v>48</v>
      </c>
      <c r="F1447" t="s">
        <v>48</v>
      </c>
      <c r="G1447" t="s">
        <v>48</v>
      </c>
      <c r="H1447" t="s">
        <v>48</v>
      </c>
      <c r="I1447" t="s">
        <v>48</v>
      </c>
      <c r="J1447" t="s">
        <v>48</v>
      </c>
      <c r="K1447" t="s">
        <v>48</v>
      </c>
      <c r="L1447" t="s">
        <v>48</v>
      </c>
      <c r="M1447" t="s">
        <v>48</v>
      </c>
      <c r="N1447" t="s">
        <v>48</v>
      </c>
      <c r="O1447" t="s">
        <v>48</v>
      </c>
      <c r="P1447" t="s">
        <v>48</v>
      </c>
      <c r="Q1447" t="s">
        <v>48</v>
      </c>
      <c r="R1447" t="s">
        <v>48</v>
      </c>
      <c r="S1447" t="s">
        <v>48</v>
      </c>
      <c r="T1447" t="s">
        <v>322</v>
      </c>
      <c r="U1447" t="s">
        <v>322</v>
      </c>
      <c r="V1447" t="s">
        <v>322</v>
      </c>
      <c r="W1447" t="s">
        <v>322</v>
      </c>
      <c r="X1447" t="s">
        <v>322</v>
      </c>
      <c r="Y1447" t="s">
        <v>322</v>
      </c>
      <c r="Z1447" t="s">
        <v>322</v>
      </c>
      <c r="AH1447" t="s">
        <v>322</v>
      </c>
      <c r="AI1447" s="26"/>
      <c r="AJ1447" s="26" t="s">
        <v>322</v>
      </c>
      <c r="AK1447" s="26" t="s">
        <v>322</v>
      </c>
      <c r="AL1447" s="26" t="s">
        <v>322</v>
      </c>
      <c r="AM1447" s="26" t="str" cm="1">
        <f t="array" ref="AM1447">IF(AH1447="Yes",T1447&amp;" (Suspended as of: "&amp;TEXT(AI1447,"m/dd/yyyy")&amp;")",T1447)</f>
        <v xml:space="preserve"> </v>
      </c>
      <c r="AN1447" t="str" cm="1">
        <f t="array" ref="AN144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47" t="str" cm="1">
        <f t="array" ref="AO144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4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47" t="e">
        <f>VLOOKUP(data[[#This Row],[Lead Name]],get_cat!$A$170:$B$172,2,0)</f>
        <v>#N/A</v>
      </c>
      <c r="AR144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48" spans="1:44" x14ac:dyDescent="0.35">
      <c r="A1448" t="s">
        <v>133</v>
      </c>
      <c r="B1448" t="s">
        <v>322</v>
      </c>
      <c r="C1448" t="s">
        <v>322</v>
      </c>
      <c r="D1448" t="s">
        <v>322</v>
      </c>
      <c r="E1448" t="s">
        <v>48</v>
      </c>
      <c r="F1448" t="s">
        <v>48</v>
      </c>
      <c r="G1448" t="s">
        <v>48</v>
      </c>
      <c r="H1448" t="s">
        <v>48</v>
      </c>
      <c r="I1448" t="s">
        <v>48</v>
      </c>
      <c r="J1448" t="s">
        <v>48</v>
      </c>
      <c r="K1448" t="s">
        <v>48</v>
      </c>
      <c r="L1448" t="s">
        <v>48</v>
      </c>
      <c r="M1448" t="s">
        <v>48</v>
      </c>
      <c r="N1448" t="s">
        <v>48</v>
      </c>
      <c r="O1448" t="s">
        <v>48</v>
      </c>
      <c r="P1448" t="s">
        <v>48</v>
      </c>
      <c r="Q1448" t="s">
        <v>48</v>
      </c>
      <c r="R1448" t="s">
        <v>48</v>
      </c>
      <c r="S1448" t="s">
        <v>48</v>
      </c>
      <c r="T1448" t="s">
        <v>322</v>
      </c>
      <c r="U1448" t="s">
        <v>322</v>
      </c>
      <c r="V1448" t="s">
        <v>322</v>
      </c>
      <c r="W1448" t="s">
        <v>322</v>
      </c>
      <c r="X1448" t="s">
        <v>322</v>
      </c>
      <c r="Y1448" t="s">
        <v>322</v>
      </c>
      <c r="Z1448" t="s">
        <v>322</v>
      </c>
      <c r="AH1448" t="s">
        <v>322</v>
      </c>
      <c r="AI1448" s="26"/>
      <c r="AJ1448" s="26" t="s">
        <v>322</v>
      </c>
      <c r="AK1448" s="26" t="s">
        <v>322</v>
      </c>
      <c r="AL1448" s="26" t="s">
        <v>322</v>
      </c>
      <c r="AM1448" s="26" t="str" cm="1">
        <f t="array" ref="AM1448">IF(AH1448="Yes",T1448&amp;" (Suspended as of: "&amp;TEXT(AI1448,"m/dd/yyyy")&amp;")",T1448)</f>
        <v xml:space="preserve"> </v>
      </c>
      <c r="AN1448" t="str" cm="1">
        <f t="array" ref="AN144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48" t="str" cm="1">
        <f t="array" ref="AO144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4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48" t="e">
        <f>VLOOKUP(data[[#This Row],[Lead Name]],get_cat!$A$170:$B$172,2,0)</f>
        <v>#N/A</v>
      </c>
      <c r="AR144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49" spans="1:44" x14ac:dyDescent="0.35">
      <c r="A1449" t="s">
        <v>133</v>
      </c>
      <c r="B1449" t="s">
        <v>322</v>
      </c>
      <c r="C1449" t="s">
        <v>322</v>
      </c>
      <c r="D1449" t="s">
        <v>322</v>
      </c>
      <c r="E1449" t="s">
        <v>48</v>
      </c>
      <c r="F1449" t="s">
        <v>48</v>
      </c>
      <c r="G1449" t="s">
        <v>48</v>
      </c>
      <c r="H1449" t="s">
        <v>48</v>
      </c>
      <c r="I1449" t="s">
        <v>48</v>
      </c>
      <c r="J1449" t="s">
        <v>48</v>
      </c>
      <c r="K1449" t="s">
        <v>48</v>
      </c>
      <c r="L1449" t="s">
        <v>48</v>
      </c>
      <c r="M1449" t="s">
        <v>48</v>
      </c>
      <c r="N1449" t="s">
        <v>48</v>
      </c>
      <c r="O1449" t="s">
        <v>48</v>
      </c>
      <c r="P1449" t="s">
        <v>48</v>
      </c>
      <c r="Q1449" t="s">
        <v>48</v>
      </c>
      <c r="R1449" t="s">
        <v>48</v>
      </c>
      <c r="S1449" t="s">
        <v>48</v>
      </c>
      <c r="T1449" t="s">
        <v>322</v>
      </c>
      <c r="U1449" t="s">
        <v>322</v>
      </c>
      <c r="V1449" t="s">
        <v>322</v>
      </c>
      <c r="W1449" t="s">
        <v>322</v>
      </c>
      <c r="X1449" t="s">
        <v>322</v>
      </c>
      <c r="Y1449" t="s">
        <v>322</v>
      </c>
      <c r="Z1449" t="s">
        <v>322</v>
      </c>
      <c r="AH1449" t="s">
        <v>322</v>
      </c>
      <c r="AI1449" s="26"/>
      <c r="AJ1449" s="26" t="s">
        <v>322</v>
      </c>
      <c r="AK1449" s="26" t="s">
        <v>322</v>
      </c>
      <c r="AL1449" s="26" t="s">
        <v>322</v>
      </c>
      <c r="AM1449" s="26" t="str" cm="1">
        <f t="array" ref="AM1449">IF(AH1449="Yes",T1449&amp;" (Suspended as of: "&amp;TEXT(AI1449,"m/dd/yyyy")&amp;")",T1449)</f>
        <v xml:space="preserve"> </v>
      </c>
      <c r="AN1449" t="str" cm="1">
        <f t="array" ref="AN144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49" t="str" cm="1">
        <f t="array" ref="AO144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4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49" t="e">
        <f>VLOOKUP(data[[#This Row],[Lead Name]],get_cat!$A$170:$B$172,2,0)</f>
        <v>#N/A</v>
      </c>
      <c r="AR144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50" spans="1:44" x14ac:dyDescent="0.35">
      <c r="A1450" t="s">
        <v>133</v>
      </c>
      <c r="B1450" t="s">
        <v>322</v>
      </c>
      <c r="C1450" t="s">
        <v>322</v>
      </c>
      <c r="D1450" t="s">
        <v>322</v>
      </c>
      <c r="E1450" t="s">
        <v>48</v>
      </c>
      <c r="F1450" t="s">
        <v>48</v>
      </c>
      <c r="G1450" t="s">
        <v>48</v>
      </c>
      <c r="H1450" t="s">
        <v>48</v>
      </c>
      <c r="I1450" t="s">
        <v>48</v>
      </c>
      <c r="J1450" t="s">
        <v>48</v>
      </c>
      <c r="K1450" t="s">
        <v>48</v>
      </c>
      <c r="L1450" t="s">
        <v>48</v>
      </c>
      <c r="M1450" t="s">
        <v>48</v>
      </c>
      <c r="N1450" t="s">
        <v>48</v>
      </c>
      <c r="O1450" t="s">
        <v>48</v>
      </c>
      <c r="P1450" t="s">
        <v>48</v>
      </c>
      <c r="Q1450" t="s">
        <v>48</v>
      </c>
      <c r="R1450" t="s">
        <v>48</v>
      </c>
      <c r="S1450" t="s">
        <v>48</v>
      </c>
      <c r="T1450" t="s">
        <v>322</v>
      </c>
      <c r="U1450" t="s">
        <v>322</v>
      </c>
      <c r="V1450" t="s">
        <v>322</v>
      </c>
      <c r="W1450" t="s">
        <v>322</v>
      </c>
      <c r="X1450" t="s">
        <v>322</v>
      </c>
      <c r="Y1450" t="s">
        <v>322</v>
      </c>
      <c r="Z1450" t="s">
        <v>322</v>
      </c>
      <c r="AH1450" t="s">
        <v>322</v>
      </c>
      <c r="AI1450" s="26"/>
      <c r="AJ1450" s="26" t="s">
        <v>322</v>
      </c>
      <c r="AK1450" s="26" t="s">
        <v>322</v>
      </c>
      <c r="AL1450" s="26" t="s">
        <v>322</v>
      </c>
      <c r="AM1450" s="26" t="str" cm="1">
        <f t="array" ref="AM1450">IF(AH1450="Yes",T1450&amp;" (Suspended as of: "&amp;TEXT(AI1450,"m/dd/yyyy")&amp;")",T1450)</f>
        <v xml:space="preserve"> </v>
      </c>
      <c r="AN1450" t="str" cm="1">
        <f t="array" ref="AN145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50" t="str" cm="1">
        <f t="array" ref="AO145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5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50" t="e">
        <f>VLOOKUP(data[[#This Row],[Lead Name]],get_cat!$A$170:$B$172,2,0)</f>
        <v>#N/A</v>
      </c>
      <c r="AR145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51" spans="1:44" x14ac:dyDescent="0.35">
      <c r="A1451" t="s">
        <v>133</v>
      </c>
      <c r="B1451" t="s">
        <v>322</v>
      </c>
      <c r="C1451" t="s">
        <v>322</v>
      </c>
      <c r="D1451" t="s">
        <v>322</v>
      </c>
      <c r="E1451" t="s">
        <v>48</v>
      </c>
      <c r="F1451" t="s">
        <v>48</v>
      </c>
      <c r="G1451" t="s">
        <v>48</v>
      </c>
      <c r="H1451" t="s">
        <v>48</v>
      </c>
      <c r="I1451" t="s">
        <v>48</v>
      </c>
      <c r="J1451" t="s">
        <v>48</v>
      </c>
      <c r="K1451" t="s">
        <v>48</v>
      </c>
      <c r="L1451" t="s">
        <v>48</v>
      </c>
      <c r="M1451" t="s">
        <v>48</v>
      </c>
      <c r="N1451" t="s">
        <v>48</v>
      </c>
      <c r="O1451" t="s">
        <v>48</v>
      </c>
      <c r="P1451" t="s">
        <v>48</v>
      </c>
      <c r="Q1451" t="s">
        <v>48</v>
      </c>
      <c r="R1451" t="s">
        <v>48</v>
      </c>
      <c r="S1451" t="s">
        <v>48</v>
      </c>
      <c r="T1451" t="s">
        <v>322</v>
      </c>
      <c r="U1451" t="s">
        <v>322</v>
      </c>
      <c r="V1451" t="s">
        <v>322</v>
      </c>
      <c r="W1451" t="s">
        <v>322</v>
      </c>
      <c r="X1451" t="s">
        <v>322</v>
      </c>
      <c r="Y1451" t="s">
        <v>322</v>
      </c>
      <c r="Z1451" t="s">
        <v>322</v>
      </c>
      <c r="AH1451" t="s">
        <v>322</v>
      </c>
      <c r="AI1451" s="26"/>
      <c r="AJ1451" s="26" t="s">
        <v>322</v>
      </c>
      <c r="AK1451" s="26" t="s">
        <v>322</v>
      </c>
      <c r="AL1451" s="26" t="s">
        <v>322</v>
      </c>
      <c r="AM1451" s="26" t="str" cm="1">
        <f t="array" ref="AM1451">IF(AH1451="Yes",T1451&amp;" (Suspended as of: "&amp;TEXT(AI1451,"m/dd/yyyy")&amp;")",T1451)</f>
        <v xml:space="preserve"> </v>
      </c>
      <c r="AN1451" t="str" cm="1">
        <f t="array" ref="AN145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51" t="str" cm="1">
        <f t="array" ref="AO145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5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51" t="e">
        <f>VLOOKUP(data[[#This Row],[Lead Name]],get_cat!$A$170:$B$172,2,0)</f>
        <v>#N/A</v>
      </c>
      <c r="AR145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52" spans="1:44" x14ac:dyDescent="0.35">
      <c r="A1452" t="s">
        <v>133</v>
      </c>
      <c r="B1452" t="s">
        <v>322</v>
      </c>
      <c r="C1452" t="s">
        <v>322</v>
      </c>
      <c r="D1452" t="s">
        <v>322</v>
      </c>
      <c r="E1452" t="s">
        <v>48</v>
      </c>
      <c r="F1452" t="s">
        <v>48</v>
      </c>
      <c r="G1452" t="s">
        <v>48</v>
      </c>
      <c r="H1452" t="s">
        <v>48</v>
      </c>
      <c r="I1452" t="s">
        <v>48</v>
      </c>
      <c r="J1452" t="s">
        <v>48</v>
      </c>
      <c r="K1452" t="s">
        <v>48</v>
      </c>
      <c r="L1452" t="s">
        <v>48</v>
      </c>
      <c r="M1452" t="s">
        <v>48</v>
      </c>
      <c r="N1452" t="s">
        <v>48</v>
      </c>
      <c r="O1452" t="s">
        <v>48</v>
      </c>
      <c r="P1452" t="s">
        <v>48</v>
      </c>
      <c r="Q1452" t="s">
        <v>48</v>
      </c>
      <c r="R1452" t="s">
        <v>48</v>
      </c>
      <c r="S1452" t="s">
        <v>48</v>
      </c>
      <c r="T1452" t="s">
        <v>322</v>
      </c>
      <c r="U1452" t="s">
        <v>322</v>
      </c>
      <c r="V1452" t="s">
        <v>322</v>
      </c>
      <c r="W1452" t="s">
        <v>322</v>
      </c>
      <c r="X1452" t="s">
        <v>322</v>
      </c>
      <c r="Y1452" t="s">
        <v>322</v>
      </c>
      <c r="Z1452" t="s">
        <v>322</v>
      </c>
      <c r="AH1452" t="s">
        <v>322</v>
      </c>
      <c r="AI1452" s="26"/>
      <c r="AJ1452" s="26" t="s">
        <v>322</v>
      </c>
      <c r="AK1452" s="26" t="s">
        <v>322</v>
      </c>
      <c r="AL1452" s="26" t="s">
        <v>322</v>
      </c>
      <c r="AM1452" s="26" t="str" cm="1">
        <f t="array" ref="AM1452">IF(AH1452="Yes",T1452&amp;" (Suspended as of: "&amp;TEXT(AI1452,"m/dd/yyyy")&amp;")",T1452)</f>
        <v xml:space="preserve"> </v>
      </c>
      <c r="AN1452" t="str" cm="1">
        <f t="array" ref="AN145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52" t="str" cm="1">
        <f t="array" ref="AO145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5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52" t="e">
        <f>VLOOKUP(data[[#This Row],[Lead Name]],get_cat!$A$170:$B$172,2,0)</f>
        <v>#N/A</v>
      </c>
      <c r="AR145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53" spans="1:44" x14ac:dyDescent="0.35">
      <c r="A1453" t="s">
        <v>133</v>
      </c>
      <c r="B1453" t="s">
        <v>322</v>
      </c>
      <c r="C1453" t="s">
        <v>322</v>
      </c>
      <c r="D1453" t="s">
        <v>322</v>
      </c>
      <c r="E1453" t="s">
        <v>48</v>
      </c>
      <c r="F1453" t="s">
        <v>48</v>
      </c>
      <c r="G1453" t="s">
        <v>48</v>
      </c>
      <c r="H1453" t="s">
        <v>48</v>
      </c>
      <c r="I1453" t="s">
        <v>48</v>
      </c>
      <c r="J1453" t="s">
        <v>48</v>
      </c>
      <c r="K1453" t="s">
        <v>48</v>
      </c>
      <c r="L1453" t="s">
        <v>48</v>
      </c>
      <c r="M1453" t="s">
        <v>48</v>
      </c>
      <c r="N1453" t="s">
        <v>48</v>
      </c>
      <c r="O1453" t="s">
        <v>48</v>
      </c>
      <c r="P1453" t="s">
        <v>48</v>
      </c>
      <c r="Q1453" t="s">
        <v>48</v>
      </c>
      <c r="R1453" t="s">
        <v>48</v>
      </c>
      <c r="S1453" t="s">
        <v>48</v>
      </c>
      <c r="T1453" t="s">
        <v>322</v>
      </c>
      <c r="U1453" t="s">
        <v>322</v>
      </c>
      <c r="V1453" t="s">
        <v>322</v>
      </c>
      <c r="W1453" t="s">
        <v>322</v>
      </c>
      <c r="X1453" t="s">
        <v>322</v>
      </c>
      <c r="Y1453" t="s">
        <v>322</v>
      </c>
      <c r="Z1453" t="s">
        <v>322</v>
      </c>
      <c r="AH1453" t="s">
        <v>322</v>
      </c>
      <c r="AI1453" s="26"/>
      <c r="AJ1453" s="26" t="s">
        <v>322</v>
      </c>
      <c r="AK1453" s="26" t="s">
        <v>322</v>
      </c>
      <c r="AL1453" s="26" t="s">
        <v>322</v>
      </c>
      <c r="AM1453" s="26" t="str" cm="1">
        <f t="array" ref="AM1453">IF(AH1453="Yes",T1453&amp;" (Suspended as of: "&amp;TEXT(AI1453,"m/dd/yyyy")&amp;")",T1453)</f>
        <v xml:space="preserve"> </v>
      </c>
      <c r="AN1453" t="str" cm="1">
        <f t="array" ref="AN145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53" t="str" cm="1">
        <f t="array" ref="AO145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5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53" t="e">
        <f>VLOOKUP(data[[#This Row],[Lead Name]],get_cat!$A$170:$B$172,2,0)</f>
        <v>#N/A</v>
      </c>
      <c r="AR145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54" spans="1:44" x14ac:dyDescent="0.35">
      <c r="A1454" t="s">
        <v>133</v>
      </c>
      <c r="B1454" t="s">
        <v>322</v>
      </c>
      <c r="C1454" t="s">
        <v>322</v>
      </c>
      <c r="D1454" t="s">
        <v>322</v>
      </c>
      <c r="E1454" t="s">
        <v>48</v>
      </c>
      <c r="F1454" t="s">
        <v>48</v>
      </c>
      <c r="G1454" t="s">
        <v>48</v>
      </c>
      <c r="H1454" t="s">
        <v>48</v>
      </c>
      <c r="I1454" t="s">
        <v>48</v>
      </c>
      <c r="J1454" t="s">
        <v>48</v>
      </c>
      <c r="K1454" t="s">
        <v>48</v>
      </c>
      <c r="L1454" t="s">
        <v>48</v>
      </c>
      <c r="M1454" t="s">
        <v>48</v>
      </c>
      <c r="N1454" t="s">
        <v>48</v>
      </c>
      <c r="O1454" t="s">
        <v>48</v>
      </c>
      <c r="P1454" t="s">
        <v>48</v>
      </c>
      <c r="Q1454" t="s">
        <v>48</v>
      </c>
      <c r="R1454" t="s">
        <v>48</v>
      </c>
      <c r="S1454" t="s">
        <v>48</v>
      </c>
      <c r="T1454" t="s">
        <v>322</v>
      </c>
      <c r="U1454" t="s">
        <v>322</v>
      </c>
      <c r="V1454" t="s">
        <v>322</v>
      </c>
      <c r="W1454" t="s">
        <v>322</v>
      </c>
      <c r="X1454" t="s">
        <v>322</v>
      </c>
      <c r="Y1454" t="s">
        <v>322</v>
      </c>
      <c r="Z1454" t="s">
        <v>322</v>
      </c>
      <c r="AH1454" t="s">
        <v>322</v>
      </c>
      <c r="AI1454" s="26"/>
      <c r="AJ1454" s="26" t="s">
        <v>322</v>
      </c>
      <c r="AK1454" s="26" t="s">
        <v>322</v>
      </c>
      <c r="AL1454" s="26" t="s">
        <v>322</v>
      </c>
      <c r="AM1454" s="26" t="str" cm="1">
        <f t="array" ref="AM1454">IF(AH1454="Yes",T1454&amp;" (Suspended as of: "&amp;TEXT(AI1454,"m/dd/yyyy")&amp;")",T1454)</f>
        <v xml:space="preserve"> </v>
      </c>
      <c r="AN1454" t="str" cm="1">
        <f t="array" ref="AN145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54" t="str" cm="1">
        <f t="array" ref="AO145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5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54" t="e">
        <f>VLOOKUP(data[[#This Row],[Lead Name]],get_cat!$A$170:$B$172,2,0)</f>
        <v>#N/A</v>
      </c>
      <c r="AR145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55" spans="1:44" x14ac:dyDescent="0.35">
      <c r="A1455" t="s">
        <v>133</v>
      </c>
      <c r="B1455" t="s">
        <v>322</v>
      </c>
      <c r="C1455" t="s">
        <v>322</v>
      </c>
      <c r="D1455" t="s">
        <v>322</v>
      </c>
      <c r="E1455" t="s">
        <v>48</v>
      </c>
      <c r="F1455" t="s">
        <v>48</v>
      </c>
      <c r="G1455" t="s">
        <v>48</v>
      </c>
      <c r="H1455" t="s">
        <v>48</v>
      </c>
      <c r="I1455" t="s">
        <v>48</v>
      </c>
      <c r="J1455" t="s">
        <v>48</v>
      </c>
      <c r="K1455" t="s">
        <v>48</v>
      </c>
      <c r="L1455" t="s">
        <v>48</v>
      </c>
      <c r="M1455" t="s">
        <v>48</v>
      </c>
      <c r="N1455" t="s">
        <v>48</v>
      </c>
      <c r="O1455" t="s">
        <v>48</v>
      </c>
      <c r="P1455" t="s">
        <v>48</v>
      </c>
      <c r="Q1455" t="s">
        <v>48</v>
      </c>
      <c r="R1455" t="s">
        <v>48</v>
      </c>
      <c r="S1455" t="s">
        <v>48</v>
      </c>
      <c r="T1455" t="s">
        <v>322</v>
      </c>
      <c r="U1455" t="s">
        <v>322</v>
      </c>
      <c r="V1455" t="s">
        <v>322</v>
      </c>
      <c r="W1455" t="s">
        <v>322</v>
      </c>
      <c r="X1455" t="s">
        <v>322</v>
      </c>
      <c r="Y1455" t="s">
        <v>322</v>
      </c>
      <c r="Z1455" t="s">
        <v>322</v>
      </c>
      <c r="AH1455" t="s">
        <v>322</v>
      </c>
      <c r="AI1455" s="26"/>
      <c r="AJ1455" s="26" t="s">
        <v>322</v>
      </c>
      <c r="AK1455" s="26" t="s">
        <v>322</v>
      </c>
      <c r="AL1455" s="26" t="s">
        <v>322</v>
      </c>
      <c r="AM1455" s="26" t="str" cm="1">
        <f t="array" ref="AM1455">IF(AH1455="Yes",T1455&amp;" (Suspended as of: "&amp;TEXT(AI1455,"m/dd/yyyy")&amp;")",T1455)</f>
        <v xml:space="preserve"> </v>
      </c>
      <c r="AN1455" t="str" cm="1">
        <f t="array" ref="AN145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55" t="str" cm="1">
        <f t="array" ref="AO145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5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55" t="e">
        <f>VLOOKUP(data[[#This Row],[Lead Name]],get_cat!$A$170:$B$172,2,0)</f>
        <v>#N/A</v>
      </c>
      <c r="AR145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56" spans="1:44" x14ac:dyDescent="0.35">
      <c r="A1456" t="s">
        <v>133</v>
      </c>
      <c r="B1456" t="s">
        <v>322</v>
      </c>
      <c r="C1456" t="s">
        <v>322</v>
      </c>
      <c r="D1456" t="s">
        <v>322</v>
      </c>
      <c r="E1456" t="s">
        <v>48</v>
      </c>
      <c r="F1456" t="s">
        <v>48</v>
      </c>
      <c r="G1456" t="s">
        <v>48</v>
      </c>
      <c r="H1456" t="s">
        <v>48</v>
      </c>
      <c r="I1456" t="s">
        <v>48</v>
      </c>
      <c r="J1456" t="s">
        <v>48</v>
      </c>
      <c r="K1456" t="s">
        <v>48</v>
      </c>
      <c r="L1456" t="s">
        <v>48</v>
      </c>
      <c r="M1456" t="s">
        <v>48</v>
      </c>
      <c r="N1456" t="s">
        <v>48</v>
      </c>
      <c r="O1456" t="s">
        <v>48</v>
      </c>
      <c r="P1456" t="s">
        <v>48</v>
      </c>
      <c r="Q1456" t="s">
        <v>48</v>
      </c>
      <c r="R1456" t="s">
        <v>48</v>
      </c>
      <c r="S1456" t="s">
        <v>48</v>
      </c>
      <c r="T1456" t="s">
        <v>322</v>
      </c>
      <c r="U1456" t="s">
        <v>322</v>
      </c>
      <c r="V1456" t="s">
        <v>322</v>
      </c>
      <c r="W1456" t="s">
        <v>322</v>
      </c>
      <c r="X1456" t="s">
        <v>322</v>
      </c>
      <c r="Y1456" t="s">
        <v>322</v>
      </c>
      <c r="Z1456" t="s">
        <v>322</v>
      </c>
      <c r="AH1456" t="s">
        <v>322</v>
      </c>
      <c r="AI1456" s="26"/>
      <c r="AJ1456" s="26" t="s">
        <v>322</v>
      </c>
      <c r="AK1456" s="26" t="s">
        <v>322</v>
      </c>
      <c r="AL1456" s="26" t="s">
        <v>322</v>
      </c>
      <c r="AM1456" s="26" t="str" cm="1">
        <f t="array" ref="AM1456">IF(AH1456="Yes",T1456&amp;" (Suspended as of: "&amp;TEXT(AI1456,"m/dd/yyyy")&amp;")",T1456)</f>
        <v xml:space="preserve"> </v>
      </c>
      <c r="AN1456" t="str" cm="1">
        <f t="array" ref="AN145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56" t="str" cm="1">
        <f t="array" ref="AO145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5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56" t="e">
        <f>VLOOKUP(data[[#This Row],[Lead Name]],get_cat!$A$170:$B$172,2,0)</f>
        <v>#N/A</v>
      </c>
      <c r="AR145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57" spans="1:44" x14ac:dyDescent="0.35">
      <c r="A1457" t="s">
        <v>133</v>
      </c>
      <c r="B1457" t="s">
        <v>322</v>
      </c>
      <c r="C1457" t="s">
        <v>322</v>
      </c>
      <c r="D1457" t="s">
        <v>322</v>
      </c>
      <c r="E1457" t="s">
        <v>48</v>
      </c>
      <c r="F1457" t="s">
        <v>48</v>
      </c>
      <c r="G1457" t="s">
        <v>48</v>
      </c>
      <c r="H1457" t="s">
        <v>48</v>
      </c>
      <c r="I1457" t="s">
        <v>48</v>
      </c>
      <c r="J1457" t="s">
        <v>48</v>
      </c>
      <c r="K1457" t="s">
        <v>48</v>
      </c>
      <c r="L1457" t="s">
        <v>48</v>
      </c>
      <c r="M1457" t="s">
        <v>48</v>
      </c>
      <c r="N1457" t="s">
        <v>48</v>
      </c>
      <c r="O1457" t="s">
        <v>48</v>
      </c>
      <c r="P1457" t="s">
        <v>48</v>
      </c>
      <c r="Q1457" t="s">
        <v>48</v>
      </c>
      <c r="R1457" t="s">
        <v>48</v>
      </c>
      <c r="S1457" t="s">
        <v>48</v>
      </c>
      <c r="T1457" t="s">
        <v>322</v>
      </c>
      <c r="U1457" t="s">
        <v>322</v>
      </c>
      <c r="V1457" t="s">
        <v>322</v>
      </c>
      <c r="W1457" t="s">
        <v>322</v>
      </c>
      <c r="X1457" t="s">
        <v>322</v>
      </c>
      <c r="Y1457" t="s">
        <v>322</v>
      </c>
      <c r="Z1457" t="s">
        <v>322</v>
      </c>
      <c r="AH1457" t="s">
        <v>322</v>
      </c>
      <c r="AI1457" s="26"/>
      <c r="AJ1457" s="26" t="s">
        <v>322</v>
      </c>
      <c r="AK1457" s="26" t="s">
        <v>322</v>
      </c>
      <c r="AL1457" s="26" t="s">
        <v>322</v>
      </c>
      <c r="AM1457" s="26" t="str" cm="1">
        <f t="array" ref="AM1457">IF(AH1457="Yes",T1457&amp;" (Suspended as of: "&amp;TEXT(AI1457,"m/dd/yyyy")&amp;")",T1457)</f>
        <v xml:space="preserve"> </v>
      </c>
      <c r="AN1457" t="str" cm="1">
        <f t="array" ref="AN145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57" t="str" cm="1">
        <f t="array" ref="AO145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5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57" t="e">
        <f>VLOOKUP(data[[#This Row],[Lead Name]],get_cat!$A$170:$B$172,2,0)</f>
        <v>#N/A</v>
      </c>
      <c r="AR145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58" spans="1:44" x14ac:dyDescent="0.35">
      <c r="A1458" t="s">
        <v>133</v>
      </c>
      <c r="B1458" t="s">
        <v>322</v>
      </c>
      <c r="C1458" t="s">
        <v>322</v>
      </c>
      <c r="D1458" t="s">
        <v>322</v>
      </c>
      <c r="E1458" t="s">
        <v>48</v>
      </c>
      <c r="F1458" t="s">
        <v>48</v>
      </c>
      <c r="G1458" t="s">
        <v>48</v>
      </c>
      <c r="H1458" t="s">
        <v>48</v>
      </c>
      <c r="I1458" t="s">
        <v>48</v>
      </c>
      <c r="J1458" t="s">
        <v>48</v>
      </c>
      <c r="K1458" t="s">
        <v>48</v>
      </c>
      <c r="L1458" t="s">
        <v>48</v>
      </c>
      <c r="M1458" t="s">
        <v>48</v>
      </c>
      <c r="N1458" t="s">
        <v>48</v>
      </c>
      <c r="O1458" t="s">
        <v>48</v>
      </c>
      <c r="P1458" t="s">
        <v>48</v>
      </c>
      <c r="Q1458" t="s">
        <v>48</v>
      </c>
      <c r="R1458" t="s">
        <v>48</v>
      </c>
      <c r="S1458" t="s">
        <v>48</v>
      </c>
      <c r="T1458" t="s">
        <v>322</v>
      </c>
      <c r="U1458" t="s">
        <v>322</v>
      </c>
      <c r="V1458" t="s">
        <v>322</v>
      </c>
      <c r="W1458" t="s">
        <v>322</v>
      </c>
      <c r="X1458" t="s">
        <v>322</v>
      </c>
      <c r="Y1458" t="s">
        <v>322</v>
      </c>
      <c r="Z1458" t="s">
        <v>322</v>
      </c>
      <c r="AH1458" t="s">
        <v>322</v>
      </c>
      <c r="AI1458" s="26"/>
      <c r="AJ1458" s="26" t="s">
        <v>322</v>
      </c>
      <c r="AK1458" s="26" t="s">
        <v>322</v>
      </c>
      <c r="AL1458" s="26" t="s">
        <v>322</v>
      </c>
      <c r="AM1458" s="26" t="str" cm="1">
        <f t="array" ref="AM1458">IF(AH1458="Yes",T1458&amp;" (Suspended as of: "&amp;TEXT(AI1458,"m/dd/yyyy")&amp;")",T1458)</f>
        <v xml:space="preserve"> </v>
      </c>
      <c r="AN1458" t="str" cm="1">
        <f t="array" ref="AN145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58" t="str" cm="1">
        <f t="array" ref="AO145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5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58" t="e">
        <f>VLOOKUP(data[[#This Row],[Lead Name]],get_cat!$A$170:$B$172,2,0)</f>
        <v>#N/A</v>
      </c>
      <c r="AR145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59" spans="1:44" x14ac:dyDescent="0.35">
      <c r="A1459" t="s">
        <v>133</v>
      </c>
      <c r="B1459" t="s">
        <v>322</v>
      </c>
      <c r="C1459" t="s">
        <v>322</v>
      </c>
      <c r="D1459" t="s">
        <v>322</v>
      </c>
      <c r="E1459" t="s">
        <v>48</v>
      </c>
      <c r="F1459" t="s">
        <v>48</v>
      </c>
      <c r="G1459" t="s">
        <v>48</v>
      </c>
      <c r="H1459" t="s">
        <v>48</v>
      </c>
      <c r="I1459" t="s">
        <v>48</v>
      </c>
      <c r="J1459" t="s">
        <v>48</v>
      </c>
      <c r="K1459" t="s">
        <v>48</v>
      </c>
      <c r="L1459" t="s">
        <v>48</v>
      </c>
      <c r="M1459" t="s">
        <v>48</v>
      </c>
      <c r="N1459" t="s">
        <v>48</v>
      </c>
      <c r="O1459" t="s">
        <v>48</v>
      </c>
      <c r="P1459" t="s">
        <v>48</v>
      </c>
      <c r="Q1459" t="s">
        <v>48</v>
      </c>
      <c r="R1459" t="s">
        <v>48</v>
      </c>
      <c r="S1459" t="s">
        <v>48</v>
      </c>
      <c r="T1459" t="s">
        <v>322</v>
      </c>
      <c r="U1459" t="s">
        <v>322</v>
      </c>
      <c r="V1459" t="s">
        <v>322</v>
      </c>
      <c r="W1459" t="s">
        <v>322</v>
      </c>
      <c r="X1459" t="s">
        <v>322</v>
      </c>
      <c r="Y1459" t="s">
        <v>322</v>
      </c>
      <c r="Z1459" t="s">
        <v>322</v>
      </c>
      <c r="AH1459" t="s">
        <v>322</v>
      </c>
      <c r="AI1459" s="26"/>
      <c r="AJ1459" s="26" t="s">
        <v>322</v>
      </c>
      <c r="AK1459" s="26" t="s">
        <v>322</v>
      </c>
      <c r="AL1459" s="26" t="s">
        <v>322</v>
      </c>
      <c r="AM1459" s="26" t="str" cm="1">
        <f t="array" ref="AM1459">IF(AH1459="Yes",T1459&amp;" (Suspended as of: "&amp;TEXT(AI1459,"m/dd/yyyy")&amp;")",T1459)</f>
        <v xml:space="preserve"> </v>
      </c>
      <c r="AN1459" t="str" cm="1">
        <f t="array" ref="AN145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59" t="str" cm="1">
        <f t="array" ref="AO145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5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59" t="e">
        <f>VLOOKUP(data[[#This Row],[Lead Name]],get_cat!$A$170:$B$172,2,0)</f>
        <v>#N/A</v>
      </c>
      <c r="AR145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60" spans="1:44" x14ac:dyDescent="0.35">
      <c r="A1460" t="s">
        <v>133</v>
      </c>
      <c r="B1460" t="s">
        <v>322</v>
      </c>
      <c r="C1460" t="s">
        <v>322</v>
      </c>
      <c r="D1460" t="s">
        <v>322</v>
      </c>
      <c r="E1460" t="s">
        <v>48</v>
      </c>
      <c r="F1460" t="s">
        <v>48</v>
      </c>
      <c r="G1460" t="s">
        <v>48</v>
      </c>
      <c r="H1460" t="s">
        <v>48</v>
      </c>
      <c r="I1460" t="s">
        <v>48</v>
      </c>
      <c r="J1460" t="s">
        <v>48</v>
      </c>
      <c r="K1460" t="s">
        <v>48</v>
      </c>
      <c r="L1460" t="s">
        <v>48</v>
      </c>
      <c r="M1460" t="s">
        <v>48</v>
      </c>
      <c r="N1460" t="s">
        <v>48</v>
      </c>
      <c r="O1460" t="s">
        <v>48</v>
      </c>
      <c r="P1460" t="s">
        <v>48</v>
      </c>
      <c r="Q1460" t="s">
        <v>48</v>
      </c>
      <c r="R1460" t="s">
        <v>48</v>
      </c>
      <c r="S1460" t="s">
        <v>48</v>
      </c>
      <c r="T1460" t="s">
        <v>322</v>
      </c>
      <c r="U1460" t="s">
        <v>322</v>
      </c>
      <c r="V1460" t="s">
        <v>322</v>
      </c>
      <c r="W1460" t="s">
        <v>322</v>
      </c>
      <c r="X1460" t="s">
        <v>322</v>
      </c>
      <c r="Y1460" t="s">
        <v>322</v>
      </c>
      <c r="Z1460" t="s">
        <v>322</v>
      </c>
      <c r="AH1460" t="s">
        <v>322</v>
      </c>
      <c r="AI1460" s="26"/>
      <c r="AJ1460" s="26" t="s">
        <v>322</v>
      </c>
      <c r="AK1460" s="26" t="s">
        <v>322</v>
      </c>
      <c r="AL1460" s="26" t="s">
        <v>322</v>
      </c>
      <c r="AM1460" s="26" t="str" cm="1">
        <f t="array" ref="AM1460">IF(AH1460="Yes",T1460&amp;" (Suspended as of: "&amp;TEXT(AI1460,"m/dd/yyyy")&amp;")",T1460)</f>
        <v xml:space="preserve"> </v>
      </c>
      <c r="AN1460" t="str" cm="1">
        <f t="array" ref="AN146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60" t="str" cm="1">
        <f t="array" ref="AO146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6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60" t="e">
        <f>VLOOKUP(data[[#This Row],[Lead Name]],get_cat!$A$170:$B$172,2,0)</f>
        <v>#N/A</v>
      </c>
      <c r="AR146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61" spans="1:44" x14ac:dyDescent="0.35">
      <c r="A1461" t="s">
        <v>133</v>
      </c>
      <c r="B1461" t="s">
        <v>322</v>
      </c>
      <c r="C1461" t="s">
        <v>322</v>
      </c>
      <c r="D1461" t="s">
        <v>322</v>
      </c>
      <c r="E1461" t="s">
        <v>48</v>
      </c>
      <c r="F1461" t="s">
        <v>48</v>
      </c>
      <c r="G1461" t="s">
        <v>48</v>
      </c>
      <c r="H1461" t="s">
        <v>48</v>
      </c>
      <c r="I1461" t="s">
        <v>48</v>
      </c>
      <c r="J1461" t="s">
        <v>48</v>
      </c>
      <c r="K1461" t="s">
        <v>48</v>
      </c>
      <c r="L1461" t="s">
        <v>48</v>
      </c>
      <c r="M1461" t="s">
        <v>48</v>
      </c>
      <c r="N1461" t="s">
        <v>48</v>
      </c>
      <c r="O1461" t="s">
        <v>48</v>
      </c>
      <c r="P1461" t="s">
        <v>48</v>
      </c>
      <c r="Q1461" t="s">
        <v>48</v>
      </c>
      <c r="R1461" t="s">
        <v>48</v>
      </c>
      <c r="S1461" t="s">
        <v>48</v>
      </c>
      <c r="T1461" t="s">
        <v>322</v>
      </c>
      <c r="U1461" t="s">
        <v>322</v>
      </c>
      <c r="V1461" t="s">
        <v>322</v>
      </c>
      <c r="W1461" t="s">
        <v>322</v>
      </c>
      <c r="X1461" t="s">
        <v>322</v>
      </c>
      <c r="Y1461" t="s">
        <v>322</v>
      </c>
      <c r="Z1461" t="s">
        <v>322</v>
      </c>
      <c r="AH1461" t="s">
        <v>322</v>
      </c>
      <c r="AI1461" s="26"/>
      <c r="AJ1461" s="26" t="s">
        <v>322</v>
      </c>
      <c r="AK1461" s="26" t="s">
        <v>322</v>
      </c>
      <c r="AL1461" s="26" t="s">
        <v>322</v>
      </c>
      <c r="AM1461" s="26" t="str" cm="1">
        <f t="array" ref="AM1461">IF(AH1461="Yes",T1461&amp;" (Suspended as of: "&amp;TEXT(AI1461,"m/dd/yyyy")&amp;")",T1461)</f>
        <v xml:space="preserve"> </v>
      </c>
      <c r="AN1461" t="str" cm="1">
        <f t="array" ref="AN146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61" t="str" cm="1">
        <f t="array" ref="AO146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6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61" t="e">
        <f>VLOOKUP(data[[#This Row],[Lead Name]],get_cat!$A$170:$B$172,2,0)</f>
        <v>#N/A</v>
      </c>
      <c r="AR146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62" spans="1:44" x14ac:dyDescent="0.35">
      <c r="A1462" t="s">
        <v>133</v>
      </c>
      <c r="B1462" t="s">
        <v>322</v>
      </c>
      <c r="C1462" t="s">
        <v>322</v>
      </c>
      <c r="D1462" t="s">
        <v>322</v>
      </c>
      <c r="E1462" t="s">
        <v>48</v>
      </c>
      <c r="F1462" t="s">
        <v>48</v>
      </c>
      <c r="G1462" t="s">
        <v>48</v>
      </c>
      <c r="H1462" t="s">
        <v>48</v>
      </c>
      <c r="I1462" t="s">
        <v>48</v>
      </c>
      <c r="J1462" t="s">
        <v>48</v>
      </c>
      <c r="K1462" t="s">
        <v>48</v>
      </c>
      <c r="L1462" t="s">
        <v>48</v>
      </c>
      <c r="M1462" t="s">
        <v>48</v>
      </c>
      <c r="N1462" t="s">
        <v>48</v>
      </c>
      <c r="O1462" t="s">
        <v>48</v>
      </c>
      <c r="P1462" t="s">
        <v>48</v>
      </c>
      <c r="Q1462" t="s">
        <v>48</v>
      </c>
      <c r="R1462" t="s">
        <v>48</v>
      </c>
      <c r="S1462" t="s">
        <v>48</v>
      </c>
      <c r="T1462" t="s">
        <v>322</v>
      </c>
      <c r="U1462" t="s">
        <v>322</v>
      </c>
      <c r="V1462" t="s">
        <v>322</v>
      </c>
      <c r="W1462" t="s">
        <v>322</v>
      </c>
      <c r="X1462" t="s">
        <v>322</v>
      </c>
      <c r="Y1462" t="s">
        <v>322</v>
      </c>
      <c r="Z1462" t="s">
        <v>322</v>
      </c>
      <c r="AH1462" t="s">
        <v>322</v>
      </c>
      <c r="AI1462" s="26"/>
      <c r="AJ1462" s="26" t="s">
        <v>322</v>
      </c>
      <c r="AK1462" s="26" t="s">
        <v>322</v>
      </c>
      <c r="AL1462" s="26" t="s">
        <v>322</v>
      </c>
      <c r="AM1462" s="26" t="str" cm="1">
        <f t="array" ref="AM1462">IF(AH1462="Yes",T1462&amp;" (Suspended as of: "&amp;TEXT(AI1462,"m/dd/yyyy")&amp;")",T1462)</f>
        <v xml:space="preserve"> </v>
      </c>
      <c r="AN1462" t="str" cm="1">
        <f t="array" ref="AN146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62" t="str" cm="1">
        <f t="array" ref="AO146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6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62" t="e">
        <f>VLOOKUP(data[[#This Row],[Lead Name]],get_cat!$A$170:$B$172,2,0)</f>
        <v>#N/A</v>
      </c>
      <c r="AR146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63" spans="1:44" x14ac:dyDescent="0.35">
      <c r="A1463" t="s">
        <v>133</v>
      </c>
      <c r="B1463" t="s">
        <v>322</v>
      </c>
      <c r="C1463" t="s">
        <v>322</v>
      </c>
      <c r="D1463" t="s">
        <v>322</v>
      </c>
      <c r="E1463" t="s">
        <v>48</v>
      </c>
      <c r="F1463" t="s">
        <v>48</v>
      </c>
      <c r="G1463" t="s">
        <v>48</v>
      </c>
      <c r="H1463" t="s">
        <v>48</v>
      </c>
      <c r="I1463" t="s">
        <v>48</v>
      </c>
      <c r="J1463" t="s">
        <v>48</v>
      </c>
      <c r="K1463" t="s">
        <v>48</v>
      </c>
      <c r="L1463" t="s">
        <v>48</v>
      </c>
      <c r="M1463" t="s">
        <v>48</v>
      </c>
      <c r="N1463" t="s">
        <v>48</v>
      </c>
      <c r="O1463" t="s">
        <v>48</v>
      </c>
      <c r="P1463" t="s">
        <v>48</v>
      </c>
      <c r="Q1463" t="s">
        <v>48</v>
      </c>
      <c r="R1463" t="s">
        <v>48</v>
      </c>
      <c r="S1463" t="s">
        <v>48</v>
      </c>
      <c r="T1463" t="s">
        <v>322</v>
      </c>
      <c r="U1463" t="s">
        <v>322</v>
      </c>
      <c r="V1463" t="s">
        <v>322</v>
      </c>
      <c r="W1463" t="s">
        <v>322</v>
      </c>
      <c r="X1463" t="s">
        <v>322</v>
      </c>
      <c r="Y1463" t="s">
        <v>322</v>
      </c>
      <c r="Z1463" t="s">
        <v>322</v>
      </c>
      <c r="AH1463" t="s">
        <v>322</v>
      </c>
      <c r="AI1463" s="26"/>
      <c r="AJ1463" s="26" t="s">
        <v>322</v>
      </c>
      <c r="AK1463" s="26" t="s">
        <v>322</v>
      </c>
      <c r="AL1463" s="26" t="s">
        <v>322</v>
      </c>
      <c r="AM1463" s="26" t="str" cm="1">
        <f t="array" ref="AM1463">IF(AH1463="Yes",T1463&amp;" (Suspended as of: "&amp;TEXT(AI1463,"m/dd/yyyy")&amp;")",T1463)</f>
        <v xml:space="preserve"> </v>
      </c>
      <c r="AN1463" t="str" cm="1">
        <f t="array" ref="AN146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63" t="str" cm="1">
        <f t="array" ref="AO146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6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63" t="e">
        <f>VLOOKUP(data[[#This Row],[Lead Name]],get_cat!$A$170:$B$172,2,0)</f>
        <v>#N/A</v>
      </c>
      <c r="AR146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64" spans="1:44" x14ac:dyDescent="0.35">
      <c r="A1464" t="s">
        <v>133</v>
      </c>
      <c r="B1464" t="s">
        <v>322</v>
      </c>
      <c r="C1464" t="s">
        <v>322</v>
      </c>
      <c r="D1464" t="s">
        <v>322</v>
      </c>
      <c r="E1464" t="s">
        <v>48</v>
      </c>
      <c r="F1464" t="s">
        <v>48</v>
      </c>
      <c r="G1464" t="s">
        <v>48</v>
      </c>
      <c r="H1464" t="s">
        <v>48</v>
      </c>
      <c r="I1464" t="s">
        <v>48</v>
      </c>
      <c r="J1464" t="s">
        <v>48</v>
      </c>
      <c r="K1464" t="s">
        <v>48</v>
      </c>
      <c r="L1464" t="s">
        <v>48</v>
      </c>
      <c r="M1464" t="s">
        <v>48</v>
      </c>
      <c r="N1464" t="s">
        <v>48</v>
      </c>
      <c r="O1464" t="s">
        <v>48</v>
      </c>
      <c r="P1464" t="s">
        <v>48</v>
      </c>
      <c r="Q1464" t="s">
        <v>48</v>
      </c>
      <c r="R1464" t="s">
        <v>48</v>
      </c>
      <c r="S1464" t="s">
        <v>48</v>
      </c>
      <c r="T1464" t="s">
        <v>322</v>
      </c>
      <c r="U1464" t="s">
        <v>322</v>
      </c>
      <c r="V1464" t="s">
        <v>322</v>
      </c>
      <c r="W1464" t="s">
        <v>322</v>
      </c>
      <c r="X1464" t="s">
        <v>322</v>
      </c>
      <c r="Y1464" t="s">
        <v>322</v>
      </c>
      <c r="Z1464" t="s">
        <v>322</v>
      </c>
      <c r="AH1464" t="s">
        <v>322</v>
      </c>
      <c r="AI1464" s="26"/>
      <c r="AJ1464" s="26" t="s">
        <v>322</v>
      </c>
      <c r="AK1464" s="26" t="s">
        <v>322</v>
      </c>
      <c r="AL1464" s="26" t="s">
        <v>322</v>
      </c>
      <c r="AM1464" s="26" t="str" cm="1">
        <f t="array" ref="AM1464">IF(AH1464="Yes",T1464&amp;" (Suspended as of: "&amp;TEXT(AI1464,"m/dd/yyyy")&amp;")",T1464)</f>
        <v xml:space="preserve"> </v>
      </c>
      <c r="AN1464" t="str" cm="1">
        <f t="array" ref="AN146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64" t="str" cm="1">
        <f t="array" ref="AO146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6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64" t="e">
        <f>VLOOKUP(data[[#This Row],[Lead Name]],get_cat!$A$170:$B$172,2,0)</f>
        <v>#N/A</v>
      </c>
      <c r="AR146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65" spans="1:44" x14ac:dyDescent="0.35">
      <c r="A1465" t="s">
        <v>133</v>
      </c>
      <c r="B1465" t="s">
        <v>322</v>
      </c>
      <c r="C1465" t="s">
        <v>322</v>
      </c>
      <c r="D1465" t="s">
        <v>322</v>
      </c>
      <c r="E1465" t="s">
        <v>48</v>
      </c>
      <c r="F1465" t="s">
        <v>48</v>
      </c>
      <c r="G1465" t="s">
        <v>48</v>
      </c>
      <c r="H1465" t="s">
        <v>48</v>
      </c>
      <c r="I1465" t="s">
        <v>48</v>
      </c>
      <c r="J1465" t="s">
        <v>48</v>
      </c>
      <c r="K1465" t="s">
        <v>48</v>
      </c>
      <c r="L1465" t="s">
        <v>48</v>
      </c>
      <c r="M1465" t="s">
        <v>48</v>
      </c>
      <c r="N1465" t="s">
        <v>48</v>
      </c>
      <c r="O1465" t="s">
        <v>48</v>
      </c>
      <c r="P1465" t="s">
        <v>48</v>
      </c>
      <c r="Q1465" t="s">
        <v>48</v>
      </c>
      <c r="R1465" t="s">
        <v>48</v>
      </c>
      <c r="S1465" t="s">
        <v>48</v>
      </c>
      <c r="T1465" t="s">
        <v>322</v>
      </c>
      <c r="U1465" t="s">
        <v>322</v>
      </c>
      <c r="V1465" t="s">
        <v>322</v>
      </c>
      <c r="W1465" t="s">
        <v>322</v>
      </c>
      <c r="X1465" t="s">
        <v>322</v>
      </c>
      <c r="Y1465" t="s">
        <v>322</v>
      </c>
      <c r="Z1465" t="s">
        <v>322</v>
      </c>
      <c r="AH1465" t="s">
        <v>322</v>
      </c>
      <c r="AI1465" s="26"/>
      <c r="AJ1465" s="26" t="s">
        <v>322</v>
      </c>
      <c r="AK1465" s="26" t="s">
        <v>322</v>
      </c>
      <c r="AL1465" s="26" t="s">
        <v>322</v>
      </c>
      <c r="AM1465" s="26" t="str" cm="1">
        <f t="array" ref="AM1465">IF(AH1465="Yes",T1465&amp;" (Suspended as of: "&amp;TEXT(AI1465,"m/dd/yyyy")&amp;")",T1465)</f>
        <v xml:space="preserve"> </v>
      </c>
      <c r="AN1465" t="str" cm="1">
        <f t="array" ref="AN146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65" t="str" cm="1">
        <f t="array" ref="AO146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6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65" t="e">
        <f>VLOOKUP(data[[#This Row],[Lead Name]],get_cat!$A$170:$B$172,2,0)</f>
        <v>#N/A</v>
      </c>
      <c r="AR146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66" spans="1:44" x14ac:dyDescent="0.35">
      <c r="A1466" t="s">
        <v>133</v>
      </c>
      <c r="B1466" t="s">
        <v>322</v>
      </c>
      <c r="C1466" t="s">
        <v>322</v>
      </c>
      <c r="D1466" t="s">
        <v>322</v>
      </c>
      <c r="E1466" t="s">
        <v>48</v>
      </c>
      <c r="F1466" t="s">
        <v>48</v>
      </c>
      <c r="G1466" t="s">
        <v>48</v>
      </c>
      <c r="H1466" t="s">
        <v>48</v>
      </c>
      <c r="I1466" t="s">
        <v>48</v>
      </c>
      <c r="J1466" t="s">
        <v>48</v>
      </c>
      <c r="K1466" t="s">
        <v>48</v>
      </c>
      <c r="L1466" t="s">
        <v>48</v>
      </c>
      <c r="M1466" t="s">
        <v>48</v>
      </c>
      <c r="N1466" t="s">
        <v>48</v>
      </c>
      <c r="O1466" t="s">
        <v>48</v>
      </c>
      <c r="P1466" t="s">
        <v>48</v>
      </c>
      <c r="Q1466" t="s">
        <v>48</v>
      </c>
      <c r="R1466" t="s">
        <v>48</v>
      </c>
      <c r="S1466" t="s">
        <v>48</v>
      </c>
      <c r="T1466" t="s">
        <v>322</v>
      </c>
      <c r="U1466" t="s">
        <v>322</v>
      </c>
      <c r="V1466" t="s">
        <v>322</v>
      </c>
      <c r="W1466" t="s">
        <v>322</v>
      </c>
      <c r="X1466" t="s">
        <v>322</v>
      </c>
      <c r="Y1466" t="s">
        <v>322</v>
      </c>
      <c r="Z1466" t="s">
        <v>322</v>
      </c>
      <c r="AH1466" t="s">
        <v>322</v>
      </c>
      <c r="AI1466" s="26"/>
      <c r="AJ1466" s="26" t="s">
        <v>322</v>
      </c>
      <c r="AK1466" s="26" t="s">
        <v>322</v>
      </c>
      <c r="AL1466" s="26" t="s">
        <v>322</v>
      </c>
      <c r="AM1466" s="26" t="str" cm="1">
        <f t="array" ref="AM1466">IF(AH1466="Yes",T1466&amp;" (Suspended as of: "&amp;TEXT(AI1466,"m/dd/yyyy")&amp;")",T1466)</f>
        <v xml:space="preserve"> </v>
      </c>
      <c r="AN1466" t="str" cm="1">
        <f t="array" ref="AN146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66" t="str" cm="1">
        <f t="array" ref="AO146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6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66" t="e">
        <f>VLOOKUP(data[[#This Row],[Lead Name]],get_cat!$A$170:$B$172,2,0)</f>
        <v>#N/A</v>
      </c>
      <c r="AR146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67" spans="1:44" x14ac:dyDescent="0.35">
      <c r="A1467" t="s">
        <v>133</v>
      </c>
      <c r="B1467" t="s">
        <v>322</v>
      </c>
      <c r="C1467" t="s">
        <v>322</v>
      </c>
      <c r="D1467" t="s">
        <v>322</v>
      </c>
      <c r="E1467" t="s">
        <v>48</v>
      </c>
      <c r="F1467" t="s">
        <v>48</v>
      </c>
      <c r="G1467" t="s">
        <v>48</v>
      </c>
      <c r="H1467" t="s">
        <v>48</v>
      </c>
      <c r="I1467" t="s">
        <v>48</v>
      </c>
      <c r="J1467" t="s">
        <v>48</v>
      </c>
      <c r="K1467" t="s">
        <v>48</v>
      </c>
      <c r="L1467" t="s">
        <v>48</v>
      </c>
      <c r="M1467" t="s">
        <v>48</v>
      </c>
      <c r="N1467" t="s">
        <v>48</v>
      </c>
      <c r="O1467" t="s">
        <v>48</v>
      </c>
      <c r="P1467" t="s">
        <v>48</v>
      </c>
      <c r="Q1467" t="s">
        <v>48</v>
      </c>
      <c r="R1467" t="s">
        <v>48</v>
      </c>
      <c r="S1467" t="s">
        <v>48</v>
      </c>
      <c r="T1467" t="s">
        <v>322</v>
      </c>
      <c r="U1467" t="s">
        <v>322</v>
      </c>
      <c r="V1467" t="s">
        <v>322</v>
      </c>
      <c r="W1467" t="s">
        <v>322</v>
      </c>
      <c r="X1467" t="s">
        <v>322</v>
      </c>
      <c r="Y1467" t="s">
        <v>322</v>
      </c>
      <c r="Z1467" t="s">
        <v>322</v>
      </c>
      <c r="AH1467" t="s">
        <v>322</v>
      </c>
      <c r="AI1467" s="26"/>
      <c r="AJ1467" s="26" t="s">
        <v>322</v>
      </c>
      <c r="AK1467" s="26" t="s">
        <v>322</v>
      </c>
      <c r="AL1467" s="26" t="s">
        <v>322</v>
      </c>
      <c r="AM1467" s="26" t="str" cm="1">
        <f t="array" ref="AM1467">IF(AH1467="Yes",T1467&amp;" (Suspended as of: "&amp;TEXT(AI1467,"m/dd/yyyy")&amp;")",T1467)</f>
        <v xml:space="preserve"> </v>
      </c>
      <c r="AN1467" t="str" cm="1">
        <f t="array" ref="AN146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67" t="str" cm="1">
        <f t="array" ref="AO146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6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67" t="e">
        <f>VLOOKUP(data[[#This Row],[Lead Name]],get_cat!$A$170:$B$172,2,0)</f>
        <v>#N/A</v>
      </c>
      <c r="AR146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68" spans="1:44" x14ac:dyDescent="0.35">
      <c r="A1468" t="s">
        <v>133</v>
      </c>
      <c r="B1468" t="s">
        <v>322</v>
      </c>
      <c r="C1468" t="s">
        <v>322</v>
      </c>
      <c r="D1468" t="s">
        <v>322</v>
      </c>
      <c r="E1468" t="s">
        <v>48</v>
      </c>
      <c r="F1468" t="s">
        <v>48</v>
      </c>
      <c r="G1468" t="s">
        <v>48</v>
      </c>
      <c r="H1468" t="s">
        <v>48</v>
      </c>
      <c r="I1468" t="s">
        <v>48</v>
      </c>
      <c r="J1468" t="s">
        <v>48</v>
      </c>
      <c r="K1468" t="s">
        <v>48</v>
      </c>
      <c r="L1468" t="s">
        <v>48</v>
      </c>
      <c r="M1468" t="s">
        <v>48</v>
      </c>
      <c r="N1468" t="s">
        <v>48</v>
      </c>
      <c r="O1468" t="s">
        <v>48</v>
      </c>
      <c r="P1468" t="s">
        <v>48</v>
      </c>
      <c r="Q1468" t="s">
        <v>48</v>
      </c>
      <c r="R1468" t="s">
        <v>48</v>
      </c>
      <c r="S1468" t="s">
        <v>48</v>
      </c>
      <c r="T1468" t="s">
        <v>322</v>
      </c>
      <c r="U1468" t="s">
        <v>322</v>
      </c>
      <c r="V1468" t="s">
        <v>322</v>
      </c>
      <c r="W1468" t="s">
        <v>322</v>
      </c>
      <c r="X1468" t="s">
        <v>322</v>
      </c>
      <c r="Y1468" t="s">
        <v>322</v>
      </c>
      <c r="Z1468" t="s">
        <v>322</v>
      </c>
      <c r="AH1468" t="s">
        <v>322</v>
      </c>
      <c r="AI1468" s="26"/>
      <c r="AJ1468" s="26" t="s">
        <v>322</v>
      </c>
      <c r="AK1468" s="26" t="s">
        <v>322</v>
      </c>
      <c r="AL1468" s="26" t="s">
        <v>322</v>
      </c>
      <c r="AM1468" s="26" t="str" cm="1">
        <f t="array" ref="AM1468">IF(AH1468="Yes",T1468&amp;" (Suspended as of: "&amp;TEXT(AI1468,"m/dd/yyyy")&amp;")",T1468)</f>
        <v xml:space="preserve"> </v>
      </c>
      <c r="AN1468" t="str" cm="1">
        <f t="array" ref="AN146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68" t="str" cm="1">
        <f t="array" ref="AO146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6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68" t="e">
        <f>VLOOKUP(data[[#This Row],[Lead Name]],get_cat!$A$170:$B$172,2,0)</f>
        <v>#N/A</v>
      </c>
      <c r="AR146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69" spans="1:44" x14ac:dyDescent="0.35">
      <c r="A1469" t="s">
        <v>133</v>
      </c>
      <c r="B1469" t="s">
        <v>322</v>
      </c>
      <c r="C1469" t="s">
        <v>322</v>
      </c>
      <c r="D1469" t="s">
        <v>322</v>
      </c>
      <c r="E1469" t="s">
        <v>48</v>
      </c>
      <c r="F1469" t="s">
        <v>48</v>
      </c>
      <c r="G1469" t="s">
        <v>48</v>
      </c>
      <c r="H1469" t="s">
        <v>48</v>
      </c>
      <c r="I1469" t="s">
        <v>48</v>
      </c>
      <c r="J1469" t="s">
        <v>48</v>
      </c>
      <c r="K1469" t="s">
        <v>48</v>
      </c>
      <c r="L1469" t="s">
        <v>48</v>
      </c>
      <c r="M1469" t="s">
        <v>48</v>
      </c>
      <c r="N1469" t="s">
        <v>48</v>
      </c>
      <c r="O1469" t="s">
        <v>48</v>
      </c>
      <c r="P1469" t="s">
        <v>48</v>
      </c>
      <c r="Q1469" t="s">
        <v>48</v>
      </c>
      <c r="R1469" t="s">
        <v>48</v>
      </c>
      <c r="S1469" t="s">
        <v>48</v>
      </c>
      <c r="T1469" t="s">
        <v>322</v>
      </c>
      <c r="U1469" t="s">
        <v>322</v>
      </c>
      <c r="V1469" t="s">
        <v>322</v>
      </c>
      <c r="W1469" t="s">
        <v>322</v>
      </c>
      <c r="X1469" t="s">
        <v>322</v>
      </c>
      <c r="Y1469" t="s">
        <v>322</v>
      </c>
      <c r="Z1469" t="s">
        <v>322</v>
      </c>
      <c r="AH1469" t="s">
        <v>322</v>
      </c>
      <c r="AI1469" s="26"/>
      <c r="AJ1469" s="26" t="s">
        <v>322</v>
      </c>
      <c r="AK1469" s="26" t="s">
        <v>322</v>
      </c>
      <c r="AL1469" s="26" t="s">
        <v>322</v>
      </c>
      <c r="AM1469" s="26" t="str" cm="1">
        <f t="array" ref="AM1469">IF(AH1469="Yes",T1469&amp;" (Suspended as of: "&amp;TEXT(AI1469,"m/dd/yyyy")&amp;")",T1469)</f>
        <v xml:space="preserve"> </v>
      </c>
      <c r="AN1469" t="str" cm="1">
        <f t="array" ref="AN146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69" t="str" cm="1">
        <f t="array" ref="AO146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6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69" t="e">
        <f>VLOOKUP(data[[#This Row],[Lead Name]],get_cat!$A$170:$B$172,2,0)</f>
        <v>#N/A</v>
      </c>
      <c r="AR146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70" spans="1:44" x14ac:dyDescent="0.35">
      <c r="A1470" t="s">
        <v>133</v>
      </c>
      <c r="B1470" t="s">
        <v>322</v>
      </c>
      <c r="C1470" t="s">
        <v>322</v>
      </c>
      <c r="D1470" t="s">
        <v>322</v>
      </c>
      <c r="E1470" t="s">
        <v>48</v>
      </c>
      <c r="F1470" t="s">
        <v>48</v>
      </c>
      <c r="G1470" t="s">
        <v>48</v>
      </c>
      <c r="H1470" t="s">
        <v>48</v>
      </c>
      <c r="I1470" t="s">
        <v>48</v>
      </c>
      <c r="J1470" t="s">
        <v>48</v>
      </c>
      <c r="K1470" t="s">
        <v>48</v>
      </c>
      <c r="L1470" t="s">
        <v>48</v>
      </c>
      <c r="M1470" t="s">
        <v>48</v>
      </c>
      <c r="N1470" t="s">
        <v>48</v>
      </c>
      <c r="O1470" t="s">
        <v>48</v>
      </c>
      <c r="P1470" t="s">
        <v>48</v>
      </c>
      <c r="Q1470" t="s">
        <v>48</v>
      </c>
      <c r="R1470" t="s">
        <v>48</v>
      </c>
      <c r="S1470" t="s">
        <v>48</v>
      </c>
      <c r="T1470" t="s">
        <v>322</v>
      </c>
      <c r="U1470" t="s">
        <v>322</v>
      </c>
      <c r="V1470" t="s">
        <v>322</v>
      </c>
      <c r="W1470" t="s">
        <v>322</v>
      </c>
      <c r="X1470" t="s">
        <v>322</v>
      </c>
      <c r="Y1470" t="s">
        <v>322</v>
      </c>
      <c r="Z1470" t="s">
        <v>322</v>
      </c>
      <c r="AH1470" t="s">
        <v>322</v>
      </c>
      <c r="AI1470" s="26"/>
      <c r="AJ1470" s="26" t="s">
        <v>322</v>
      </c>
      <c r="AK1470" s="26" t="s">
        <v>322</v>
      </c>
      <c r="AL1470" s="26" t="s">
        <v>322</v>
      </c>
      <c r="AM1470" s="26" t="str" cm="1">
        <f t="array" ref="AM1470">IF(AH1470="Yes",T1470&amp;" (Suspended as of: "&amp;TEXT(AI1470,"m/dd/yyyy")&amp;")",T1470)</f>
        <v xml:space="preserve"> </v>
      </c>
      <c r="AN1470" t="str" cm="1">
        <f t="array" ref="AN147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70" t="str" cm="1">
        <f t="array" ref="AO147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7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70" t="e">
        <f>VLOOKUP(data[[#This Row],[Lead Name]],get_cat!$A$170:$B$172,2,0)</f>
        <v>#N/A</v>
      </c>
      <c r="AR147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71" spans="1:44" x14ac:dyDescent="0.35">
      <c r="A1471" t="s">
        <v>133</v>
      </c>
      <c r="B1471" t="s">
        <v>322</v>
      </c>
      <c r="C1471" t="s">
        <v>322</v>
      </c>
      <c r="D1471" t="s">
        <v>322</v>
      </c>
      <c r="E1471" t="s">
        <v>48</v>
      </c>
      <c r="F1471" t="s">
        <v>48</v>
      </c>
      <c r="G1471" t="s">
        <v>48</v>
      </c>
      <c r="H1471" t="s">
        <v>48</v>
      </c>
      <c r="I1471" t="s">
        <v>48</v>
      </c>
      <c r="J1471" t="s">
        <v>48</v>
      </c>
      <c r="K1471" t="s">
        <v>48</v>
      </c>
      <c r="L1471" t="s">
        <v>48</v>
      </c>
      <c r="M1471" t="s">
        <v>48</v>
      </c>
      <c r="N1471" t="s">
        <v>48</v>
      </c>
      <c r="O1471" t="s">
        <v>48</v>
      </c>
      <c r="P1471" t="s">
        <v>48</v>
      </c>
      <c r="Q1471" t="s">
        <v>48</v>
      </c>
      <c r="R1471" t="s">
        <v>48</v>
      </c>
      <c r="S1471" t="s">
        <v>48</v>
      </c>
      <c r="T1471" t="s">
        <v>322</v>
      </c>
      <c r="U1471" t="s">
        <v>322</v>
      </c>
      <c r="V1471" t="s">
        <v>322</v>
      </c>
      <c r="W1471" t="s">
        <v>322</v>
      </c>
      <c r="X1471" t="s">
        <v>322</v>
      </c>
      <c r="Y1471" t="s">
        <v>322</v>
      </c>
      <c r="Z1471" t="s">
        <v>322</v>
      </c>
      <c r="AH1471" t="s">
        <v>322</v>
      </c>
      <c r="AI1471" s="26"/>
      <c r="AJ1471" s="26" t="s">
        <v>322</v>
      </c>
      <c r="AK1471" s="26" t="s">
        <v>322</v>
      </c>
      <c r="AL1471" s="26" t="s">
        <v>322</v>
      </c>
      <c r="AM1471" s="26" t="str" cm="1">
        <f t="array" ref="AM1471">IF(AH1471="Yes",T1471&amp;" (Suspended as of: "&amp;TEXT(AI1471,"m/dd/yyyy")&amp;")",T1471)</f>
        <v xml:space="preserve"> </v>
      </c>
      <c r="AN1471" t="str" cm="1">
        <f t="array" ref="AN147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71" t="str" cm="1">
        <f t="array" ref="AO147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7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71" t="e">
        <f>VLOOKUP(data[[#This Row],[Lead Name]],get_cat!$A$170:$B$172,2,0)</f>
        <v>#N/A</v>
      </c>
      <c r="AR147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72" spans="1:44" x14ac:dyDescent="0.35">
      <c r="A1472" t="s">
        <v>133</v>
      </c>
      <c r="B1472" t="s">
        <v>322</v>
      </c>
      <c r="C1472" t="s">
        <v>322</v>
      </c>
      <c r="D1472" t="s">
        <v>322</v>
      </c>
      <c r="E1472" t="s">
        <v>48</v>
      </c>
      <c r="F1472" t="s">
        <v>48</v>
      </c>
      <c r="G1472" t="s">
        <v>48</v>
      </c>
      <c r="H1472" t="s">
        <v>48</v>
      </c>
      <c r="I1472" t="s">
        <v>48</v>
      </c>
      <c r="J1472" t="s">
        <v>48</v>
      </c>
      <c r="K1472" t="s">
        <v>48</v>
      </c>
      <c r="L1472" t="s">
        <v>48</v>
      </c>
      <c r="M1472" t="s">
        <v>48</v>
      </c>
      <c r="N1472" t="s">
        <v>48</v>
      </c>
      <c r="O1472" t="s">
        <v>48</v>
      </c>
      <c r="P1472" t="s">
        <v>48</v>
      </c>
      <c r="Q1472" t="s">
        <v>48</v>
      </c>
      <c r="R1472" t="s">
        <v>48</v>
      </c>
      <c r="S1472" t="s">
        <v>48</v>
      </c>
      <c r="T1472" t="s">
        <v>322</v>
      </c>
      <c r="U1472" t="s">
        <v>322</v>
      </c>
      <c r="V1472" t="s">
        <v>322</v>
      </c>
      <c r="W1472" t="s">
        <v>322</v>
      </c>
      <c r="X1472" t="s">
        <v>322</v>
      </c>
      <c r="Y1472" t="s">
        <v>322</v>
      </c>
      <c r="Z1472" t="s">
        <v>322</v>
      </c>
      <c r="AH1472" t="s">
        <v>322</v>
      </c>
      <c r="AI1472" s="26"/>
      <c r="AJ1472" s="26" t="s">
        <v>322</v>
      </c>
      <c r="AK1472" s="26" t="s">
        <v>322</v>
      </c>
      <c r="AL1472" s="26" t="s">
        <v>322</v>
      </c>
      <c r="AM1472" s="26" t="str" cm="1">
        <f t="array" ref="AM1472">IF(AH1472="Yes",T1472&amp;" (Suspended as of: "&amp;TEXT(AI1472,"m/dd/yyyy")&amp;")",T1472)</f>
        <v xml:space="preserve"> </v>
      </c>
      <c r="AN1472" t="str" cm="1">
        <f t="array" ref="AN147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72" t="str" cm="1">
        <f t="array" ref="AO147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7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72" t="e">
        <f>VLOOKUP(data[[#This Row],[Lead Name]],get_cat!$A$170:$B$172,2,0)</f>
        <v>#N/A</v>
      </c>
      <c r="AR147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73" spans="1:44" x14ac:dyDescent="0.35">
      <c r="A1473" t="s">
        <v>133</v>
      </c>
      <c r="B1473" t="s">
        <v>322</v>
      </c>
      <c r="C1473" t="s">
        <v>322</v>
      </c>
      <c r="D1473" t="s">
        <v>322</v>
      </c>
      <c r="E1473" t="s">
        <v>48</v>
      </c>
      <c r="F1473" t="s">
        <v>48</v>
      </c>
      <c r="G1473" t="s">
        <v>48</v>
      </c>
      <c r="H1473" t="s">
        <v>48</v>
      </c>
      <c r="I1473" t="s">
        <v>48</v>
      </c>
      <c r="J1473" t="s">
        <v>48</v>
      </c>
      <c r="K1473" t="s">
        <v>48</v>
      </c>
      <c r="L1473" t="s">
        <v>48</v>
      </c>
      <c r="M1473" t="s">
        <v>48</v>
      </c>
      <c r="N1473" t="s">
        <v>48</v>
      </c>
      <c r="O1473" t="s">
        <v>48</v>
      </c>
      <c r="P1473" t="s">
        <v>48</v>
      </c>
      <c r="Q1473" t="s">
        <v>48</v>
      </c>
      <c r="R1473" t="s">
        <v>48</v>
      </c>
      <c r="S1473" t="s">
        <v>48</v>
      </c>
      <c r="T1473" t="s">
        <v>322</v>
      </c>
      <c r="U1473" t="s">
        <v>322</v>
      </c>
      <c r="V1473" t="s">
        <v>322</v>
      </c>
      <c r="W1473" t="s">
        <v>322</v>
      </c>
      <c r="X1473" t="s">
        <v>322</v>
      </c>
      <c r="Y1473" t="s">
        <v>322</v>
      </c>
      <c r="Z1473" t="s">
        <v>322</v>
      </c>
      <c r="AH1473" t="s">
        <v>322</v>
      </c>
      <c r="AI1473" s="26"/>
      <c r="AJ1473" s="26" t="s">
        <v>322</v>
      </c>
      <c r="AK1473" s="26" t="s">
        <v>322</v>
      </c>
      <c r="AL1473" s="26" t="s">
        <v>322</v>
      </c>
      <c r="AM1473" s="26" t="str" cm="1">
        <f t="array" ref="AM1473">IF(AH1473="Yes",T1473&amp;" (Suspended as of: "&amp;TEXT(AI1473,"m/dd/yyyy")&amp;")",T1473)</f>
        <v xml:space="preserve"> </v>
      </c>
      <c r="AN1473" t="str" cm="1">
        <f t="array" ref="AN147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73" t="str" cm="1">
        <f t="array" ref="AO147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7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73" t="e">
        <f>VLOOKUP(data[[#This Row],[Lead Name]],get_cat!$A$170:$B$172,2,0)</f>
        <v>#N/A</v>
      </c>
      <c r="AR147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74" spans="1:44" x14ac:dyDescent="0.35">
      <c r="A1474" t="s">
        <v>133</v>
      </c>
      <c r="B1474" t="s">
        <v>322</v>
      </c>
      <c r="C1474" t="s">
        <v>322</v>
      </c>
      <c r="D1474" t="s">
        <v>322</v>
      </c>
      <c r="E1474" t="s">
        <v>48</v>
      </c>
      <c r="F1474" t="s">
        <v>48</v>
      </c>
      <c r="G1474" t="s">
        <v>48</v>
      </c>
      <c r="H1474" t="s">
        <v>48</v>
      </c>
      <c r="I1474" t="s">
        <v>48</v>
      </c>
      <c r="J1474" t="s">
        <v>48</v>
      </c>
      <c r="K1474" t="s">
        <v>48</v>
      </c>
      <c r="L1474" t="s">
        <v>48</v>
      </c>
      <c r="M1474" t="s">
        <v>48</v>
      </c>
      <c r="N1474" t="s">
        <v>48</v>
      </c>
      <c r="O1474" t="s">
        <v>48</v>
      </c>
      <c r="P1474" t="s">
        <v>48</v>
      </c>
      <c r="Q1474" t="s">
        <v>48</v>
      </c>
      <c r="R1474" t="s">
        <v>48</v>
      </c>
      <c r="S1474" t="s">
        <v>48</v>
      </c>
      <c r="T1474" t="s">
        <v>322</v>
      </c>
      <c r="U1474" t="s">
        <v>322</v>
      </c>
      <c r="V1474" t="s">
        <v>322</v>
      </c>
      <c r="W1474" t="s">
        <v>322</v>
      </c>
      <c r="X1474" t="s">
        <v>322</v>
      </c>
      <c r="Y1474" t="s">
        <v>322</v>
      </c>
      <c r="Z1474" t="s">
        <v>322</v>
      </c>
      <c r="AH1474" t="s">
        <v>322</v>
      </c>
      <c r="AI1474" s="26"/>
      <c r="AJ1474" s="26" t="s">
        <v>322</v>
      </c>
      <c r="AK1474" s="26" t="s">
        <v>322</v>
      </c>
      <c r="AL1474" s="26" t="s">
        <v>322</v>
      </c>
      <c r="AM1474" s="26" t="str" cm="1">
        <f t="array" ref="AM1474">IF(AH1474="Yes",T1474&amp;" (Suspended as of: "&amp;TEXT(AI1474,"m/dd/yyyy")&amp;")",T1474)</f>
        <v xml:space="preserve"> </v>
      </c>
      <c r="AN1474" t="str" cm="1">
        <f t="array" ref="AN147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74" t="str" cm="1">
        <f t="array" ref="AO147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7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74" t="e">
        <f>VLOOKUP(data[[#This Row],[Lead Name]],get_cat!$A$170:$B$172,2,0)</f>
        <v>#N/A</v>
      </c>
      <c r="AR147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75" spans="1:44" x14ac:dyDescent="0.35">
      <c r="A1475" t="s">
        <v>133</v>
      </c>
      <c r="B1475" t="s">
        <v>322</v>
      </c>
      <c r="C1475" t="s">
        <v>322</v>
      </c>
      <c r="D1475" t="s">
        <v>322</v>
      </c>
      <c r="E1475" t="s">
        <v>48</v>
      </c>
      <c r="F1475" t="s">
        <v>48</v>
      </c>
      <c r="G1475" t="s">
        <v>48</v>
      </c>
      <c r="H1475" t="s">
        <v>48</v>
      </c>
      <c r="I1475" t="s">
        <v>48</v>
      </c>
      <c r="J1475" t="s">
        <v>48</v>
      </c>
      <c r="K1475" t="s">
        <v>48</v>
      </c>
      <c r="L1475" t="s">
        <v>48</v>
      </c>
      <c r="M1475" t="s">
        <v>48</v>
      </c>
      <c r="N1475" t="s">
        <v>48</v>
      </c>
      <c r="O1475" t="s">
        <v>48</v>
      </c>
      <c r="P1475" t="s">
        <v>48</v>
      </c>
      <c r="Q1475" t="s">
        <v>48</v>
      </c>
      <c r="R1475" t="s">
        <v>48</v>
      </c>
      <c r="S1475" t="s">
        <v>48</v>
      </c>
      <c r="T1475" t="s">
        <v>322</v>
      </c>
      <c r="U1475" t="s">
        <v>322</v>
      </c>
      <c r="V1475" t="s">
        <v>322</v>
      </c>
      <c r="W1475" t="s">
        <v>322</v>
      </c>
      <c r="X1475" t="s">
        <v>322</v>
      </c>
      <c r="Y1475" t="s">
        <v>322</v>
      </c>
      <c r="Z1475" t="s">
        <v>322</v>
      </c>
      <c r="AH1475" t="s">
        <v>322</v>
      </c>
      <c r="AI1475" s="26"/>
      <c r="AJ1475" s="26" t="s">
        <v>322</v>
      </c>
      <c r="AK1475" s="26" t="s">
        <v>322</v>
      </c>
      <c r="AL1475" s="26" t="s">
        <v>322</v>
      </c>
      <c r="AM1475" s="26" t="str" cm="1">
        <f t="array" ref="AM1475">IF(AH1475="Yes",T1475&amp;" (Suspended as of: "&amp;TEXT(AI1475,"m/dd/yyyy")&amp;")",T1475)</f>
        <v xml:space="preserve"> </v>
      </c>
      <c r="AN1475" t="str" cm="1">
        <f t="array" ref="AN147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75" t="str" cm="1">
        <f t="array" ref="AO147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7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75" t="e">
        <f>VLOOKUP(data[[#This Row],[Lead Name]],get_cat!$A$170:$B$172,2,0)</f>
        <v>#N/A</v>
      </c>
      <c r="AR147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76" spans="1:44" x14ac:dyDescent="0.35">
      <c r="A1476" t="s">
        <v>133</v>
      </c>
      <c r="B1476" t="s">
        <v>322</v>
      </c>
      <c r="C1476" t="s">
        <v>322</v>
      </c>
      <c r="D1476" t="s">
        <v>322</v>
      </c>
      <c r="E1476" t="s">
        <v>48</v>
      </c>
      <c r="F1476" t="s">
        <v>48</v>
      </c>
      <c r="G1476" t="s">
        <v>48</v>
      </c>
      <c r="H1476" t="s">
        <v>48</v>
      </c>
      <c r="I1476" t="s">
        <v>48</v>
      </c>
      <c r="J1476" t="s">
        <v>48</v>
      </c>
      <c r="K1476" t="s">
        <v>48</v>
      </c>
      <c r="L1476" t="s">
        <v>48</v>
      </c>
      <c r="M1476" t="s">
        <v>48</v>
      </c>
      <c r="N1476" t="s">
        <v>48</v>
      </c>
      <c r="O1476" t="s">
        <v>48</v>
      </c>
      <c r="P1476" t="s">
        <v>48</v>
      </c>
      <c r="Q1476" t="s">
        <v>48</v>
      </c>
      <c r="R1476" t="s">
        <v>48</v>
      </c>
      <c r="S1476" t="s">
        <v>48</v>
      </c>
      <c r="T1476" t="s">
        <v>322</v>
      </c>
      <c r="U1476" t="s">
        <v>322</v>
      </c>
      <c r="V1476" t="s">
        <v>322</v>
      </c>
      <c r="W1476" t="s">
        <v>322</v>
      </c>
      <c r="X1476" t="s">
        <v>322</v>
      </c>
      <c r="Y1476" t="s">
        <v>322</v>
      </c>
      <c r="Z1476" t="s">
        <v>322</v>
      </c>
      <c r="AH1476" t="s">
        <v>322</v>
      </c>
      <c r="AI1476" s="26"/>
      <c r="AJ1476" s="26" t="s">
        <v>322</v>
      </c>
      <c r="AK1476" s="26" t="s">
        <v>322</v>
      </c>
      <c r="AL1476" s="26" t="s">
        <v>322</v>
      </c>
      <c r="AM1476" s="26" t="str" cm="1">
        <f t="array" ref="AM1476">IF(AH1476="Yes",T1476&amp;" (Suspended as of: "&amp;TEXT(AI1476,"m/dd/yyyy")&amp;")",T1476)</f>
        <v xml:space="preserve"> </v>
      </c>
      <c r="AN1476" t="str" cm="1">
        <f t="array" ref="AN147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76" t="str" cm="1">
        <f t="array" ref="AO147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7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76" t="e">
        <f>VLOOKUP(data[[#This Row],[Lead Name]],get_cat!$A$170:$B$172,2,0)</f>
        <v>#N/A</v>
      </c>
      <c r="AR147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77" spans="1:44" x14ac:dyDescent="0.35">
      <c r="A1477" t="s">
        <v>133</v>
      </c>
      <c r="B1477" t="s">
        <v>322</v>
      </c>
      <c r="C1477" t="s">
        <v>322</v>
      </c>
      <c r="D1477" t="s">
        <v>322</v>
      </c>
      <c r="E1477" t="s">
        <v>48</v>
      </c>
      <c r="F1477" t="s">
        <v>48</v>
      </c>
      <c r="G1477" t="s">
        <v>48</v>
      </c>
      <c r="H1477" t="s">
        <v>48</v>
      </c>
      <c r="I1477" t="s">
        <v>48</v>
      </c>
      <c r="J1477" t="s">
        <v>48</v>
      </c>
      <c r="K1477" t="s">
        <v>48</v>
      </c>
      <c r="L1477" t="s">
        <v>48</v>
      </c>
      <c r="M1477" t="s">
        <v>48</v>
      </c>
      <c r="N1477" t="s">
        <v>48</v>
      </c>
      <c r="O1477" t="s">
        <v>48</v>
      </c>
      <c r="P1477" t="s">
        <v>48</v>
      </c>
      <c r="Q1477" t="s">
        <v>48</v>
      </c>
      <c r="R1477" t="s">
        <v>48</v>
      </c>
      <c r="S1477" t="s">
        <v>48</v>
      </c>
      <c r="T1477" t="s">
        <v>322</v>
      </c>
      <c r="U1477" t="s">
        <v>322</v>
      </c>
      <c r="V1477" t="s">
        <v>322</v>
      </c>
      <c r="W1477" t="s">
        <v>322</v>
      </c>
      <c r="X1477" t="s">
        <v>322</v>
      </c>
      <c r="Y1477" t="s">
        <v>322</v>
      </c>
      <c r="Z1477" t="s">
        <v>322</v>
      </c>
      <c r="AH1477" t="s">
        <v>322</v>
      </c>
      <c r="AI1477" s="26"/>
      <c r="AJ1477" s="26" t="s">
        <v>322</v>
      </c>
      <c r="AK1477" s="26" t="s">
        <v>322</v>
      </c>
      <c r="AL1477" s="26" t="s">
        <v>322</v>
      </c>
      <c r="AM1477" s="26" t="str" cm="1">
        <f t="array" ref="AM1477">IF(AH1477="Yes",T1477&amp;" (Suspended as of: "&amp;TEXT(AI1477,"m/dd/yyyy")&amp;")",T1477)</f>
        <v xml:space="preserve"> </v>
      </c>
      <c r="AN1477" t="str" cm="1">
        <f t="array" ref="AN147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77" t="str" cm="1">
        <f t="array" ref="AO147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7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77" t="e">
        <f>VLOOKUP(data[[#This Row],[Lead Name]],get_cat!$A$170:$B$172,2,0)</f>
        <v>#N/A</v>
      </c>
      <c r="AR147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78" spans="1:44" x14ac:dyDescent="0.35">
      <c r="A1478" t="s">
        <v>133</v>
      </c>
      <c r="B1478" t="s">
        <v>322</v>
      </c>
      <c r="C1478" t="s">
        <v>322</v>
      </c>
      <c r="D1478" t="s">
        <v>322</v>
      </c>
      <c r="E1478" t="s">
        <v>48</v>
      </c>
      <c r="F1478" t="s">
        <v>48</v>
      </c>
      <c r="G1478" t="s">
        <v>48</v>
      </c>
      <c r="H1478" t="s">
        <v>48</v>
      </c>
      <c r="I1478" t="s">
        <v>48</v>
      </c>
      <c r="J1478" t="s">
        <v>48</v>
      </c>
      <c r="K1478" t="s">
        <v>48</v>
      </c>
      <c r="L1478" t="s">
        <v>48</v>
      </c>
      <c r="M1478" t="s">
        <v>48</v>
      </c>
      <c r="N1478" t="s">
        <v>48</v>
      </c>
      <c r="O1478" t="s">
        <v>48</v>
      </c>
      <c r="P1478" t="s">
        <v>48</v>
      </c>
      <c r="Q1478" t="s">
        <v>48</v>
      </c>
      <c r="R1478" t="s">
        <v>48</v>
      </c>
      <c r="S1478" t="s">
        <v>48</v>
      </c>
      <c r="T1478" t="s">
        <v>322</v>
      </c>
      <c r="U1478" t="s">
        <v>322</v>
      </c>
      <c r="V1478" t="s">
        <v>322</v>
      </c>
      <c r="W1478" t="s">
        <v>322</v>
      </c>
      <c r="X1478" t="s">
        <v>322</v>
      </c>
      <c r="Y1478" t="s">
        <v>322</v>
      </c>
      <c r="Z1478" t="s">
        <v>322</v>
      </c>
      <c r="AH1478" t="s">
        <v>322</v>
      </c>
      <c r="AI1478" s="26"/>
      <c r="AJ1478" s="26" t="s">
        <v>322</v>
      </c>
      <c r="AK1478" s="26" t="s">
        <v>322</v>
      </c>
      <c r="AL1478" s="26" t="s">
        <v>322</v>
      </c>
      <c r="AM1478" s="26" t="str" cm="1">
        <f t="array" ref="AM1478">IF(AH1478="Yes",T1478&amp;" (Suspended as of: "&amp;TEXT(AI1478,"m/dd/yyyy")&amp;")",T1478)</f>
        <v xml:space="preserve"> </v>
      </c>
      <c r="AN1478" t="str" cm="1">
        <f t="array" ref="AN147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78" t="str" cm="1">
        <f t="array" ref="AO147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7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78" t="e">
        <f>VLOOKUP(data[[#This Row],[Lead Name]],get_cat!$A$170:$B$172,2,0)</f>
        <v>#N/A</v>
      </c>
      <c r="AR147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79" spans="1:44" x14ac:dyDescent="0.35">
      <c r="A1479" t="s">
        <v>133</v>
      </c>
      <c r="B1479" t="s">
        <v>322</v>
      </c>
      <c r="C1479" t="s">
        <v>322</v>
      </c>
      <c r="D1479" t="s">
        <v>322</v>
      </c>
      <c r="E1479" t="s">
        <v>48</v>
      </c>
      <c r="F1479" t="s">
        <v>48</v>
      </c>
      <c r="G1479" t="s">
        <v>48</v>
      </c>
      <c r="H1479" t="s">
        <v>48</v>
      </c>
      <c r="I1479" t="s">
        <v>48</v>
      </c>
      <c r="J1479" t="s">
        <v>48</v>
      </c>
      <c r="K1479" t="s">
        <v>48</v>
      </c>
      <c r="L1479" t="s">
        <v>48</v>
      </c>
      <c r="M1479" t="s">
        <v>48</v>
      </c>
      <c r="N1479" t="s">
        <v>48</v>
      </c>
      <c r="O1479" t="s">
        <v>48</v>
      </c>
      <c r="P1479" t="s">
        <v>48</v>
      </c>
      <c r="Q1479" t="s">
        <v>48</v>
      </c>
      <c r="R1479" t="s">
        <v>48</v>
      </c>
      <c r="S1479" t="s">
        <v>48</v>
      </c>
      <c r="T1479" t="s">
        <v>322</v>
      </c>
      <c r="U1479" t="s">
        <v>322</v>
      </c>
      <c r="V1479" t="s">
        <v>322</v>
      </c>
      <c r="W1479" t="s">
        <v>322</v>
      </c>
      <c r="X1479" t="s">
        <v>322</v>
      </c>
      <c r="Y1479" t="s">
        <v>322</v>
      </c>
      <c r="Z1479" t="s">
        <v>322</v>
      </c>
      <c r="AH1479" t="s">
        <v>322</v>
      </c>
      <c r="AI1479" s="26"/>
      <c r="AJ1479" s="26" t="s">
        <v>322</v>
      </c>
      <c r="AK1479" s="26" t="s">
        <v>322</v>
      </c>
      <c r="AL1479" s="26" t="s">
        <v>322</v>
      </c>
      <c r="AM1479" s="26" t="str" cm="1">
        <f t="array" ref="AM1479">IF(AH1479="Yes",T1479&amp;" (Suspended as of: "&amp;TEXT(AI1479,"m/dd/yyyy")&amp;")",T1479)</f>
        <v xml:space="preserve"> </v>
      </c>
      <c r="AN1479" t="str" cm="1">
        <f t="array" ref="AN147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79" t="str" cm="1">
        <f t="array" ref="AO147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7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79" t="e">
        <f>VLOOKUP(data[[#This Row],[Lead Name]],get_cat!$A$170:$B$172,2,0)</f>
        <v>#N/A</v>
      </c>
      <c r="AR147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80" spans="1:44" x14ac:dyDescent="0.35">
      <c r="A1480" t="s">
        <v>133</v>
      </c>
      <c r="B1480" t="s">
        <v>322</v>
      </c>
      <c r="C1480" t="s">
        <v>322</v>
      </c>
      <c r="D1480" t="s">
        <v>322</v>
      </c>
      <c r="E1480" t="s">
        <v>48</v>
      </c>
      <c r="F1480" t="s">
        <v>48</v>
      </c>
      <c r="G1480" t="s">
        <v>48</v>
      </c>
      <c r="H1480" t="s">
        <v>48</v>
      </c>
      <c r="I1480" t="s">
        <v>48</v>
      </c>
      <c r="J1480" t="s">
        <v>48</v>
      </c>
      <c r="K1480" t="s">
        <v>48</v>
      </c>
      <c r="L1480" t="s">
        <v>48</v>
      </c>
      <c r="M1480" t="s">
        <v>48</v>
      </c>
      <c r="N1480" t="s">
        <v>48</v>
      </c>
      <c r="O1480" t="s">
        <v>48</v>
      </c>
      <c r="P1480" t="s">
        <v>48</v>
      </c>
      <c r="Q1480" t="s">
        <v>48</v>
      </c>
      <c r="R1480" t="s">
        <v>48</v>
      </c>
      <c r="S1480" t="s">
        <v>48</v>
      </c>
      <c r="T1480" t="s">
        <v>322</v>
      </c>
      <c r="U1480" t="s">
        <v>322</v>
      </c>
      <c r="V1480" t="s">
        <v>322</v>
      </c>
      <c r="W1480" t="s">
        <v>322</v>
      </c>
      <c r="X1480" t="s">
        <v>322</v>
      </c>
      <c r="Y1480" t="s">
        <v>322</v>
      </c>
      <c r="Z1480" t="s">
        <v>322</v>
      </c>
      <c r="AH1480" t="s">
        <v>322</v>
      </c>
      <c r="AI1480" s="26"/>
      <c r="AJ1480" s="26" t="s">
        <v>322</v>
      </c>
      <c r="AK1480" s="26" t="s">
        <v>322</v>
      </c>
      <c r="AL1480" s="26" t="s">
        <v>322</v>
      </c>
      <c r="AM1480" s="26" t="str" cm="1">
        <f t="array" ref="AM1480">IF(AH1480="Yes",T1480&amp;" (Suspended as of: "&amp;TEXT(AI1480,"m/dd/yyyy")&amp;")",T1480)</f>
        <v xml:space="preserve"> </v>
      </c>
      <c r="AN1480" t="str" cm="1">
        <f t="array" ref="AN148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80" t="str" cm="1">
        <f t="array" ref="AO148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8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80" t="e">
        <f>VLOOKUP(data[[#This Row],[Lead Name]],get_cat!$A$170:$B$172,2,0)</f>
        <v>#N/A</v>
      </c>
      <c r="AR148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81" spans="1:44" x14ac:dyDescent="0.35">
      <c r="A1481" t="s">
        <v>133</v>
      </c>
      <c r="B1481" t="s">
        <v>322</v>
      </c>
      <c r="C1481" t="s">
        <v>322</v>
      </c>
      <c r="D1481" t="s">
        <v>322</v>
      </c>
      <c r="E1481" t="s">
        <v>48</v>
      </c>
      <c r="F1481" t="s">
        <v>48</v>
      </c>
      <c r="G1481" t="s">
        <v>48</v>
      </c>
      <c r="H1481" t="s">
        <v>48</v>
      </c>
      <c r="I1481" t="s">
        <v>48</v>
      </c>
      <c r="J1481" t="s">
        <v>48</v>
      </c>
      <c r="K1481" t="s">
        <v>48</v>
      </c>
      <c r="L1481" t="s">
        <v>48</v>
      </c>
      <c r="M1481" t="s">
        <v>48</v>
      </c>
      <c r="N1481" t="s">
        <v>48</v>
      </c>
      <c r="O1481" t="s">
        <v>48</v>
      </c>
      <c r="P1481" t="s">
        <v>48</v>
      </c>
      <c r="Q1481" t="s">
        <v>48</v>
      </c>
      <c r="R1481" t="s">
        <v>48</v>
      </c>
      <c r="S1481" t="s">
        <v>48</v>
      </c>
      <c r="T1481" t="s">
        <v>322</v>
      </c>
      <c r="U1481" t="s">
        <v>322</v>
      </c>
      <c r="V1481" t="s">
        <v>322</v>
      </c>
      <c r="W1481" t="s">
        <v>322</v>
      </c>
      <c r="X1481" t="s">
        <v>322</v>
      </c>
      <c r="Y1481" t="s">
        <v>322</v>
      </c>
      <c r="Z1481" t="s">
        <v>322</v>
      </c>
      <c r="AH1481" t="s">
        <v>322</v>
      </c>
      <c r="AI1481" s="26"/>
      <c r="AJ1481" s="26" t="s">
        <v>322</v>
      </c>
      <c r="AK1481" s="26" t="s">
        <v>322</v>
      </c>
      <c r="AL1481" s="26" t="s">
        <v>322</v>
      </c>
      <c r="AM1481" s="26" t="str" cm="1">
        <f t="array" ref="AM1481">IF(AH1481="Yes",T1481&amp;" (Suspended as of: "&amp;TEXT(AI1481,"m/dd/yyyy")&amp;")",T1481)</f>
        <v xml:space="preserve"> </v>
      </c>
      <c r="AN1481" t="str" cm="1">
        <f t="array" ref="AN148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81" t="str" cm="1">
        <f t="array" ref="AO148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8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81" t="e">
        <f>VLOOKUP(data[[#This Row],[Lead Name]],get_cat!$A$170:$B$172,2,0)</f>
        <v>#N/A</v>
      </c>
      <c r="AR148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82" spans="1:44" x14ac:dyDescent="0.35">
      <c r="A1482" t="s">
        <v>133</v>
      </c>
      <c r="B1482" t="s">
        <v>322</v>
      </c>
      <c r="C1482" t="s">
        <v>322</v>
      </c>
      <c r="D1482" t="s">
        <v>322</v>
      </c>
      <c r="E1482" t="s">
        <v>48</v>
      </c>
      <c r="F1482" t="s">
        <v>48</v>
      </c>
      <c r="G1482" t="s">
        <v>48</v>
      </c>
      <c r="H1482" t="s">
        <v>48</v>
      </c>
      <c r="I1482" t="s">
        <v>48</v>
      </c>
      <c r="J1482" t="s">
        <v>48</v>
      </c>
      <c r="K1482" t="s">
        <v>48</v>
      </c>
      <c r="L1482" t="s">
        <v>48</v>
      </c>
      <c r="M1482" t="s">
        <v>48</v>
      </c>
      <c r="N1482" t="s">
        <v>48</v>
      </c>
      <c r="O1482" t="s">
        <v>48</v>
      </c>
      <c r="P1482" t="s">
        <v>48</v>
      </c>
      <c r="Q1482" t="s">
        <v>48</v>
      </c>
      <c r="R1482" t="s">
        <v>48</v>
      </c>
      <c r="S1482" t="s">
        <v>48</v>
      </c>
      <c r="T1482" t="s">
        <v>322</v>
      </c>
      <c r="U1482" t="s">
        <v>322</v>
      </c>
      <c r="V1482" t="s">
        <v>322</v>
      </c>
      <c r="W1482" t="s">
        <v>322</v>
      </c>
      <c r="X1482" t="s">
        <v>322</v>
      </c>
      <c r="Y1482" t="s">
        <v>322</v>
      </c>
      <c r="Z1482" t="s">
        <v>322</v>
      </c>
      <c r="AH1482" t="s">
        <v>322</v>
      </c>
      <c r="AI1482" s="26"/>
      <c r="AJ1482" s="26" t="s">
        <v>322</v>
      </c>
      <c r="AK1482" s="26" t="s">
        <v>322</v>
      </c>
      <c r="AL1482" s="26" t="s">
        <v>322</v>
      </c>
      <c r="AM1482" s="26" t="str" cm="1">
        <f t="array" ref="AM1482">IF(AH1482="Yes",T1482&amp;" (Suspended as of: "&amp;TEXT(AI1482,"m/dd/yyyy")&amp;")",T1482)</f>
        <v xml:space="preserve"> </v>
      </c>
      <c r="AN1482" t="str" cm="1">
        <f t="array" ref="AN148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82" t="str" cm="1">
        <f t="array" ref="AO148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8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82" t="e">
        <f>VLOOKUP(data[[#This Row],[Lead Name]],get_cat!$A$170:$B$172,2,0)</f>
        <v>#N/A</v>
      </c>
      <c r="AR148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83" spans="1:44" x14ac:dyDescent="0.35">
      <c r="A1483" t="s">
        <v>133</v>
      </c>
      <c r="B1483" t="s">
        <v>322</v>
      </c>
      <c r="C1483" t="s">
        <v>322</v>
      </c>
      <c r="D1483" t="s">
        <v>322</v>
      </c>
      <c r="E1483" t="s">
        <v>48</v>
      </c>
      <c r="F1483" t="s">
        <v>48</v>
      </c>
      <c r="G1483" t="s">
        <v>48</v>
      </c>
      <c r="H1483" t="s">
        <v>48</v>
      </c>
      <c r="I1483" t="s">
        <v>48</v>
      </c>
      <c r="J1483" t="s">
        <v>48</v>
      </c>
      <c r="K1483" t="s">
        <v>48</v>
      </c>
      <c r="L1483" t="s">
        <v>48</v>
      </c>
      <c r="M1483" t="s">
        <v>48</v>
      </c>
      <c r="N1483" t="s">
        <v>48</v>
      </c>
      <c r="O1483" t="s">
        <v>48</v>
      </c>
      <c r="P1483" t="s">
        <v>48</v>
      </c>
      <c r="Q1483" t="s">
        <v>48</v>
      </c>
      <c r="R1483" t="s">
        <v>48</v>
      </c>
      <c r="S1483" t="s">
        <v>48</v>
      </c>
      <c r="T1483" t="s">
        <v>322</v>
      </c>
      <c r="U1483" t="s">
        <v>322</v>
      </c>
      <c r="V1483" t="s">
        <v>322</v>
      </c>
      <c r="W1483" t="s">
        <v>322</v>
      </c>
      <c r="X1483" t="s">
        <v>322</v>
      </c>
      <c r="Y1483" t="s">
        <v>322</v>
      </c>
      <c r="Z1483" t="s">
        <v>322</v>
      </c>
      <c r="AH1483" t="s">
        <v>322</v>
      </c>
      <c r="AI1483" s="26"/>
      <c r="AJ1483" s="26" t="s">
        <v>322</v>
      </c>
      <c r="AK1483" s="26" t="s">
        <v>322</v>
      </c>
      <c r="AL1483" s="26" t="s">
        <v>322</v>
      </c>
      <c r="AM1483" s="26" t="str" cm="1">
        <f t="array" ref="AM1483">IF(AH1483="Yes",T1483&amp;" (Suspended as of: "&amp;TEXT(AI1483,"m/dd/yyyy")&amp;")",T1483)</f>
        <v xml:space="preserve"> </v>
      </c>
      <c r="AN1483" t="str" cm="1">
        <f t="array" ref="AN148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83" t="str" cm="1">
        <f t="array" ref="AO148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8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83" t="e">
        <f>VLOOKUP(data[[#This Row],[Lead Name]],get_cat!$A$170:$B$172,2,0)</f>
        <v>#N/A</v>
      </c>
      <c r="AR148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84" spans="1:44" x14ac:dyDescent="0.35">
      <c r="A1484" t="s">
        <v>133</v>
      </c>
      <c r="B1484" t="s">
        <v>322</v>
      </c>
      <c r="C1484" t="s">
        <v>322</v>
      </c>
      <c r="D1484" t="s">
        <v>322</v>
      </c>
      <c r="E1484" t="s">
        <v>48</v>
      </c>
      <c r="F1484" t="s">
        <v>48</v>
      </c>
      <c r="G1484" t="s">
        <v>48</v>
      </c>
      <c r="H1484" t="s">
        <v>48</v>
      </c>
      <c r="I1484" t="s">
        <v>48</v>
      </c>
      <c r="J1484" t="s">
        <v>48</v>
      </c>
      <c r="K1484" t="s">
        <v>48</v>
      </c>
      <c r="L1484" t="s">
        <v>48</v>
      </c>
      <c r="M1484" t="s">
        <v>48</v>
      </c>
      <c r="N1484" t="s">
        <v>48</v>
      </c>
      <c r="O1484" t="s">
        <v>48</v>
      </c>
      <c r="P1484" t="s">
        <v>48</v>
      </c>
      <c r="Q1484" t="s">
        <v>48</v>
      </c>
      <c r="R1484" t="s">
        <v>48</v>
      </c>
      <c r="S1484" t="s">
        <v>48</v>
      </c>
      <c r="T1484" t="s">
        <v>322</v>
      </c>
      <c r="U1484" t="s">
        <v>322</v>
      </c>
      <c r="V1484" t="s">
        <v>322</v>
      </c>
      <c r="W1484" t="s">
        <v>322</v>
      </c>
      <c r="X1484" t="s">
        <v>322</v>
      </c>
      <c r="Y1484" t="s">
        <v>322</v>
      </c>
      <c r="Z1484" t="s">
        <v>322</v>
      </c>
      <c r="AH1484" t="s">
        <v>322</v>
      </c>
      <c r="AI1484" s="26"/>
      <c r="AJ1484" s="26" t="s">
        <v>322</v>
      </c>
      <c r="AK1484" s="26" t="s">
        <v>322</v>
      </c>
      <c r="AL1484" s="26" t="s">
        <v>322</v>
      </c>
      <c r="AM1484" s="26" t="str" cm="1">
        <f t="array" ref="AM1484">IF(AH1484="Yes",T1484&amp;" (Suspended as of: "&amp;TEXT(AI1484,"m/dd/yyyy")&amp;")",T1484)</f>
        <v xml:space="preserve"> </v>
      </c>
      <c r="AN1484" t="str" cm="1">
        <f t="array" ref="AN148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84" t="str" cm="1">
        <f t="array" ref="AO148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8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84" t="e">
        <f>VLOOKUP(data[[#This Row],[Lead Name]],get_cat!$A$170:$B$172,2,0)</f>
        <v>#N/A</v>
      </c>
      <c r="AR148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85" spans="1:44" x14ac:dyDescent="0.35">
      <c r="A1485" t="s">
        <v>133</v>
      </c>
      <c r="B1485" t="s">
        <v>322</v>
      </c>
      <c r="C1485" t="s">
        <v>322</v>
      </c>
      <c r="D1485" t="s">
        <v>322</v>
      </c>
      <c r="E1485" t="s">
        <v>48</v>
      </c>
      <c r="F1485" t="s">
        <v>48</v>
      </c>
      <c r="G1485" t="s">
        <v>48</v>
      </c>
      <c r="H1485" t="s">
        <v>48</v>
      </c>
      <c r="I1485" t="s">
        <v>48</v>
      </c>
      <c r="J1485" t="s">
        <v>48</v>
      </c>
      <c r="K1485" t="s">
        <v>48</v>
      </c>
      <c r="L1485" t="s">
        <v>48</v>
      </c>
      <c r="M1485" t="s">
        <v>48</v>
      </c>
      <c r="N1485" t="s">
        <v>48</v>
      </c>
      <c r="O1485" t="s">
        <v>48</v>
      </c>
      <c r="P1485" t="s">
        <v>48</v>
      </c>
      <c r="Q1485" t="s">
        <v>48</v>
      </c>
      <c r="R1485" t="s">
        <v>48</v>
      </c>
      <c r="S1485" t="s">
        <v>48</v>
      </c>
      <c r="T1485" t="s">
        <v>322</v>
      </c>
      <c r="U1485" t="s">
        <v>322</v>
      </c>
      <c r="V1485" t="s">
        <v>322</v>
      </c>
      <c r="W1485" t="s">
        <v>322</v>
      </c>
      <c r="X1485" t="s">
        <v>322</v>
      </c>
      <c r="Y1485" t="s">
        <v>322</v>
      </c>
      <c r="Z1485" t="s">
        <v>322</v>
      </c>
      <c r="AH1485" t="s">
        <v>322</v>
      </c>
      <c r="AI1485" s="26"/>
      <c r="AJ1485" s="26" t="s">
        <v>322</v>
      </c>
      <c r="AK1485" s="26" t="s">
        <v>322</v>
      </c>
      <c r="AL1485" s="26" t="s">
        <v>322</v>
      </c>
      <c r="AM1485" s="26" t="str" cm="1">
        <f t="array" ref="AM1485">IF(AH1485="Yes",T1485&amp;" (Suspended as of: "&amp;TEXT(AI1485,"m/dd/yyyy")&amp;")",T1485)</f>
        <v xml:space="preserve"> </v>
      </c>
      <c r="AN1485" t="str" cm="1">
        <f t="array" ref="AN148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85" t="str" cm="1">
        <f t="array" ref="AO148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8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85" t="e">
        <f>VLOOKUP(data[[#This Row],[Lead Name]],get_cat!$A$170:$B$172,2,0)</f>
        <v>#N/A</v>
      </c>
      <c r="AR148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86" spans="1:44" x14ac:dyDescent="0.35">
      <c r="A1486" t="s">
        <v>133</v>
      </c>
      <c r="B1486" t="s">
        <v>322</v>
      </c>
      <c r="C1486" t="s">
        <v>322</v>
      </c>
      <c r="D1486" t="s">
        <v>322</v>
      </c>
      <c r="E1486" t="s">
        <v>48</v>
      </c>
      <c r="F1486" t="s">
        <v>48</v>
      </c>
      <c r="G1486" t="s">
        <v>48</v>
      </c>
      <c r="H1486" t="s">
        <v>48</v>
      </c>
      <c r="I1486" t="s">
        <v>48</v>
      </c>
      <c r="J1486" t="s">
        <v>48</v>
      </c>
      <c r="K1486" t="s">
        <v>48</v>
      </c>
      <c r="L1486" t="s">
        <v>48</v>
      </c>
      <c r="M1486" t="s">
        <v>48</v>
      </c>
      <c r="N1486" t="s">
        <v>48</v>
      </c>
      <c r="O1486" t="s">
        <v>48</v>
      </c>
      <c r="P1486" t="s">
        <v>48</v>
      </c>
      <c r="Q1486" t="s">
        <v>48</v>
      </c>
      <c r="R1486" t="s">
        <v>48</v>
      </c>
      <c r="S1486" t="s">
        <v>48</v>
      </c>
      <c r="T1486" t="s">
        <v>322</v>
      </c>
      <c r="U1486" t="s">
        <v>322</v>
      </c>
      <c r="V1486" t="s">
        <v>322</v>
      </c>
      <c r="W1486" t="s">
        <v>322</v>
      </c>
      <c r="X1486" t="s">
        <v>322</v>
      </c>
      <c r="Y1486" t="s">
        <v>322</v>
      </c>
      <c r="Z1486" t="s">
        <v>322</v>
      </c>
      <c r="AH1486" t="s">
        <v>322</v>
      </c>
      <c r="AI1486" s="26"/>
      <c r="AJ1486" s="26" t="s">
        <v>322</v>
      </c>
      <c r="AK1486" s="26" t="s">
        <v>322</v>
      </c>
      <c r="AL1486" s="26" t="s">
        <v>322</v>
      </c>
      <c r="AM1486" s="26" t="str" cm="1">
        <f t="array" ref="AM1486">IF(AH1486="Yes",T1486&amp;" (Suspended as of: "&amp;TEXT(AI1486,"m/dd/yyyy")&amp;")",T1486)</f>
        <v xml:space="preserve"> </v>
      </c>
      <c r="AN1486" t="str" cm="1">
        <f t="array" ref="AN148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86" t="str" cm="1">
        <f t="array" ref="AO148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8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86" t="e">
        <f>VLOOKUP(data[[#This Row],[Lead Name]],get_cat!$A$170:$B$172,2,0)</f>
        <v>#N/A</v>
      </c>
      <c r="AR148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87" spans="1:44" x14ac:dyDescent="0.35">
      <c r="A1487" t="s">
        <v>133</v>
      </c>
      <c r="B1487" t="s">
        <v>322</v>
      </c>
      <c r="C1487" t="s">
        <v>322</v>
      </c>
      <c r="D1487" t="s">
        <v>322</v>
      </c>
      <c r="E1487" t="s">
        <v>48</v>
      </c>
      <c r="F1487" t="s">
        <v>48</v>
      </c>
      <c r="G1487" t="s">
        <v>48</v>
      </c>
      <c r="H1487" t="s">
        <v>48</v>
      </c>
      <c r="I1487" t="s">
        <v>48</v>
      </c>
      <c r="J1487" t="s">
        <v>48</v>
      </c>
      <c r="K1487" t="s">
        <v>48</v>
      </c>
      <c r="L1487" t="s">
        <v>48</v>
      </c>
      <c r="M1487" t="s">
        <v>48</v>
      </c>
      <c r="N1487" t="s">
        <v>48</v>
      </c>
      <c r="O1487" t="s">
        <v>48</v>
      </c>
      <c r="P1487" t="s">
        <v>48</v>
      </c>
      <c r="Q1487" t="s">
        <v>48</v>
      </c>
      <c r="R1487" t="s">
        <v>48</v>
      </c>
      <c r="S1487" t="s">
        <v>48</v>
      </c>
      <c r="T1487" t="s">
        <v>322</v>
      </c>
      <c r="U1487" t="s">
        <v>322</v>
      </c>
      <c r="V1487" t="s">
        <v>322</v>
      </c>
      <c r="W1487" t="s">
        <v>322</v>
      </c>
      <c r="X1487" t="s">
        <v>322</v>
      </c>
      <c r="Y1487" t="s">
        <v>322</v>
      </c>
      <c r="Z1487" t="s">
        <v>322</v>
      </c>
      <c r="AH1487" t="s">
        <v>322</v>
      </c>
      <c r="AI1487" s="26"/>
      <c r="AJ1487" s="26" t="s">
        <v>322</v>
      </c>
      <c r="AK1487" s="26" t="s">
        <v>322</v>
      </c>
      <c r="AL1487" s="26" t="s">
        <v>322</v>
      </c>
      <c r="AM1487" s="26" t="str" cm="1">
        <f t="array" ref="AM1487">IF(AH1487="Yes",T1487&amp;" (Suspended as of: "&amp;TEXT(AI1487,"m/dd/yyyy")&amp;")",T1487)</f>
        <v xml:space="preserve"> </v>
      </c>
      <c r="AN1487" t="str" cm="1">
        <f t="array" ref="AN148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87" t="str" cm="1">
        <f t="array" ref="AO148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8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87" t="e">
        <f>VLOOKUP(data[[#This Row],[Lead Name]],get_cat!$A$170:$B$172,2,0)</f>
        <v>#N/A</v>
      </c>
      <c r="AR148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88" spans="1:44" x14ac:dyDescent="0.35">
      <c r="A1488" t="s">
        <v>133</v>
      </c>
      <c r="B1488" t="s">
        <v>322</v>
      </c>
      <c r="C1488" t="s">
        <v>322</v>
      </c>
      <c r="D1488" t="s">
        <v>322</v>
      </c>
      <c r="E1488" t="s">
        <v>48</v>
      </c>
      <c r="F1488" t="s">
        <v>48</v>
      </c>
      <c r="G1488" t="s">
        <v>48</v>
      </c>
      <c r="H1488" t="s">
        <v>48</v>
      </c>
      <c r="I1488" t="s">
        <v>48</v>
      </c>
      <c r="J1488" t="s">
        <v>48</v>
      </c>
      <c r="K1488" t="s">
        <v>48</v>
      </c>
      <c r="L1488" t="s">
        <v>48</v>
      </c>
      <c r="M1488" t="s">
        <v>48</v>
      </c>
      <c r="N1488" t="s">
        <v>48</v>
      </c>
      <c r="O1488" t="s">
        <v>48</v>
      </c>
      <c r="P1488" t="s">
        <v>48</v>
      </c>
      <c r="Q1488" t="s">
        <v>48</v>
      </c>
      <c r="R1488" t="s">
        <v>48</v>
      </c>
      <c r="S1488" t="s">
        <v>48</v>
      </c>
      <c r="T1488" t="s">
        <v>322</v>
      </c>
      <c r="U1488" t="s">
        <v>322</v>
      </c>
      <c r="V1488" t="s">
        <v>322</v>
      </c>
      <c r="W1488" t="s">
        <v>322</v>
      </c>
      <c r="X1488" t="s">
        <v>322</v>
      </c>
      <c r="Y1488" t="s">
        <v>322</v>
      </c>
      <c r="Z1488" t="s">
        <v>322</v>
      </c>
      <c r="AH1488" t="s">
        <v>322</v>
      </c>
      <c r="AI1488" s="26"/>
      <c r="AJ1488" s="26" t="s">
        <v>322</v>
      </c>
      <c r="AK1488" s="26" t="s">
        <v>322</v>
      </c>
      <c r="AL1488" s="26" t="s">
        <v>322</v>
      </c>
      <c r="AM1488" s="26" t="str" cm="1">
        <f t="array" ref="AM1488">IF(AH1488="Yes",T1488&amp;" (Suspended as of: "&amp;TEXT(AI1488,"m/dd/yyyy")&amp;")",T1488)</f>
        <v xml:space="preserve"> </v>
      </c>
      <c r="AN1488" t="str" cm="1">
        <f t="array" ref="AN148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88" t="str" cm="1">
        <f t="array" ref="AO148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8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88" t="e">
        <f>VLOOKUP(data[[#This Row],[Lead Name]],get_cat!$A$170:$B$172,2,0)</f>
        <v>#N/A</v>
      </c>
      <c r="AR148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89" spans="1:44" x14ac:dyDescent="0.35">
      <c r="A1489" t="s">
        <v>133</v>
      </c>
      <c r="B1489" t="s">
        <v>322</v>
      </c>
      <c r="C1489" t="s">
        <v>322</v>
      </c>
      <c r="D1489" t="s">
        <v>322</v>
      </c>
      <c r="E1489" t="s">
        <v>48</v>
      </c>
      <c r="F1489" t="s">
        <v>48</v>
      </c>
      <c r="G1489" t="s">
        <v>48</v>
      </c>
      <c r="H1489" t="s">
        <v>48</v>
      </c>
      <c r="I1489" t="s">
        <v>48</v>
      </c>
      <c r="J1489" t="s">
        <v>48</v>
      </c>
      <c r="K1489" t="s">
        <v>48</v>
      </c>
      <c r="L1489" t="s">
        <v>48</v>
      </c>
      <c r="M1489" t="s">
        <v>48</v>
      </c>
      <c r="N1489" t="s">
        <v>48</v>
      </c>
      <c r="O1489" t="s">
        <v>48</v>
      </c>
      <c r="P1489" t="s">
        <v>48</v>
      </c>
      <c r="Q1489" t="s">
        <v>48</v>
      </c>
      <c r="R1489" t="s">
        <v>48</v>
      </c>
      <c r="S1489" t="s">
        <v>48</v>
      </c>
      <c r="T1489" t="s">
        <v>322</v>
      </c>
      <c r="U1489" t="s">
        <v>322</v>
      </c>
      <c r="V1489" t="s">
        <v>322</v>
      </c>
      <c r="W1489" t="s">
        <v>322</v>
      </c>
      <c r="X1489" t="s">
        <v>322</v>
      </c>
      <c r="Y1489" t="s">
        <v>322</v>
      </c>
      <c r="Z1489" t="s">
        <v>322</v>
      </c>
      <c r="AH1489" t="s">
        <v>322</v>
      </c>
      <c r="AI1489" s="26"/>
      <c r="AJ1489" s="26" t="s">
        <v>322</v>
      </c>
      <c r="AK1489" s="26" t="s">
        <v>322</v>
      </c>
      <c r="AL1489" s="26" t="s">
        <v>322</v>
      </c>
      <c r="AM1489" s="26" t="str" cm="1">
        <f t="array" ref="AM1489">IF(AH1489="Yes",T1489&amp;" (Suspended as of: "&amp;TEXT(AI1489,"m/dd/yyyy")&amp;")",T1489)</f>
        <v xml:space="preserve"> </v>
      </c>
      <c r="AN1489" t="str" cm="1">
        <f t="array" ref="AN148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89" t="str" cm="1">
        <f t="array" ref="AO148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8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89" t="e">
        <f>VLOOKUP(data[[#This Row],[Lead Name]],get_cat!$A$170:$B$172,2,0)</f>
        <v>#N/A</v>
      </c>
      <c r="AR148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90" spans="1:44" x14ac:dyDescent="0.35">
      <c r="A1490" t="s">
        <v>133</v>
      </c>
      <c r="B1490" t="s">
        <v>322</v>
      </c>
      <c r="C1490" t="s">
        <v>322</v>
      </c>
      <c r="D1490" t="s">
        <v>322</v>
      </c>
      <c r="E1490" t="s">
        <v>48</v>
      </c>
      <c r="F1490" t="s">
        <v>48</v>
      </c>
      <c r="G1490" t="s">
        <v>48</v>
      </c>
      <c r="H1490" t="s">
        <v>48</v>
      </c>
      <c r="I1490" t="s">
        <v>48</v>
      </c>
      <c r="J1490" t="s">
        <v>48</v>
      </c>
      <c r="K1490" t="s">
        <v>48</v>
      </c>
      <c r="L1490" t="s">
        <v>48</v>
      </c>
      <c r="M1490" t="s">
        <v>48</v>
      </c>
      <c r="N1490" t="s">
        <v>48</v>
      </c>
      <c r="O1490" t="s">
        <v>48</v>
      </c>
      <c r="P1490" t="s">
        <v>48</v>
      </c>
      <c r="Q1490" t="s">
        <v>48</v>
      </c>
      <c r="R1490" t="s">
        <v>48</v>
      </c>
      <c r="S1490" t="s">
        <v>48</v>
      </c>
      <c r="T1490" t="s">
        <v>322</v>
      </c>
      <c r="U1490" t="s">
        <v>322</v>
      </c>
      <c r="V1490" t="s">
        <v>322</v>
      </c>
      <c r="W1490" t="s">
        <v>322</v>
      </c>
      <c r="X1490" t="s">
        <v>322</v>
      </c>
      <c r="Y1490" t="s">
        <v>322</v>
      </c>
      <c r="Z1490" t="s">
        <v>322</v>
      </c>
      <c r="AH1490" t="s">
        <v>322</v>
      </c>
      <c r="AI1490" s="26"/>
      <c r="AJ1490" s="26" t="s">
        <v>322</v>
      </c>
      <c r="AK1490" s="26" t="s">
        <v>322</v>
      </c>
      <c r="AL1490" s="26" t="s">
        <v>322</v>
      </c>
      <c r="AM1490" s="26" t="str" cm="1">
        <f t="array" ref="AM1490">IF(AH1490="Yes",T1490&amp;" (Suspended as of: "&amp;TEXT(AI1490,"m/dd/yyyy")&amp;")",T1490)</f>
        <v xml:space="preserve"> </v>
      </c>
      <c r="AN1490" t="str" cm="1">
        <f t="array" ref="AN149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90" t="str" cm="1">
        <f t="array" ref="AO149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9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90" t="e">
        <f>VLOOKUP(data[[#This Row],[Lead Name]],get_cat!$A$170:$B$172,2,0)</f>
        <v>#N/A</v>
      </c>
      <c r="AR149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91" spans="1:44" x14ac:dyDescent="0.35">
      <c r="A1491" t="s">
        <v>133</v>
      </c>
      <c r="B1491" t="s">
        <v>322</v>
      </c>
      <c r="C1491" t="s">
        <v>322</v>
      </c>
      <c r="D1491" t="s">
        <v>322</v>
      </c>
      <c r="E1491" t="s">
        <v>48</v>
      </c>
      <c r="F1491" t="s">
        <v>48</v>
      </c>
      <c r="G1491" t="s">
        <v>48</v>
      </c>
      <c r="H1491" t="s">
        <v>48</v>
      </c>
      <c r="I1491" t="s">
        <v>48</v>
      </c>
      <c r="J1491" t="s">
        <v>48</v>
      </c>
      <c r="K1491" t="s">
        <v>48</v>
      </c>
      <c r="L1491" t="s">
        <v>48</v>
      </c>
      <c r="M1491" t="s">
        <v>48</v>
      </c>
      <c r="N1491" t="s">
        <v>48</v>
      </c>
      <c r="O1491" t="s">
        <v>48</v>
      </c>
      <c r="P1491" t="s">
        <v>48</v>
      </c>
      <c r="Q1491" t="s">
        <v>48</v>
      </c>
      <c r="R1491" t="s">
        <v>48</v>
      </c>
      <c r="S1491" t="s">
        <v>48</v>
      </c>
      <c r="T1491" t="s">
        <v>322</v>
      </c>
      <c r="U1491" t="s">
        <v>322</v>
      </c>
      <c r="V1491" t="s">
        <v>322</v>
      </c>
      <c r="W1491" t="s">
        <v>322</v>
      </c>
      <c r="X1491" t="s">
        <v>322</v>
      </c>
      <c r="Y1491" t="s">
        <v>322</v>
      </c>
      <c r="Z1491" t="s">
        <v>322</v>
      </c>
      <c r="AH1491" t="s">
        <v>322</v>
      </c>
      <c r="AI1491" s="26"/>
      <c r="AJ1491" s="26" t="s">
        <v>322</v>
      </c>
      <c r="AK1491" s="26" t="s">
        <v>322</v>
      </c>
      <c r="AL1491" s="26" t="s">
        <v>322</v>
      </c>
      <c r="AM1491" s="26" t="str" cm="1">
        <f t="array" ref="AM1491">IF(AH1491="Yes",T1491&amp;" (Suspended as of: "&amp;TEXT(AI1491,"m/dd/yyyy")&amp;")",T1491)</f>
        <v xml:space="preserve"> </v>
      </c>
      <c r="AN1491" t="str" cm="1">
        <f t="array" ref="AN149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91" t="str" cm="1">
        <f t="array" ref="AO149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9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91" t="e">
        <f>VLOOKUP(data[[#This Row],[Lead Name]],get_cat!$A$170:$B$172,2,0)</f>
        <v>#N/A</v>
      </c>
      <c r="AR149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92" spans="1:44" x14ac:dyDescent="0.35">
      <c r="A1492" t="s">
        <v>133</v>
      </c>
      <c r="B1492" t="s">
        <v>322</v>
      </c>
      <c r="C1492" t="s">
        <v>322</v>
      </c>
      <c r="D1492" t="s">
        <v>322</v>
      </c>
      <c r="E1492" t="s">
        <v>48</v>
      </c>
      <c r="F1492" t="s">
        <v>48</v>
      </c>
      <c r="G1492" t="s">
        <v>48</v>
      </c>
      <c r="H1492" t="s">
        <v>48</v>
      </c>
      <c r="I1492" t="s">
        <v>48</v>
      </c>
      <c r="J1492" t="s">
        <v>48</v>
      </c>
      <c r="K1492" t="s">
        <v>48</v>
      </c>
      <c r="L1492" t="s">
        <v>48</v>
      </c>
      <c r="M1492" t="s">
        <v>48</v>
      </c>
      <c r="N1492" t="s">
        <v>48</v>
      </c>
      <c r="O1492" t="s">
        <v>48</v>
      </c>
      <c r="P1492" t="s">
        <v>48</v>
      </c>
      <c r="Q1492" t="s">
        <v>48</v>
      </c>
      <c r="R1492" t="s">
        <v>48</v>
      </c>
      <c r="S1492" t="s">
        <v>48</v>
      </c>
      <c r="T1492" t="s">
        <v>322</v>
      </c>
      <c r="U1492" t="s">
        <v>322</v>
      </c>
      <c r="V1492" t="s">
        <v>322</v>
      </c>
      <c r="W1492" t="s">
        <v>322</v>
      </c>
      <c r="X1492" t="s">
        <v>322</v>
      </c>
      <c r="Y1492" t="s">
        <v>322</v>
      </c>
      <c r="Z1492" t="s">
        <v>322</v>
      </c>
      <c r="AH1492" t="s">
        <v>322</v>
      </c>
      <c r="AI1492" s="26"/>
      <c r="AJ1492" s="26" t="s">
        <v>322</v>
      </c>
      <c r="AK1492" s="26" t="s">
        <v>322</v>
      </c>
      <c r="AL1492" s="26" t="s">
        <v>322</v>
      </c>
      <c r="AM1492" s="26" t="str" cm="1">
        <f t="array" ref="AM1492">IF(AH1492="Yes",T1492&amp;" (Suspended as of: "&amp;TEXT(AI1492,"m/dd/yyyy")&amp;")",T1492)</f>
        <v xml:space="preserve"> </v>
      </c>
      <c r="AN1492" t="str" cm="1">
        <f t="array" ref="AN149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92" t="str" cm="1">
        <f t="array" ref="AO149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9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92" t="e">
        <f>VLOOKUP(data[[#This Row],[Lead Name]],get_cat!$A$170:$B$172,2,0)</f>
        <v>#N/A</v>
      </c>
      <c r="AR149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93" spans="1:44" x14ac:dyDescent="0.35">
      <c r="A1493" t="s">
        <v>133</v>
      </c>
      <c r="B1493" t="s">
        <v>322</v>
      </c>
      <c r="C1493" t="s">
        <v>322</v>
      </c>
      <c r="D1493" t="s">
        <v>322</v>
      </c>
      <c r="E1493" t="s">
        <v>48</v>
      </c>
      <c r="F1493" t="s">
        <v>48</v>
      </c>
      <c r="G1493" t="s">
        <v>48</v>
      </c>
      <c r="H1493" t="s">
        <v>48</v>
      </c>
      <c r="I1493" t="s">
        <v>48</v>
      </c>
      <c r="J1493" t="s">
        <v>48</v>
      </c>
      <c r="K1493" t="s">
        <v>48</v>
      </c>
      <c r="L1493" t="s">
        <v>48</v>
      </c>
      <c r="M1493" t="s">
        <v>48</v>
      </c>
      <c r="N1493" t="s">
        <v>48</v>
      </c>
      <c r="O1493" t="s">
        <v>48</v>
      </c>
      <c r="P1493" t="s">
        <v>48</v>
      </c>
      <c r="Q1493" t="s">
        <v>48</v>
      </c>
      <c r="R1493" t="s">
        <v>48</v>
      </c>
      <c r="S1493" t="s">
        <v>48</v>
      </c>
      <c r="T1493" t="s">
        <v>322</v>
      </c>
      <c r="U1493" t="s">
        <v>322</v>
      </c>
      <c r="V1493" t="s">
        <v>322</v>
      </c>
      <c r="W1493" t="s">
        <v>322</v>
      </c>
      <c r="X1493" t="s">
        <v>322</v>
      </c>
      <c r="Y1493" t="s">
        <v>322</v>
      </c>
      <c r="Z1493" t="s">
        <v>322</v>
      </c>
      <c r="AH1493" t="s">
        <v>322</v>
      </c>
      <c r="AI1493" s="26"/>
      <c r="AJ1493" s="26" t="s">
        <v>322</v>
      </c>
      <c r="AK1493" s="26" t="s">
        <v>322</v>
      </c>
      <c r="AL1493" s="26" t="s">
        <v>322</v>
      </c>
      <c r="AM1493" s="26" t="str" cm="1">
        <f t="array" ref="AM1493">IF(AH1493="Yes",T1493&amp;" (Suspended as of: "&amp;TEXT(AI1493,"m/dd/yyyy")&amp;")",T1493)</f>
        <v xml:space="preserve"> </v>
      </c>
      <c r="AN1493" t="str" cm="1">
        <f t="array" ref="AN149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93" t="str" cm="1">
        <f t="array" ref="AO149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9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93" t="e">
        <f>VLOOKUP(data[[#This Row],[Lead Name]],get_cat!$A$170:$B$172,2,0)</f>
        <v>#N/A</v>
      </c>
      <c r="AR149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94" spans="1:44" x14ac:dyDescent="0.35">
      <c r="A1494" t="s">
        <v>133</v>
      </c>
      <c r="B1494" t="s">
        <v>322</v>
      </c>
      <c r="C1494" t="s">
        <v>322</v>
      </c>
      <c r="D1494" t="s">
        <v>322</v>
      </c>
      <c r="E1494" t="s">
        <v>48</v>
      </c>
      <c r="F1494" t="s">
        <v>48</v>
      </c>
      <c r="G1494" t="s">
        <v>48</v>
      </c>
      <c r="H1494" t="s">
        <v>48</v>
      </c>
      <c r="I1494" t="s">
        <v>48</v>
      </c>
      <c r="J1494" t="s">
        <v>48</v>
      </c>
      <c r="K1494" t="s">
        <v>48</v>
      </c>
      <c r="L1494" t="s">
        <v>48</v>
      </c>
      <c r="M1494" t="s">
        <v>48</v>
      </c>
      <c r="N1494" t="s">
        <v>48</v>
      </c>
      <c r="O1494" t="s">
        <v>48</v>
      </c>
      <c r="P1494" t="s">
        <v>48</v>
      </c>
      <c r="Q1494" t="s">
        <v>48</v>
      </c>
      <c r="R1494" t="s">
        <v>48</v>
      </c>
      <c r="S1494" t="s">
        <v>48</v>
      </c>
      <c r="T1494" t="s">
        <v>322</v>
      </c>
      <c r="U1494" t="s">
        <v>322</v>
      </c>
      <c r="V1494" t="s">
        <v>322</v>
      </c>
      <c r="W1494" t="s">
        <v>322</v>
      </c>
      <c r="X1494" t="s">
        <v>322</v>
      </c>
      <c r="Y1494" t="s">
        <v>322</v>
      </c>
      <c r="Z1494" t="s">
        <v>322</v>
      </c>
      <c r="AH1494" t="s">
        <v>322</v>
      </c>
      <c r="AI1494" s="26"/>
      <c r="AJ1494" s="26" t="s">
        <v>322</v>
      </c>
      <c r="AK1494" s="26" t="s">
        <v>322</v>
      </c>
      <c r="AL1494" s="26" t="s">
        <v>322</v>
      </c>
      <c r="AM1494" s="26" t="str" cm="1">
        <f t="array" ref="AM1494">IF(AH1494="Yes",T1494&amp;" (Suspended as of: "&amp;TEXT(AI1494,"m/dd/yyyy")&amp;")",T1494)</f>
        <v xml:space="preserve"> </v>
      </c>
      <c r="AN1494" t="str" cm="1">
        <f t="array" ref="AN149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94" t="str" cm="1">
        <f t="array" ref="AO149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9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94" t="e">
        <f>VLOOKUP(data[[#This Row],[Lead Name]],get_cat!$A$170:$B$172,2,0)</f>
        <v>#N/A</v>
      </c>
      <c r="AR149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95" spans="1:44" x14ac:dyDescent="0.35">
      <c r="A1495" t="s">
        <v>133</v>
      </c>
      <c r="B1495" t="s">
        <v>322</v>
      </c>
      <c r="C1495" t="s">
        <v>322</v>
      </c>
      <c r="D1495" t="s">
        <v>322</v>
      </c>
      <c r="E1495" t="s">
        <v>48</v>
      </c>
      <c r="F1495" t="s">
        <v>48</v>
      </c>
      <c r="G1495" t="s">
        <v>48</v>
      </c>
      <c r="H1495" t="s">
        <v>48</v>
      </c>
      <c r="I1495" t="s">
        <v>48</v>
      </c>
      <c r="J1495" t="s">
        <v>48</v>
      </c>
      <c r="K1495" t="s">
        <v>48</v>
      </c>
      <c r="L1495" t="s">
        <v>48</v>
      </c>
      <c r="M1495" t="s">
        <v>48</v>
      </c>
      <c r="N1495" t="s">
        <v>48</v>
      </c>
      <c r="O1495" t="s">
        <v>48</v>
      </c>
      <c r="P1495" t="s">
        <v>48</v>
      </c>
      <c r="Q1495" t="s">
        <v>48</v>
      </c>
      <c r="R1495" t="s">
        <v>48</v>
      </c>
      <c r="S1495" t="s">
        <v>48</v>
      </c>
      <c r="T1495" t="s">
        <v>322</v>
      </c>
      <c r="U1495" t="s">
        <v>322</v>
      </c>
      <c r="V1495" t="s">
        <v>322</v>
      </c>
      <c r="W1495" t="s">
        <v>322</v>
      </c>
      <c r="X1495" t="s">
        <v>322</v>
      </c>
      <c r="Y1495" t="s">
        <v>322</v>
      </c>
      <c r="Z1495" t="s">
        <v>322</v>
      </c>
      <c r="AH1495" t="s">
        <v>322</v>
      </c>
      <c r="AI1495" s="26"/>
      <c r="AJ1495" s="26" t="s">
        <v>322</v>
      </c>
      <c r="AK1495" s="26" t="s">
        <v>322</v>
      </c>
      <c r="AL1495" s="26" t="s">
        <v>322</v>
      </c>
      <c r="AM1495" s="26" t="str" cm="1">
        <f t="array" ref="AM1495">IF(AH1495="Yes",T1495&amp;" (Suspended as of: "&amp;TEXT(AI1495,"m/dd/yyyy")&amp;")",T1495)</f>
        <v xml:space="preserve"> </v>
      </c>
      <c r="AN1495" t="str" cm="1">
        <f t="array" ref="AN149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95" t="str" cm="1">
        <f t="array" ref="AO149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9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95" t="e">
        <f>VLOOKUP(data[[#This Row],[Lead Name]],get_cat!$A$170:$B$172,2,0)</f>
        <v>#N/A</v>
      </c>
      <c r="AR149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96" spans="1:44" x14ac:dyDescent="0.35">
      <c r="A1496" t="s">
        <v>133</v>
      </c>
      <c r="B1496" t="s">
        <v>322</v>
      </c>
      <c r="C1496" t="s">
        <v>322</v>
      </c>
      <c r="D1496" t="s">
        <v>322</v>
      </c>
      <c r="E1496" t="s">
        <v>48</v>
      </c>
      <c r="F1496" t="s">
        <v>48</v>
      </c>
      <c r="G1496" t="s">
        <v>48</v>
      </c>
      <c r="H1496" t="s">
        <v>48</v>
      </c>
      <c r="I1496" t="s">
        <v>48</v>
      </c>
      <c r="J1496" t="s">
        <v>48</v>
      </c>
      <c r="K1496" t="s">
        <v>48</v>
      </c>
      <c r="L1496" t="s">
        <v>48</v>
      </c>
      <c r="M1496" t="s">
        <v>48</v>
      </c>
      <c r="N1496" t="s">
        <v>48</v>
      </c>
      <c r="O1496" t="s">
        <v>48</v>
      </c>
      <c r="P1496" t="s">
        <v>48</v>
      </c>
      <c r="Q1496" t="s">
        <v>48</v>
      </c>
      <c r="R1496" t="s">
        <v>48</v>
      </c>
      <c r="S1496" t="s">
        <v>48</v>
      </c>
      <c r="T1496" t="s">
        <v>322</v>
      </c>
      <c r="U1496" t="s">
        <v>322</v>
      </c>
      <c r="V1496" t="s">
        <v>322</v>
      </c>
      <c r="W1496" t="s">
        <v>322</v>
      </c>
      <c r="X1496" t="s">
        <v>322</v>
      </c>
      <c r="Y1496" t="s">
        <v>322</v>
      </c>
      <c r="Z1496" t="s">
        <v>322</v>
      </c>
      <c r="AH1496" t="s">
        <v>322</v>
      </c>
      <c r="AI1496" s="26"/>
      <c r="AJ1496" s="26" t="s">
        <v>322</v>
      </c>
      <c r="AK1496" s="26" t="s">
        <v>322</v>
      </c>
      <c r="AL1496" s="26" t="s">
        <v>322</v>
      </c>
      <c r="AM1496" s="26" t="str" cm="1">
        <f t="array" ref="AM1496">IF(AH1496="Yes",T1496&amp;" (Suspended as of: "&amp;TEXT(AI1496,"m/dd/yyyy")&amp;")",T1496)</f>
        <v xml:space="preserve"> </v>
      </c>
      <c r="AN1496" t="str" cm="1">
        <f t="array" ref="AN149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96" t="str" cm="1">
        <f t="array" ref="AO149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9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96" t="e">
        <f>VLOOKUP(data[[#This Row],[Lead Name]],get_cat!$A$170:$B$172,2,0)</f>
        <v>#N/A</v>
      </c>
      <c r="AR149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97" spans="1:44" x14ac:dyDescent="0.35">
      <c r="A1497" t="s">
        <v>133</v>
      </c>
      <c r="B1497" t="s">
        <v>322</v>
      </c>
      <c r="C1497" t="s">
        <v>322</v>
      </c>
      <c r="D1497" t="s">
        <v>322</v>
      </c>
      <c r="E1497" t="s">
        <v>48</v>
      </c>
      <c r="F1497" t="s">
        <v>48</v>
      </c>
      <c r="G1497" t="s">
        <v>48</v>
      </c>
      <c r="H1497" t="s">
        <v>48</v>
      </c>
      <c r="I1497" t="s">
        <v>48</v>
      </c>
      <c r="J1497" t="s">
        <v>48</v>
      </c>
      <c r="K1497" t="s">
        <v>48</v>
      </c>
      <c r="L1497" t="s">
        <v>48</v>
      </c>
      <c r="M1497" t="s">
        <v>48</v>
      </c>
      <c r="N1497" t="s">
        <v>48</v>
      </c>
      <c r="O1497" t="s">
        <v>48</v>
      </c>
      <c r="P1497" t="s">
        <v>48</v>
      </c>
      <c r="Q1497" t="s">
        <v>48</v>
      </c>
      <c r="R1497" t="s">
        <v>48</v>
      </c>
      <c r="S1497" t="s">
        <v>48</v>
      </c>
      <c r="T1497" t="s">
        <v>322</v>
      </c>
      <c r="U1497" t="s">
        <v>322</v>
      </c>
      <c r="V1497" t="s">
        <v>322</v>
      </c>
      <c r="W1497" t="s">
        <v>322</v>
      </c>
      <c r="X1497" t="s">
        <v>322</v>
      </c>
      <c r="Y1497" t="s">
        <v>322</v>
      </c>
      <c r="Z1497" t="s">
        <v>322</v>
      </c>
      <c r="AH1497" t="s">
        <v>322</v>
      </c>
      <c r="AI1497" s="26"/>
      <c r="AJ1497" s="26" t="s">
        <v>322</v>
      </c>
      <c r="AK1497" s="26" t="s">
        <v>322</v>
      </c>
      <c r="AL1497" s="26" t="s">
        <v>322</v>
      </c>
      <c r="AM1497" s="26" t="str" cm="1">
        <f t="array" ref="AM1497">IF(AH1497="Yes",T1497&amp;" (Suspended as of: "&amp;TEXT(AI1497,"m/dd/yyyy")&amp;")",T1497)</f>
        <v xml:space="preserve"> </v>
      </c>
      <c r="AN1497" t="str" cm="1">
        <f t="array" ref="AN149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97" t="str" cm="1">
        <f t="array" ref="AO149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9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97" t="e">
        <f>VLOOKUP(data[[#This Row],[Lead Name]],get_cat!$A$170:$B$172,2,0)</f>
        <v>#N/A</v>
      </c>
      <c r="AR149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98" spans="1:44" x14ac:dyDescent="0.35">
      <c r="A1498" t="s">
        <v>133</v>
      </c>
      <c r="B1498" t="s">
        <v>322</v>
      </c>
      <c r="C1498" t="s">
        <v>322</v>
      </c>
      <c r="D1498" t="s">
        <v>322</v>
      </c>
      <c r="E1498" t="s">
        <v>48</v>
      </c>
      <c r="F1498" t="s">
        <v>48</v>
      </c>
      <c r="G1498" t="s">
        <v>48</v>
      </c>
      <c r="H1498" t="s">
        <v>48</v>
      </c>
      <c r="I1498" t="s">
        <v>48</v>
      </c>
      <c r="J1498" t="s">
        <v>48</v>
      </c>
      <c r="K1498" t="s">
        <v>48</v>
      </c>
      <c r="L1498" t="s">
        <v>48</v>
      </c>
      <c r="M1498" t="s">
        <v>48</v>
      </c>
      <c r="N1498" t="s">
        <v>48</v>
      </c>
      <c r="O1498" t="s">
        <v>48</v>
      </c>
      <c r="P1498" t="s">
        <v>48</v>
      </c>
      <c r="Q1498" t="s">
        <v>48</v>
      </c>
      <c r="R1498" t="s">
        <v>48</v>
      </c>
      <c r="S1498" t="s">
        <v>48</v>
      </c>
      <c r="T1498" t="s">
        <v>322</v>
      </c>
      <c r="U1498" t="s">
        <v>322</v>
      </c>
      <c r="V1498" t="s">
        <v>322</v>
      </c>
      <c r="W1498" t="s">
        <v>322</v>
      </c>
      <c r="X1498" t="s">
        <v>322</v>
      </c>
      <c r="Y1498" t="s">
        <v>322</v>
      </c>
      <c r="Z1498" t="s">
        <v>322</v>
      </c>
      <c r="AH1498" t="s">
        <v>322</v>
      </c>
      <c r="AI1498" s="26"/>
      <c r="AJ1498" s="26" t="s">
        <v>322</v>
      </c>
      <c r="AK1498" s="26" t="s">
        <v>322</v>
      </c>
      <c r="AL1498" s="26" t="s">
        <v>322</v>
      </c>
      <c r="AM1498" s="26" t="str" cm="1">
        <f t="array" ref="AM1498">IF(AH1498="Yes",T1498&amp;" (Suspended as of: "&amp;TEXT(AI1498,"m/dd/yyyy")&amp;")",T1498)</f>
        <v xml:space="preserve"> </v>
      </c>
      <c r="AN1498" t="str" cm="1">
        <f t="array" ref="AN149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98" t="str" cm="1">
        <f t="array" ref="AO149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9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98" t="e">
        <f>VLOOKUP(data[[#This Row],[Lead Name]],get_cat!$A$170:$B$172,2,0)</f>
        <v>#N/A</v>
      </c>
      <c r="AR149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499" spans="1:44" x14ac:dyDescent="0.35">
      <c r="A1499" t="s">
        <v>133</v>
      </c>
      <c r="B1499" t="s">
        <v>322</v>
      </c>
      <c r="C1499" t="s">
        <v>322</v>
      </c>
      <c r="D1499" t="s">
        <v>322</v>
      </c>
      <c r="E1499" t="s">
        <v>48</v>
      </c>
      <c r="F1499" t="s">
        <v>48</v>
      </c>
      <c r="G1499" t="s">
        <v>48</v>
      </c>
      <c r="H1499" t="s">
        <v>48</v>
      </c>
      <c r="I1499" t="s">
        <v>48</v>
      </c>
      <c r="J1499" t="s">
        <v>48</v>
      </c>
      <c r="K1499" t="s">
        <v>48</v>
      </c>
      <c r="L1499" t="s">
        <v>48</v>
      </c>
      <c r="M1499" t="s">
        <v>48</v>
      </c>
      <c r="N1499" t="s">
        <v>48</v>
      </c>
      <c r="O1499" t="s">
        <v>48</v>
      </c>
      <c r="P1499" t="s">
        <v>48</v>
      </c>
      <c r="Q1499" t="s">
        <v>48</v>
      </c>
      <c r="R1499" t="s">
        <v>48</v>
      </c>
      <c r="S1499" t="s">
        <v>48</v>
      </c>
      <c r="T1499" t="s">
        <v>322</v>
      </c>
      <c r="U1499" t="s">
        <v>322</v>
      </c>
      <c r="V1499" t="s">
        <v>322</v>
      </c>
      <c r="W1499" t="s">
        <v>322</v>
      </c>
      <c r="X1499" t="s">
        <v>322</v>
      </c>
      <c r="Y1499" t="s">
        <v>322</v>
      </c>
      <c r="Z1499" t="s">
        <v>322</v>
      </c>
      <c r="AH1499" t="s">
        <v>322</v>
      </c>
      <c r="AI1499" s="26"/>
      <c r="AJ1499" s="26" t="s">
        <v>322</v>
      </c>
      <c r="AK1499" s="26" t="s">
        <v>322</v>
      </c>
      <c r="AL1499" s="26" t="s">
        <v>322</v>
      </c>
      <c r="AM1499" s="26" t="str" cm="1">
        <f t="array" ref="AM1499">IF(AH1499="Yes",T1499&amp;" (Suspended as of: "&amp;TEXT(AI1499,"m/dd/yyyy")&amp;")",T1499)</f>
        <v xml:space="preserve"> </v>
      </c>
      <c r="AN1499" t="str" cm="1">
        <f t="array" ref="AN149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499" t="str" cm="1">
        <f t="array" ref="AO149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49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499" t="e">
        <f>VLOOKUP(data[[#This Row],[Lead Name]],get_cat!$A$170:$B$172,2,0)</f>
        <v>#N/A</v>
      </c>
      <c r="AR149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00" spans="1:44" x14ac:dyDescent="0.35">
      <c r="A1500" t="s">
        <v>133</v>
      </c>
      <c r="B1500" t="s">
        <v>322</v>
      </c>
      <c r="C1500" t="s">
        <v>322</v>
      </c>
      <c r="D1500" t="s">
        <v>322</v>
      </c>
      <c r="E1500" t="s">
        <v>48</v>
      </c>
      <c r="F1500" t="s">
        <v>48</v>
      </c>
      <c r="G1500" t="s">
        <v>48</v>
      </c>
      <c r="H1500" t="s">
        <v>48</v>
      </c>
      <c r="I1500" t="s">
        <v>48</v>
      </c>
      <c r="J1500" t="s">
        <v>48</v>
      </c>
      <c r="K1500" t="s">
        <v>48</v>
      </c>
      <c r="L1500" t="s">
        <v>48</v>
      </c>
      <c r="M1500" t="s">
        <v>48</v>
      </c>
      <c r="N1500" t="s">
        <v>48</v>
      </c>
      <c r="O1500" t="s">
        <v>48</v>
      </c>
      <c r="P1500" t="s">
        <v>48</v>
      </c>
      <c r="Q1500" t="s">
        <v>48</v>
      </c>
      <c r="R1500" t="s">
        <v>48</v>
      </c>
      <c r="S1500" t="s">
        <v>48</v>
      </c>
      <c r="T1500" t="s">
        <v>322</v>
      </c>
      <c r="U1500" t="s">
        <v>322</v>
      </c>
      <c r="V1500" t="s">
        <v>322</v>
      </c>
      <c r="W1500" t="s">
        <v>322</v>
      </c>
      <c r="X1500" t="s">
        <v>322</v>
      </c>
      <c r="Y1500" t="s">
        <v>322</v>
      </c>
      <c r="Z1500" t="s">
        <v>322</v>
      </c>
      <c r="AH1500" t="s">
        <v>322</v>
      </c>
      <c r="AI1500" s="26"/>
      <c r="AJ1500" s="26" t="s">
        <v>322</v>
      </c>
      <c r="AK1500" s="26" t="s">
        <v>322</v>
      </c>
      <c r="AL1500" s="26" t="s">
        <v>322</v>
      </c>
      <c r="AM1500" s="26" t="str" cm="1">
        <f t="array" ref="AM1500">IF(AH1500="Yes",T1500&amp;" (Suspended as of: "&amp;TEXT(AI1500,"m/dd/yyyy")&amp;")",T1500)</f>
        <v xml:space="preserve"> </v>
      </c>
      <c r="AN1500" t="str" cm="1">
        <f t="array" ref="AN150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00" t="str" cm="1">
        <f t="array" ref="AO150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0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00" t="e">
        <f>VLOOKUP(data[[#This Row],[Lead Name]],get_cat!$A$170:$B$172,2,0)</f>
        <v>#N/A</v>
      </c>
      <c r="AR150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01" spans="1:44" x14ac:dyDescent="0.35">
      <c r="A1501" t="s">
        <v>133</v>
      </c>
      <c r="B1501" t="s">
        <v>322</v>
      </c>
      <c r="C1501" t="s">
        <v>322</v>
      </c>
      <c r="D1501" t="s">
        <v>322</v>
      </c>
      <c r="E1501" t="s">
        <v>48</v>
      </c>
      <c r="F1501" t="s">
        <v>48</v>
      </c>
      <c r="G1501" t="s">
        <v>48</v>
      </c>
      <c r="H1501" t="s">
        <v>48</v>
      </c>
      <c r="I1501" t="s">
        <v>48</v>
      </c>
      <c r="J1501" t="s">
        <v>48</v>
      </c>
      <c r="K1501" t="s">
        <v>48</v>
      </c>
      <c r="L1501" t="s">
        <v>48</v>
      </c>
      <c r="M1501" t="s">
        <v>48</v>
      </c>
      <c r="N1501" t="s">
        <v>48</v>
      </c>
      <c r="O1501" t="s">
        <v>48</v>
      </c>
      <c r="P1501" t="s">
        <v>48</v>
      </c>
      <c r="Q1501" t="s">
        <v>48</v>
      </c>
      <c r="R1501" t="s">
        <v>48</v>
      </c>
      <c r="S1501" t="s">
        <v>48</v>
      </c>
      <c r="T1501" t="s">
        <v>322</v>
      </c>
      <c r="U1501" t="s">
        <v>322</v>
      </c>
      <c r="V1501" t="s">
        <v>322</v>
      </c>
      <c r="W1501" t="s">
        <v>322</v>
      </c>
      <c r="X1501" t="s">
        <v>322</v>
      </c>
      <c r="Y1501" t="s">
        <v>322</v>
      </c>
      <c r="Z1501" t="s">
        <v>322</v>
      </c>
      <c r="AH1501" t="s">
        <v>322</v>
      </c>
      <c r="AI1501" s="26"/>
      <c r="AJ1501" s="26" t="s">
        <v>322</v>
      </c>
      <c r="AK1501" s="26" t="s">
        <v>322</v>
      </c>
      <c r="AL1501" s="26" t="s">
        <v>322</v>
      </c>
      <c r="AM1501" s="26" t="str" cm="1">
        <f t="array" ref="AM1501">IF(AH1501="Yes",T1501&amp;" (Suspended as of: "&amp;TEXT(AI1501,"m/dd/yyyy")&amp;")",T1501)</f>
        <v xml:space="preserve"> </v>
      </c>
      <c r="AN1501" t="str" cm="1">
        <f t="array" ref="AN150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01" t="str" cm="1">
        <f t="array" ref="AO150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0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01" t="e">
        <f>VLOOKUP(data[[#This Row],[Lead Name]],get_cat!$A$170:$B$172,2,0)</f>
        <v>#N/A</v>
      </c>
      <c r="AR150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02" spans="1:44" x14ac:dyDescent="0.35">
      <c r="A1502" t="s">
        <v>133</v>
      </c>
      <c r="B1502" t="s">
        <v>322</v>
      </c>
      <c r="C1502" t="s">
        <v>322</v>
      </c>
      <c r="D1502" t="s">
        <v>322</v>
      </c>
      <c r="E1502" t="s">
        <v>48</v>
      </c>
      <c r="F1502" t="s">
        <v>48</v>
      </c>
      <c r="G1502" t="s">
        <v>48</v>
      </c>
      <c r="H1502" t="s">
        <v>48</v>
      </c>
      <c r="I1502" t="s">
        <v>48</v>
      </c>
      <c r="J1502" t="s">
        <v>48</v>
      </c>
      <c r="K1502" t="s">
        <v>48</v>
      </c>
      <c r="L1502" t="s">
        <v>48</v>
      </c>
      <c r="M1502" t="s">
        <v>48</v>
      </c>
      <c r="N1502" t="s">
        <v>48</v>
      </c>
      <c r="O1502" t="s">
        <v>48</v>
      </c>
      <c r="P1502" t="s">
        <v>48</v>
      </c>
      <c r="Q1502" t="s">
        <v>48</v>
      </c>
      <c r="R1502" t="s">
        <v>48</v>
      </c>
      <c r="S1502" t="s">
        <v>48</v>
      </c>
      <c r="T1502" t="s">
        <v>322</v>
      </c>
      <c r="U1502" t="s">
        <v>322</v>
      </c>
      <c r="V1502" t="s">
        <v>322</v>
      </c>
      <c r="W1502" t="s">
        <v>322</v>
      </c>
      <c r="X1502" t="s">
        <v>322</v>
      </c>
      <c r="Y1502" t="s">
        <v>322</v>
      </c>
      <c r="Z1502" t="s">
        <v>322</v>
      </c>
      <c r="AH1502" t="s">
        <v>322</v>
      </c>
      <c r="AI1502" s="26"/>
      <c r="AJ1502" s="26" t="s">
        <v>322</v>
      </c>
      <c r="AK1502" s="26" t="s">
        <v>322</v>
      </c>
      <c r="AL1502" s="26" t="s">
        <v>322</v>
      </c>
      <c r="AM1502" s="26" t="str" cm="1">
        <f t="array" ref="AM1502">IF(AH1502="Yes",T1502&amp;" (Suspended as of: "&amp;TEXT(AI1502,"m/dd/yyyy")&amp;")",T1502)</f>
        <v xml:space="preserve"> </v>
      </c>
      <c r="AN1502" t="str" cm="1">
        <f t="array" ref="AN150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02" t="str" cm="1">
        <f t="array" ref="AO150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0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02" t="e">
        <f>VLOOKUP(data[[#This Row],[Lead Name]],get_cat!$A$170:$B$172,2,0)</f>
        <v>#N/A</v>
      </c>
      <c r="AR150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03" spans="1:44" x14ac:dyDescent="0.35">
      <c r="A1503" t="s">
        <v>133</v>
      </c>
      <c r="B1503" t="s">
        <v>322</v>
      </c>
      <c r="C1503" t="s">
        <v>322</v>
      </c>
      <c r="D1503" t="s">
        <v>322</v>
      </c>
      <c r="E1503" t="s">
        <v>48</v>
      </c>
      <c r="F1503" t="s">
        <v>48</v>
      </c>
      <c r="G1503" t="s">
        <v>48</v>
      </c>
      <c r="H1503" t="s">
        <v>48</v>
      </c>
      <c r="I1503" t="s">
        <v>48</v>
      </c>
      <c r="J1503" t="s">
        <v>48</v>
      </c>
      <c r="K1503" t="s">
        <v>48</v>
      </c>
      <c r="L1503" t="s">
        <v>48</v>
      </c>
      <c r="M1503" t="s">
        <v>48</v>
      </c>
      <c r="N1503" t="s">
        <v>48</v>
      </c>
      <c r="O1503" t="s">
        <v>48</v>
      </c>
      <c r="P1503" t="s">
        <v>48</v>
      </c>
      <c r="Q1503" t="s">
        <v>48</v>
      </c>
      <c r="R1503" t="s">
        <v>48</v>
      </c>
      <c r="S1503" t="s">
        <v>48</v>
      </c>
      <c r="T1503" t="s">
        <v>322</v>
      </c>
      <c r="U1503" t="s">
        <v>322</v>
      </c>
      <c r="V1503" t="s">
        <v>322</v>
      </c>
      <c r="W1503" t="s">
        <v>322</v>
      </c>
      <c r="X1503" t="s">
        <v>322</v>
      </c>
      <c r="Y1503" t="s">
        <v>322</v>
      </c>
      <c r="Z1503" t="s">
        <v>322</v>
      </c>
      <c r="AH1503" t="s">
        <v>322</v>
      </c>
      <c r="AI1503" s="26"/>
      <c r="AJ1503" s="26" t="s">
        <v>322</v>
      </c>
      <c r="AK1503" s="26" t="s">
        <v>322</v>
      </c>
      <c r="AL1503" s="26" t="s">
        <v>322</v>
      </c>
      <c r="AM1503" s="26" t="str" cm="1">
        <f t="array" ref="AM1503">IF(AH1503="Yes",T1503&amp;" (Suspended as of: "&amp;TEXT(AI1503,"m/dd/yyyy")&amp;")",T1503)</f>
        <v xml:space="preserve"> </v>
      </c>
      <c r="AN1503" t="str" cm="1">
        <f t="array" ref="AN150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03" t="str" cm="1">
        <f t="array" ref="AO150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0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03" t="e">
        <f>VLOOKUP(data[[#This Row],[Lead Name]],get_cat!$A$170:$B$172,2,0)</f>
        <v>#N/A</v>
      </c>
      <c r="AR150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04" spans="1:44" x14ac:dyDescent="0.35">
      <c r="A1504" t="s">
        <v>133</v>
      </c>
      <c r="B1504" t="s">
        <v>322</v>
      </c>
      <c r="C1504" t="s">
        <v>322</v>
      </c>
      <c r="D1504" t="s">
        <v>322</v>
      </c>
      <c r="E1504" t="s">
        <v>48</v>
      </c>
      <c r="F1504" t="s">
        <v>48</v>
      </c>
      <c r="G1504" t="s">
        <v>48</v>
      </c>
      <c r="H1504" t="s">
        <v>48</v>
      </c>
      <c r="I1504" t="s">
        <v>48</v>
      </c>
      <c r="J1504" t="s">
        <v>48</v>
      </c>
      <c r="K1504" t="s">
        <v>48</v>
      </c>
      <c r="L1504" t="s">
        <v>48</v>
      </c>
      <c r="M1504" t="s">
        <v>48</v>
      </c>
      <c r="N1504" t="s">
        <v>48</v>
      </c>
      <c r="O1504" t="s">
        <v>48</v>
      </c>
      <c r="P1504" t="s">
        <v>48</v>
      </c>
      <c r="Q1504" t="s">
        <v>48</v>
      </c>
      <c r="R1504" t="s">
        <v>48</v>
      </c>
      <c r="S1504" t="s">
        <v>48</v>
      </c>
      <c r="T1504" t="s">
        <v>322</v>
      </c>
      <c r="U1504" t="s">
        <v>322</v>
      </c>
      <c r="V1504" t="s">
        <v>322</v>
      </c>
      <c r="W1504" t="s">
        <v>322</v>
      </c>
      <c r="X1504" t="s">
        <v>322</v>
      </c>
      <c r="Y1504" t="s">
        <v>322</v>
      </c>
      <c r="Z1504" t="s">
        <v>322</v>
      </c>
      <c r="AH1504" t="s">
        <v>322</v>
      </c>
      <c r="AI1504" s="26"/>
      <c r="AJ1504" s="26" t="s">
        <v>322</v>
      </c>
      <c r="AK1504" s="26" t="s">
        <v>322</v>
      </c>
      <c r="AL1504" s="26" t="s">
        <v>322</v>
      </c>
      <c r="AM1504" s="26" t="str" cm="1">
        <f t="array" ref="AM1504">IF(AH1504="Yes",T1504&amp;" (Suspended as of: "&amp;TEXT(AI1504,"m/dd/yyyy")&amp;")",T1504)</f>
        <v xml:space="preserve"> </v>
      </c>
      <c r="AN1504" t="str" cm="1">
        <f t="array" ref="AN150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04" t="str" cm="1">
        <f t="array" ref="AO150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0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04" t="e">
        <f>VLOOKUP(data[[#This Row],[Lead Name]],get_cat!$A$170:$B$172,2,0)</f>
        <v>#N/A</v>
      </c>
      <c r="AR150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05" spans="1:44" x14ac:dyDescent="0.35">
      <c r="A1505" t="s">
        <v>133</v>
      </c>
      <c r="B1505" t="s">
        <v>322</v>
      </c>
      <c r="C1505" t="s">
        <v>322</v>
      </c>
      <c r="D1505" t="s">
        <v>322</v>
      </c>
      <c r="E1505" t="s">
        <v>48</v>
      </c>
      <c r="F1505" t="s">
        <v>48</v>
      </c>
      <c r="G1505" t="s">
        <v>48</v>
      </c>
      <c r="H1505" t="s">
        <v>48</v>
      </c>
      <c r="I1505" t="s">
        <v>48</v>
      </c>
      <c r="J1505" t="s">
        <v>48</v>
      </c>
      <c r="K1505" t="s">
        <v>48</v>
      </c>
      <c r="L1505" t="s">
        <v>48</v>
      </c>
      <c r="M1505" t="s">
        <v>48</v>
      </c>
      <c r="N1505" t="s">
        <v>48</v>
      </c>
      <c r="O1505" t="s">
        <v>48</v>
      </c>
      <c r="P1505" t="s">
        <v>48</v>
      </c>
      <c r="Q1505" t="s">
        <v>48</v>
      </c>
      <c r="R1505" t="s">
        <v>48</v>
      </c>
      <c r="S1505" t="s">
        <v>48</v>
      </c>
      <c r="T1505" t="s">
        <v>322</v>
      </c>
      <c r="U1505" t="s">
        <v>322</v>
      </c>
      <c r="V1505" t="s">
        <v>322</v>
      </c>
      <c r="W1505" t="s">
        <v>322</v>
      </c>
      <c r="X1505" t="s">
        <v>322</v>
      </c>
      <c r="Y1505" t="s">
        <v>322</v>
      </c>
      <c r="Z1505" t="s">
        <v>322</v>
      </c>
      <c r="AH1505" t="s">
        <v>322</v>
      </c>
      <c r="AI1505" s="26"/>
      <c r="AJ1505" s="26" t="s">
        <v>322</v>
      </c>
      <c r="AK1505" s="26" t="s">
        <v>322</v>
      </c>
      <c r="AL1505" s="26" t="s">
        <v>322</v>
      </c>
      <c r="AM1505" s="26" t="str" cm="1">
        <f t="array" ref="AM1505">IF(AH1505="Yes",T1505&amp;" (Suspended as of: "&amp;TEXT(AI1505,"m/dd/yyyy")&amp;")",T1505)</f>
        <v xml:space="preserve"> </v>
      </c>
      <c r="AN1505" t="str" cm="1">
        <f t="array" ref="AN150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05" t="str" cm="1">
        <f t="array" ref="AO150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0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05" t="e">
        <f>VLOOKUP(data[[#This Row],[Lead Name]],get_cat!$A$170:$B$172,2,0)</f>
        <v>#N/A</v>
      </c>
      <c r="AR150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06" spans="1:44" x14ac:dyDescent="0.35">
      <c r="A1506" t="s">
        <v>133</v>
      </c>
      <c r="B1506" t="s">
        <v>322</v>
      </c>
      <c r="C1506" t="s">
        <v>322</v>
      </c>
      <c r="D1506" t="s">
        <v>322</v>
      </c>
      <c r="E1506" t="s">
        <v>48</v>
      </c>
      <c r="F1506" t="s">
        <v>48</v>
      </c>
      <c r="G1506" t="s">
        <v>48</v>
      </c>
      <c r="H1506" t="s">
        <v>48</v>
      </c>
      <c r="I1506" t="s">
        <v>48</v>
      </c>
      <c r="J1506" t="s">
        <v>48</v>
      </c>
      <c r="K1506" t="s">
        <v>48</v>
      </c>
      <c r="L1506" t="s">
        <v>48</v>
      </c>
      <c r="M1506" t="s">
        <v>48</v>
      </c>
      <c r="N1506" t="s">
        <v>48</v>
      </c>
      <c r="O1506" t="s">
        <v>48</v>
      </c>
      <c r="P1506" t="s">
        <v>48</v>
      </c>
      <c r="Q1506" t="s">
        <v>48</v>
      </c>
      <c r="R1506" t="s">
        <v>48</v>
      </c>
      <c r="S1506" t="s">
        <v>48</v>
      </c>
      <c r="T1506" t="s">
        <v>322</v>
      </c>
      <c r="U1506" t="s">
        <v>322</v>
      </c>
      <c r="V1506" t="s">
        <v>322</v>
      </c>
      <c r="W1506" t="s">
        <v>322</v>
      </c>
      <c r="X1506" t="s">
        <v>322</v>
      </c>
      <c r="Y1506" t="s">
        <v>322</v>
      </c>
      <c r="Z1506" t="s">
        <v>322</v>
      </c>
      <c r="AH1506" t="s">
        <v>322</v>
      </c>
      <c r="AI1506" s="26"/>
      <c r="AJ1506" s="26" t="s">
        <v>322</v>
      </c>
      <c r="AK1506" s="26" t="s">
        <v>322</v>
      </c>
      <c r="AL1506" s="26" t="s">
        <v>322</v>
      </c>
      <c r="AM1506" s="26" t="str" cm="1">
        <f t="array" ref="AM1506">IF(AH1506="Yes",T1506&amp;" (Suspended as of: "&amp;TEXT(AI1506,"m/dd/yyyy")&amp;")",T1506)</f>
        <v xml:space="preserve"> </v>
      </c>
      <c r="AN1506" t="str" cm="1">
        <f t="array" ref="AN150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06" t="str" cm="1">
        <f t="array" ref="AO150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0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06" t="e">
        <f>VLOOKUP(data[[#This Row],[Lead Name]],get_cat!$A$170:$B$172,2,0)</f>
        <v>#N/A</v>
      </c>
      <c r="AR150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07" spans="1:44" x14ac:dyDescent="0.35">
      <c r="A1507" t="s">
        <v>133</v>
      </c>
      <c r="B1507" t="s">
        <v>322</v>
      </c>
      <c r="C1507" t="s">
        <v>322</v>
      </c>
      <c r="D1507" t="s">
        <v>322</v>
      </c>
      <c r="E1507" t="s">
        <v>48</v>
      </c>
      <c r="F1507" t="s">
        <v>48</v>
      </c>
      <c r="G1507" t="s">
        <v>48</v>
      </c>
      <c r="H1507" t="s">
        <v>48</v>
      </c>
      <c r="I1507" t="s">
        <v>48</v>
      </c>
      <c r="J1507" t="s">
        <v>48</v>
      </c>
      <c r="K1507" t="s">
        <v>48</v>
      </c>
      <c r="L1507" t="s">
        <v>48</v>
      </c>
      <c r="M1507" t="s">
        <v>48</v>
      </c>
      <c r="N1507" t="s">
        <v>48</v>
      </c>
      <c r="O1507" t="s">
        <v>48</v>
      </c>
      <c r="P1507" t="s">
        <v>48</v>
      </c>
      <c r="Q1507" t="s">
        <v>48</v>
      </c>
      <c r="R1507" t="s">
        <v>48</v>
      </c>
      <c r="S1507" t="s">
        <v>48</v>
      </c>
      <c r="T1507" t="s">
        <v>322</v>
      </c>
      <c r="U1507" t="s">
        <v>322</v>
      </c>
      <c r="V1507" t="s">
        <v>322</v>
      </c>
      <c r="W1507" t="s">
        <v>322</v>
      </c>
      <c r="X1507" t="s">
        <v>322</v>
      </c>
      <c r="Y1507" t="s">
        <v>322</v>
      </c>
      <c r="Z1507" t="s">
        <v>322</v>
      </c>
      <c r="AH1507" t="s">
        <v>322</v>
      </c>
      <c r="AI1507" s="26"/>
      <c r="AJ1507" s="26" t="s">
        <v>322</v>
      </c>
      <c r="AK1507" s="26" t="s">
        <v>322</v>
      </c>
      <c r="AL1507" s="26" t="s">
        <v>322</v>
      </c>
      <c r="AM1507" s="26" t="str" cm="1">
        <f t="array" ref="AM1507">IF(AH1507="Yes",T1507&amp;" (Suspended as of: "&amp;TEXT(AI1507,"m/dd/yyyy")&amp;")",T1507)</f>
        <v xml:space="preserve"> </v>
      </c>
      <c r="AN1507" t="str" cm="1">
        <f t="array" ref="AN150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07" t="str" cm="1">
        <f t="array" ref="AO150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0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07" t="e">
        <f>VLOOKUP(data[[#This Row],[Lead Name]],get_cat!$A$170:$B$172,2,0)</f>
        <v>#N/A</v>
      </c>
      <c r="AR150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08" spans="1:44" x14ac:dyDescent="0.35">
      <c r="A1508" t="s">
        <v>133</v>
      </c>
      <c r="B1508" t="s">
        <v>322</v>
      </c>
      <c r="C1508" t="s">
        <v>322</v>
      </c>
      <c r="D1508" t="s">
        <v>322</v>
      </c>
      <c r="E1508" t="s">
        <v>48</v>
      </c>
      <c r="F1508" t="s">
        <v>48</v>
      </c>
      <c r="G1508" t="s">
        <v>48</v>
      </c>
      <c r="H1508" t="s">
        <v>48</v>
      </c>
      <c r="I1508" t="s">
        <v>48</v>
      </c>
      <c r="J1508" t="s">
        <v>48</v>
      </c>
      <c r="K1508" t="s">
        <v>48</v>
      </c>
      <c r="L1508" t="s">
        <v>48</v>
      </c>
      <c r="M1508" t="s">
        <v>48</v>
      </c>
      <c r="N1508" t="s">
        <v>48</v>
      </c>
      <c r="O1508" t="s">
        <v>48</v>
      </c>
      <c r="P1508" t="s">
        <v>48</v>
      </c>
      <c r="Q1508" t="s">
        <v>48</v>
      </c>
      <c r="R1508" t="s">
        <v>48</v>
      </c>
      <c r="S1508" t="s">
        <v>48</v>
      </c>
      <c r="T1508" t="s">
        <v>322</v>
      </c>
      <c r="U1508" t="s">
        <v>322</v>
      </c>
      <c r="V1508" t="s">
        <v>322</v>
      </c>
      <c r="W1508" t="s">
        <v>322</v>
      </c>
      <c r="X1508" t="s">
        <v>322</v>
      </c>
      <c r="Y1508" t="s">
        <v>322</v>
      </c>
      <c r="Z1508" t="s">
        <v>322</v>
      </c>
      <c r="AH1508" t="s">
        <v>322</v>
      </c>
      <c r="AI1508" s="26"/>
      <c r="AJ1508" s="26" t="s">
        <v>322</v>
      </c>
      <c r="AK1508" s="26" t="s">
        <v>322</v>
      </c>
      <c r="AL1508" s="26" t="s">
        <v>322</v>
      </c>
      <c r="AM1508" s="26" t="str" cm="1">
        <f t="array" ref="AM1508">IF(AH1508="Yes",T1508&amp;" (Suspended as of: "&amp;TEXT(AI1508,"m/dd/yyyy")&amp;")",T1508)</f>
        <v xml:space="preserve"> </v>
      </c>
      <c r="AN1508" t="str" cm="1">
        <f t="array" ref="AN150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08" t="str" cm="1">
        <f t="array" ref="AO150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0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08" t="e">
        <f>VLOOKUP(data[[#This Row],[Lead Name]],get_cat!$A$170:$B$172,2,0)</f>
        <v>#N/A</v>
      </c>
      <c r="AR150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09" spans="1:44" x14ac:dyDescent="0.35">
      <c r="A1509" t="s">
        <v>133</v>
      </c>
      <c r="B1509" t="s">
        <v>322</v>
      </c>
      <c r="C1509" t="s">
        <v>322</v>
      </c>
      <c r="D1509" t="s">
        <v>322</v>
      </c>
      <c r="E1509" t="s">
        <v>48</v>
      </c>
      <c r="F1509" t="s">
        <v>48</v>
      </c>
      <c r="G1509" t="s">
        <v>48</v>
      </c>
      <c r="H1509" t="s">
        <v>48</v>
      </c>
      <c r="I1509" t="s">
        <v>48</v>
      </c>
      <c r="J1509" t="s">
        <v>48</v>
      </c>
      <c r="K1509" t="s">
        <v>48</v>
      </c>
      <c r="L1509" t="s">
        <v>48</v>
      </c>
      <c r="M1509" t="s">
        <v>48</v>
      </c>
      <c r="N1509" t="s">
        <v>48</v>
      </c>
      <c r="O1509" t="s">
        <v>48</v>
      </c>
      <c r="P1509" t="s">
        <v>48</v>
      </c>
      <c r="Q1509" t="s">
        <v>48</v>
      </c>
      <c r="R1509" t="s">
        <v>48</v>
      </c>
      <c r="S1509" t="s">
        <v>48</v>
      </c>
      <c r="T1509" t="s">
        <v>322</v>
      </c>
      <c r="U1509" t="s">
        <v>322</v>
      </c>
      <c r="V1509" t="s">
        <v>322</v>
      </c>
      <c r="W1509" t="s">
        <v>322</v>
      </c>
      <c r="X1509" t="s">
        <v>322</v>
      </c>
      <c r="Y1509" t="s">
        <v>322</v>
      </c>
      <c r="Z1509" t="s">
        <v>322</v>
      </c>
      <c r="AH1509" t="s">
        <v>322</v>
      </c>
      <c r="AI1509" s="26"/>
      <c r="AJ1509" s="26" t="s">
        <v>322</v>
      </c>
      <c r="AK1509" s="26" t="s">
        <v>322</v>
      </c>
      <c r="AL1509" s="26" t="s">
        <v>322</v>
      </c>
      <c r="AM1509" s="26" t="str" cm="1">
        <f t="array" ref="AM1509">IF(AH1509="Yes",T1509&amp;" (Suspended as of: "&amp;TEXT(AI1509,"m/dd/yyyy")&amp;")",T1509)</f>
        <v xml:space="preserve"> </v>
      </c>
      <c r="AN1509" t="str" cm="1">
        <f t="array" ref="AN150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09" t="str" cm="1">
        <f t="array" ref="AO150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0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09" t="e">
        <f>VLOOKUP(data[[#This Row],[Lead Name]],get_cat!$A$170:$B$172,2,0)</f>
        <v>#N/A</v>
      </c>
      <c r="AR150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10" spans="1:44" x14ac:dyDescent="0.35">
      <c r="A1510" t="s">
        <v>133</v>
      </c>
      <c r="B1510" t="s">
        <v>322</v>
      </c>
      <c r="C1510" t="s">
        <v>322</v>
      </c>
      <c r="D1510" t="s">
        <v>322</v>
      </c>
      <c r="E1510" t="s">
        <v>48</v>
      </c>
      <c r="F1510" t="s">
        <v>48</v>
      </c>
      <c r="G1510" t="s">
        <v>48</v>
      </c>
      <c r="H1510" t="s">
        <v>48</v>
      </c>
      <c r="I1510" t="s">
        <v>48</v>
      </c>
      <c r="J1510" t="s">
        <v>48</v>
      </c>
      <c r="K1510" t="s">
        <v>48</v>
      </c>
      <c r="L1510" t="s">
        <v>48</v>
      </c>
      <c r="M1510" t="s">
        <v>48</v>
      </c>
      <c r="N1510" t="s">
        <v>48</v>
      </c>
      <c r="O1510" t="s">
        <v>48</v>
      </c>
      <c r="P1510" t="s">
        <v>48</v>
      </c>
      <c r="Q1510" t="s">
        <v>48</v>
      </c>
      <c r="R1510" t="s">
        <v>48</v>
      </c>
      <c r="S1510" t="s">
        <v>48</v>
      </c>
      <c r="T1510" t="s">
        <v>322</v>
      </c>
      <c r="U1510" t="s">
        <v>322</v>
      </c>
      <c r="V1510" t="s">
        <v>322</v>
      </c>
      <c r="W1510" t="s">
        <v>322</v>
      </c>
      <c r="X1510" t="s">
        <v>322</v>
      </c>
      <c r="Y1510" t="s">
        <v>322</v>
      </c>
      <c r="Z1510" t="s">
        <v>322</v>
      </c>
      <c r="AH1510" t="s">
        <v>322</v>
      </c>
      <c r="AI1510" s="26"/>
      <c r="AJ1510" s="26" t="s">
        <v>322</v>
      </c>
      <c r="AK1510" s="26" t="s">
        <v>322</v>
      </c>
      <c r="AL1510" s="26" t="s">
        <v>322</v>
      </c>
      <c r="AM1510" s="26" t="str" cm="1">
        <f t="array" ref="AM1510">IF(AH1510="Yes",T1510&amp;" (Suspended as of: "&amp;TEXT(AI1510,"m/dd/yyyy")&amp;")",T1510)</f>
        <v xml:space="preserve"> </v>
      </c>
      <c r="AN1510" t="str" cm="1">
        <f t="array" ref="AN151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10" t="str" cm="1">
        <f t="array" ref="AO151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1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10" t="e">
        <f>VLOOKUP(data[[#This Row],[Lead Name]],get_cat!$A$170:$B$172,2,0)</f>
        <v>#N/A</v>
      </c>
      <c r="AR151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11" spans="1:44" x14ac:dyDescent="0.35">
      <c r="A1511" t="s">
        <v>133</v>
      </c>
      <c r="B1511" t="s">
        <v>322</v>
      </c>
      <c r="C1511" t="s">
        <v>322</v>
      </c>
      <c r="D1511" t="s">
        <v>322</v>
      </c>
      <c r="E1511" t="s">
        <v>48</v>
      </c>
      <c r="F1511" t="s">
        <v>48</v>
      </c>
      <c r="G1511" t="s">
        <v>48</v>
      </c>
      <c r="H1511" t="s">
        <v>48</v>
      </c>
      <c r="I1511" t="s">
        <v>48</v>
      </c>
      <c r="J1511" t="s">
        <v>48</v>
      </c>
      <c r="K1511" t="s">
        <v>48</v>
      </c>
      <c r="L1511" t="s">
        <v>48</v>
      </c>
      <c r="M1511" t="s">
        <v>48</v>
      </c>
      <c r="N1511" t="s">
        <v>48</v>
      </c>
      <c r="O1511" t="s">
        <v>48</v>
      </c>
      <c r="P1511" t="s">
        <v>48</v>
      </c>
      <c r="Q1511" t="s">
        <v>48</v>
      </c>
      <c r="R1511" t="s">
        <v>48</v>
      </c>
      <c r="S1511" t="s">
        <v>48</v>
      </c>
      <c r="T1511" t="s">
        <v>322</v>
      </c>
      <c r="U1511" t="s">
        <v>322</v>
      </c>
      <c r="V1511" t="s">
        <v>322</v>
      </c>
      <c r="W1511" t="s">
        <v>322</v>
      </c>
      <c r="X1511" t="s">
        <v>322</v>
      </c>
      <c r="Y1511" t="s">
        <v>322</v>
      </c>
      <c r="Z1511" t="s">
        <v>322</v>
      </c>
      <c r="AH1511" t="s">
        <v>322</v>
      </c>
      <c r="AI1511" s="26"/>
      <c r="AJ1511" s="26" t="s">
        <v>322</v>
      </c>
      <c r="AK1511" s="26" t="s">
        <v>322</v>
      </c>
      <c r="AL1511" s="26" t="s">
        <v>322</v>
      </c>
      <c r="AM1511" s="26" t="str" cm="1">
        <f t="array" ref="AM1511">IF(AH1511="Yes",T1511&amp;" (Suspended as of: "&amp;TEXT(AI1511,"m/dd/yyyy")&amp;")",T1511)</f>
        <v xml:space="preserve"> </v>
      </c>
      <c r="AN1511" t="str" cm="1">
        <f t="array" ref="AN151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11" t="str" cm="1">
        <f t="array" ref="AO151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1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11" t="e">
        <f>VLOOKUP(data[[#This Row],[Lead Name]],get_cat!$A$170:$B$172,2,0)</f>
        <v>#N/A</v>
      </c>
      <c r="AR151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12" spans="1:44" x14ac:dyDescent="0.35">
      <c r="A1512" t="s">
        <v>133</v>
      </c>
      <c r="B1512" t="s">
        <v>322</v>
      </c>
      <c r="C1512" t="s">
        <v>322</v>
      </c>
      <c r="D1512" t="s">
        <v>322</v>
      </c>
      <c r="E1512" t="s">
        <v>48</v>
      </c>
      <c r="F1512" t="s">
        <v>48</v>
      </c>
      <c r="G1512" t="s">
        <v>48</v>
      </c>
      <c r="H1512" t="s">
        <v>48</v>
      </c>
      <c r="I1512" t="s">
        <v>48</v>
      </c>
      <c r="J1512" t="s">
        <v>48</v>
      </c>
      <c r="K1512" t="s">
        <v>48</v>
      </c>
      <c r="L1512" t="s">
        <v>48</v>
      </c>
      <c r="M1512" t="s">
        <v>48</v>
      </c>
      <c r="N1512" t="s">
        <v>48</v>
      </c>
      <c r="O1512" t="s">
        <v>48</v>
      </c>
      <c r="P1512" t="s">
        <v>48</v>
      </c>
      <c r="Q1512" t="s">
        <v>48</v>
      </c>
      <c r="R1512" t="s">
        <v>48</v>
      </c>
      <c r="S1512" t="s">
        <v>48</v>
      </c>
      <c r="T1512" t="s">
        <v>322</v>
      </c>
      <c r="U1512" t="s">
        <v>322</v>
      </c>
      <c r="V1512" t="s">
        <v>322</v>
      </c>
      <c r="W1512" t="s">
        <v>322</v>
      </c>
      <c r="X1512" t="s">
        <v>322</v>
      </c>
      <c r="Y1512" t="s">
        <v>322</v>
      </c>
      <c r="Z1512" t="s">
        <v>322</v>
      </c>
      <c r="AH1512" t="s">
        <v>322</v>
      </c>
      <c r="AI1512" s="26"/>
      <c r="AJ1512" s="26" t="s">
        <v>322</v>
      </c>
      <c r="AK1512" s="26" t="s">
        <v>322</v>
      </c>
      <c r="AL1512" s="26" t="s">
        <v>322</v>
      </c>
      <c r="AM1512" s="26" t="str" cm="1">
        <f t="array" ref="AM1512">IF(AH1512="Yes",T1512&amp;" (Suspended as of: "&amp;TEXT(AI1512,"m/dd/yyyy")&amp;")",T1512)</f>
        <v xml:space="preserve"> </v>
      </c>
      <c r="AN1512" t="str" cm="1">
        <f t="array" ref="AN151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12" t="str" cm="1">
        <f t="array" ref="AO151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1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12" t="e">
        <f>VLOOKUP(data[[#This Row],[Lead Name]],get_cat!$A$170:$B$172,2,0)</f>
        <v>#N/A</v>
      </c>
      <c r="AR151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13" spans="1:44" x14ac:dyDescent="0.35">
      <c r="A1513" t="s">
        <v>133</v>
      </c>
      <c r="B1513" t="s">
        <v>322</v>
      </c>
      <c r="C1513" t="s">
        <v>322</v>
      </c>
      <c r="D1513" t="s">
        <v>322</v>
      </c>
      <c r="E1513" t="s">
        <v>48</v>
      </c>
      <c r="F1513" t="s">
        <v>48</v>
      </c>
      <c r="G1513" t="s">
        <v>48</v>
      </c>
      <c r="H1513" t="s">
        <v>48</v>
      </c>
      <c r="I1513" t="s">
        <v>48</v>
      </c>
      <c r="J1513" t="s">
        <v>48</v>
      </c>
      <c r="K1513" t="s">
        <v>48</v>
      </c>
      <c r="L1513" t="s">
        <v>48</v>
      </c>
      <c r="M1513" t="s">
        <v>48</v>
      </c>
      <c r="N1513" t="s">
        <v>48</v>
      </c>
      <c r="O1513" t="s">
        <v>48</v>
      </c>
      <c r="P1513" t="s">
        <v>48</v>
      </c>
      <c r="Q1513" t="s">
        <v>48</v>
      </c>
      <c r="R1513" t="s">
        <v>48</v>
      </c>
      <c r="S1513" t="s">
        <v>48</v>
      </c>
      <c r="T1513" t="s">
        <v>322</v>
      </c>
      <c r="U1513" t="s">
        <v>322</v>
      </c>
      <c r="V1513" t="s">
        <v>322</v>
      </c>
      <c r="W1513" t="s">
        <v>322</v>
      </c>
      <c r="X1513" t="s">
        <v>322</v>
      </c>
      <c r="Y1513" t="s">
        <v>322</v>
      </c>
      <c r="Z1513" t="s">
        <v>322</v>
      </c>
      <c r="AH1513" t="s">
        <v>322</v>
      </c>
      <c r="AI1513" s="26"/>
      <c r="AJ1513" s="26" t="s">
        <v>322</v>
      </c>
      <c r="AK1513" s="26" t="s">
        <v>322</v>
      </c>
      <c r="AL1513" s="26" t="s">
        <v>322</v>
      </c>
      <c r="AM1513" s="26" t="str" cm="1">
        <f t="array" ref="AM1513">IF(AH1513="Yes",T1513&amp;" (Suspended as of: "&amp;TEXT(AI1513,"m/dd/yyyy")&amp;")",T1513)</f>
        <v xml:space="preserve"> </v>
      </c>
      <c r="AN1513" t="str" cm="1">
        <f t="array" ref="AN151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13" t="str" cm="1">
        <f t="array" ref="AO151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1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13" t="e">
        <f>VLOOKUP(data[[#This Row],[Lead Name]],get_cat!$A$170:$B$172,2,0)</f>
        <v>#N/A</v>
      </c>
      <c r="AR151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14" spans="1:44" x14ac:dyDescent="0.35">
      <c r="A1514" t="s">
        <v>133</v>
      </c>
      <c r="B1514" t="s">
        <v>322</v>
      </c>
      <c r="C1514" t="s">
        <v>322</v>
      </c>
      <c r="D1514" t="s">
        <v>322</v>
      </c>
      <c r="E1514" t="s">
        <v>48</v>
      </c>
      <c r="F1514" t="s">
        <v>48</v>
      </c>
      <c r="G1514" t="s">
        <v>48</v>
      </c>
      <c r="H1514" t="s">
        <v>48</v>
      </c>
      <c r="I1514" t="s">
        <v>48</v>
      </c>
      <c r="J1514" t="s">
        <v>48</v>
      </c>
      <c r="K1514" t="s">
        <v>48</v>
      </c>
      <c r="L1514" t="s">
        <v>48</v>
      </c>
      <c r="M1514" t="s">
        <v>48</v>
      </c>
      <c r="N1514" t="s">
        <v>48</v>
      </c>
      <c r="O1514" t="s">
        <v>48</v>
      </c>
      <c r="P1514" t="s">
        <v>48</v>
      </c>
      <c r="Q1514" t="s">
        <v>48</v>
      </c>
      <c r="R1514" t="s">
        <v>48</v>
      </c>
      <c r="S1514" t="s">
        <v>48</v>
      </c>
      <c r="T1514" t="s">
        <v>322</v>
      </c>
      <c r="U1514" t="s">
        <v>322</v>
      </c>
      <c r="V1514" t="s">
        <v>322</v>
      </c>
      <c r="W1514" t="s">
        <v>322</v>
      </c>
      <c r="X1514" t="s">
        <v>322</v>
      </c>
      <c r="Y1514" t="s">
        <v>322</v>
      </c>
      <c r="Z1514" t="s">
        <v>322</v>
      </c>
      <c r="AH1514" t="s">
        <v>322</v>
      </c>
      <c r="AI1514" s="26"/>
      <c r="AJ1514" s="26" t="s">
        <v>322</v>
      </c>
      <c r="AK1514" s="26" t="s">
        <v>322</v>
      </c>
      <c r="AL1514" s="26" t="s">
        <v>322</v>
      </c>
      <c r="AM1514" s="26" t="str" cm="1">
        <f t="array" ref="AM1514">IF(AH1514="Yes",T1514&amp;" (Suspended as of: "&amp;TEXT(AI1514,"m/dd/yyyy")&amp;")",T1514)</f>
        <v xml:space="preserve"> </v>
      </c>
      <c r="AN1514" t="str" cm="1">
        <f t="array" ref="AN151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14" t="str" cm="1">
        <f t="array" ref="AO151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1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14" t="e">
        <f>VLOOKUP(data[[#This Row],[Lead Name]],get_cat!$A$170:$B$172,2,0)</f>
        <v>#N/A</v>
      </c>
      <c r="AR151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15" spans="1:44" x14ac:dyDescent="0.35">
      <c r="A1515" t="s">
        <v>133</v>
      </c>
      <c r="B1515" t="s">
        <v>322</v>
      </c>
      <c r="C1515" t="s">
        <v>322</v>
      </c>
      <c r="D1515" t="s">
        <v>322</v>
      </c>
      <c r="E1515" t="s">
        <v>48</v>
      </c>
      <c r="F1515" t="s">
        <v>48</v>
      </c>
      <c r="G1515" t="s">
        <v>48</v>
      </c>
      <c r="H1515" t="s">
        <v>48</v>
      </c>
      <c r="I1515" t="s">
        <v>48</v>
      </c>
      <c r="J1515" t="s">
        <v>48</v>
      </c>
      <c r="K1515" t="s">
        <v>48</v>
      </c>
      <c r="L1515" t="s">
        <v>48</v>
      </c>
      <c r="M1515" t="s">
        <v>48</v>
      </c>
      <c r="N1515" t="s">
        <v>48</v>
      </c>
      <c r="O1515" t="s">
        <v>48</v>
      </c>
      <c r="P1515" t="s">
        <v>48</v>
      </c>
      <c r="Q1515" t="s">
        <v>48</v>
      </c>
      <c r="R1515" t="s">
        <v>48</v>
      </c>
      <c r="S1515" t="s">
        <v>48</v>
      </c>
      <c r="T1515" t="s">
        <v>322</v>
      </c>
      <c r="U1515" t="s">
        <v>322</v>
      </c>
      <c r="V1515" t="s">
        <v>322</v>
      </c>
      <c r="W1515" t="s">
        <v>322</v>
      </c>
      <c r="X1515" t="s">
        <v>322</v>
      </c>
      <c r="Y1515" t="s">
        <v>322</v>
      </c>
      <c r="Z1515" t="s">
        <v>322</v>
      </c>
      <c r="AH1515" t="s">
        <v>322</v>
      </c>
      <c r="AI1515" s="26"/>
      <c r="AJ1515" s="26" t="s">
        <v>322</v>
      </c>
      <c r="AK1515" s="26" t="s">
        <v>322</v>
      </c>
      <c r="AL1515" s="26" t="s">
        <v>322</v>
      </c>
      <c r="AM1515" s="26" t="str" cm="1">
        <f t="array" ref="AM1515">IF(AH1515="Yes",T1515&amp;" (Suspended as of: "&amp;TEXT(AI1515,"m/dd/yyyy")&amp;")",T1515)</f>
        <v xml:space="preserve"> </v>
      </c>
      <c r="AN1515" t="str" cm="1">
        <f t="array" ref="AN151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15" t="str" cm="1">
        <f t="array" ref="AO151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1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15" t="e">
        <f>VLOOKUP(data[[#This Row],[Lead Name]],get_cat!$A$170:$B$172,2,0)</f>
        <v>#N/A</v>
      </c>
      <c r="AR151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16" spans="1:44" x14ac:dyDescent="0.35">
      <c r="A1516" t="s">
        <v>133</v>
      </c>
      <c r="B1516" t="s">
        <v>322</v>
      </c>
      <c r="C1516" t="s">
        <v>322</v>
      </c>
      <c r="D1516" t="s">
        <v>322</v>
      </c>
      <c r="E1516" t="s">
        <v>48</v>
      </c>
      <c r="F1516" t="s">
        <v>48</v>
      </c>
      <c r="G1516" t="s">
        <v>48</v>
      </c>
      <c r="H1516" t="s">
        <v>48</v>
      </c>
      <c r="I1516" t="s">
        <v>48</v>
      </c>
      <c r="J1516" t="s">
        <v>48</v>
      </c>
      <c r="K1516" t="s">
        <v>48</v>
      </c>
      <c r="L1516" t="s">
        <v>48</v>
      </c>
      <c r="M1516" t="s">
        <v>48</v>
      </c>
      <c r="N1516" t="s">
        <v>48</v>
      </c>
      <c r="O1516" t="s">
        <v>48</v>
      </c>
      <c r="P1516" t="s">
        <v>48</v>
      </c>
      <c r="Q1516" t="s">
        <v>48</v>
      </c>
      <c r="R1516" t="s">
        <v>48</v>
      </c>
      <c r="S1516" t="s">
        <v>48</v>
      </c>
      <c r="T1516" t="s">
        <v>322</v>
      </c>
      <c r="U1516" t="s">
        <v>322</v>
      </c>
      <c r="V1516" t="s">
        <v>322</v>
      </c>
      <c r="W1516" t="s">
        <v>322</v>
      </c>
      <c r="X1516" t="s">
        <v>322</v>
      </c>
      <c r="Y1516" t="s">
        <v>322</v>
      </c>
      <c r="Z1516" t="s">
        <v>322</v>
      </c>
      <c r="AH1516" t="s">
        <v>322</v>
      </c>
      <c r="AI1516" s="26"/>
      <c r="AJ1516" s="26" t="s">
        <v>322</v>
      </c>
      <c r="AK1516" s="26" t="s">
        <v>322</v>
      </c>
      <c r="AL1516" s="26" t="s">
        <v>322</v>
      </c>
      <c r="AM1516" s="26" t="str" cm="1">
        <f t="array" ref="AM1516">IF(AH1516="Yes",T1516&amp;" (Suspended as of: "&amp;TEXT(AI1516,"m/dd/yyyy")&amp;")",T1516)</f>
        <v xml:space="preserve"> </v>
      </c>
      <c r="AN1516" t="str" cm="1">
        <f t="array" ref="AN151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16" t="str" cm="1">
        <f t="array" ref="AO151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1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16" t="e">
        <f>VLOOKUP(data[[#This Row],[Lead Name]],get_cat!$A$170:$B$172,2,0)</f>
        <v>#N/A</v>
      </c>
      <c r="AR151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17" spans="1:44" x14ac:dyDescent="0.35">
      <c r="A1517" t="s">
        <v>133</v>
      </c>
      <c r="B1517" t="s">
        <v>322</v>
      </c>
      <c r="C1517" t="s">
        <v>322</v>
      </c>
      <c r="D1517" t="s">
        <v>322</v>
      </c>
      <c r="E1517" t="s">
        <v>48</v>
      </c>
      <c r="F1517" t="s">
        <v>48</v>
      </c>
      <c r="G1517" t="s">
        <v>48</v>
      </c>
      <c r="H1517" t="s">
        <v>48</v>
      </c>
      <c r="I1517" t="s">
        <v>48</v>
      </c>
      <c r="J1517" t="s">
        <v>48</v>
      </c>
      <c r="K1517" t="s">
        <v>48</v>
      </c>
      <c r="L1517" t="s">
        <v>48</v>
      </c>
      <c r="M1517" t="s">
        <v>48</v>
      </c>
      <c r="N1517" t="s">
        <v>48</v>
      </c>
      <c r="O1517" t="s">
        <v>48</v>
      </c>
      <c r="P1517" t="s">
        <v>48</v>
      </c>
      <c r="Q1517" t="s">
        <v>48</v>
      </c>
      <c r="R1517" t="s">
        <v>48</v>
      </c>
      <c r="S1517" t="s">
        <v>48</v>
      </c>
      <c r="T1517" t="s">
        <v>322</v>
      </c>
      <c r="U1517" t="s">
        <v>322</v>
      </c>
      <c r="V1517" t="s">
        <v>322</v>
      </c>
      <c r="W1517" t="s">
        <v>322</v>
      </c>
      <c r="X1517" t="s">
        <v>322</v>
      </c>
      <c r="Y1517" t="s">
        <v>322</v>
      </c>
      <c r="Z1517" t="s">
        <v>322</v>
      </c>
      <c r="AH1517" t="s">
        <v>322</v>
      </c>
      <c r="AI1517" s="26"/>
      <c r="AJ1517" s="26" t="s">
        <v>322</v>
      </c>
      <c r="AK1517" s="26" t="s">
        <v>322</v>
      </c>
      <c r="AL1517" s="26" t="s">
        <v>322</v>
      </c>
      <c r="AM1517" s="26" t="str" cm="1">
        <f t="array" ref="AM1517">IF(AH1517="Yes",T1517&amp;" (Suspended as of: "&amp;TEXT(AI1517,"m/dd/yyyy")&amp;")",T1517)</f>
        <v xml:space="preserve"> </v>
      </c>
      <c r="AN1517" t="str" cm="1">
        <f t="array" ref="AN151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17" t="str" cm="1">
        <f t="array" ref="AO151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1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17" t="e">
        <f>VLOOKUP(data[[#This Row],[Lead Name]],get_cat!$A$170:$B$172,2,0)</f>
        <v>#N/A</v>
      </c>
      <c r="AR151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18" spans="1:44" x14ac:dyDescent="0.35">
      <c r="A1518" t="s">
        <v>133</v>
      </c>
      <c r="B1518" t="s">
        <v>322</v>
      </c>
      <c r="C1518" t="s">
        <v>322</v>
      </c>
      <c r="D1518" t="s">
        <v>322</v>
      </c>
      <c r="E1518" t="s">
        <v>48</v>
      </c>
      <c r="F1518" t="s">
        <v>48</v>
      </c>
      <c r="G1518" t="s">
        <v>48</v>
      </c>
      <c r="H1518" t="s">
        <v>48</v>
      </c>
      <c r="I1518" t="s">
        <v>48</v>
      </c>
      <c r="J1518" t="s">
        <v>48</v>
      </c>
      <c r="K1518" t="s">
        <v>48</v>
      </c>
      <c r="L1518" t="s">
        <v>48</v>
      </c>
      <c r="M1518" t="s">
        <v>48</v>
      </c>
      <c r="N1518" t="s">
        <v>48</v>
      </c>
      <c r="O1518" t="s">
        <v>48</v>
      </c>
      <c r="P1518" t="s">
        <v>48</v>
      </c>
      <c r="Q1518" t="s">
        <v>48</v>
      </c>
      <c r="R1518" t="s">
        <v>48</v>
      </c>
      <c r="S1518" t="s">
        <v>48</v>
      </c>
      <c r="T1518" t="s">
        <v>322</v>
      </c>
      <c r="U1518" t="s">
        <v>322</v>
      </c>
      <c r="V1518" t="s">
        <v>322</v>
      </c>
      <c r="W1518" t="s">
        <v>322</v>
      </c>
      <c r="X1518" t="s">
        <v>322</v>
      </c>
      <c r="Y1518" t="s">
        <v>322</v>
      </c>
      <c r="Z1518" t="s">
        <v>322</v>
      </c>
      <c r="AH1518" t="s">
        <v>322</v>
      </c>
      <c r="AI1518" s="26"/>
      <c r="AJ1518" s="26" t="s">
        <v>322</v>
      </c>
      <c r="AK1518" s="26" t="s">
        <v>322</v>
      </c>
      <c r="AL1518" s="26" t="s">
        <v>322</v>
      </c>
      <c r="AM1518" s="26" t="str" cm="1">
        <f t="array" ref="AM1518">IF(AH1518="Yes",T1518&amp;" (Suspended as of: "&amp;TEXT(AI1518,"m/dd/yyyy")&amp;")",T1518)</f>
        <v xml:space="preserve"> </v>
      </c>
      <c r="AN1518" t="str" cm="1">
        <f t="array" ref="AN151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18" t="str" cm="1">
        <f t="array" ref="AO151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1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18" t="e">
        <f>VLOOKUP(data[[#This Row],[Lead Name]],get_cat!$A$170:$B$172,2,0)</f>
        <v>#N/A</v>
      </c>
      <c r="AR151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19" spans="1:44" x14ac:dyDescent="0.35">
      <c r="A1519" t="s">
        <v>133</v>
      </c>
      <c r="B1519" t="s">
        <v>322</v>
      </c>
      <c r="C1519" t="s">
        <v>322</v>
      </c>
      <c r="D1519" t="s">
        <v>322</v>
      </c>
      <c r="E1519" t="s">
        <v>48</v>
      </c>
      <c r="F1519" t="s">
        <v>48</v>
      </c>
      <c r="G1519" t="s">
        <v>48</v>
      </c>
      <c r="H1519" t="s">
        <v>48</v>
      </c>
      <c r="I1519" t="s">
        <v>48</v>
      </c>
      <c r="J1519" t="s">
        <v>48</v>
      </c>
      <c r="K1519" t="s">
        <v>48</v>
      </c>
      <c r="L1519" t="s">
        <v>48</v>
      </c>
      <c r="M1519" t="s">
        <v>48</v>
      </c>
      <c r="N1519" t="s">
        <v>48</v>
      </c>
      <c r="O1519" t="s">
        <v>48</v>
      </c>
      <c r="P1519" t="s">
        <v>48</v>
      </c>
      <c r="Q1519" t="s">
        <v>48</v>
      </c>
      <c r="R1519" t="s">
        <v>48</v>
      </c>
      <c r="S1519" t="s">
        <v>48</v>
      </c>
      <c r="T1519" t="s">
        <v>322</v>
      </c>
      <c r="U1519" t="s">
        <v>322</v>
      </c>
      <c r="V1519" t="s">
        <v>322</v>
      </c>
      <c r="W1519" t="s">
        <v>322</v>
      </c>
      <c r="X1519" t="s">
        <v>322</v>
      </c>
      <c r="Y1519" t="s">
        <v>322</v>
      </c>
      <c r="Z1519" t="s">
        <v>322</v>
      </c>
      <c r="AH1519" t="s">
        <v>322</v>
      </c>
      <c r="AI1519" s="26"/>
      <c r="AJ1519" s="26" t="s">
        <v>322</v>
      </c>
      <c r="AK1519" s="26" t="s">
        <v>322</v>
      </c>
      <c r="AL1519" s="26" t="s">
        <v>322</v>
      </c>
      <c r="AM1519" s="26" t="str" cm="1">
        <f t="array" ref="AM1519">IF(AH1519="Yes",T1519&amp;" (Suspended as of: "&amp;TEXT(AI1519,"m/dd/yyyy")&amp;")",T1519)</f>
        <v xml:space="preserve"> </v>
      </c>
      <c r="AN1519" t="str" cm="1">
        <f t="array" ref="AN151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19" t="str" cm="1">
        <f t="array" ref="AO151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1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19" t="e">
        <f>VLOOKUP(data[[#This Row],[Lead Name]],get_cat!$A$170:$B$172,2,0)</f>
        <v>#N/A</v>
      </c>
      <c r="AR151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20" spans="1:44" x14ac:dyDescent="0.35">
      <c r="A1520" t="s">
        <v>133</v>
      </c>
      <c r="B1520" t="s">
        <v>322</v>
      </c>
      <c r="C1520" t="s">
        <v>322</v>
      </c>
      <c r="D1520" t="s">
        <v>322</v>
      </c>
      <c r="E1520" t="s">
        <v>48</v>
      </c>
      <c r="F1520" t="s">
        <v>48</v>
      </c>
      <c r="G1520" t="s">
        <v>48</v>
      </c>
      <c r="H1520" t="s">
        <v>48</v>
      </c>
      <c r="I1520" t="s">
        <v>48</v>
      </c>
      <c r="J1520" t="s">
        <v>48</v>
      </c>
      <c r="K1520" t="s">
        <v>48</v>
      </c>
      <c r="L1520" t="s">
        <v>48</v>
      </c>
      <c r="M1520" t="s">
        <v>48</v>
      </c>
      <c r="N1520" t="s">
        <v>48</v>
      </c>
      <c r="O1520" t="s">
        <v>48</v>
      </c>
      <c r="P1520" t="s">
        <v>48</v>
      </c>
      <c r="Q1520" t="s">
        <v>48</v>
      </c>
      <c r="R1520" t="s">
        <v>48</v>
      </c>
      <c r="S1520" t="s">
        <v>48</v>
      </c>
      <c r="T1520" t="s">
        <v>322</v>
      </c>
      <c r="U1520" t="s">
        <v>322</v>
      </c>
      <c r="V1520" t="s">
        <v>322</v>
      </c>
      <c r="W1520" t="s">
        <v>322</v>
      </c>
      <c r="X1520" t="s">
        <v>322</v>
      </c>
      <c r="Y1520" t="s">
        <v>322</v>
      </c>
      <c r="Z1520" t="s">
        <v>322</v>
      </c>
      <c r="AH1520" t="s">
        <v>322</v>
      </c>
      <c r="AI1520" s="26"/>
      <c r="AJ1520" s="26" t="s">
        <v>322</v>
      </c>
      <c r="AK1520" s="26" t="s">
        <v>322</v>
      </c>
      <c r="AL1520" s="26" t="s">
        <v>322</v>
      </c>
      <c r="AM1520" s="26" t="str" cm="1">
        <f t="array" ref="AM1520">IF(AH1520="Yes",T1520&amp;" (Suspended as of: "&amp;TEXT(AI1520,"m/dd/yyyy")&amp;")",T1520)</f>
        <v xml:space="preserve"> </v>
      </c>
      <c r="AN1520" t="str" cm="1">
        <f t="array" ref="AN152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20" t="str" cm="1">
        <f t="array" ref="AO152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2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20" t="e">
        <f>VLOOKUP(data[[#This Row],[Lead Name]],get_cat!$A$170:$B$172,2,0)</f>
        <v>#N/A</v>
      </c>
      <c r="AR152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21" spans="1:44" x14ac:dyDescent="0.35">
      <c r="A1521" t="s">
        <v>133</v>
      </c>
      <c r="B1521" t="s">
        <v>322</v>
      </c>
      <c r="C1521" t="s">
        <v>322</v>
      </c>
      <c r="D1521" t="s">
        <v>322</v>
      </c>
      <c r="E1521" t="s">
        <v>48</v>
      </c>
      <c r="F1521" t="s">
        <v>48</v>
      </c>
      <c r="G1521" t="s">
        <v>48</v>
      </c>
      <c r="H1521" t="s">
        <v>48</v>
      </c>
      <c r="I1521" t="s">
        <v>48</v>
      </c>
      <c r="J1521" t="s">
        <v>48</v>
      </c>
      <c r="K1521" t="s">
        <v>48</v>
      </c>
      <c r="L1521" t="s">
        <v>48</v>
      </c>
      <c r="M1521" t="s">
        <v>48</v>
      </c>
      <c r="N1521" t="s">
        <v>48</v>
      </c>
      <c r="O1521" t="s">
        <v>48</v>
      </c>
      <c r="P1521" t="s">
        <v>48</v>
      </c>
      <c r="Q1521" t="s">
        <v>48</v>
      </c>
      <c r="R1521" t="s">
        <v>48</v>
      </c>
      <c r="S1521" t="s">
        <v>48</v>
      </c>
      <c r="T1521" t="s">
        <v>322</v>
      </c>
      <c r="U1521" t="s">
        <v>322</v>
      </c>
      <c r="V1521" t="s">
        <v>322</v>
      </c>
      <c r="W1521" t="s">
        <v>322</v>
      </c>
      <c r="X1521" t="s">
        <v>322</v>
      </c>
      <c r="Y1521" t="s">
        <v>322</v>
      </c>
      <c r="Z1521" t="s">
        <v>322</v>
      </c>
      <c r="AH1521" t="s">
        <v>322</v>
      </c>
      <c r="AI1521" s="26"/>
      <c r="AJ1521" s="26" t="s">
        <v>322</v>
      </c>
      <c r="AK1521" s="26" t="s">
        <v>322</v>
      </c>
      <c r="AL1521" s="26" t="s">
        <v>322</v>
      </c>
      <c r="AM1521" s="26" t="str" cm="1">
        <f t="array" ref="AM1521">IF(AH1521="Yes",T1521&amp;" (Suspended as of: "&amp;TEXT(AI1521,"m/dd/yyyy")&amp;")",T1521)</f>
        <v xml:space="preserve"> </v>
      </c>
      <c r="AN1521" t="str" cm="1">
        <f t="array" ref="AN152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21" t="str" cm="1">
        <f t="array" ref="AO152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2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21" t="e">
        <f>VLOOKUP(data[[#This Row],[Lead Name]],get_cat!$A$170:$B$172,2,0)</f>
        <v>#N/A</v>
      </c>
      <c r="AR152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22" spans="1:44" x14ac:dyDescent="0.35">
      <c r="A1522" t="s">
        <v>133</v>
      </c>
      <c r="B1522" t="s">
        <v>322</v>
      </c>
      <c r="C1522" t="s">
        <v>322</v>
      </c>
      <c r="D1522" t="s">
        <v>322</v>
      </c>
      <c r="E1522" t="s">
        <v>48</v>
      </c>
      <c r="F1522" t="s">
        <v>48</v>
      </c>
      <c r="G1522" t="s">
        <v>48</v>
      </c>
      <c r="H1522" t="s">
        <v>48</v>
      </c>
      <c r="I1522" t="s">
        <v>48</v>
      </c>
      <c r="J1522" t="s">
        <v>48</v>
      </c>
      <c r="K1522" t="s">
        <v>48</v>
      </c>
      <c r="L1522" t="s">
        <v>48</v>
      </c>
      <c r="M1522" t="s">
        <v>48</v>
      </c>
      <c r="N1522" t="s">
        <v>48</v>
      </c>
      <c r="O1522" t="s">
        <v>48</v>
      </c>
      <c r="P1522" t="s">
        <v>48</v>
      </c>
      <c r="Q1522" t="s">
        <v>48</v>
      </c>
      <c r="R1522" t="s">
        <v>48</v>
      </c>
      <c r="S1522" t="s">
        <v>48</v>
      </c>
      <c r="T1522" t="s">
        <v>322</v>
      </c>
      <c r="U1522" t="s">
        <v>322</v>
      </c>
      <c r="V1522" t="s">
        <v>322</v>
      </c>
      <c r="W1522" t="s">
        <v>322</v>
      </c>
      <c r="X1522" t="s">
        <v>322</v>
      </c>
      <c r="Y1522" t="s">
        <v>322</v>
      </c>
      <c r="Z1522" t="s">
        <v>322</v>
      </c>
      <c r="AH1522" t="s">
        <v>322</v>
      </c>
      <c r="AI1522" s="26"/>
      <c r="AJ1522" s="26" t="s">
        <v>322</v>
      </c>
      <c r="AK1522" s="26" t="s">
        <v>322</v>
      </c>
      <c r="AL1522" s="26" t="s">
        <v>322</v>
      </c>
      <c r="AM1522" s="26" t="str" cm="1">
        <f t="array" ref="AM1522">IF(AH1522="Yes",T1522&amp;" (Suspended as of: "&amp;TEXT(AI1522,"m/dd/yyyy")&amp;")",T1522)</f>
        <v xml:space="preserve"> </v>
      </c>
      <c r="AN1522" t="str" cm="1">
        <f t="array" ref="AN152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22" t="str" cm="1">
        <f t="array" ref="AO152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2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22" t="e">
        <f>VLOOKUP(data[[#This Row],[Lead Name]],get_cat!$A$170:$B$172,2,0)</f>
        <v>#N/A</v>
      </c>
      <c r="AR152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23" spans="1:44" x14ac:dyDescent="0.35">
      <c r="A1523" t="s">
        <v>133</v>
      </c>
      <c r="B1523" t="s">
        <v>322</v>
      </c>
      <c r="C1523" t="s">
        <v>322</v>
      </c>
      <c r="D1523" t="s">
        <v>322</v>
      </c>
      <c r="E1523" t="s">
        <v>48</v>
      </c>
      <c r="F1523" t="s">
        <v>48</v>
      </c>
      <c r="G1523" t="s">
        <v>48</v>
      </c>
      <c r="H1523" t="s">
        <v>48</v>
      </c>
      <c r="I1523" t="s">
        <v>48</v>
      </c>
      <c r="J1523" t="s">
        <v>48</v>
      </c>
      <c r="K1523" t="s">
        <v>48</v>
      </c>
      <c r="L1523" t="s">
        <v>48</v>
      </c>
      <c r="M1523" t="s">
        <v>48</v>
      </c>
      <c r="N1523" t="s">
        <v>48</v>
      </c>
      <c r="O1523" t="s">
        <v>48</v>
      </c>
      <c r="P1523" t="s">
        <v>48</v>
      </c>
      <c r="Q1523" t="s">
        <v>48</v>
      </c>
      <c r="R1523" t="s">
        <v>48</v>
      </c>
      <c r="S1523" t="s">
        <v>48</v>
      </c>
      <c r="T1523" t="s">
        <v>322</v>
      </c>
      <c r="U1523" t="s">
        <v>322</v>
      </c>
      <c r="V1523" t="s">
        <v>322</v>
      </c>
      <c r="W1523" t="s">
        <v>322</v>
      </c>
      <c r="X1523" t="s">
        <v>322</v>
      </c>
      <c r="Y1523" t="s">
        <v>322</v>
      </c>
      <c r="Z1523" t="s">
        <v>322</v>
      </c>
      <c r="AH1523" t="s">
        <v>322</v>
      </c>
      <c r="AI1523" s="26"/>
      <c r="AJ1523" s="26" t="s">
        <v>322</v>
      </c>
      <c r="AK1523" s="26" t="s">
        <v>322</v>
      </c>
      <c r="AL1523" s="26" t="s">
        <v>322</v>
      </c>
      <c r="AM1523" s="26" t="str" cm="1">
        <f t="array" ref="AM1523">IF(AH1523="Yes",T1523&amp;" (Suspended as of: "&amp;TEXT(AI1523,"m/dd/yyyy")&amp;")",T1523)</f>
        <v xml:space="preserve"> </v>
      </c>
      <c r="AN1523" t="str" cm="1">
        <f t="array" ref="AN152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23" t="str" cm="1">
        <f t="array" ref="AO152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2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23" t="e">
        <f>VLOOKUP(data[[#This Row],[Lead Name]],get_cat!$A$170:$B$172,2,0)</f>
        <v>#N/A</v>
      </c>
      <c r="AR152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24" spans="1:44" x14ac:dyDescent="0.35">
      <c r="A1524" t="s">
        <v>133</v>
      </c>
      <c r="B1524" t="s">
        <v>322</v>
      </c>
      <c r="C1524" t="s">
        <v>322</v>
      </c>
      <c r="D1524" t="s">
        <v>322</v>
      </c>
      <c r="E1524" t="s">
        <v>48</v>
      </c>
      <c r="F1524" t="s">
        <v>48</v>
      </c>
      <c r="G1524" t="s">
        <v>48</v>
      </c>
      <c r="H1524" t="s">
        <v>48</v>
      </c>
      <c r="I1524" t="s">
        <v>48</v>
      </c>
      <c r="J1524" t="s">
        <v>48</v>
      </c>
      <c r="K1524" t="s">
        <v>48</v>
      </c>
      <c r="L1524" t="s">
        <v>48</v>
      </c>
      <c r="M1524" t="s">
        <v>48</v>
      </c>
      <c r="N1524" t="s">
        <v>48</v>
      </c>
      <c r="O1524" t="s">
        <v>48</v>
      </c>
      <c r="P1524" t="s">
        <v>48</v>
      </c>
      <c r="Q1524" t="s">
        <v>48</v>
      </c>
      <c r="R1524" t="s">
        <v>48</v>
      </c>
      <c r="S1524" t="s">
        <v>48</v>
      </c>
      <c r="T1524" t="s">
        <v>322</v>
      </c>
      <c r="U1524" t="s">
        <v>322</v>
      </c>
      <c r="V1524" t="s">
        <v>322</v>
      </c>
      <c r="W1524" t="s">
        <v>322</v>
      </c>
      <c r="X1524" t="s">
        <v>322</v>
      </c>
      <c r="Y1524" t="s">
        <v>322</v>
      </c>
      <c r="Z1524" t="s">
        <v>322</v>
      </c>
      <c r="AH1524" t="s">
        <v>322</v>
      </c>
      <c r="AI1524" s="26"/>
      <c r="AJ1524" s="26" t="s">
        <v>322</v>
      </c>
      <c r="AK1524" s="26" t="s">
        <v>322</v>
      </c>
      <c r="AL1524" s="26" t="s">
        <v>322</v>
      </c>
      <c r="AM1524" s="26" t="str" cm="1">
        <f t="array" ref="AM1524">IF(AH1524="Yes",T1524&amp;" (Suspended as of: "&amp;TEXT(AI1524,"m/dd/yyyy")&amp;")",T1524)</f>
        <v xml:space="preserve"> </v>
      </c>
      <c r="AN1524" t="str" cm="1">
        <f t="array" ref="AN152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24" t="str" cm="1">
        <f t="array" ref="AO152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2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24" t="e">
        <f>VLOOKUP(data[[#This Row],[Lead Name]],get_cat!$A$170:$B$172,2,0)</f>
        <v>#N/A</v>
      </c>
      <c r="AR152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25" spans="1:44" x14ac:dyDescent="0.35">
      <c r="A1525" t="s">
        <v>133</v>
      </c>
      <c r="B1525" t="s">
        <v>322</v>
      </c>
      <c r="C1525" t="s">
        <v>322</v>
      </c>
      <c r="D1525" t="s">
        <v>322</v>
      </c>
      <c r="E1525" t="s">
        <v>48</v>
      </c>
      <c r="F1525" t="s">
        <v>48</v>
      </c>
      <c r="G1525" t="s">
        <v>48</v>
      </c>
      <c r="H1525" t="s">
        <v>48</v>
      </c>
      <c r="I1525" t="s">
        <v>48</v>
      </c>
      <c r="J1525" t="s">
        <v>48</v>
      </c>
      <c r="K1525" t="s">
        <v>48</v>
      </c>
      <c r="L1525" t="s">
        <v>48</v>
      </c>
      <c r="M1525" t="s">
        <v>48</v>
      </c>
      <c r="N1525" t="s">
        <v>48</v>
      </c>
      <c r="O1525" t="s">
        <v>48</v>
      </c>
      <c r="P1525" t="s">
        <v>48</v>
      </c>
      <c r="Q1525" t="s">
        <v>48</v>
      </c>
      <c r="R1525" t="s">
        <v>48</v>
      </c>
      <c r="S1525" t="s">
        <v>48</v>
      </c>
      <c r="T1525" t="s">
        <v>322</v>
      </c>
      <c r="U1525" t="s">
        <v>322</v>
      </c>
      <c r="V1525" t="s">
        <v>322</v>
      </c>
      <c r="W1525" t="s">
        <v>322</v>
      </c>
      <c r="X1525" t="s">
        <v>322</v>
      </c>
      <c r="Y1525" t="s">
        <v>322</v>
      </c>
      <c r="Z1525" t="s">
        <v>322</v>
      </c>
      <c r="AH1525" t="s">
        <v>322</v>
      </c>
      <c r="AI1525" s="26"/>
      <c r="AJ1525" s="26" t="s">
        <v>322</v>
      </c>
      <c r="AK1525" s="26" t="s">
        <v>322</v>
      </c>
      <c r="AL1525" s="26" t="s">
        <v>322</v>
      </c>
      <c r="AM1525" s="26" t="str" cm="1">
        <f t="array" ref="AM1525">IF(AH1525="Yes",T1525&amp;" (Suspended as of: "&amp;TEXT(AI1525,"m/dd/yyyy")&amp;")",T1525)</f>
        <v xml:space="preserve"> </v>
      </c>
      <c r="AN1525" t="str" cm="1">
        <f t="array" ref="AN152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25" t="str" cm="1">
        <f t="array" ref="AO152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2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25" t="e">
        <f>VLOOKUP(data[[#This Row],[Lead Name]],get_cat!$A$170:$B$172,2,0)</f>
        <v>#N/A</v>
      </c>
      <c r="AR152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26" spans="1:44" x14ac:dyDescent="0.35">
      <c r="A1526" t="s">
        <v>133</v>
      </c>
      <c r="B1526" t="s">
        <v>322</v>
      </c>
      <c r="C1526" t="s">
        <v>322</v>
      </c>
      <c r="D1526" t="s">
        <v>322</v>
      </c>
      <c r="E1526" t="s">
        <v>48</v>
      </c>
      <c r="F1526" t="s">
        <v>48</v>
      </c>
      <c r="G1526" t="s">
        <v>48</v>
      </c>
      <c r="H1526" t="s">
        <v>48</v>
      </c>
      <c r="I1526" t="s">
        <v>48</v>
      </c>
      <c r="J1526" t="s">
        <v>48</v>
      </c>
      <c r="K1526" t="s">
        <v>48</v>
      </c>
      <c r="L1526" t="s">
        <v>48</v>
      </c>
      <c r="M1526" t="s">
        <v>48</v>
      </c>
      <c r="N1526" t="s">
        <v>48</v>
      </c>
      <c r="O1526" t="s">
        <v>48</v>
      </c>
      <c r="P1526" t="s">
        <v>48</v>
      </c>
      <c r="Q1526" t="s">
        <v>48</v>
      </c>
      <c r="R1526" t="s">
        <v>48</v>
      </c>
      <c r="S1526" t="s">
        <v>48</v>
      </c>
      <c r="T1526" t="s">
        <v>322</v>
      </c>
      <c r="U1526" t="s">
        <v>322</v>
      </c>
      <c r="V1526" t="s">
        <v>322</v>
      </c>
      <c r="W1526" t="s">
        <v>322</v>
      </c>
      <c r="X1526" t="s">
        <v>322</v>
      </c>
      <c r="Y1526" t="s">
        <v>322</v>
      </c>
      <c r="Z1526" t="s">
        <v>322</v>
      </c>
      <c r="AH1526" t="s">
        <v>322</v>
      </c>
      <c r="AI1526" s="26"/>
      <c r="AJ1526" s="26" t="s">
        <v>322</v>
      </c>
      <c r="AK1526" s="26" t="s">
        <v>322</v>
      </c>
      <c r="AL1526" s="26" t="s">
        <v>322</v>
      </c>
      <c r="AM1526" s="26" t="str" cm="1">
        <f t="array" ref="AM1526">IF(AH1526="Yes",T1526&amp;" (Suspended as of: "&amp;TEXT(AI1526,"m/dd/yyyy")&amp;")",T1526)</f>
        <v xml:space="preserve"> </v>
      </c>
      <c r="AN1526" t="str" cm="1">
        <f t="array" ref="AN152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26" t="str" cm="1">
        <f t="array" ref="AO152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2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26" t="e">
        <f>VLOOKUP(data[[#This Row],[Lead Name]],get_cat!$A$170:$B$172,2,0)</f>
        <v>#N/A</v>
      </c>
      <c r="AR152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27" spans="1:44" x14ac:dyDescent="0.35">
      <c r="A1527" t="s">
        <v>133</v>
      </c>
      <c r="B1527" t="s">
        <v>322</v>
      </c>
      <c r="C1527" t="s">
        <v>322</v>
      </c>
      <c r="D1527" t="s">
        <v>322</v>
      </c>
      <c r="E1527" t="s">
        <v>48</v>
      </c>
      <c r="F1527" t="s">
        <v>48</v>
      </c>
      <c r="G1527" t="s">
        <v>48</v>
      </c>
      <c r="H1527" t="s">
        <v>48</v>
      </c>
      <c r="I1527" t="s">
        <v>48</v>
      </c>
      <c r="J1527" t="s">
        <v>48</v>
      </c>
      <c r="K1527" t="s">
        <v>48</v>
      </c>
      <c r="L1527" t="s">
        <v>48</v>
      </c>
      <c r="M1527" t="s">
        <v>48</v>
      </c>
      <c r="N1527" t="s">
        <v>48</v>
      </c>
      <c r="O1527" t="s">
        <v>48</v>
      </c>
      <c r="P1527" t="s">
        <v>48</v>
      </c>
      <c r="Q1527" t="s">
        <v>48</v>
      </c>
      <c r="R1527" t="s">
        <v>48</v>
      </c>
      <c r="S1527" t="s">
        <v>48</v>
      </c>
      <c r="T1527" t="s">
        <v>322</v>
      </c>
      <c r="U1527" t="s">
        <v>322</v>
      </c>
      <c r="V1527" t="s">
        <v>322</v>
      </c>
      <c r="W1527" t="s">
        <v>322</v>
      </c>
      <c r="X1527" t="s">
        <v>322</v>
      </c>
      <c r="Y1527" t="s">
        <v>322</v>
      </c>
      <c r="Z1527" t="s">
        <v>322</v>
      </c>
      <c r="AH1527" t="s">
        <v>322</v>
      </c>
      <c r="AI1527" s="26"/>
      <c r="AJ1527" s="26" t="s">
        <v>322</v>
      </c>
      <c r="AK1527" s="26" t="s">
        <v>322</v>
      </c>
      <c r="AL1527" s="26" t="s">
        <v>322</v>
      </c>
      <c r="AM1527" s="26" t="str" cm="1">
        <f t="array" ref="AM1527">IF(AH1527="Yes",T1527&amp;" (Suspended as of: "&amp;TEXT(AI1527,"m/dd/yyyy")&amp;")",T1527)</f>
        <v xml:space="preserve"> </v>
      </c>
      <c r="AN1527" t="str" cm="1">
        <f t="array" ref="AN152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27" t="str" cm="1">
        <f t="array" ref="AO152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2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27" t="e">
        <f>VLOOKUP(data[[#This Row],[Lead Name]],get_cat!$A$170:$B$172,2,0)</f>
        <v>#N/A</v>
      </c>
      <c r="AR152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28" spans="1:44" x14ac:dyDescent="0.35">
      <c r="A1528" t="s">
        <v>133</v>
      </c>
      <c r="B1528" t="s">
        <v>322</v>
      </c>
      <c r="C1528" t="s">
        <v>322</v>
      </c>
      <c r="D1528" t="s">
        <v>322</v>
      </c>
      <c r="E1528" t="s">
        <v>48</v>
      </c>
      <c r="F1528" t="s">
        <v>48</v>
      </c>
      <c r="G1528" t="s">
        <v>48</v>
      </c>
      <c r="H1528" t="s">
        <v>48</v>
      </c>
      <c r="I1528" t="s">
        <v>48</v>
      </c>
      <c r="J1528" t="s">
        <v>48</v>
      </c>
      <c r="K1528" t="s">
        <v>48</v>
      </c>
      <c r="L1528" t="s">
        <v>48</v>
      </c>
      <c r="M1528" t="s">
        <v>48</v>
      </c>
      <c r="N1528" t="s">
        <v>48</v>
      </c>
      <c r="O1528" t="s">
        <v>48</v>
      </c>
      <c r="P1528" t="s">
        <v>48</v>
      </c>
      <c r="Q1528" t="s">
        <v>48</v>
      </c>
      <c r="R1528" t="s">
        <v>48</v>
      </c>
      <c r="S1528" t="s">
        <v>48</v>
      </c>
      <c r="T1528" t="s">
        <v>322</v>
      </c>
      <c r="U1528" t="s">
        <v>322</v>
      </c>
      <c r="V1528" t="s">
        <v>322</v>
      </c>
      <c r="W1528" t="s">
        <v>322</v>
      </c>
      <c r="X1528" t="s">
        <v>322</v>
      </c>
      <c r="Y1528" t="s">
        <v>322</v>
      </c>
      <c r="Z1528" t="s">
        <v>322</v>
      </c>
      <c r="AH1528" t="s">
        <v>322</v>
      </c>
      <c r="AI1528" s="26"/>
      <c r="AJ1528" s="26" t="s">
        <v>322</v>
      </c>
      <c r="AK1528" s="26" t="s">
        <v>322</v>
      </c>
      <c r="AL1528" s="26" t="s">
        <v>322</v>
      </c>
      <c r="AM1528" s="26" t="str" cm="1">
        <f t="array" ref="AM1528">IF(AH1528="Yes",T1528&amp;" (Suspended as of: "&amp;TEXT(AI1528,"m/dd/yyyy")&amp;")",T1528)</f>
        <v xml:space="preserve"> </v>
      </c>
      <c r="AN1528" t="str" cm="1">
        <f t="array" ref="AN152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28" t="str" cm="1">
        <f t="array" ref="AO152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2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28" t="e">
        <f>VLOOKUP(data[[#This Row],[Lead Name]],get_cat!$A$170:$B$172,2,0)</f>
        <v>#N/A</v>
      </c>
      <c r="AR152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29" spans="1:44" x14ac:dyDescent="0.35">
      <c r="A1529" t="s">
        <v>133</v>
      </c>
      <c r="B1529" t="s">
        <v>322</v>
      </c>
      <c r="C1529" t="s">
        <v>322</v>
      </c>
      <c r="D1529" t="s">
        <v>322</v>
      </c>
      <c r="E1529" t="s">
        <v>48</v>
      </c>
      <c r="F1529" t="s">
        <v>48</v>
      </c>
      <c r="G1529" t="s">
        <v>48</v>
      </c>
      <c r="H1529" t="s">
        <v>48</v>
      </c>
      <c r="I1529" t="s">
        <v>48</v>
      </c>
      <c r="J1529" t="s">
        <v>48</v>
      </c>
      <c r="K1529" t="s">
        <v>48</v>
      </c>
      <c r="L1529" t="s">
        <v>48</v>
      </c>
      <c r="M1529" t="s">
        <v>48</v>
      </c>
      <c r="N1529" t="s">
        <v>48</v>
      </c>
      <c r="O1529" t="s">
        <v>48</v>
      </c>
      <c r="P1529" t="s">
        <v>48</v>
      </c>
      <c r="Q1529" t="s">
        <v>48</v>
      </c>
      <c r="R1529" t="s">
        <v>48</v>
      </c>
      <c r="S1529" t="s">
        <v>48</v>
      </c>
      <c r="T1529" t="s">
        <v>322</v>
      </c>
      <c r="U1529" t="s">
        <v>322</v>
      </c>
      <c r="V1529" t="s">
        <v>322</v>
      </c>
      <c r="W1529" t="s">
        <v>322</v>
      </c>
      <c r="X1529" t="s">
        <v>322</v>
      </c>
      <c r="Y1529" t="s">
        <v>322</v>
      </c>
      <c r="Z1529" t="s">
        <v>322</v>
      </c>
      <c r="AH1529" t="s">
        <v>322</v>
      </c>
      <c r="AI1529" s="26"/>
      <c r="AJ1529" s="26" t="s">
        <v>322</v>
      </c>
      <c r="AK1529" s="26" t="s">
        <v>322</v>
      </c>
      <c r="AL1529" s="26" t="s">
        <v>322</v>
      </c>
      <c r="AM1529" s="26" t="str" cm="1">
        <f t="array" ref="AM1529">IF(AH1529="Yes",T1529&amp;" (Suspended as of: "&amp;TEXT(AI1529,"m/dd/yyyy")&amp;")",T1529)</f>
        <v xml:space="preserve"> </v>
      </c>
      <c r="AN1529" t="str" cm="1">
        <f t="array" ref="AN152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29" t="str" cm="1">
        <f t="array" ref="AO152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2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29" t="e">
        <f>VLOOKUP(data[[#This Row],[Lead Name]],get_cat!$A$170:$B$172,2,0)</f>
        <v>#N/A</v>
      </c>
      <c r="AR152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30" spans="1:44" x14ac:dyDescent="0.35">
      <c r="A1530" t="s">
        <v>133</v>
      </c>
      <c r="B1530" t="s">
        <v>322</v>
      </c>
      <c r="C1530" t="s">
        <v>322</v>
      </c>
      <c r="D1530" t="s">
        <v>322</v>
      </c>
      <c r="E1530" t="s">
        <v>48</v>
      </c>
      <c r="F1530" t="s">
        <v>48</v>
      </c>
      <c r="G1530" t="s">
        <v>48</v>
      </c>
      <c r="H1530" t="s">
        <v>48</v>
      </c>
      <c r="I1530" t="s">
        <v>48</v>
      </c>
      <c r="J1530" t="s">
        <v>48</v>
      </c>
      <c r="K1530" t="s">
        <v>48</v>
      </c>
      <c r="L1530" t="s">
        <v>48</v>
      </c>
      <c r="M1530" t="s">
        <v>48</v>
      </c>
      <c r="N1530" t="s">
        <v>48</v>
      </c>
      <c r="O1530" t="s">
        <v>48</v>
      </c>
      <c r="P1530" t="s">
        <v>48</v>
      </c>
      <c r="Q1530" t="s">
        <v>48</v>
      </c>
      <c r="R1530" t="s">
        <v>48</v>
      </c>
      <c r="S1530" t="s">
        <v>48</v>
      </c>
      <c r="T1530" t="s">
        <v>322</v>
      </c>
      <c r="U1530" t="s">
        <v>322</v>
      </c>
      <c r="V1530" t="s">
        <v>322</v>
      </c>
      <c r="W1530" t="s">
        <v>322</v>
      </c>
      <c r="X1530" t="s">
        <v>322</v>
      </c>
      <c r="Y1530" t="s">
        <v>322</v>
      </c>
      <c r="Z1530" t="s">
        <v>322</v>
      </c>
      <c r="AH1530" t="s">
        <v>322</v>
      </c>
      <c r="AI1530" s="26"/>
      <c r="AJ1530" s="26" t="s">
        <v>322</v>
      </c>
      <c r="AK1530" s="26" t="s">
        <v>322</v>
      </c>
      <c r="AL1530" s="26" t="s">
        <v>322</v>
      </c>
      <c r="AM1530" s="26" t="str" cm="1">
        <f t="array" ref="AM1530">IF(AH1530="Yes",T1530&amp;" (Suspended as of: "&amp;TEXT(AI1530,"m/dd/yyyy")&amp;")",T1530)</f>
        <v xml:space="preserve"> </v>
      </c>
      <c r="AN1530" t="str" cm="1">
        <f t="array" ref="AN153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30" t="str" cm="1">
        <f t="array" ref="AO153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3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30" t="e">
        <f>VLOOKUP(data[[#This Row],[Lead Name]],get_cat!$A$170:$B$172,2,0)</f>
        <v>#N/A</v>
      </c>
      <c r="AR153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31" spans="1:44" x14ac:dyDescent="0.35">
      <c r="A1531" t="s">
        <v>133</v>
      </c>
      <c r="B1531" t="s">
        <v>322</v>
      </c>
      <c r="C1531" t="s">
        <v>322</v>
      </c>
      <c r="D1531" t="s">
        <v>322</v>
      </c>
      <c r="E1531" t="s">
        <v>48</v>
      </c>
      <c r="F1531" t="s">
        <v>48</v>
      </c>
      <c r="G1531" t="s">
        <v>48</v>
      </c>
      <c r="H1531" t="s">
        <v>48</v>
      </c>
      <c r="I1531" t="s">
        <v>48</v>
      </c>
      <c r="J1531" t="s">
        <v>48</v>
      </c>
      <c r="K1531" t="s">
        <v>48</v>
      </c>
      <c r="L1531" t="s">
        <v>48</v>
      </c>
      <c r="M1531" t="s">
        <v>48</v>
      </c>
      <c r="N1531" t="s">
        <v>48</v>
      </c>
      <c r="O1531" t="s">
        <v>48</v>
      </c>
      <c r="P1531" t="s">
        <v>48</v>
      </c>
      <c r="Q1531" t="s">
        <v>48</v>
      </c>
      <c r="R1531" t="s">
        <v>48</v>
      </c>
      <c r="S1531" t="s">
        <v>48</v>
      </c>
      <c r="T1531" t="s">
        <v>322</v>
      </c>
      <c r="U1531" t="s">
        <v>322</v>
      </c>
      <c r="V1531" t="s">
        <v>322</v>
      </c>
      <c r="W1531" t="s">
        <v>322</v>
      </c>
      <c r="X1531" t="s">
        <v>322</v>
      </c>
      <c r="Y1531" t="s">
        <v>322</v>
      </c>
      <c r="Z1531" t="s">
        <v>322</v>
      </c>
      <c r="AH1531" t="s">
        <v>322</v>
      </c>
      <c r="AI1531" s="26"/>
      <c r="AJ1531" s="26" t="s">
        <v>322</v>
      </c>
      <c r="AK1531" s="26" t="s">
        <v>322</v>
      </c>
      <c r="AL1531" s="26" t="s">
        <v>322</v>
      </c>
      <c r="AM1531" s="26" t="str" cm="1">
        <f t="array" ref="AM1531">IF(AH1531="Yes",T1531&amp;" (Suspended as of: "&amp;TEXT(AI1531,"m/dd/yyyy")&amp;")",T1531)</f>
        <v xml:space="preserve"> </v>
      </c>
      <c r="AN1531" t="str" cm="1">
        <f t="array" ref="AN153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31" t="str" cm="1">
        <f t="array" ref="AO153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3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31" t="e">
        <f>VLOOKUP(data[[#This Row],[Lead Name]],get_cat!$A$170:$B$172,2,0)</f>
        <v>#N/A</v>
      </c>
      <c r="AR153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32" spans="1:44" x14ac:dyDescent="0.35">
      <c r="A1532" t="s">
        <v>133</v>
      </c>
      <c r="B1532" t="s">
        <v>322</v>
      </c>
      <c r="C1532" t="s">
        <v>322</v>
      </c>
      <c r="D1532" t="s">
        <v>322</v>
      </c>
      <c r="E1532" t="s">
        <v>48</v>
      </c>
      <c r="F1532" t="s">
        <v>48</v>
      </c>
      <c r="G1532" t="s">
        <v>48</v>
      </c>
      <c r="H1532" t="s">
        <v>48</v>
      </c>
      <c r="I1532" t="s">
        <v>48</v>
      </c>
      <c r="J1532" t="s">
        <v>48</v>
      </c>
      <c r="K1532" t="s">
        <v>48</v>
      </c>
      <c r="L1532" t="s">
        <v>48</v>
      </c>
      <c r="M1532" t="s">
        <v>48</v>
      </c>
      <c r="N1532" t="s">
        <v>48</v>
      </c>
      <c r="O1532" t="s">
        <v>48</v>
      </c>
      <c r="P1532" t="s">
        <v>48</v>
      </c>
      <c r="Q1532" t="s">
        <v>48</v>
      </c>
      <c r="R1532" t="s">
        <v>48</v>
      </c>
      <c r="S1532" t="s">
        <v>48</v>
      </c>
      <c r="T1532" t="s">
        <v>322</v>
      </c>
      <c r="U1532" t="s">
        <v>322</v>
      </c>
      <c r="V1532" t="s">
        <v>322</v>
      </c>
      <c r="W1532" t="s">
        <v>322</v>
      </c>
      <c r="X1532" t="s">
        <v>322</v>
      </c>
      <c r="Y1532" t="s">
        <v>322</v>
      </c>
      <c r="Z1532" t="s">
        <v>322</v>
      </c>
      <c r="AH1532" t="s">
        <v>322</v>
      </c>
      <c r="AI1532" s="26"/>
      <c r="AJ1532" s="26" t="s">
        <v>322</v>
      </c>
      <c r="AK1532" s="26" t="s">
        <v>322</v>
      </c>
      <c r="AL1532" s="26" t="s">
        <v>322</v>
      </c>
      <c r="AM1532" s="26" t="str" cm="1">
        <f t="array" ref="AM1532">IF(AH1532="Yes",T1532&amp;" (Suspended as of: "&amp;TEXT(AI1532,"m/dd/yyyy")&amp;")",T1532)</f>
        <v xml:space="preserve"> </v>
      </c>
      <c r="AN1532" t="str" cm="1">
        <f t="array" ref="AN153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32" t="str" cm="1">
        <f t="array" ref="AO153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3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32" t="e">
        <f>VLOOKUP(data[[#This Row],[Lead Name]],get_cat!$A$170:$B$172,2,0)</f>
        <v>#N/A</v>
      </c>
      <c r="AR153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33" spans="1:44" x14ac:dyDescent="0.35">
      <c r="A1533" t="s">
        <v>133</v>
      </c>
      <c r="B1533" t="s">
        <v>322</v>
      </c>
      <c r="C1533" t="s">
        <v>322</v>
      </c>
      <c r="D1533" t="s">
        <v>322</v>
      </c>
      <c r="E1533" t="s">
        <v>48</v>
      </c>
      <c r="F1533" t="s">
        <v>48</v>
      </c>
      <c r="G1533" t="s">
        <v>48</v>
      </c>
      <c r="H1533" t="s">
        <v>48</v>
      </c>
      <c r="I1533" t="s">
        <v>48</v>
      </c>
      <c r="J1533" t="s">
        <v>48</v>
      </c>
      <c r="K1533" t="s">
        <v>48</v>
      </c>
      <c r="L1533" t="s">
        <v>48</v>
      </c>
      <c r="M1533" t="s">
        <v>48</v>
      </c>
      <c r="N1533" t="s">
        <v>48</v>
      </c>
      <c r="O1533" t="s">
        <v>48</v>
      </c>
      <c r="P1533" t="s">
        <v>48</v>
      </c>
      <c r="Q1533" t="s">
        <v>48</v>
      </c>
      <c r="R1533" t="s">
        <v>48</v>
      </c>
      <c r="S1533" t="s">
        <v>48</v>
      </c>
      <c r="T1533" t="s">
        <v>322</v>
      </c>
      <c r="U1533" t="s">
        <v>322</v>
      </c>
      <c r="V1533" t="s">
        <v>322</v>
      </c>
      <c r="W1533" t="s">
        <v>322</v>
      </c>
      <c r="X1533" t="s">
        <v>322</v>
      </c>
      <c r="Y1533" t="s">
        <v>322</v>
      </c>
      <c r="Z1533" t="s">
        <v>322</v>
      </c>
      <c r="AH1533" t="s">
        <v>322</v>
      </c>
      <c r="AI1533" s="26"/>
      <c r="AJ1533" s="26" t="s">
        <v>322</v>
      </c>
      <c r="AK1533" s="26" t="s">
        <v>322</v>
      </c>
      <c r="AL1533" s="26" t="s">
        <v>322</v>
      </c>
      <c r="AM1533" s="26" t="str" cm="1">
        <f t="array" ref="AM1533">IF(AH1533="Yes",T1533&amp;" (Suspended as of: "&amp;TEXT(AI1533,"m/dd/yyyy")&amp;")",T1533)</f>
        <v xml:space="preserve"> </v>
      </c>
      <c r="AN1533" t="str" cm="1">
        <f t="array" ref="AN153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33" t="str" cm="1">
        <f t="array" ref="AO153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3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33" t="e">
        <f>VLOOKUP(data[[#This Row],[Lead Name]],get_cat!$A$170:$B$172,2,0)</f>
        <v>#N/A</v>
      </c>
      <c r="AR153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34" spans="1:44" x14ac:dyDescent="0.35">
      <c r="A1534" t="s">
        <v>133</v>
      </c>
      <c r="B1534" t="s">
        <v>322</v>
      </c>
      <c r="C1534" t="s">
        <v>322</v>
      </c>
      <c r="D1534" t="s">
        <v>322</v>
      </c>
      <c r="E1534" t="s">
        <v>48</v>
      </c>
      <c r="F1534" t="s">
        <v>48</v>
      </c>
      <c r="G1534" t="s">
        <v>48</v>
      </c>
      <c r="H1534" t="s">
        <v>48</v>
      </c>
      <c r="I1534" t="s">
        <v>48</v>
      </c>
      <c r="J1534" t="s">
        <v>48</v>
      </c>
      <c r="K1534" t="s">
        <v>48</v>
      </c>
      <c r="L1534" t="s">
        <v>48</v>
      </c>
      <c r="M1534" t="s">
        <v>48</v>
      </c>
      <c r="N1534" t="s">
        <v>48</v>
      </c>
      <c r="O1534" t="s">
        <v>48</v>
      </c>
      <c r="P1534" t="s">
        <v>48</v>
      </c>
      <c r="Q1534" t="s">
        <v>48</v>
      </c>
      <c r="R1534" t="s">
        <v>48</v>
      </c>
      <c r="S1534" t="s">
        <v>48</v>
      </c>
      <c r="T1534" t="s">
        <v>322</v>
      </c>
      <c r="U1534" t="s">
        <v>322</v>
      </c>
      <c r="V1534" t="s">
        <v>322</v>
      </c>
      <c r="W1534" t="s">
        <v>322</v>
      </c>
      <c r="X1534" t="s">
        <v>322</v>
      </c>
      <c r="Y1534" t="s">
        <v>322</v>
      </c>
      <c r="Z1534" t="s">
        <v>322</v>
      </c>
      <c r="AH1534" t="s">
        <v>322</v>
      </c>
      <c r="AI1534" s="26"/>
      <c r="AJ1534" s="26" t="s">
        <v>322</v>
      </c>
      <c r="AK1534" s="26" t="s">
        <v>322</v>
      </c>
      <c r="AL1534" s="26" t="s">
        <v>322</v>
      </c>
      <c r="AM1534" s="26" t="str" cm="1">
        <f t="array" ref="AM1534">IF(AH1534="Yes",T1534&amp;" (Suspended as of: "&amp;TEXT(AI1534,"m/dd/yyyy")&amp;")",T1534)</f>
        <v xml:space="preserve"> </v>
      </c>
      <c r="AN1534" t="str" cm="1">
        <f t="array" ref="AN153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34" t="str" cm="1">
        <f t="array" ref="AO153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3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34" t="e">
        <f>VLOOKUP(data[[#This Row],[Lead Name]],get_cat!$A$170:$B$172,2,0)</f>
        <v>#N/A</v>
      </c>
      <c r="AR153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35" spans="1:44" x14ac:dyDescent="0.35">
      <c r="A1535" t="s">
        <v>133</v>
      </c>
      <c r="B1535" t="s">
        <v>322</v>
      </c>
      <c r="C1535" t="s">
        <v>322</v>
      </c>
      <c r="D1535" t="s">
        <v>322</v>
      </c>
      <c r="E1535" t="s">
        <v>48</v>
      </c>
      <c r="F1535" t="s">
        <v>48</v>
      </c>
      <c r="G1535" t="s">
        <v>48</v>
      </c>
      <c r="H1535" t="s">
        <v>48</v>
      </c>
      <c r="I1535" t="s">
        <v>48</v>
      </c>
      <c r="J1535" t="s">
        <v>48</v>
      </c>
      <c r="K1535" t="s">
        <v>48</v>
      </c>
      <c r="L1535" t="s">
        <v>48</v>
      </c>
      <c r="M1535" t="s">
        <v>48</v>
      </c>
      <c r="N1535" t="s">
        <v>48</v>
      </c>
      <c r="O1535" t="s">
        <v>48</v>
      </c>
      <c r="P1535" t="s">
        <v>48</v>
      </c>
      <c r="Q1535" t="s">
        <v>48</v>
      </c>
      <c r="R1535" t="s">
        <v>48</v>
      </c>
      <c r="S1535" t="s">
        <v>48</v>
      </c>
      <c r="T1535" t="s">
        <v>322</v>
      </c>
      <c r="U1535" t="s">
        <v>322</v>
      </c>
      <c r="V1535" t="s">
        <v>322</v>
      </c>
      <c r="W1535" t="s">
        <v>322</v>
      </c>
      <c r="X1535" t="s">
        <v>322</v>
      </c>
      <c r="Y1535" t="s">
        <v>322</v>
      </c>
      <c r="Z1535" t="s">
        <v>322</v>
      </c>
      <c r="AH1535" t="s">
        <v>322</v>
      </c>
      <c r="AI1535" s="26"/>
      <c r="AJ1535" s="26" t="s">
        <v>322</v>
      </c>
      <c r="AK1535" s="26" t="s">
        <v>322</v>
      </c>
      <c r="AL1535" s="26" t="s">
        <v>322</v>
      </c>
      <c r="AM1535" s="26" t="str" cm="1">
        <f t="array" ref="AM1535">IF(AH1535="Yes",T1535&amp;" (Suspended as of: "&amp;TEXT(AI1535,"m/dd/yyyy")&amp;")",T1535)</f>
        <v xml:space="preserve"> </v>
      </c>
      <c r="AN1535" t="str" cm="1">
        <f t="array" ref="AN153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35" t="str" cm="1">
        <f t="array" ref="AO153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3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35" t="e">
        <f>VLOOKUP(data[[#This Row],[Lead Name]],get_cat!$A$170:$B$172,2,0)</f>
        <v>#N/A</v>
      </c>
      <c r="AR153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36" spans="1:44" x14ac:dyDescent="0.35">
      <c r="A1536" t="s">
        <v>133</v>
      </c>
      <c r="B1536" t="s">
        <v>322</v>
      </c>
      <c r="C1536" t="s">
        <v>322</v>
      </c>
      <c r="D1536" t="s">
        <v>322</v>
      </c>
      <c r="E1536" t="s">
        <v>48</v>
      </c>
      <c r="F1536" t="s">
        <v>48</v>
      </c>
      <c r="G1536" t="s">
        <v>48</v>
      </c>
      <c r="H1536" t="s">
        <v>48</v>
      </c>
      <c r="I1536" t="s">
        <v>48</v>
      </c>
      <c r="J1536" t="s">
        <v>48</v>
      </c>
      <c r="K1536" t="s">
        <v>48</v>
      </c>
      <c r="L1536" t="s">
        <v>48</v>
      </c>
      <c r="M1536" t="s">
        <v>48</v>
      </c>
      <c r="N1536" t="s">
        <v>48</v>
      </c>
      <c r="O1536" t="s">
        <v>48</v>
      </c>
      <c r="P1536" t="s">
        <v>48</v>
      </c>
      <c r="Q1536" t="s">
        <v>48</v>
      </c>
      <c r="R1536" t="s">
        <v>48</v>
      </c>
      <c r="S1536" t="s">
        <v>48</v>
      </c>
      <c r="T1536" t="s">
        <v>322</v>
      </c>
      <c r="U1536" t="s">
        <v>322</v>
      </c>
      <c r="V1536" t="s">
        <v>322</v>
      </c>
      <c r="W1536" t="s">
        <v>322</v>
      </c>
      <c r="X1536" t="s">
        <v>322</v>
      </c>
      <c r="Y1536" t="s">
        <v>322</v>
      </c>
      <c r="Z1536" t="s">
        <v>322</v>
      </c>
      <c r="AH1536" t="s">
        <v>322</v>
      </c>
      <c r="AI1536" s="26"/>
      <c r="AJ1536" s="26" t="s">
        <v>322</v>
      </c>
      <c r="AK1536" s="26" t="s">
        <v>322</v>
      </c>
      <c r="AL1536" s="26" t="s">
        <v>322</v>
      </c>
      <c r="AM1536" s="26" t="str" cm="1">
        <f t="array" ref="AM1536">IF(AH1536="Yes",T1536&amp;" (Suspended as of: "&amp;TEXT(AI1536,"m/dd/yyyy")&amp;")",T1536)</f>
        <v xml:space="preserve"> </v>
      </c>
      <c r="AN1536" t="str" cm="1">
        <f t="array" ref="AN153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36" t="str" cm="1">
        <f t="array" ref="AO153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3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36" t="e">
        <f>VLOOKUP(data[[#This Row],[Lead Name]],get_cat!$A$170:$B$172,2,0)</f>
        <v>#N/A</v>
      </c>
      <c r="AR153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37" spans="1:44" x14ac:dyDescent="0.35">
      <c r="A1537" t="s">
        <v>133</v>
      </c>
      <c r="B1537" t="s">
        <v>322</v>
      </c>
      <c r="C1537" t="s">
        <v>322</v>
      </c>
      <c r="D1537" t="s">
        <v>322</v>
      </c>
      <c r="E1537" t="s">
        <v>48</v>
      </c>
      <c r="F1537" t="s">
        <v>48</v>
      </c>
      <c r="G1537" t="s">
        <v>48</v>
      </c>
      <c r="H1537" t="s">
        <v>48</v>
      </c>
      <c r="I1537" t="s">
        <v>48</v>
      </c>
      <c r="J1537" t="s">
        <v>48</v>
      </c>
      <c r="K1537" t="s">
        <v>48</v>
      </c>
      <c r="L1537" t="s">
        <v>48</v>
      </c>
      <c r="M1537" t="s">
        <v>48</v>
      </c>
      <c r="N1537" t="s">
        <v>48</v>
      </c>
      <c r="O1537" t="s">
        <v>48</v>
      </c>
      <c r="P1537" t="s">
        <v>48</v>
      </c>
      <c r="Q1537" t="s">
        <v>48</v>
      </c>
      <c r="R1537" t="s">
        <v>48</v>
      </c>
      <c r="S1537" t="s">
        <v>48</v>
      </c>
      <c r="T1537" t="s">
        <v>322</v>
      </c>
      <c r="U1537" t="s">
        <v>322</v>
      </c>
      <c r="V1537" t="s">
        <v>322</v>
      </c>
      <c r="W1537" t="s">
        <v>322</v>
      </c>
      <c r="X1537" t="s">
        <v>322</v>
      </c>
      <c r="Y1537" t="s">
        <v>322</v>
      </c>
      <c r="Z1537" t="s">
        <v>322</v>
      </c>
      <c r="AH1537" t="s">
        <v>322</v>
      </c>
      <c r="AI1537" s="26"/>
      <c r="AJ1537" s="26" t="s">
        <v>322</v>
      </c>
      <c r="AK1537" s="26" t="s">
        <v>322</v>
      </c>
      <c r="AL1537" s="26" t="s">
        <v>322</v>
      </c>
      <c r="AM1537" s="26" t="str" cm="1">
        <f t="array" ref="AM1537">IF(AH1537="Yes",T1537&amp;" (Suspended as of: "&amp;TEXT(AI1537,"m/dd/yyyy")&amp;")",T1537)</f>
        <v xml:space="preserve"> </v>
      </c>
      <c r="AN1537" t="str" cm="1">
        <f t="array" ref="AN153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37" t="str" cm="1">
        <f t="array" ref="AO153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3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37" t="e">
        <f>VLOOKUP(data[[#This Row],[Lead Name]],get_cat!$A$170:$B$172,2,0)</f>
        <v>#N/A</v>
      </c>
      <c r="AR153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38" spans="1:44" x14ac:dyDescent="0.35">
      <c r="A1538" t="s">
        <v>133</v>
      </c>
      <c r="B1538" t="s">
        <v>322</v>
      </c>
      <c r="C1538" t="s">
        <v>322</v>
      </c>
      <c r="D1538" t="s">
        <v>322</v>
      </c>
      <c r="E1538" t="s">
        <v>48</v>
      </c>
      <c r="F1538" t="s">
        <v>48</v>
      </c>
      <c r="G1538" t="s">
        <v>48</v>
      </c>
      <c r="H1538" t="s">
        <v>48</v>
      </c>
      <c r="I1538" t="s">
        <v>48</v>
      </c>
      <c r="J1538" t="s">
        <v>48</v>
      </c>
      <c r="K1538" t="s">
        <v>48</v>
      </c>
      <c r="L1538" t="s">
        <v>48</v>
      </c>
      <c r="M1538" t="s">
        <v>48</v>
      </c>
      <c r="N1538" t="s">
        <v>48</v>
      </c>
      <c r="O1538" t="s">
        <v>48</v>
      </c>
      <c r="P1538" t="s">
        <v>48</v>
      </c>
      <c r="Q1538" t="s">
        <v>48</v>
      </c>
      <c r="R1538" t="s">
        <v>48</v>
      </c>
      <c r="S1538" t="s">
        <v>48</v>
      </c>
      <c r="T1538" t="s">
        <v>322</v>
      </c>
      <c r="U1538" t="s">
        <v>322</v>
      </c>
      <c r="V1538" t="s">
        <v>322</v>
      </c>
      <c r="W1538" t="s">
        <v>322</v>
      </c>
      <c r="X1538" t="s">
        <v>322</v>
      </c>
      <c r="Y1538" t="s">
        <v>322</v>
      </c>
      <c r="Z1538" t="s">
        <v>322</v>
      </c>
      <c r="AH1538" t="s">
        <v>322</v>
      </c>
      <c r="AI1538" s="26"/>
      <c r="AJ1538" s="26" t="s">
        <v>322</v>
      </c>
      <c r="AK1538" s="26" t="s">
        <v>322</v>
      </c>
      <c r="AL1538" s="26" t="s">
        <v>322</v>
      </c>
      <c r="AM1538" s="26" t="str" cm="1">
        <f t="array" ref="AM1538">IF(AH1538="Yes",T1538&amp;" (Suspended as of: "&amp;TEXT(AI1538,"m/dd/yyyy")&amp;")",T1538)</f>
        <v xml:space="preserve"> </v>
      </c>
      <c r="AN1538" t="str" cm="1">
        <f t="array" ref="AN153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38" t="str" cm="1">
        <f t="array" ref="AO153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3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38" t="e">
        <f>VLOOKUP(data[[#This Row],[Lead Name]],get_cat!$A$170:$B$172,2,0)</f>
        <v>#N/A</v>
      </c>
      <c r="AR153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39" spans="1:44" x14ac:dyDescent="0.35">
      <c r="A1539" t="s">
        <v>133</v>
      </c>
      <c r="B1539" t="s">
        <v>322</v>
      </c>
      <c r="C1539" t="s">
        <v>322</v>
      </c>
      <c r="D1539" t="s">
        <v>322</v>
      </c>
      <c r="E1539" t="s">
        <v>48</v>
      </c>
      <c r="F1539" t="s">
        <v>48</v>
      </c>
      <c r="G1539" t="s">
        <v>48</v>
      </c>
      <c r="H1539" t="s">
        <v>48</v>
      </c>
      <c r="I1539" t="s">
        <v>48</v>
      </c>
      <c r="J1539" t="s">
        <v>48</v>
      </c>
      <c r="K1539" t="s">
        <v>48</v>
      </c>
      <c r="L1539" t="s">
        <v>48</v>
      </c>
      <c r="M1539" t="s">
        <v>48</v>
      </c>
      <c r="N1539" t="s">
        <v>48</v>
      </c>
      <c r="O1539" t="s">
        <v>48</v>
      </c>
      <c r="P1539" t="s">
        <v>48</v>
      </c>
      <c r="Q1539" t="s">
        <v>48</v>
      </c>
      <c r="R1539" t="s">
        <v>48</v>
      </c>
      <c r="S1539" t="s">
        <v>48</v>
      </c>
      <c r="T1539" t="s">
        <v>322</v>
      </c>
      <c r="U1539" t="s">
        <v>322</v>
      </c>
      <c r="V1539" t="s">
        <v>322</v>
      </c>
      <c r="W1539" t="s">
        <v>322</v>
      </c>
      <c r="X1539" t="s">
        <v>322</v>
      </c>
      <c r="Y1539" t="s">
        <v>322</v>
      </c>
      <c r="Z1539" t="s">
        <v>322</v>
      </c>
      <c r="AH1539" t="s">
        <v>322</v>
      </c>
      <c r="AI1539" s="26"/>
      <c r="AJ1539" s="26" t="s">
        <v>322</v>
      </c>
      <c r="AK1539" s="26" t="s">
        <v>322</v>
      </c>
      <c r="AL1539" s="26" t="s">
        <v>322</v>
      </c>
      <c r="AM1539" s="26" t="str" cm="1">
        <f t="array" ref="AM1539">IF(AH1539="Yes",T1539&amp;" (Suspended as of: "&amp;TEXT(AI1539,"m/dd/yyyy")&amp;")",T1539)</f>
        <v xml:space="preserve"> </v>
      </c>
      <c r="AN1539" t="str" cm="1">
        <f t="array" ref="AN153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39" t="str" cm="1">
        <f t="array" ref="AO153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3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39" t="e">
        <f>VLOOKUP(data[[#This Row],[Lead Name]],get_cat!$A$170:$B$172,2,0)</f>
        <v>#N/A</v>
      </c>
      <c r="AR153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40" spans="1:44" x14ac:dyDescent="0.35">
      <c r="A1540" t="s">
        <v>133</v>
      </c>
      <c r="B1540" t="s">
        <v>322</v>
      </c>
      <c r="C1540" t="s">
        <v>322</v>
      </c>
      <c r="D1540" t="s">
        <v>322</v>
      </c>
      <c r="E1540" t="s">
        <v>48</v>
      </c>
      <c r="F1540" t="s">
        <v>48</v>
      </c>
      <c r="G1540" t="s">
        <v>48</v>
      </c>
      <c r="H1540" t="s">
        <v>48</v>
      </c>
      <c r="I1540" t="s">
        <v>48</v>
      </c>
      <c r="J1540" t="s">
        <v>48</v>
      </c>
      <c r="K1540" t="s">
        <v>48</v>
      </c>
      <c r="L1540" t="s">
        <v>48</v>
      </c>
      <c r="M1540" t="s">
        <v>48</v>
      </c>
      <c r="N1540" t="s">
        <v>48</v>
      </c>
      <c r="O1540" t="s">
        <v>48</v>
      </c>
      <c r="P1540" t="s">
        <v>48</v>
      </c>
      <c r="Q1540" t="s">
        <v>48</v>
      </c>
      <c r="R1540" t="s">
        <v>48</v>
      </c>
      <c r="S1540" t="s">
        <v>48</v>
      </c>
      <c r="T1540" t="s">
        <v>322</v>
      </c>
      <c r="U1540" t="s">
        <v>322</v>
      </c>
      <c r="V1540" t="s">
        <v>322</v>
      </c>
      <c r="W1540" t="s">
        <v>322</v>
      </c>
      <c r="X1540" t="s">
        <v>322</v>
      </c>
      <c r="Y1540" t="s">
        <v>322</v>
      </c>
      <c r="Z1540" t="s">
        <v>322</v>
      </c>
      <c r="AH1540" t="s">
        <v>322</v>
      </c>
      <c r="AI1540" s="26"/>
      <c r="AJ1540" s="26" t="s">
        <v>322</v>
      </c>
      <c r="AK1540" s="26" t="s">
        <v>322</v>
      </c>
      <c r="AL1540" s="26" t="s">
        <v>322</v>
      </c>
      <c r="AM1540" s="26" t="str" cm="1">
        <f t="array" ref="AM1540">IF(AH1540="Yes",T1540&amp;" (Suspended as of: "&amp;TEXT(AI1540,"m/dd/yyyy")&amp;")",T1540)</f>
        <v xml:space="preserve"> </v>
      </c>
      <c r="AN1540" t="str" cm="1">
        <f t="array" ref="AN154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40" t="str" cm="1">
        <f t="array" ref="AO154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4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40" t="e">
        <f>VLOOKUP(data[[#This Row],[Lead Name]],get_cat!$A$170:$B$172,2,0)</f>
        <v>#N/A</v>
      </c>
      <c r="AR154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41" spans="1:44" x14ac:dyDescent="0.35">
      <c r="A1541" t="s">
        <v>133</v>
      </c>
      <c r="B1541" t="s">
        <v>322</v>
      </c>
      <c r="C1541" t="s">
        <v>322</v>
      </c>
      <c r="D1541" t="s">
        <v>322</v>
      </c>
      <c r="E1541" t="s">
        <v>48</v>
      </c>
      <c r="F1541" t="s">
        <v>48</v>
      </c>
      <c r="G1541" t="s">
        <v>48</v>
      </c>
      <c r="H1541" t="s">
        <v>48</v>
      </c>
      <c r="I1541" t="s">
        <v>48</v>
      </c>
      <c r="J1541" t="s">
        <v>48</v>
      </c>
      <c r="K1541" t="s">
        <v>48</v>
      </c>
      <c r="L1541" t="s">
        <v>48</v>
      </c>
      <c r="M1541" t="s">
        <v>48</v>
      </c>
      <c r="N1541" t="s">
        <v>48</v>
      </c>
      <c r="O1541" t="s">
        <v>48</v>
      </c>
      <c r="P1541" t="s">
        <v>48</v>
      </c>
      <c r="Q1541" t="s">
        <v>48</v>
      </c>
      <c r="R1541" t="s">
        <v>48</v>
      </c>
      <c r="S1541" t="s">
        <v>48</v>
      </c>
      <c r="T1541" t="s">
        <v>322</v>
      </c>
      <c r="U1541" t="s">
        <v>322</v>
      </c>
      <c r="V1541" t="s">
        <v>322</v>
      </c>
      <c r="W1541" t="s">
        <v>322</v>
      </c>
      <c r="X1541" t="s">
        <v>322</v>
      </c>
      <c r="Y1541" t="s">
        <v>322</v>
      </c>
      <c r="Z1541" t="s">
        <v>322</v>
      </c>
      <c r="AH1541" t="s">
        <v>322</v>
      </c>
      <c r="AI1541" s="26"/>
      <c r="AJ1541" s="26" t="s">
        <v>322</v>
      </c>
      <c r="AK1541" s="26" t="s">
        <v>322</v>
      </c>
      <c r="AL1541" s="26" t="s">
        <v>322</v>
      </c>
      <c r="AM1541" s="26" t="str" cm="1">
        <f t="array" ref="AM1541">IF(AH1541="Yes",T1541&amp;" (Suspended as of: "&amp;TEXT(AI1541,"m/dd/yyyy")&amp;")",T1541)</f>
        <v xml:space="preserve"> </v>
      </c>
      <c r="AN1541" t="str" cm="1">
        <f t="array" ref="AN154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41" t="str" cm="1">
        <f t="array" ref="AO154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4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41" t="e">
        <f>VLOOKUP(data[[#This Row],[Lead Name]],get_cat!$A$170:$B$172,2,0)</f>
        <v>#N/A</v>
      </c>
      <c r="AR154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42" spans="1:44" x14ac:dyDescent="0.35">
      <c r="A1542" t="s">
        <v>133</v>
      </c>
      <c r="B1542" t="s">
        <v>322</v>
      </c>
      <c r="C1542" t="s">
        <v>322</v>
      </c>
      <c r="D1542" t="s">
        <v>322</v>
      </c>
      <c r="E1542" t="s">
        <v>48</v>
      </c>
      <c r="F1542" t="s">
        <v>48</v>
      </c>
      <c r="G1542" t="s">
        <v>48</v>
      </c>
      <c r="H1542" t="s">
        <v>48</v>
      </c>
      <c r="I1542" t="s">
        <v>48</v>
      </c>
      <c r="J1542" t="s">
        <v>48</v>
      </c>
      <c r="K1542" t="s">
        <v>48</v>
      </c>
      <c r="L1542" t="s">
        <v>48</v>
      </c>
      <c r="M1542" t="s">
        <v>48</v>
      </c>
      <c r="N1542" t="s">
        <v>48</v>
      </c>
      <c r="O1542" t="s">
        <v>48</v>
      </c>
      <c r="P1542" t="s">
        <v>48</v>
      </c>
      <c r="Q1542" t="s">
        <v>48</v>
      </c>
      <c r="R1542" t="s">
        <v>48</v>
      </c>
      <c r="S1542" t="s">
        <v>48</v>
      </c>
      <c r="T1542" t="s">
        <v>322</v>
      </c>
      <c r="U1542" t="s">
        <v>322</v>
      </c>
      <c r="V1542" t="s">
        <v>322</v>
      </c>
      <c r="W1542" t="s">
        <v>322</v>
      </c>
      <c r="X1542" t="s">
        <v>322</v>
      </c>
      <c r="Y1542" t="s">
        <v>322</v>
      </c>
      <c r="Z1542" t="s">
        <v>322</v>
      </c>
      <c r="AH1542" t="s">
        <v>322</v>
      </c>
      <c r="AI1542" s="26"/>
      <c r="AJ1542" s="26" t="s">
        <v>322</v>
      </c>
      <c r="AK1542" s="26" t="s">
        <v>322</v>
      </c>
      <c r="AL1542" s="26" t="s">
        <v>322</v>
      </c>
      <c r="AM1542" s="26" t="str" cm="1">
        <f t="array" ref="AM1542">IF(AH1542="Yes",T1542&amp;" (Suspended as of: "&amp;TEXT(AI1542,"m/dd/yyyy")&amp;")",T1542)</f>
        <v xml:space="preserve"> </v>
      </c>
      <c r="AN1542" t="str" cm="1">
        <f t="array" ref="AN154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42" t="str" cm="1">
        <f t="array" ref="AO154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4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42" t="e">
        <f>VLOOKUP(data[[#This Row],[Lead Name]],get_cat!$A$170:$B$172,2,0)</f>
        <v>#N/A</v>
      </c>
      <c r="AR154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43" spans="1:44" x14ac:dyDescent="0.35">
      <c r="A1543" t="s">
        <v>133</v>
      </c>
      <c r="B1543" t="s">
        <v>322</v>
      </c>
      <c r="C1543" t="s">
        <v>322</v>
      </c>
      <c r="D1543" t="s">
        <v>322</v>
      </c>
      <c r="E1543" t="s">
        <v>48</v>
      </c>
      <c r="F1543" t="s">
        <v>48</v>
      </c>
      <c r="G1543" t="s">
        <v>48</v>
      </c>
      <c r="H1543" t="s">
        <v>48</v>
      </c>
      <c r="I1543" t="s">
        <v>48</v>
      </c>
      <c r="J1543" t="s">
        <v>48</v>
      </c>
      <c r="K1543" t="s">
        <v>48</v>
      </c>
      <c r="L1543" t="s">
        <v>48</v>
      </c>
      <c r="M1543" t="s">
        <v>48</v>
      </c>
      <c r="N1543" t="s">
        <v>48</v>
      </c>
      <c r="O1543" t="s">
        <v>48</v>
      </c>
      <c r="P1543" t="s">
        <v>48</v>
      </c>
      <c r="Q1543" t="s">
        <v>48</v>
      </c>
      <c r="R1543" t="s">
        <v>48</v>
      </c>
      <c r="S1543" t="s">
        <v>48</v>
      </c>
      <c r="T1543" t="s">
        <v>322</v>
      </c>
      <c r="U1543" t="s">
        <v>322</v>
      </c>
      <c r="V1543" t="s">
        <v>322</v>
      </c>
      <c r="W1543" t="s">
        <v>322</v>
      </c>
      <c r="X1543" t="s">
        <v>322</v>
      </c>
      <c r="Y1543" t="s">
        <v>322</v>
      </c>
      <c r="Z1543" t="s">
        <v>322</v>
      </c>
      <c r="AH1543" t="s">
        <v>322</v>
      </c>
      <c r="AI1543" s="26"/>
      <c r="AJ1543" s="26" t="s">
        <v>322</v>
      </c>
      <c r="AK1543" s="26" t="s">
        <v>322</v>
      </c>
      <c r="AL1543" s="26" t="s">
        <v>322</v>
      </c>
      <c r="AM1543" s="26" t="str" cm="1">
        <f t="array" ref="AM1543">IF(AH1543="Yes",T1543&amp;" (Suspended as of: "&amp;TEXT(AI1543,"m/dd/yyyy")&amp;")",T1543)</f>
        <v xml:space="preserve"> </v>
      </c>
      <c r="AN1543" t="str" cm="1">
        <f t="array" ref="AN154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43" t="str" cm="1">
        <f t="array" ref="AO154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4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43" t="e">
        <f>VLOOKUP(data[[#This Row],[Lead Name]],get_cat!$A$170:$B$172,2,0)</f>
        <v>#N/A</v>
      </c>
      <c r="AR154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44" spans="1:44" x14ac:dyDescent="0.35">
      <c r="A1544" t="s">
        <v>133</v>
      </c>
      <c r="B1544" t="s">
        <v>322</v>
      </c>
      <c r="C1544" t="s">
        <v>322</v>
      </c>
      <c r="D1544" t="s">
        <v>322</v>
      </c>
      <c r="E1544" t="s">
        <v>48</v>
      </c>
      <c r="F1544" t="s">
        <v>48</v>
      </c>
      <c r="G1544" t="s">
        <v>48</v>
      </c>
      <c r="H1544" t="s">
        <v>48</v>
      </c>
      <c r="I1544" t="s">
        <v>48</v>
      </c>
      <c r="J1544" t="s">
        <v>48</v>
      </c>
      <c r="K1544" t="s">
        <v>48</v>
      </c>
      <c r="L1544" t="s">
        <v>48</v>
      </c>
      <c r="M1544" t="s">
        <v>48</v>
      </c>
      <c r="N1544" t="s">
        <v>48</v>
      </c>
      <c r="O1544" t="s">
        <v>48</v>
      </c>
      <c r="P1544" t="s">
        <v>48</v>
      </c>
      <c r="Q1544" t="s">
        <v>48</v>
      </c>
      <c r="R1544" t="s">
        <v>48</v>
      </c>
      <c r="S1544" t="s">
        <v>48</v>
      </c>
      <c r="T1544" t="s">
        <v>322</v>
      </c>
      <c r="U1544" t="s">
        <v>322</v>
      </c>
      <c r="V1544" t="s">
        <v>322</v>
      </c>
      <c r="W1544" t="s">
        <v>322</v>
      </c>
      <c r="X1544" t="s">
        <v>322</v>
      </c>
      <c r="Y1544" t="s">
        <v>322</v>
      </c>
      <c r="Z1544" t="s">
        <v>322</v>
      </c>
      <c r="AH1544" t="s">
        <v>322</v>
      </c>
      <c r="AI1544" s="26"/>
      <c r="AJ1544" s="26" t="s">
        <v>322</v>
      </c>
      <c r="AK1544" s="26" t="s">
        <v>322</v>
      </c>
      <c r="AL1544" s="26" t="s">
        <v>322</v>
      </c>
      <c r="AM1544" s="26" t="str" cm="1">
        <f t="array" ref="AM1544">IF(AH1544="Yes",T1544&amp;" (Suspended as of: "&amp;TEXT(AI1544,"m/dd/yyyy")&amp;")",T1544)</f>
        <v xml:space="preserve"> </v>
      </c>
      <c r="AN1544" t="str" cm="1">
        <f t="array" ref="AN154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44" t="str" cm="1">
        <f t="array" ref="AO154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4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44" t="e">
        <f>VLOOKUP(data[[#This Row],[Lead Name]],get_cat!$A$170:$B$172,2,0)</f>
        <v>#N/A</v>
      </c>
      <c r="AR154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45" spans="1:44" x14ac:dyDescent="0.35">
      <c r="A1545" t="s">
        <v>133</v>
      </c>
      <c r="B1545" t="s">
        <v>322</v>
      </c>
      <c r="C1545" t="s">
        <v>322</v>
      </c>
      <c r="D1545" t="s">
        <v>322</v>
      </c>
      <c r="E1545" t="s">
        <v>48</v>
      </c>
      <c r="F1545" t="s">
        <v>48</v>
      </c>
      <c r="G1545" t="s">
        <v>48</v>
      </c>
      <c r="H1545" t="s">
        <v>48</v>
      </c>
      <c r="I1545" t="s">
        <v>48</v>
      </c>
      <c r="J1545" t="s">
        <v>48</v>
      </c>
      <c r="K1545" t="s">
        <v>48</v>
      </c>
      <c r="L1545" t="s">
        <v>48</v>
      </c>
      <c r="M1545" t="s">
        <v>48</v>
      </c>
      <c r="N1545" t="s">
        <v>48</v>
      </c>
      <c r="O1545" t="s">
        <v>48</v>
      </c>
      <c r="P1545" t="s">
        <v>48</v>
      </c>
      <c r="Q1545" t="s">
        <v>48</v>
      </c>
      <c r="R1545" t="s">
        <v>48</v>
      </c>
      <c r="S1545" t="s">
        <v>48</v>
      </c>
      <c r="T1545" t="s">
        <v>322</v>
      </c>
      <c r="U1545" t="s">
        <v>322</v>
      </c>
      <c r="V1545" t="s">
        <v>322</v>
      </c>
      <c r="W1545" t="s">
        <v>322</v>
      </c>
      <c r="X1545" t="s">
        <v>322</v>
      </c>
      <c r="Y1545" t="s">
        <v>322</v>
      </c>
      <c r="Z1545" t="s">
        <v>322</v>
      </c>
      <c r="AH1545" t="s">
        <v>322</v>
      </c>
      <c r="AI1545" s="26"/>
      <c r="AJ1545" s="26" t="s">
        <v>322</v>
      </c>
      <c r="AK1545" s="26" t="s">
        <v>322</v>
      </c>
      <c r="AL1545" s="26" t="s">
        <v>322</v>
      </c>
      <c r="AM1545" s="26" t="str" cm="1">
        <f t="array" ref="AM1545">IF(AH1545="Yes",T1545&amp;" (Suspended as of: "&amp;TEXT(AI1545,"m/dd/yyyy")&amp;")",T1545)</f>
        <v xml:space="preserve"> </v>
      </c>
      <c r="AN1545" t="str" cm="1">
        <f t="array" ref="AN154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45" t="str" cm="1">
        <f t="array" ref="AO154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4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45" t="e">
        <f>VLOOKUP(data[[#This Row],[Lead Name]],get_cat!$A$170:$B$172,2,0)</f>
        <v>#N/A</v>
      </c>
      <c r="AR154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46" spans="1:44" x14ac:dyDescent="0.35">
      <c r="A1546" t="s">
        <v>133</v>
      </c>
      <c r="B1546" t="s">
        <v>322</v>
      </c>
      <c r="C1546" t="s">
        <v>322</v>
      </c>
      <c r="D1546" t="s">
        <v>322</v>
      </c>
      <c r="E1546" t="s">
        <v>48</v>
      </c>
      <c r="F1546" t="s">
        <v>48</v>
      </c>
      <c r="G1546" t="s">
        <v>48</v>
      </c>
      <c r="H1546" t="s">
        <v>48</v>
      </c>
      <c r="I1546" t="s">
        <v>48</v>
      </c>
      <c r="J1546" t="s">
        <v>48</v>
      </c>
      <c r="K1546" t="s">
        <v>48</v>
      </c>
      <c r="L1546" t="s">
        <v>48</v>
      </c>
      <c r="M1546" t="s">
        <v>48</v>
      </c>
      <c r="N1546" t="s">
        <v>48</v>
      </c>
      <c r="O1546" t="s">
        <v>48</v>
      </c>
      <c r="P1546" t="s">
        <v>48</v>
      </c>
      <c r="Q1546" t="s">
        <v>48</v>
      </c>
      <c r="R1546" t="s">
        <v>48</v>
      </c>
      <c r="S1546" t="s">
        <v>48</v>
      </c>
      <c r="T1546" t="s">
        <v>322</v>
      </c>
      <c r="U1546" t="s">
        <v>322</v>
      </c>
      <c r="V1546" t="s">
        <v>322</v>
      </c>
      <c r="W1546" t="s">
        <v>322</v>
      </c>
      <c r="X1546" t="s">
        <v>322</v>
      </c>
      <c r="Y1546" t="s">
        <v>322</v>
      </c>
      <c r="Z1546" t="s">
        <v>322</v>
      </c>
      <c r="AH1546" t="s">
        <v>322</v>
      </c>
      <c r="AI1546" s="26"/>
      <c r="AJ1546" s="26" t="s">
        <v>322</v>
      </c>
      <c r="AK1546" s="26" t="s">
        <v>322</v>
      </c>
      <c r="AL1546" s="26" t="s">
        <v>322</v>
      </c>
      <c r="AM1546" s="26" t="str" cm="1">
        <f t="array" ref="AM1546">IF(AH1546="Yes",T1546&amp;" (Suspended as of: "&amp;TEXT(AI1546,"m/dd/yyyy")&amp;")",T1546)</f>
        <v xml:space="preserve"> </v>
      </c>
      <c r="AN1546" t="str" cm="1">
        <f t="array" ref="AN154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46" t="str" cm="1">
        <f t="array" ref="AO154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4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46" t="e">
        <f>VLOOKUP(data[[#This Row],[Lead Name]],get_cat!$A$170:$B$172,2,0)</f>
        <v>#N/A</v>
      </c>
      <c r="AR154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47" spans="1:44" x14ac:dyDescent="0.35">
      <c r="A1547" t="s">
        <v>133</v>
      </c>
      <c r="B1547" t="s">
        <v>322</v>
      </c>
      <c r="C1547" t="s">
        <v>322</v>
      </c>
      <c r="D1547" t="s">
        <v>322</v>
      </c>
      <c r="E1547" t="s">
        <v>48</v>
      </c>
      <c r="F1547" t="s">
        <v>48</v>
      </c>
      <c r="G1547" t="s">
        <v>48</v>
      </c>
      <c r="H1547" t="s">
        <v>48</v>
      </c>
      <c r="I1547" t="s">
        <v>48</v>
      </c>
      <c r="J1547" t="s">
        <v>48</v>
      </c>
      <c r="K1547" t="s">
        <v>48</v>
      </c>
      <c r="L1547" t="s">
        <v>48</v>
      </c>
      <c r="M1547" t="s">
        <v>48</v>
      </c>
      <c r="N1547" t="s">
        <v>48</v>
      </c>
      <c r="O1547" t="s">
        <v>48</v>
      </c>
      <c r="P1547" t="s">
        <v>48</v>
      </c>
      <c r="Q1547" t="s">
        <v>48</v>
      </c>
      <c r="R1547" t="s">
        <v>48</v>
      </c>
      <c r="S1547" t="s">
        <v>48</v>
      </c>
      <c r="T1547" t="s">
        <v>322</v>
      </c>
      <c r="U1547" t="s">
        <v>322</v>
      </c>
      <c r="V1547" t="s">
        <v>322</v>
      </c>
      <c r="W1547" t="s">
        <v>322</v>
      </c>
      <c r="X1547" t="s">
        <v>322</v>
      </c>
      <c r="Y1547" t="s">
        <v>322</v>
      </c>
      <c r="Z1547" t="s">
        <v>322</v>
      </c>
      <c r="AH1547" t="s">
        <v>322</v>
      </c>
      <c r="AI1547" s="26"/>
      <c r="AJ1547" s="26" t="s">
        <v>322</v>
      </c>
      <c r="AK1547" s="26" t="s">
        <v>322</v>
      </c>
      <c r="AL1547" s="26" t="s">
        <v>322</v>
      </c>
      <c r="AM1547" s="26" t="str" cm="1">
        <f t="array" ref="AM1547">IF(AH1547="Yes",T1547&amp;" (Suspended as of: "&amp;TEXT(AI1547,"m/dd/yyyy")&amp;")",T1547)</f>
        <v xml:space="preserve"> </v>
      </c>
      <c r="AN1547" t="str" cm="1">
        <f t="array" ref="AN154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47" t="str" cm="1">
        <f t="array" ref="AO154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4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47" t="e">
        <f>VLOOKUP(data[[#This Row],[Lead Name]],get_cat!$A$170:$B$172,2,0)</f>
        <v>#N/A</v>
      </c>
      <c r="AR154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48" spans="1:44" x14ac:dyDescent="0.35">
      <c r="A1548" t="s">
        <v>133</v>
      </c>
      <c r="B1548" t="s">
        <v>322</v>
      </c>
      <c r="C1548" t="s">
        <v>322</v>
      </c>
      <c r="D1548" t="s">
        <v>322</v>
      </c>
      <c r="E1548" t="s">
        <v>48</v>
      </c>
      <c r="F1548" t="s">
        <v>48</v>
      </c>
      <c r="G1548" t="s">
        <v>48</v>
      </c>
      <c r="H1548" t="s">
        <v>48</v>
      </c>
      <c r="I1548" t="s">
        <v>48</v>
      </c>
      <c r="J1548" t="s">
        <v>48</v>
      </c>
      <c r="K1548" t="s">
        <v>48</v>
      </c>
      <c r="L1548" t="s">
        <v>48</v>
      </c>
      <c r="M1548" t="s">
        <v>48</v>
      </c>
      <c r="N1548" t="s">
        <v>48</v>
      </c>
      <c r="O1548" t="s">
        <v>48</v>
      </c>
      <c r="P1548" t="s">
        <v>48</v>
      </c>
      <c r="Q1548" t="s">
        <v>48</v>
      </c>
      <c r="R1548" t="s">
        <v>48</v>
      </c>
      <c r="S1548" t="s">
        <v>48</v>
      </c>
      <c r="T1548" t="s">
        <v>322</v>
      </c>
      <c r="U1548" t="s">
        <v>322</v>
      </c>
      <c r="V1548" t="s">
        <v>322</v>
      </c>
      <c r="W1548" t="s">
        <v>322</v>
      </c>
      <c r="X1548" t="s">
        <v>322</v>
      </c>
      <c r="Y1548" t="s">
        <v>322</v>
      </c>
      <c r="Z1548" t="s">
        <v>322</v>
      </c>
      <c r="AH1548" t="s">
        <v>322</v>
      </c>
      <c r="AI1548" s="26"/>
      <c r="AJ1548" s="26" t="s">
        <v>322</v>
      </c>
      <c r="AK1548" s="26" t="s">
        <v>322</v>
      </c>
      <c r="AL1548" s="26" t="s">
        <v>322</v>
      </c>
      <c r="AM1548" s="26" t="str" cm="1">
        <f t="array" ref="AM1548">IF(AH1548="Yes",T1548&amp;" (Suspended as of: "&amp;TEXT(AI1548,"m/dd/yyyy")&amp;")",T1548)</f>
        <v xml:space="preserve"> </v>
      </c>
      <c r="AN1548" t="str" cm="1">
        <f t="array" ref="AN154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48" t="str" cm="1">
        <f t="array" ref="AO154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4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48" t="e">
        <f>VLOOKUP(data[[#This Row],[Lead Name]],get_cat!$A$170:$B$172,2,0)</f>
        <v>#N/A</v>
      </c>
      <c r="AR154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49" spans="1:44" x14ac:dyDescent="0.35">
      <c r="A1549" t="s">
        <v>133</v>
      </c>
      <c r="B1549" t="s">
        <v>322</v>
      </c>
      <c r="C1549" t="s">
        <v>322</v>
      </c>
      <c r="D1549" t="s">
        <v>322</v>
      </c>
      <c r="E1549" t="s">
        <v>48</v>
      </c>
      <c r="F1549" t="s">
        <v>48</v>
      </c>
      <c r="G1549" t="s">
        <v>48</v>
      </c>
      <c r="H1549" t="s">
        <v>48</v>
      </c>
      <c r="I1549" t="s">
        <v>48</v>
      </c>
      <c r="J1549" t="s">
        <v>48</v>
      </c>
      <c r="K1549" t="s">
        <v>48</v>
      </c>
      <c r="L1549" t="s">
        <v>48</v>
      </c>
      <c r="M1549" t="s">
        <v>48</v>
      </c>
      <c r="N1549" t="s">
        <v>48</v>
      </c>
      <c r="O1549" t="s">
        <v>48</v>
      </c>
      <c r="P1549" t="s">
        <v>48</v>
      </c>
      <c r="Q1549" t="s">
        <v>48</v>
      </c>
      <c r="R1549" t="s">
        <v>48</v>
      </c>
      <c r="S1549" t="s">
        <v>48</v>
      </c>
      <c r="T1549" t="s">
        <v>322</v>
      </c>
      <c r="U1549" t="s">
        <v>322</v>
      </c>
      <c r="V1549" t="s">
        <v>322</v>
      </c>
      <c r="W1549" t="s">
        <v>322</v>
      </c>
      <c r="X1549" t="s">
        <v>322</v>
      </c>
      <c r="Y1549" t="s">
        <v>322</v>
      </c>
      <c r="Z1549" t="s">
        <v>322</v>
      </c>
      <c r="AH1549" t="s">
        <v>322</v>
      </c>
      <c r="AI1549" s="26"/>
      <c r="AJ1549" s="26" t="s">
        <v>322</v>
      </c>
      <c r="AK1549" s="26" t="s">
        <v>322</v>
      </c>
      <c r="AL1549" s="26" t="s">
        <v>322</v>
      </c>
      <c r="AM1549" s="26" t="str" cm="1">
        <f t="array" ref="AM1549">IF(AH1549="Yes",T1549&amp;" (Suspended as of: "&amp;TEXT(AI1549,"m/dd/yyyy")&amp;")",T1549)</f>
        <v xml:space="preserve"> </v>
      </c>
      <c r="AN1549" t="str" cm="1">
        <f t="array" ref="AN154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49" t="str" cm="1">
        <f t="array" ref="AO154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4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49" t="e">
        <f>VLOOKUP(data[[#This Row],[Lead Name]],get_cat!$A$170:$B$172,2,0)</f>
        <v>#N/A</v>
      </c>
      <c r="AR154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50" spans="1:44" x14ac:dyDescent="0.35">
      <c r="A1550" t="s">
        <v>133</v>
      </c>
      <c r="B1550" t="s">
        <v>322</v>
      </c>
      <c r="C1550" t="s">
        <v>322</v>
      </c>
      <c r="D1550" t="s">
        <v>322</v>
      </c>
      <c r="E1550" t="s">
        <v>48</v>
      </c>
      <c r="F1550" t="s">
        <v>48</v>
      </c>
      <c r="G1550" t="s">
        <v>48</v>
      </c>
      <c r="H1550" t="s">
        <v>48</v>
      </c>
      <c r="I1550" t="s">
        <v>48</v>
      </c>
      <c r="J1550" t="s">
        <v>48</v>
      </c>
      <c r="K1550" t="s">
        <v>48</v>
      </c>
      <c r="L1550" t="s">
        <v>48</v>
      </c>
      <c r="M1550" t="s">
        <v>48</v>
      </c>
      <c r="N1550" t="s">
        <v>48</v>
      </c>
      <c r="O1550" t="s">
        <v>48</v>
      </c>
      <c r="P1550" t="s">
        <v>48</v>
      </c>
      <c r="Q1550" t="s">
        <v>48</v>
      </c>
      <c r="R1550" t="s">
        <v>48</v>
      </c>
      <c r="S1550" t="s">
        <v>48</v>
      </c>
      <c r="T1550" t="s">
        <v>322</v>
      </c>
      <c r="U1550" t="s">
        <v>322</v>
      </c>
      <c r="V1550" t="s">
        <v>322</v>
      </c>
      <c r="W1550" t="s">
        <v>322</v>
      </c>
      <c r="X1550" t="s">
        <v>322</v>
      </c>
      <c r="Y1550" t="s">
        <v>322</v>
      </c>
      <c r="Z1550" t="s">
        <v>322</v>
      </c>
      <c r="AH1550" t="s">
        <v>322</v>
      </c>
      <c r="AI1550" s="26"/>
      <c r="AJ1550" s="26" t="s">
        <v>322</v>
      </c>
      <c r="AK1550" s="26" t="s">
        <v>322</v>
      </c>
      <c r="AL1550" s="26" t="s">
        <v>322</v>
      </c>
      <c r="AM1550" s="26" t="str" cm="1">
        <f t="array" ref="AM1550">IF(AH1550="Yes",T1550&amp;" (Suspended as of: "&amp;TEXT(AI1550,"m/dd/yyyy")&amp;")",T1550)</f>
        <v xml:space="preserve"> </v>
      </c>
      <c r="AN1550" t="str" cm="1">
        <f t="array" ref="AN155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50" t="str" cm="1">
        <f t="array" ref="AO155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5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50" t="e">
        <f>VLOOKUP(data[[#This Row],[Lead Name]],get_cat!$A$170:$B$172,2,0)</f>
        <v>#N/A</v>
      </c>
      <c r="AR155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51" spans="1:44" x14ac:dyDescent="0.35">
      <c r="A1551" t="s">
        <v>133</v>
      </c>
      <c r="B1551" t="s">
        <v>322</v>
      </c>
      <c r="C1551" t="s">
        <v>322</v>
      </c>
      <c r="D1551" t="s">
        <v>322</v>
      </c>
      <c r="E1551" t="s">
        <v>48</v>
      </c>
      <c r="F1551" t="s">
        <v>48</v>
      </c>
      <c r="G1551" t="s">
        <v>48</v>
      </c>
      <c r="H1551" t="s">
        <v>48</v>
      </c>
      <c r="I1551" t="s">
        <v>48</v>
      </c>
      <c r="J1551" t="s">
        <v>48</v>
      </c>
      <c r="K1551" t="s">
        <v>48</v>
      </c>
      <c r="L1551" t="s">
        <v>48</v>
      </c>
      <c r="M1551" t="s">
        <v>48</v>
      </c>
      <c r="N1551" t="s">
        <v>48</v>
      </c>
      <c r="O1551" t="s">
        <v>48</v>
      </c>
      <c r="P1551" t="s">
        <v>48</v>
      </c>
      <c r="Q1551" t="s">
        <v>48</v>
      </c>
      <c r="R1551" t="s">
        <v>48</v>
      </c>
      <c r="S1551" t="s">
        <v>48</v>
      </c>
      <c r="T1551" t="s">
        <v>322</v>
      </c>
      <c r="U1551" t="s">
        <v>322</v>
      </c>
      <c r="V1551" t="s">
        <v>322</v>
      </c>
      <c r="W1551" t="s">
        <v>322</v>
      </c>
      <c r="X1551" t="s">
        <v>322</v>
      </c>
      <c r="Y1551" t="s">
        <v>322</v>
      </c>
      <c r="Z1551" t="s">
        <v>322</v>
      </c>
      <c r="AH1551" t="s">
        <v>322</v>
      </c>
      <c r="AI1551" s="26"/>
      <c r="AJ1551" s="26" t="s">
        <v>322</v>
      </c>
      <c r="AK1551" s="26" t="s">
        <v>322</v>
      </c>
      <c r="AL1551" s="26" t="s">
        <v>322</v>
      </c>
      <c r="AM1551" s="26" t="str" cm="1">
        <f t="array" ref="AM1551">IF(AH1551="Yes",T1551&amp;" (Suspended as of: "&amp;TEXT(AI1551,"m/dd/yyyy")&amp;")",T1551)</f>
        <v xml:space="preserve"> </v>
      </c>
      <c r="AN1551" t="str" cm="1">
        <f t="array" ref="AN155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51" t="str" cm="1">
        <f t="array" ref="AO155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5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51" t="e">
        <f>VLOOKUP(data[[#This Row],[Lead Name]],get_cat!$A$170:$B$172,2,0)</f>
        <v>#N/A</v>
      </c>
      <c r="AR155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52" spans="1:44" x14ac:dyDescent="0.35">
      <c r="A1552" t="s">
        <v>133</v>
      </c>
      <c r="B1552" t="s">
        <v>322</v>
      </c>
      <c r="C1552" t="s">
        <v>322</v>
      </c>
      <c r="D1552" t="s">
        <v>322</v>
      </c>
      <c r="E1552" t="s">
        <v>48</v>
      </c>
      <c r="F1552" t="s">
        <v>48</v>
      </c>
      <c r="G1552" t="s">
        <v>48</v>
      </c>
      <c r="H1552" t="s">
        <v>48</v>
      </c>
      <c r="I1552" t="s">
        <v>48</v>
      </c>
      <c r="J1552" t="s">
        <v>48</v>
      </c>
      <c r="K1552" t="s">
        <v>48</v>
      </c>
      <c r="L1552" t="s">
        <v>48</v>
      </c>
      <c r="M1552" t="s">
        <v>48</v>
      </c>
      <c r="N1552" t="s">
        <v>48</v>
      </c>
      <c r="O1552" t="s">
        <v>48</v>
      </c>
      <c r="P1552" t="s">
        <v>48</v>
      </c>
      <c r="Q1552" t="s">
        <v>48</v>
      </c>
      <c r="R1552" t="s">
        <v>48</v>
      </c>
      <c r="S1552" t="s">
        <v>48</v>
      </c>
      <c r="T1552" t="s">
        <v>322</v>
      </c>
      <c r="U1552" t="s">
        <v>322</v>
      </c>
      <c r="V1552" t="s">
        <v>322</v>
      </c>
      <c r="W1552" t="s">
        <v>322</v>
      </c>
      <c r="X1552" t="s">
        <v>322</v>
      </c>
      <c r="Y1552" t="s">
        <v>322</v>
      </c>
      <c r="Z1552" t="s">
        <v>322</v>
      </c>
      <c r="AH1552" t="s">
        <v>322</v>
      </c>
      <c r="AI1552" s="26"/>
      <c r="AJ1552" s="26" t="s">
        <v>322</v>
      </c>
      <c r="AK1552" s="26" t="s">
        <v>322</v>
      </c>
      <c r="AL1552" s="26" t="s">
        <v>322</v>
      </c>
      <c r="AM1552" s="26" t="str" cm="1">
        <f t="array" ref="AM1552">IF(AH1552="Yes",T1552&amp;" (Suspended as of: "&amp;TEXT(AI1552,"m/dd/yyyy")&amp;")",T1552)</f>
        <v xml:space="preserve"> </v>
      </c>
      <c r="AN1552" t="str" cm="1">
        <f t="array" ref="AN155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52" t="str" cm="1">
        <f t="array" ref="AO155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5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52" t="e">
        <f>VLOOKUP(data[[#This Row],[Lead Name]],get_cat!$A$170:$B$172,2,0)</f>
        <v>#N/A</v>
      </c>
      <c r="AR155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53" spans="1:44" x14ac:dyDescent="0.35">
      <c r="A1553" t="s">
        <v>133</v>
      </c>
      <c r="B1553" t="s">
        <v>322</v>
      </c>
      <c r="C1553" t="s">
        <v>322</v>
      </c>
      <c r="D1553" t="s">
        <v>322</v>
      </c>
      <c r="E1553" t="s">
        <v>48</v>
      </c>
      <c r="F1553" t="s">
        <v>48</v>
      </c>
      <c r="G1553" t="s">
        <v>48</v>
      </c>
      <c r="H1553" t="s">
        <v>48</v>
      </c>
      <c r="I1553" t="s">
        <v>48</v>
      </c>
      <c r="J1553" t="s">
        <v>48</v>
      </c>
      <c r="K1553" t="s">
        <v>48</v>
      </c>
      <c r="L1553" t="s">
        <v>48</v>
      </c>
      <c r="M1553" t="s">
        <v>48</v>
      </c>
      <c r="N1553" t="s">
        <v>48</v>
      </c>
      <c r="O1553" t="s">
        <v>48</v>
      </c>
      <c r="P1553" t="s">
        <v>48</v>
      </c>
      <c r="Q1553" t="s">
        <v>48</v>
      </c>
      <c r="R1553" t="s">
        <v>48</v>
      </c>
      <c r="S1553" t="s">
        <v>48</v>
      </c>
      <c r="T1553" t="s">
        <v>322</v>
      </c>
      <c r="U1553" t="s">
        <v>322</v>
      </c>
      <c r="V1553" t="s">
        <v>322</v>
      </c>
      <c r="W1553" t="s">
        <v>322</v>
      </c>
      <c r="X1553" t="s">
        <v>322</v>
      </c>
      <c r="Y1553" t="s">
        <v>322</v>
      </c>
      <c r="Z1553" t="s">
        <v>322</v>
      </c>
      <c r="AH1553" t="s">
        <v>322</v>
      </c>
      <c r="AI1553" s="26"/>
      <c r="AJ1553" s="26" t="s">
        <v>322</v>
      </c>
      <c r="AK1553" s="26" t="s">
        <v>322</v>
      </c>
      <c r="AL1553" s="26" t="s">
        <v>322</v>
      </c>
      <c r="AM1553" s="26" t="str" cm="1">
        <f t="array" ref="AM1553">IF(AH1553="Yes",T1553&amp;" (Suspended as of: "&amp;TEXT(AI1553,"m/dd/yyyy")&amp;")",T1553)</f>
        <v xml:space="preserve"> </v>
      </c>
      <c r="AN1553" t="str" cm="1">
        <f t="array" ref="AN155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53" t="str" cm="1">
        <f t="array" ref="AO155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5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53" t="e">
        <f>VLOOKUP(data[[#This Row],[Lead Name]],get_cat!$A$170:$B$172,2,0)</f>
        <v>#N/A</v>
      </c>
      <c r="AR155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54" spans="1:44" x14ac:dyDescent="0.35">
      <c r="A1554" t="s">
        <v>133</v>
      </c>
      <c r="B1554" t="s">
        <v>322</v>
      </c>
      <c r="C1554" t="s">
        <v>322</v>
      </c>
      <c r="D1554" t="s">
        <v>322</v>
      </c>
      <c r="E1554" t="s">
        <v>48</v>
      </c>
      <c r="F1554" t="s">
        <v>48</v>
      </c>
      <c r="G1554" t="s">
        <v>48</v>
      </c>
      <c r="H1554" t="s">
        <v>48</v>
      </c>
      <c r="I1554" t="s">
        <v>48</v>
      </c>
      <c r="J1554" t="s">
        <v>48</v>
      </c>
      <c r="K1554" t="s">
        <v>48</v>
      </c>
      <c r="L1554" t="s">
        <v>48</v>
      </c>
      <c r="M1554" t="s">
        <v>48</v>
      </c>
      <c r="N1554" t="s">
        <v>48</v>
      </c>
      <c r="O1554" t="s">
        <v>48</v>
      </c>
      <c r="P1554" t="s">
        <v>48</v>
      </c>
      <c r="Q1554" t="s">
        <v>48</v>
      </c>
      <c r="R1554" t="s">
        <v>48</v>
      </c>
      <c r="S1554" t="s">
        <v>48</v>
      </c>
      <c r="T1554" t="s">
        <v>322</v>
      </c>
      <c r="U1554" t="s">
        <v>322</v>
      </c>
      <c r="V1554" t="s">
        <v>322</v>
      </c>
      <c r="W1554" t="s">
        <v>322</v>
      </c>
      <c r="X1554" t="s">
        <v>322</v>
      </c>
      <c r="Y1554" t="s">
        <v>322</v>
      </c>
      <c r="Z1554" t="s">
        <v>322</v>
      </c>
      <c r="AH1554" t="s">
        <v>322</v>
      </c>
      <c r="AI1554" s="26"/>
      <c r="AJ1554" s="26" t="s">
        <v>322</v>
      </c>
      <c r="AK1554" s="26" t="s">
        <v>322</v>
      </c>
      <c r="AL1554" s="26" t="s">
        <v>322</v>
      </c>
      <c r="AM1554" s="26" t="str" cm="1">
        <f t="array" ref="AM1554">IF(AH1554="Yes",T1554&amp;" (Suspended as of: "&amp;TEXT(AI1554,"m/dd/yyyy")&amp;")",T1554)</f>
        <v xml:space="preserve"> </v>
      </c>
      <c r="AN1554" t="str" cm="1">
        <f t="array" ref="AN155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54" t="str" cm="1">
        <f t="array" ref="AO155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5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54" t="e">
        <f>VLOOKUP(data[[#This Row],[Lead Name]],get_cat!$A$170:$B$172,2,0)</f>
        <v>#N/A</v>
      </c>
      <c r="AR155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55" spans="1:44" x14ac:dyDescent="0.35">
      <c r="A1555" t="s">
        <v>133</v>
      </c>
      <c r="B1555" t="s">
        <v>322</v>
      </c>
      <c r="C1555" t="s">
        <v>322</v>
      </c>
      <c r="D1555" t="s">
        <v>322</v>
      </c>
      <c r="E1555" t="s">
        <v>48</v>
      </c>
      <c r="F1555" t="s">
        <v>48</v>
      </c>
      <c r="G1555" t="s">
        <v>48</v>
      </c>
      <c r="H1555" t="s">
        <v>48</v>
      </c>
      <c r="I1555" t="s">
        <v>48</v>
      </c>
      <c r="J1555" t="s">
        <v>48</v>
      </c>
      <c r="K1555" t="s">
        <v>48</v>
      </c>
      <c r="L1555" t="s">
        <v>48</v>
      </c>
      <c r="M1555" t="s">
        <v>48</v>
      </c>
      <c r="N1555" t="s">
        <v>48</v>
      </c>
      <c r="O1555" t="s">
        <v>48</v>
      </c>
      <c r="P1555" t="s">
        <v>48</v>
      </c>
      <c r="Q1555" t="s">
        <v>48</v>
      </c>
      <c r="R1555" t="s">
        <v>48</v>
      </c>
      <c r="S1555" t="s">
        <v>48</v>
      </c>
      <c r="T1555" t="s">
        <v>322</v>
      </c>
      <c r="U1555" t="s">
        <v>322</v>
      </c>
      <c r="V1555" t="s">
        <v>322</v>
      </c>
      <c r="W1555" t="s">
        <v>322</v>
      </c>
      <c r="X1555" t="s">
        <v>322</v>
      </c>
      <c r="Y1555" t="s">
        <v>322</v>
      </c>
      <c r="Z1555" t="s">
        <v>322</v>
      </c>
      <c r="AH1555" t="s">
        <v>322</v>
      </c>
      <c r="AI1555" s="26"/>
      <c r="AJ1555" s="26" t="s">
        <v>322</v>
      </c>
      <c r="AK1555" s="26" t="s">
        <v>322</v>
      </c>
      <c r="AL1555" s="26" t="s">
        <v>322</v>
      </c>
      <c r="AM1555" s="26" t="str" cm="1">
        <f t="array" ref="AM1555">IF(AH1555="Yes",T1555&amp;" (Suspended as of: "&amp;TEXT(AI1555,"m/dd/yyyy")&amp;")",T1555)</f>
        <v xml:space="preserve"> </v>
      </c>
      <c r="AN1555" t="str" cm="1">
        <f t="array" ref="AN155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55" t="str" cm="1">
        <f t="array" ref="AO155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5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55" t="e">
        <f>VLOOKUP(data[[#This Row],[Lead Name]],get_cat!$A$170:$B$172,2,0)</f>
        <v>#N/A</v>
      </c>
      <c r="AR155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56" spans="1:44" x14ac:dyDescent="0.35">
      <c r="A1556" t="s">
        <v>133</v>
      </c>
      <c r="B1556" t="s">
        <v>322</v>
      </c>
      <c r="C1556" t="s">
        <v>322</v>
      </c>
      <c r="D1556" t="s">
        <v>322</v>
      </c>
      <c r="E1556" t="s">
        <v>48</v>
      </c>
      <c r="F1556" t="s">
        <v>48</v>
      </c>
      <c r="G1556" t="s">
        <v>48</v>
      </c>
      <c r="H1556" t="s">
        <v>48</v>
      </c>
      <c r="I1556" t="s">
        <v>48</v>
      </c>
      <c r="J1556" t="s">
        <v>48</v>
      </c>
      <c r="K1556" t="s">
        <v>48</v>
      </c>
      <c r="L1556" t="s">
        <v>48</v>
      </c>
      <c r="M1556" t="s">
        <v>48</v>
      </c>
      <c r="N1556" t="s">
        <v>48</v>
      </c>
      <c r="O1556" t="s">
        <v>48</v>
      </c>
      <c r="P1556" t="s">
        <v>48</v>
      </c>
      <c r="Q1556" t="s">
        <v>48</v>
      </c>
      <c r="R1556" t="s">
        <v>48</v>
      </c>
      <c r="S1556" t="s">
        <v>48</v>
      </c>
      <c r="T1556" t="s">
        <v>322</v>
      </c>
      <c r="U1556" t="s">
        <v>322</v>
      </c>
      <c r="V1556" t="s">
        <v>322</v>
      </c>
      <c r="W1556" t="s">
        <v>322</v>
      </c>
      <c r="X1556" t="s">
        <v>322</v>
      </c>
      <c r="Y1556" t="s">
        <v>322</v>
      </c>
      <c r="Z1556" t="s">
        <v>322</v>
      </c>
      <c r="AH1556" t="s">
        <v>322</v>
      </c>
      <c r="AI1556" s="26"/>
      <c r="AJ1556" s="26" t="s">
        <v>322</v>
      </c>
      <c r="AK1556" s="26" t="s">
        <v>322</v>
      </c>
      <c r="AL1556" s="26" t="s">
        <v>322</v>
      </c>
      <c r="AM1556" s="26" t="str" cm="1">
        <f t="array" ref="AM1556">IF(AH1556="Yes",T1556&amp;" (Suspended as of: "&amp;TEXT(AI1556,"m/dd/yyyy")&amp;")",T1556)</f>
        <v xml:space="preserve"> </v>
      </c>
      <c r="AN1556" t="str" cm="1">
        <f t="array" ref="AN155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56" t="str" cm="1">
        <f t="array" ref="AO155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5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56" t="e">
        <f>VLOOKUP(data[[#This Row],[Lead Name]],get_cat!$A$170:$B$172,2,0)</f>
        <v>#N/A</v>
      </c>
      <c r="AR155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57" spans="1:44" x14ac:dyDescent="0.35">
      <c r="A1557" t="s">
        <v>133</v>
      </c>
      <c r="B1557" t="s">
        <v>322</v>
      </c>
      <c r="C1557" t="s">
        <v>322</v>
      </c>
      <c r="D1557" t="s">
        <v>322</v>
      </c>
      <c r="E1557" t="s">
        <v>48</v>
      </c>
      <c r="F1557" t="s">
        <v>48</v>
      </c>
      <c r="G1557" t="s">
        <v>48</v>
      </c>
      <c r="H1557" t="s">
        <v>48</v>
      </c>
      <c r="I1557" t="s">
        <v>48</v>
      </c>
      <c r="J1557" t="s">
        <v>48</v>
      </c>
      <c r="K1557" t="s">
        <v>48</v>
      </c>
      <c r="L1557" t="s">
        <v>48</v>
      </c>
      <c r="M1557" t="s">
        <v>48</v>
      </c>
      <c r="N1557" t="s">
        <v>48</v>
      </c>
      <c r="O1557" t="s">
        <v>48</v>
      </c>
      <c r="P1557" t="s">
        <v>48</v>
      </c>
      <c r="Q1557" t="s">
        <v>48</v>
      </c>
      <c r="R1557" t="s">
        <v>48</v>
      </c>
      <c r="S1557" t="s">
        <v>48</v>
      </c>
      <c r="T1557" t="s">
        <v>322</v>
      </c>
      <c r="U1557" t="s">
        <v>322</v>
      </c>
      <c r="V1557" t="s">
        <v>322</v>
      </c>
      <c r="W1557" t="s">
        <v>322</v>
      </c>
      <c r="X1557" t="s">
        <v>322</v>
      </c>
      <c r="Y1557" t="s">
        <v>322</v>
      </c>
      <c r="Z1557" t="s">
        <v>322</v>
      </c>
      <c r="AH1557" t="s">
        <v>322</v>
      </c>
      <c r="AI1557" s="26"/>
      <c r="AJ1557" s="26" t="s">
        <v>322</v>
      </c>
      <c r="AK1557" s="26" t="s">
        <v>322</v>
      </c>
      <c r="AL1557" s="26" t="s">
        <v>322</v>
      </c>
      <c r="AM1557" s="26" t="str" cm="1">
        <f t="array" ref="AM1557">IF(AH1557="Yes",T1557&amp;" (Suspended as of: "&amp;TEXT(AI1557,"m/dd/yyyy")&amp;")",T1557)</f>
        <v xml:space="preserve"> </v>
      </c>
      <c r="AN1557" t="str" cm="1">
        <f t="array" ref="AN155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57" t="str" cm="1">
        <f t="array" ref="AO155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5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57" t="e">
        <f>VLOOKUP(data[[#This Row],[Lead Name]],get_cat!$A$170:$B$172,2,0)</f>
        <v>#N/A</v>
      </c>
      <c r="AR155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58" spans="1:44" x14ac:dyDescent="0.35">
      <c r="A1558" t="s">
        <v>133</v>
      </c>
      <c r="B1558" t="s">
        <v>322</v>
      </c>
      <c r="C1558" t="s">
        <v>322</v>
      </c>
      <c r="D1558" t="s">
        <v>322</v>
      </c>
      <c r="E1558" t="s">
        <v>48</v>
      </c>
      <c r="F1558" t="s">
        <v>48</v>
      </c>
      <c r="G1558" t="s">
        <v>48</v>
      </c>
      <c r="H1558" t="s">
        <v>48</v>
      </c>
      <c r="I1558" t="s">
        <v>48</v>
      </c>
      <c r="J1558" t="s">
        <v>48</v>
      </c>
      <c r="K1558" t="s">
        <v>48</v>
      </c>
      <c r="L1558" t="s">
        <v>48</v>
      </c>
      <c r="M1558" t="s">
        <v>48</v>
      </c>
      <c r="N1558" t="s">
        <v>48</v>
      </c>
      <c r="O1558" t="s">
        <v>48</v>
      </c>
      <c r="P1558" t="s">
        <v>48</v>
      </c>
      <c r="Q1558" t="s">
        <v>48</v>
      </c>
      <c r="R1558" t="s">
        <v>48</v>
      </c>
      <c r="S1558" t="s">
        <v>48</v>
      </c>
      <c r="T1558" t="s">
        <v>322</v>
      </c>
      <c r="U1558" t="s">
        <v>322</v>
      </c>
      <c r="V1558" t="s">
        <v>322</v>
      </c>
      <c r="W1558" t="s">
        <v>322</v>
      </c>
      <c r="X1558" t="s">
        <v>322</v>
      </c>
      <c r="Y1558" t="s">
        <v>322</v>
      </c>
      <c r="Z1558" t="s">
        <v>322</v>
      </c>
      <c r="AH1558" t="s">
        <v>322</v>
      </c>
      <c r="AI1558" s="26"/>
      <c r="AJ1558" s="26" t="s">
        <v>322</v>
      </c>
      <c r="AK1558" s="26" t="s">
        <v>322</v>
      </c>
      <c r="AL1558" s="26" t="s">
        <v>322</v>
      </c>
      <c r="AM1558" s="26" t="str" cm="1">
        <f t="array" ref="AM1558">IF(AH1558="Yes",T1558&amp;" (Suspended as of: "&amp;TEXT(AI1558,"m/dd/yyyy")&amp;")",T1558)</f>
        <v xml:space="preserve"> </v>
      </c>
      <c r="AN1558" t="str" cm="1">
        <f t="array" ref="AN155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58" t="str" cm="1">
        <f t="array" ref="AO155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5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58" t="e">
        <f>VLOOKUP(data[[#This Row],[Lead Name]],get_cat!$A$170:$B$172,2,0)</f>
        <v>#N/A</v>
      </c>
      <c r="AR155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59" spans="1:44" x14ac:dyDescent="0.35">
      <c r="A1559" t="s">
        <v>133</v>
      </c>
      <c r="B1559" t="s">
        <v>322</v>
      </c>
      <c r="C1559" t="s">
        <v>322</v>
      </c>
      <c r="D1559" t="s">
        <v>322</v>
      </c>
      <c r="E1559" t="s">
        <v>48</v>
      </c>
      <c r="F1559" t="s">
        <v>48</v>
      </c>
      <c r="G1559" t="s">
        <v>48</v>
      </c>
      <c r="H1559" t="s">
        <v>48</v>
      </c>
      <c r="I1559" t="s">
        <v>48</v>
      </c>
      <c r="J1559" t="s">
        <v>48</v>
      </c>
      <c r="K1559" t="s">
        <v>48</v>
      </c>
      <c r="L1559" t="s">
        <v>48</v>
      </c>
      <c r="M1559" t="s">
        <v>48</v>
      </c>
      <c r="N1559" t="s">
        <v>48</v>
      </c>
      <c r="O1559" t="s">
        <v>48</v>
      </c>
      <c r="P1559" t="s">
        <v>48</v>
      </c>
      <c r="Q1559" t="s">
        <v>48</v>
      </c>
      <c r="R1559" t="s">
        <v>48</v>
      </c>
      <c r="S1559" t="s">
        <v>48</v>
      </c>
      <c r="T1559" t="s">
        <v>322</v>
      </c>
      <c r="U1559" t="s">
        <v>322</v>
      </c>
      <c r="V1559" t="s">
        <v>322</v>
      </c>
      <c r="W1559" t="s">
        <v>322</v>
      </c>
      <c r="X1559" t="s">
        <v>322</v>
      </c>
      <c r="Y1559" t="s">
        <v>322</v>
      </c>
      <c r="Z1559" t="s">
        <v>322</v>
      </c>
      <c r="AH1559" t="s">
        <v>322</v>
      </c>
      <c r="AI1559" s="26"/>
      <c r="AJ1559" s="26" t="s">
        <v>322</v>
      </c>
      <c r="AK1559" s="26" t="s">
        <v>322</v>
      </c>
      <c r="AL1559" s="26" t="s">
        <v>322</v>
      </c>
      <c r="AM1559" s="26" t="str" cm="1">
        <f t="array" ref="AM1559">IF(AH1559="Yes",T1559&amp;" (Suspended as of: "&amp;TEXT(AI1559,"m/dd/yyyy")&amp;")",T1559)</f>
        <v xml:space="preserve"> </v>
      </c>
      <c r="AN1559" t="str" cm="1">
        <f t="array" ref="AN155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59" t="str" cm="1">
        <f t="array" ref="AO155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5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59" t="e">
        <f>VLOOKUP(data[[#This Row],[Lead Name]],get_cat!$A$170:$B$172,2,0)</f>
        <v>#N/A</v>
      </c>
      <c r="AR155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60" spans="1:44" x14ac:dyDescent="0.35">
      <c r="A1560" t="s">
        <v>133</v>
      </c>
      <c r="B1560" t="s">
        <v>322</v>
      </c>
      <c r="C1560" t="s">
        <v>322</v>
      </c>
      <c r="D1560" t="s">
        <v>322</v>
      </c>
      <c r="E1560" t="s">
        <v>48</v>
      </c>
      <c r="F1560" t="s">
        <v>48</v>
      </c>
      <c r="G1560" t="s">
        <v>48</v>
      </c>
      <c r="H1560" t="s">
        <v>48</v>
      </c>
      <c r="I1560" t="s">
        <v>48</v>
      </c>
      <c r="J1560" t="s">
        <v>48</v>
      </c>
      <c r="K1560" t="s">
        <v>48</v>
      </c>
      <c r="L1560" t="s">
        <v>48</v>
      </c>
      <c r="M1560" t="s">
        <v>48</v>
      </c>
      <c r="N1560" t="s">
        <v>48</v>
      </c>
      <c r="O1560" t="s">
        <v>48</v>
      </c>
      <c r="P1560" t="s">
        <v>48</v>
      </c>
      <c r="Q1560" t="s">
        <v>48</v>
      </c>
      <c r="R1560" t="s">
        <v>48</v>
      </c>
      <c r="S1560" t="s">
        <v>48</v>
      </c>
      <c r="T1560" t="s">
        <v>322</v>
      </c>
      <c r="U1560" t="s">
        <v>322</v>
      </c>
      <c r="V1560" t="s">
        <v>322</v>
      </c>
      <c r="W1560" t="s">
        <v>322</v>
      </c>
      <c r="X1560" t="s">
        <v>322</v>
      </c>
      <c r="Y1560" t="s">
        <v>322</v>
      </c>
      <c r="Z1560" t="s">
        <v>322</v>
      </c>
      <c r="AH1560" t="s">
        <v>322</v>
      </c>
      <c r="AI1560" s="26"/>
      <c r="AJ1560" s="26" t="s">
        <v>322</v>
      </c>
      <c r="AK1560" s="26" t="s">
        <v>322</v>
      </c>
      <c r="AL1560" s="26" t="s">
        <v>322</v>
      </c>
      <c r="AM1560" s="26" t="str" cm="1">
        <f t="array" ref="AM1560">IF(AH1560="Yes",T1560&amp;" (Suspended as of: "&amp;TEXT(AI1560,"m/dd/yyyy")&amp;")",T1560)</f>
        <v xml:space="preserve"> </v>
      </c>
      <c r="AN1560" t="str" cm="1">
        <f t="array" ref="AN156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60" t="str" cm="1">
        <f t="array" ref="AO156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6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60" t="e">
        <f>VLOOKUP(data[[#This Row],[Lead Name]],get_cat!$A$170:$B$172,2,0)</f>
        <v>#N/A</v>
      </c>
      <c r="AR156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61" spans="1:44" x14ac:dyDescent="0.35">
      <c r="A1561" t="s">
        <v>133</v>
      </c>
      <c r="B1561" t="s">
        <v>322</v>
      </c>
      <c r="C1561" t="s">
        <v>322</v>
      </c>
      <c r="D1561" t="s">
        <v>322</v>
      </c>
      <c r="E1561" t="s">
        <v>48</v>
      </c>
      <c r="F1561" t="s">
        <v>48</v>
      </c>
      <c r="G1561" t="s">
        <v>48</v>
      </c>
      <c r="H1561" t="s">
        <v>48</v>
      </c>
      <c r="I1561" t="s">
        <v>48</v>
      </c>
      <c r="J1561" t="s">
        <v>48</v>
      </c>
      <c r="K1561" t="s">
        <v>48</v>
      </c>
      <c r="L1561" t="s">
        <v>48</v>
      </c>
      <c r="M1561" t="s">
        <v>48</v>
      </c>
      <c r="N1561" t="s">
        <v>48</v>
      </c>
      <c r="O1561" t="s">
        <v>48</v>
      </c>
      <c r="P1561" t="s">
        <v>48</v>
      </c>
      <c r="Q1561" t="s">
        <v>48</v>
      </c>
      <c r="R1561" t="s">
        <v>48</v>
      </c>
      <c r="S1561" t="s">
        <v>48</v>
      </c>
      <c r="T1561" t="s">
        <v>322</v>
      </c>
      <c r="U1561" t="s">
        <v>322</v>
      </c>
      <c r="V1561" t="s">
        <v>322</v>
      </c>
      <c r="W1561" t="s">
        <v>322</v>
      </c>
      <c r="X1561" t="s">
        <v>322</v>
      </c>
      <c r="Y1561" t="s">
        <v>322</v>
      </c>
      <c r="Z1561" t="s">
        <v>322</v>
      </c>
      <c r="AH1561" t="s">
        <v>322</v>
      </c>
      <c r="AI1561" s="26"/>
      <c r="AJ1561" s="26" t="s">
        <v>322</v>
      </c>
      <c r="AK1561" s="26" t="s">
        <v>322</v>
      </c>
      <c r="AL1561" s="26" t="s">
        <v>322</v>
      </c>
      <c r="AM1561" s="26" t="str" cm="1">
        <f t="array" ref="AM1561">IF(AH1561="Yes",T1561&amp;" (Suspended as of: "&amp;TEXT(AI1561,"m/dd/yyyy")&amp;")",T1561)</f>
        <v xml:space="preserve"> </v>
      </c>
      <c r="AN1561" t="str" cm="1">
        <f t="array" ref="AN156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61" t="str" cm="1">
        <f t="array" ref="AO156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6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61" t="e">
        <f>VLOOKUP(data[[#This Row],[Lead Name]],get_cat!$A$170:$B$172,2,0)</f>
        <v>#N/A</v>
      </c>
      <c r="AR156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62" spans="1:44" x14ac:dyDescent="0.35">
      <c r="A1562" t="s">
        <v>133</v>
      </c>
      <c r="B1562" t="s">
        <v>322</v>
      </c>
      <c r="C1562" t="s">
        <v>322</v>
      </c>
      <c r="D1562" t="s">
        <v>322</v>
      </c>
      <c r="E1562" t="s">
        <v>48</v>
      </c>
      <c r="F1562" t="s">
        <v>48</v>
      </c>
      <c r="G1562" t="s">
        <v>48</v>
      </c>
      <c r="H1562" t="s">
        <v>48</v>
      </c>
      <c r="I1562" t="s">
        <v>48</v>
      </c>
      <c r="J1562" t="s">
        <v>48</v>
      </c>
      <c r="K1562" t="s">
        <v>48</v>
      </c>
      <c r="L1562" t="s">
        <v>48</v>
      </c>
      <c r="M1562" t="s">
        <v>48</v>
      </c>
      <c r="N1562" t="s">
        <v>48</v>
      </c>
      <c r="O1562" t="s">
        <v>48</v>
      </c>
      <c r="P1562" t="s">
        <v>48</v>
      </c>
      <c r="Q1562" t="s">
        <v>48</v>
      </c>
      <c r="R1562" t="s">
        <v>48</v>
      </c>
      <c r="S1562" t="s">
        <v>48</v>
      </c>
      <c r="T1562" t="s">
        <v>322</v>
      </c>
      <c r="U1562" t="s">
        <v>322</v>
      </c>
      <c r="V1562" t="s">
        <v>322</v>
      </c>
      <c r="W1562" t="s">
        <v>322</v>
      </c>
      <c r="X1562" t="s">
        <v>322</v>
      </c>
      <c r="Y1562" t="s">
        <v>322</v>
      </c>
      <c r="Z1562" t="s">
        <v>322</v>
      </c>
      <c r="AH1562" t="s">
        <v>322</v>
      </c>
      <c r="AI1562" s="26"/>
      <c r="AJ1562" s="26" t="s">
        <v>322</v>
      </c>
      <c r="AK1562" s="26" t="s">
        <v>322</v>
      </c>
      <c r="AL1562" s="26" t="s">
        <v>322</v>
      </c>
      <c r="AM1562" s="26" t="str" cm="1">
        <f t="array" ref="AM1562">IF(AH1562="Yes",T1562&amp;" (Suspended as of: "&amp;TEXT(AI1562,"m/dd/yyyy")&amp;")",T1562)</f>
        <v xml:space="preserve"> </v>
      </c>
      <c r="AN1562" t="str" cm="1">
        <f t="array" ref="AN156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62" t="str" cm="1">
        <f t="array" ref="AO156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6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62" t="e">
        <f>VLOOKUP(data[[#This Row],[Lead Name]],get_cat!$A$170:$B$172,2,0)</f>
        <v>#N/A</v>
      </c>
      <c r="AR156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63" spans="1:44" x14ac:dyDescent="0.35">
      <c r="A1563" t="s">
        <v>133</v>
      </c>
      <c r="B1563" t="s">
        <v>322</v>
      </c>
      <c r="C1563" t="s">
        <v>322</v>
      </c>
      <c r="D1563" t="s">
        <v>322</v>
      </c>
      <c r="E1563" t="s">
        <v>48</v>
      </c>
      <c r="F1563" t="s">
        <v>48</v>
      </c>
      <c r="G1563" t="s">
        <v>48</v>
      </c>
      <c r="H1563" t="s">
        <v>48</v>
      </c>
      <c r="I1563" t="s">
        <v>48</v>
      </c>
      <c r="J1563" t="s">
        <v>48</v>
      </c>
      <c r="K1563" t="s">
        <v>48</v>
      </c>
      <c r="L1563" t="s">
        <v>48</v>
      </c>
      <c r="M1563" t="s">
        <v>48</v>
      </c>
      <c r="N1563" t="s">
        <v>48</v>
      </c>
      <c r="O1563" t="s">
        <v>48</v>
      </c>
      <c r="P1563" t="s">
        <v>48</v>
      </c>
      <c r="Q1563" t="s">
        <v>48</v>
      </c>
      <c r="R1563" t="s">
        <v>48</v>
      </c>
      <c r="S1563" t="s">
        <v>48</v>
      </c>
      <c r="T1563" t="s">
        <v>322</v>
      </c>
      <c r="U1563" t="s">
        <v>322</v>
      </c>
      <c r="V1563" t="s">
        <v>322</v>
      </c>
      <c r="W1563" t="s">
        <v>322</v>
      </c>
      <c r="X1563" t="s">
        <v>322</v>
      </c>
      <c r="Y1563" t="s">
        <v>322</v>
      </c>
      <c r="Z1563" t="s">
        <v>322</v>
      </c>
      <c r="AH1563" t="s">
        <v>322</v>
      </c>
      <c r="AI1563" s="26"/>
      <c r="AJ1563" s="26" t="s">
        <v>322</v>
      </c>
      <c r="AK1563" s="26" t="s">
        <v>322</v>
      </c>
      <c r="AL1563" s="26" t="s">
        <v>322</v>
      </c>
      <c r="AM1563" s="26" t="str" cm="1">
        <f t="array" ref="AM1563">IF(AH1563="Yes",T1563&amp;" (Suspended as of: "&amp;TEXT(AI1563,"m/dd/yyyy")&amp;")",T1563)</f>
        <v xml:space="preserve"> </v>
      </c>
      <c r="AN1563" t="str" cm="1">
        <f t="array" ref="AN156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63" t="str" cm="1">
        <f t="array" ref="AO156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6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63" t="e">
        <f>VLOOKUP(data[[#This Row],[Lead Name]],get_cat!$A$170:$B$172,2,0)</f>
        <v>#N/A</v>
      </c>
      <c r="AR156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64" spans="1:44" x14ac:dyDescent="0.35">
      <c r="A1564" t="s">
        <v>133</v>
      </c>
      <c r="B1564" t="s">
        <v>322</v>
      </c>
      <c r="C1564" t="s">
        <v>322</v>
      </c>
      <c r="D1564" t="s">
        <v>322</v>
      </c>
      <c r="E1564" t="s">
        <v>48</v>
      </c>
      <c r="F1564" t="s">
        <v>48</v>
      </c>
      <c r="G1564" t="s">
        <v>48</v>
      </c>
      <c r="H1564" t="s">
        <v>48</v>
      </c>
      <c r="I1564" t="s">
        <v>48</v>
      </c>
      <c r="J1564" t="s">
        <v>48</v>
      </c>
      <c r="K1564" t="s">
        <v>48</v>
      </c>
      <c r="L1564" t="s">
        <v>48</v>
      </c>
      <c r="M1564" t="s">
        <v>48</v>
      </c>
      <c r="N1564" t="s">
        <v>48</v>
      </c>
      <c r="O1564" t="s">
        <v>48</v>
      </c>
      <c r="P1564" t="s">
        <v>48</v>
      </c>
      <c r="Q1564" t="s">
        <v>48</v>
      </c>
      <c r="R1564" t="s">
        <v>48</v>
      </c>
      <c r="S1564" t="s">
        <v>48</v>
      </c>
      <c r="T1564" t="s">
        <v>322</v>
      </c>
      <c r="U1564" t="s">
        <v>322</v>
      </c>
      <c r="V1564" t="s">
        <v>322</v>
      </c>
      <c r="W1564" t="s">
        <v>322</v>
      </c>
      <c r="X1564" t="s">
        <v>322</v>
      </c>
      <c r="Y1564" t="s">
        <v>322</v>
      </c>
      <c r="Z1564" t="s">
        <v>322</v>
      </c>
      <c r="AH1564" t="s">
        <v>322</v>
      </c>
      <c r="AI1564" s="26"/>
      <c r="AJ1564" s="26" t="s">
        <v>322</v>
      </c>
      <c r="AK1564" s="26" t="s">
        <v>322</v>
      </c>
      <c r="AL1564" s="26" t="s">
        <v>322</v>
      </c>
      <c r="AM1564" s="26" t="str" cm="1">
        <f t="array" ref="AM1564">IF(AH1564="Yes",T1564&amp;" (Suspended as of: "&amp;TEXT(AI1564,"m/dd/yyyy")&amp;")",T1564)</f>
        <v xml:space="preserve"> </v>
      </c>
      <c r="AN1564" t="str" cm="1">
        <f t="array" ref="AN156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64" t="str" cm="1">
        <f t="array" ref="AO156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6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64" t="e">
        <f>VLOOKUP(data[[#This Row],[Lead Name]],get_cat!$A$170:$B$172,2,0)</f>
        <v>#N/A</v>
      </c>
      <c r="AR156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65" spans="1:44" x14ac:dyDescent="0.35">
      <c r="A1565" t="s">
        <v>133</v>
      </c>
      <c r="B1565" t="s">
        <v>322</v>
      </c>
      <c r="C1565" t="s">
        <v>322</v>
      </c>
      <c r="D1565" t="s">
        <v>322</v>
      </c>
      <c r="E1565" t="s">
        <v>48</v>
      </c>
      <c r="F1565" t="s">
        <v>48</v>
      </c>
      <c r="G1565" t="s">
        <v>48</v>
      </c>
      <c r="H1565" t="s">
        <v>48</v>
      </c>
      <c r="I1565" t="s">
        <v>48</v>
      </c>
      <c r="J1565" t="s">
        <v>48</v>
      </c>
      <c r="K1565" t="s">
        <v>48</v>
      </c>
      <c r="L1565" t="s">
        <v>48</v>
      </c>
      <c r="M1565" t="s">
        <v>48</v>
      </c>
      <c r="N1565" t="s">
        <v>48</v>
      </c>
      <c r="O1565" t="s">
        <v>48</v>
      </c>
      <c r="P1565" t="s">
        <v>48</v>
      </c>
      <c r="Q1565" t="s">
        <v>48</v>
      </c>
      <c r="R1565" t="s">
        <v>48</v>
      </c>
      <c r="S1565" t="s">
        <v>48</v>
      </c>
      <c r="T1565" t="s">
        <v>322</v>
      </c>
      <c r="U1565" t="s">
        <v>322</v>
      </c>
      <c r="V1565" t="s">
        <v>322</v>
      </c>
      <c r="W1565" t="s">
        <v>322</v>
      </c>
      <c r="X1565" t="s">
        <v>322</v>
      </c>
      <c r="Y1565" t="s">
        <v>322</v>
      </c>
      <c r="Z1565" t="s">
        <v>322</v>
      </c>
      <c r="AH1565" t="s">
        <v>322</v>
      </c>
      <c r="AI1565" s="26"/>
      <c r="AJ1565" s="26" t="s">
        <v>322</v>
      </c>
      <c r="AK1565" s="26" t="s">
        <v>322</v>
      </c>
      <c r="AL1565" s="26" t="s">
        <v>322</v>
      </c>
      <c r="AM1565" s="26" t="str" cm="1">
        <f t="array" ref="AM1565">IF(AH1565="Yes",T1565&amp;" (Suspended as of: "&amp;TEXT(AI1565,"m/dd/yyyy")&amp;")",T1565)</f>
        <v xml:space="preserve"> </v>
      </c>
      <c r="AN1565" t="str" cm="1">
        <f t="array" ref="AN156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65" t="str" cm="1">
        <f t="array" ref="AO156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6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65" t="e">
        <f>VLOOKUP(data[[#This Row],[Lead Name]],get_cat!$A$170:$B$172,2,0)</f>
        <v>#N/A</v>
      </c>
      <c r="AR156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66" spans="1:44" x14ac:dyDescent="0.35">
      <c r="A1566" t="s">
        <v>133</v>
      </c>
      <c r="B1566" t="s">
        <v>322</v>
      </c>
      <c r="C1566" t="s">
        <v>322</v>
      </c>
      <c r="D1566" t="s">
        <v>322</v>
      </c>
      <c r="E1566" t="s">
        <v>48</v>
      </c>
      <c r="F1566" t="s">
        <v>48</v>
      </c>
      <c r="G1566" t="s">
        <v>48</v>
      </c>
      <c r="H1566" t="s">
        <v>48</v>
      </c>
      <c r="I1566" t="s">
        <v>48</v>
      </c>
      <c r="J1566" t="s">
        <v>48</v>
      </c>
      <c r="K1566" t="s">
        <v>48</v>
      </c>
      <c r="L1566" t="s">
        <v>48</v>
      </c>
      <c r="M1566" t="s">
        <v>48</v>
      </c>
      <c r="N1566" t="s">
        <v>48</v>
      </c>
      <c r="O1566" t="s">
        <v>48</v>
      </c>
      <c r="P1566" t="s">
        <v>48</v>
      </c>
      <c r="Q1566" t="s">
        <v>48</v>
      </c>
      <c r="R1566" t="s">
        <v>48</v>
      </c>
      <c r="S1566" t="s">
        <v>48</v>
      </c>
      <c r="T1566" t="s">
        <v>322</v>
      </c>
      <c r="U1566" t="s">
        <v>322</v>
      </c>
      <c r="V1566" t="s">
        <v>322</v>
      </c>
      <c r="W1566" t="s">
        <v>322</v>
      </c>
      <c r="X1566" t="s">
        <v>322</v>
      </c>
      <c r="Y1566" t="s">
        <v>322</v>
      </c>
      <c r="Z1566" t="s">
        <v>322</v>
      </c>
      <c r="AH1566" t="s">
        <v>322</v>
      </c>
      <c r="AI1566" s="26"/>
      <c r="AJ1566" s="26" t="s">
        <v>322</v>
      </c>
      <c r="AK1566" s="26" t="s">
        <v>322</v>
      </c>
      <c r="AL1566" s="26" t="s">
        <v>322</v>
      </c>
      <c r="AM1566" s="26" t="str" cm="1">
        <f t="array" ref="AM1566">IF(AH1566="Yes",T1566&amp;" (Suspended as of: "&amp;TEXT(AI1566,"m/dd/yyyy")&amp;")",T1566)</f>
        <v xml:space="preserve"> </v>
      </c>
      <c r="AN1566" t="str" cm="1">
        <f t="array" ref="AN156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66" t="str" cm="1">
        <f t="array" ref="AO156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6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66" t="e">
        <f>VLOOKUP(data[[#This Row],[Lead Name]],get_cat!$A$170:$B$172,2,0)</f>
        <v>#N/A</v>
      </c>
      <c r="AR156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67" spans="1:44" x14ac:dyDescent="0.35">
      <c r="A1567" t="s">
        <v>133</v>
      </c>
      <c r="B1567" t="s">
        <v>322</v>
      </c>
      <c r="C1567" t="s">
        <v>322</v>
      </c>
      <c r="D1567" t="s">
        <v>322</v>
      </c>
      <c r="E1567" t="s">
        <v>48</v>
      </c>
      <c r="F1567" t="s">
        <v>48</v>
      </c>
      <c r="G1567" t="s">
        <v>48</v>
      </c>
      <c r="H1567" t="s">
        <v>48</v>
      </c>
      <c r="I1567" t="s">
        <v>48</v>
      </c>
      <c r="J1567" t="s">
        <v>48</v>
      </c>
      <c r="K1567" t="s">
        <v>48</v>
      </c>
      <c r="L1567" t="s">
        <v>48</v>
      </c>
      <c r="M1567" t="s">
        <v>48</v>
      </c>
      <c r="N1567" t="s">
        <v>48</v>
      </c>
      <c r="O1567" t="s">
        <v>48</v>
      </c>
      <c r="P1567" t="s">
        <v>48</v>
      </c>
      <c r="Q1567" t="s">
        <v>48</v>
      </c>
      <c r="R1567" t="s">
        <v>48</v>
      </c>
      <c r="S1567" t="s">
        <v>48</v>
      </c>
      <c r="T1567" t="s">
        <v>322</v>
      </c>
      <c r="U1567" t="s">
        <v>322</v>
      </c>
      <c r="V1567" t="s">
        <v>322</v>
      </c>
      <c r="W1567" t="s">
        <v>322</v>
      </c>
      <c r="X1567" t="s">
        <v>322</v>
      </c>
      <c r="Y1567" t="s">
        <v>322</v>
      </c>
      <c r="Z1567" t="s">
        <v>322</v>
      </c>
      <c r="AH1567" t="s">
        <v>322</v>
      </c>
      <c r="AI1567" s="26"/>
      <c r="AJ1567" s="26" t="s">
        <v>322</v>
      </c>
      <c r="AK1567" s="26" t="s">
        <v>322</v>
      </c>
      <c r="AL1567" s="26" t="s">
        <v>322</v>
      </c>
      <c r="AM1567" s="26" t="str" cm="1">
        <f t="array" ref="AM1567">IF(AH1567="Yes",T1567&amp;" (Suspended as of: "&amp;TEXT(AI1567,"m/dd/yyyy")&amp;")",T1567)</f>
        <v xml:space="preserve"> </v>
      </c>
      <c r="AN1567" t="str" cm="1">
        <f t="array" ref="AN156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67" t="str" cm="1">
        <f t="array" ref="AO156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6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67" t="e">
        <f>VLOOKUP(data[[#This Row],[Lead Name]],get_cat!$A$170:$B$172,2,0)</f>
        <v>#N/A</v>
      </c>
      <c r="AR156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68" spans="1:44" x14ac:dyDescent="0.35">
      <c r="A1568" t="s">
        <v>133</v>
      </c>
      <c r="B1568" t="s">
        <v>322</v>
      </c>
      <c r="C1568" t="s">
        <v>322</v>
      </c>
      <c r="D1568" t="s">
        <v>322</v>
      </c>
      <c r="E1568" t="s">
        <v>48</v>
      </c>
      <c r="F1568" t="s">
        <v>48</v>
      </c>
      <c r="G1568" t="s">
        <v>48</v>
      </c>
      <c r="H1568" t="s">
        <v>48</v>
      </c>
      <c r="I1568" t="s">
        <v>48</v>
      </c>
      <c r="J1568" t="s">
        <v>48</v>
      </c>
      <c r="K1568" t="s">
        <v>48</v>
      </c>
      <c r="L1568" t="s">
        <v>48</v>
      </c>
      <c r="M1568" t="s">
        <v>48</v>
      </c>
      <c r="N1568" t="s">
        <v>48</v>
      </c>
      <c r="O1568" t="s">
        <v>48</v>
      </c>
      <c r="P1568" t="s">
        <v>48</v>
      </c>
      <c r="Q1568" t="s">
        <v>48</v>
      </c>
      <c r="R1568" t="s">
        <v>48</v>
      </c>
      <c r="S1568" t="s">
        <v>48</v>
      </c>
      <c r="T1568" t="s">
        <v>322</v>
      </c>
      <c r="U1568" t="s">
        <v>322</v>
      </c>
      <c r="V1568" t="s">
        <v>322</v>
      </c>
      <c r="W1568" t="s">
        <v>322</v>
      </c>
      <c r="X1568" t="s">
        <v>322</v>
      </c>
      <c r="Y1568" t="s">
        <v>322</v>
      </c>
      <c r="Z1568" t="s">
        <v>322</v>
      </c>
      <c r="AH1568" t="s">
        <v>322</v>
      </c>
      <c r="AI1568" s="26"/>
      <c r="AJ1568" s="26" t="s">
        <v>322</v>
      </c>
      <c r="AK1568" s="26" t="s">
        <v>322</v>
      </c>
      <c r="AL1568" s="26" t="s">
        <v>322</v>
      </c>
      <c r="AM1568" s="26" t="str" cm="1">
        <f t="array" ref="AM1568">IF(AH1568="Yes",T1568&amp;" (Suspended as of: "&amp;TEXT(AI1568,"m/dd/yyyy")&amp;")",T1568)</f>
        <v xml:space="preserve"> </v>
      </c>
      <c r="AN1568" t="str" cm="1">
        <f t="array" ref="AN156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68" t="str" cm="1">
        <f t="array" ref="AO156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6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68" t="e">
        <f>VLOOKUP(data[[#This Row],[Lead Name]],get_cat!$A$170:$B$172,2,0)</f>
        <v>#N/A</v>
      </c>
      <c r="AR156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69" spans="1:44" x14ac:dyDescent="0.35">
      <c r="A1569" t="s">
        <v>133</v>
      </c>
      <c r="B1569" t="s">
        <v>322</v>
      </c>
      <c r="C1569" t="s">
        <v>322</v>
      </c>
      <c r="D1569" t="s">
        <v>322</v>
      </c>
      <c r="E1569" t="s">
        <v>48</v>
      </c>
      <c r="F1569" t="s">
        <v>48</v>
      </c>
      <c r="G1569" t="s">
        <v>48</v>
      </c>
      <c r="H1569" t="s">
        <v>48</v>
      </c>
      <c r="I1569" t="s">
        <v>48</v>
      </c>
      <c r="J1569" t="s">
        <v>48</v>
      </c>
      <c r="K1569" t="s">
        <v>48</v>
      </c>
      <c r="L1569" t="s">
        <v>48</v>
      </c>
      <c r="M1569" t="s">
        <v>48</v>
      </c>
      <c r="N1569" t="s">
        <v>48</v>
      </c>
      <c r="O1569" t="s">
        <v>48</v>
      </c>
      <c r="P1569" t="s">
        <v>48</v>
      </c>
      <c r="Q1569" t="s">
        <v>48</v>
      </c>
      <c r="R1569" t="s">
        <v>48</v>
      </c>
      <c r="S1569" t="s">
        <v>48</v>
      </c>
      <c r="T1569" t="s">
        <v>322</v>
      </c>
      <c r="U1569" t="s">
        <v>322</v>
      </c>
      <c r="V1569" t="s">
        <v>322</v>
      </c>
      <c r="W1569" t="s">
        <v>322</v>
      </c>
      <c r="X1569" t="s">
        <v>322</v>
      </c>
      <c r="Y1569" t="s">
        <v>322</v>
      </c>
      <c r="Z1569" t="s">
        <v>322</v>
      </c>
      <c r="AH1569" t="s">
        <v>322</v>
      </c>
      <c r="AI1569" s="26"/>
      <c r="AJ1569" s="26" t="s">
        <v>322</v>
      </c>
      <c r="AK1569" s="26" t="s">
        <v>322</v>
      </c>
      <c r="AL1569" s="26" t="s">
        <v>322</v>
      </c>
      <c r="AM1569" s="26" t="str" cm="1">
        <f t="array" ref="AM1569">IF(AH1569="Yes",T1569&amp;" (Suspended as of: "&amp;TEXT(AI1569,"m/dd/yyyy")&amp;")",T1569)</f>
        <v xml:space="preserve"> </v>
      </c>
      <c r="AN1569" t="str" cm="1">
        <f t="array" ref="AN156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69" t="str" cm="1">
        <f t="array" ref="AO156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6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69" t="e">
        <f>VLOOKUP(data[[#This Row],[Lead Name]],get_cat!$A$170:$B$172,2,0)</f>
        <v>#N/A</v>
      </c>
      <c r="AR156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70" spans="1:44" x14ac:dyDescent="0.35">
      <c r="A1570" t="s">
        <v>133</v>
      </c>
      <c r="B1570" t="s">
        <v>322</v>
      </c>
      <c r="C1570" t="s">
        <v>322</v>
      </c>
      <c r="D1570" t="s">
        <v>322</v>
      </c>
      <c r="E1570" t="s">
        <v>48</v>
      </c>
      <c r="F1570" t="s">
        <v>48</v>
      </c>
      <c r="G1570" t="s">
        <v>48</v>
      </c>
      <c r="H1570" t="s">
        <v>48</v>
      </c>
      <c r="I1570" t="s">
        <v>48</v>
      </c>
      <c r="J1570" t="s">
        <v>48</v>
      </c>
      <c r="K1570" t="s">
        <v>48</v>
      </c>
      <c r="L1570" t="s">
        <v>48</v>
      </c>
      <c r="M1570" t="s">
        <v>48</v>
      </c>
      <c r="N1570" t="s">
        <v>48</v>
      </c>
      <c r="O1570" t="s">
        <v>48</v>
      </c>
      <c r="P1570" t="s">
        <v>48</v>
      </c>
      <c r="Q1570" t="s">
        <v>48</v>
      </c>
      <c r="R1570" t="s">
        <v>48</v>
      </c>
      <c r="S1570" t="s">
        <v>48</v>
      </c>
      <c r="T1570" t="s">
        <v>322</v>
      </c>
      <c r="U1570" t="s">
        <v>322</v>
      </c>
      <c r="V1570" t="s">
        <v>322</v>
      </c>
      <c r="W1570" t="s">
        <v>322</v>
      </c>
      <c r="X1570" t="s">
        <v>322</v>
      </c>
      <c r="Y1570" t="s">
        <v>322</v>
      </c>
      <c r="Z1570" t="s">
        <v>322</v>
      </c>
      <c r="AH1570" t="s">
        <v>322</v>
      </c>
      <c r="AI1570" s="26"/>
      <c r="AJ1570" s="26" t="s">
        <v>322</v>
      </c>
      <c r="AK1570" s="26" t="s">
        <v>322</v>
      </c>
      <c r="AL1570" s="26" t="s">
        <v>322</v>
      </c>
      <c r="AM1570" s="26" t="str" cm="1">
        <f t="array" ref="AM1570">IF(AH1570="Yes",T1570&amp;" (Suspended as of: "&amp;TEXT(AI1570,"m/dd/yyyy")&amp;")",T1570)</f>
        <v xml:space="preserve"> </v>
      </c>
      <c r="AN1570" t="str" cm="1">
        <f t="array" ref="AN157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70" t="str" cm="1">
        <f t="array" ref="AO157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7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70" t="e">
        <f>VLOOKUP(data[[#This Row],[Lead Name]],get_cat!$A$170:$B$172,2,0)</f>
        <v>#N/A</v>
      </c>
      <c r="AR157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71" spans="1:44" x14ac:dyDescent="0.35">
      <c r="A1571" t="s">
        <v>133</v>
      </c>
      <c r="B1571" t="s">
        <v>322</v>
      </c>
      <c r="C1571" t="s">
        <v>322</v>
      </c>
      <c r="D1571" t="s">
        <v>322</v>
      </c>
      <c r="E1571" t="s">
        <v>48</v>
      </c>
      <c r="F1571" t="s">
        <v>48</v>
      </c>
      <c r="G1571" t="s">
        <v>48</v>
      </c>
      <c r="H1571" t="s">
        <v>48</v>
      </c>
      <c r="I1571" t="s">
        <v>48</v>
      </c>
      <c r="J1571" t="s">
        <v>48</v>
      </c>
      <c r="K1571" t="s">
        <v>48</v>
      </c>
      <c r="L1571" t="s">
        <v>48</v>
      </c>
      <c r="M1571" t="s">
        <v>48</v>
      </c>
      <c r="N1571" t="s">
        <v>48</v>
      </c>
      <c r="O1571" t="s">
        <v>48</v>
      </c>
      <c r="P1571" t="s">
        <v>48</v>
      </c>
      <c r="Q1571" t="s">
        <v>48</v>
      </c>
      <c r="R1571" t="s">
        <v>48</v>
      </c>
      <c r="S1571" t="s">
        <v>48</v>
      </c>
      <c r="T1571" t="s">
        <v>322</v>
      </c>
      <c r="U1571" t="s">
        <v>322</v>
      </c>
      <c r="V1571" t="s">
        <v>322</v>
      </c>
      <c r="W1571" t="s">
        <v>322</v>
      </c>
      <c r="X1571" t="s">
        <v>322</v>
      </c>
      <c r="Y1571" t="s">
        <v>322</v>
      </c>
      <c r="Z1571" t="s">
        <v>322</v>
      </c>
      <c r="AH1571" t="s">
        <v>322</v>
      </c>
      <c r="AI1571" s="26"/>
      <c r="AJ1571" s="26" t="s">
        <v>322</v>
      </c>
      <c r="AK1571" s="26" t="s">
        <v>322</v>
      </c>
      <c r="AL1571" s="26" t="s">
        <v>322</v>
      </c>
      <c r="AM1571" s="26" t="str" cm="1">
        <f t="array" ref="AM1571">IF(AH1571="Yes",T1571&amp;" (Suspended as of: "&amp;TEXT(AI1571,"m/dd/yyyy")&amp;")",T1571)</f>
        <v xml:space="preserve"> </v>
      </c>
      <c r="AN1571" t="str" cm="1">
        <f t="array" ref="AN157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71" t="str" cm="1">
        <f t="array" ref="AO157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7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71" t="e">
        <f>VLOOKUP(data[[#This Row],[Lead Name]],get_cat!$A$170:$B$172,2,0)</f>
        <v>#N/A</v>
      </c>
      <c r="AR157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72" spans="1:44" x14ac:dyDescent="0.35">
      <c r="A1572" t="s">
        <v>133</v>
      </c>
      <c r="B1572" t="s">
        <v>322</v>
      </c>
      <c r="C1572" t="s">
        <v>322</v>
      </c>
      <c r="D1572" t="s">
        <v>322</v>
      </c>
      <c r="E1572" t="s">
        <v>48</v>
      </c>
      <c r="F1572" t="s">
        <v>48</v>
      </c>
      <c r="G1572" t="s">
        <v>48</v>
      </c>
      <c r="H1572" t="s">
        <v>48</v>
      </c>
      <c r="I1572" t="s">
        <v>48</v>
      </c>
      <c r="J1572" t="s">
        <v>48</v>
      </c>
      <c r="K1572" t="s">
        <v>48</v>
      </c>
      <c r="L1572" t="s">
        <v>48</v>
      </c>
      <c r="M1572" t="s">
        <v>48</v>
      </c>
      <c r="N1572" t="s">
        <v>48</v>
      </c>
      <c r="O1572" t="s">
        <v>48</v>
      </c>
      <c r="P1572" t="s">
        <v>48</v>
      </c>
      <c r="Q1572" t="s">
        <v>48</v>
      </c>
      <c r="R1572" t="s">
        <v>48</v>
      </c>
      <c r="S1572" t="s">
        <v>48</v>
      </c>
      <c r="T1572" t="s">
        <v>322</v>
      </c>
      <c r="U1572" t="s">
        <v>322</v>
      </c>
      <c r="V1572" t="s">
        <v>322</v>
      </c>
      <c r="W1572" t="s">
        <v>322</v>
      </c>
      <c r="X1572" t="s">
        <v>322</v>
      </c>
      <c r="Y1572" t="s">
        <v>322</v>
      </c>
      <c r="Z1572" t="s">
        <v>322</v>
      </c>
      <c r="AH1572" t="s">
        <v>322</v>
      </c>
      <c r="AI1572" s="26"/>
      <c r="AJ1572" s="26" t="s">
        <v>322</v>
      </c>
      <c r="AK1572" s="26" t="s">
        <v>322</v>
      </c>
      <c r="AL1572" s="26" t="s">
        <v>322</v>
      </c>
      <c r="AM1572" s="26" t="str" cm="1">
        <f t="array" ref="AM1572">IF(AH1572="Yes",T1572&amp;" (Suspended as of: "&amp;TEXT(AI1572,"m/dd/yyyy")&amp;")",T1572)</f>
        <v xml:space="preserve"> </v>
      </c>
      <c r="AN1572" t="str" cm="1">
        <f t="array" ref="AN157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72" t="str" cm="1">
        <f t="array" ref="AO157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7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72" t="e">
        <f>VLOOKUP(data[[#This Row],[Lead Name]],get_cat!$A$170:$B$172,2,0)</f>
        <v>#N/A</v>
      </c>
      <c r="AR157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73" spans="1:44" x14ac:dyDescent="0.35">
      <c r="A1573" t="s">
        <v>133</v>
      </c>
      <c r="B1573" t="s">
        <v>322</v>
      </c>
      <c r="C1573" t="s">
        <v>322</v>
      </c>
      <c r="D1573" t="s">
        <v>322</v>
      </c>
      <c r="E1573" t="s">
        <v>48</v>
      </c>
      <c r="F1573" t="s">
        <v>48</v>
      </c>
      <c r="G1573" t="s">
        <v>48</v>
      </c>
      <c r="H1573" t="s">
        <v>48</v>
      </c>
      <c r="I1573" t="s">
        <v>48</v>
      </c>
      <c r="J1573" t="s">
        <v>48</v>
      </c>
      <c r="K1573" t="s">
        <v>48</v>
      </c>
      <c r="L1573" t="s">
        <v>48</v>
      </c>
      <c r="M1573" t="s">
        <v>48</v>
      </c>
      <c r="N1573" t="s">
        <v>48</v>
      </c>
      <c r="O1573" t="s">
        <v>48</v>
      </c>
      <c r="P1573" t="s">
        <v>48</v>
      </c>
      <c r="Q1573" t="s">
        <v>48</v>
      </c>
      <c r="R1573" t="s">
        <v>48</v>
      </c>
      <c r="S1573" t="s">
        <v>48</v>
      </c>
      <c r="T1573" t="s">
        <v>322</v>
      </c>
      <c r="U1573" t="s">
        <v>322</v>
      </c>
      <c r="V1573" t="s">
        <v>322</v>
      </c>
      <c r="W1573" t="s">
        <v>322</v>
      </c>
      <c r="X1573" t="s">
        <v>322</v>
      </c>
      <c r="Y1573" t="s">
        <v>322</v>
      </c>
      <c r="Z1573" t="s">
        <v>322</v>
      </c>
      <c r="AH1573" t="s">
        <v>322</v>
      </c>
      <c r="AI1573" s="26"/>
      <c r="AJ1573" s="26" t="s">
        <v>322</v>
      </c>
      <c r="AK1573" s="26" t="s">
        <v>322</v>
      </c>
      <c r="AL1573" s="26" t="s">
        <v>322</v>
      </c>
      <c r="AM1573" s="26" t="str" cm="1">
        <f t="array" ref="AM1573">IF(AH1573="Yes",T1573&amp;" (Suspended as of: "&amp;TEXT(AI1573,"m/dd/yyyy")&amp;")",T1573)</f>
        <v xml:space="preserve"> </v>
      </c>
      <c r="AN1573" t="str" cm="1">
        <f t="array" ref="AN157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73" t="str" cm="1">
        <f t="array" ref="AO157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7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73" t="e">
        <f>VLOOKUP(data[[#This Row],[Lead Name]],get_cat!$A$170:$B$172,2,0)</f>
        <v>#N/A</v>
      </c>
      <c r="AR157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74" spans="1:44" x14ac:dyDescent="0.35">
      <c r="A1574" t="s">
        <v>133</v>
      </c>
      <c r="B1574" t="s">
        <v>322</v>
      </c>
      <c r="C1574" t="s">
        <v>322</v>
      </c>
      <c r="D1574" t="s">
        <v>322</v>
      </c>
      <c r="E1574" t="s">
        <v>48</v>
      </c>
      <c r="F1574" t="s">
        <v>48</v>
      </c>
      <c r="G1574" t="s">
        <v>48</v>
      </c>
      <c r="H1574" t="s">
        <v>48</v>
      </c>
      <c r="I1574" t="s">
        <v>48</v>
      </c>
      <c r="J1574" t="s">
        <v>48</v>
      </c>
      <c r="K1574" t="s">
        <v>48</v>
      </c>
      <c r="L1574" t="s">
        <v>48</v>
      </c>
      <c r="M1574" t="s">
        <v>48</v>
      </c>
      <c r="N1574" t="s">
        <v>48</v>
      </c>
      <c r="O1574" t="s">
        <v>48</v>
      </c>
      <c r="P1574" t="s">
        <v>48</v>
      </c>
      <c r="Q1574" t="s">
        <v>48</v>
      </c>
      <c r="R1574" t="s">
        <v>48</v>
      </c>
      <c r="S1574" t="s">
        <v>48</v>
      </c>
      <c r="T1574" t="s">
        <v>322</v>
      </c>
      <c r="U1574" t="s">
        <v>322</v>
      </c>
      <c r="V1574" t="s">
        <v>322</v>
      </c>
      <c r="W1574" t="s">
        <v>322</v>
      </c>
      <c r="X1574" t="s">
        <v>322</v>
      </c>
      <c r="Y1574" t="s">
        <v>322</v>
      </c>
      <c r="Z1574" t="s">
        <v>322</v>
      </c>
      <c r="AH1574" t="s">
        <v>322</v>
      </c>
      <c r="AI1574" s="26"/>
      <c r="AJ1574" s="26" t="s">
        <v>322</v>
      </c>
      <c r="AK1574" s="26" t="s">
        <v>322</v>
      </c>
      <c r="AL1574" s="26" t="s">
        <v>322</v>
      </c>
      <c r="AM1574" s="26" t="str" cm="1">
        <f t="array" ref="AM1574">IF(AH1574="Yes",T1574&amp;" (Suspended as of: "&amp;TEXT(AI1574,"m/dd/yyyy")&amp;")",T1574)</f>
        <v xml:space="preserve"> </v>
      </c>
      <c r="AN1574" t="str" cm="1">
        <f t="array" ref="AN157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74" t="str" cm="1">
        <f t="array" ref="AO157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7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74" t="e">
        <f>VLOOKUP(data[[#This Row],[Lead Name]],get_cat!$A$170:$B$172,2,0)</f>
        <v>#N/A</v>
      </c>
      <c r="AR157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75" spans="1:44" x14ac:dyDescent="0.35">
      <c r="A1575" t="s">
        <v>133</v>
      </c>
      <c r="B1575" t="s">
        <v>322</v>
      </c>
      <c r="C1575" t="s">
        <v>322</v>
      </c>
      <c r="D1575" t="s">
        <v>322</v>
      </c>
      <c r="E1575" t="s">
        <v>48</v>
      </c>
      <c r="F1575" t="s">
        <v>48</v>
      </c>
      <c r="G1575" t="s">
        <v>48</v>
      </c>
      <c r="H1575" t="s">
        <v>48</v>
      </c>
      <c r="I1575" t="s">
        <v>48</v>
      </c>
      <c r="J1575" t="s">
        <v>48</v>
      </c>
      <c r="K1575" t="s">
        <v>48</v>
      </c>
      <c r="L1575" t="s">
        <v>48</v>
      </c>
      <c r="M1575" t="s">
        <v>48</v>
      </c>
      <c r="N1575" t="s">
        <v>48</v>
      </c>
      <c r="O1575" t="s">
        <v>48</v>
      </c>
      <c r="P1575" t="s">
        <v>48</v>
      </c>
      <c r="Q1575" t="s">
        <v>48</v>
      </c>
      <c r="R1575" t="s">
        <v>48</v>
      </c>
      <c r="S1575" t="s">
        <v>48</v>
      </c>
      <c r="T1575" t="s">
        <v>322</v>
      </c>
      <c r="U1575" t="s">
        <v>322</v>
      </c>
      <c r="V1575" t="s">
        <v>322</v>
      </c>
      <c r="W1575" t="s">
        <v>322</v>
      </c>
      <c r="X1575" t="s">
        <v>322</v>
      </c>
      <c r="Y1575" t="s">
        <v>322</v>
      </c>
      <c r="Z1575" t="s">
        <v>322</v>
      </c>
      <c r="AH1575" t="s">
        <v>322</v>
      </c>
      <c r="AI1575" s="26"/>
      <c r="AJ1575" s="26" t="s">
        <v>322</v>
      </c>
      <c r="AK1575" s="26" t="s">
        <v>322</v>
      </c>
      <c r="AL1575" s="26" t="s">
        <v>322</v>
      </c>
      <c r="AM1575" s="26" t="str" cm="1">
        <f t="array" ref="AM1575">IF(AH1575="Yes",T1575&amp;" (Suspended as of: "&amp;TEXT(AI1575,"m/dd/yyyy")&amp;")",T1575)</f>
        <v xml:space="preserve"> </v>
      </c>
      <c r="AN1575" t="str" cm="1">
        <f t="array" ref="AN157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75" t="str" cm="1">
        <f t="array" ref="AO157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7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75" t="e">
        <f>VLOOKUP(data[[#This Row],[Lead Name]],get_cat!$A$170:$B$172,2,0)</f>
        <v>#N/A</v>
      </c>
      <c r="AR157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76" spans="1:44" x14ac:dyDescent="0.35">
      <c r="A1576" t="s">
        <v>133</v>
      </c>
      <c r="B1576" t="s">
        <v>322</v>
      </c>
      <c r="C1576" t="s">
        <v>322</v>
      </c>
      <c r="D1576" t="s">
        <v>322</v>
      </c>
      <c r="E1576" t="s">
        <v>48</v>
      </c>
      <c r="F1576" t="s">
        <v>48</v>
      </c>
      <c r="G1576" t="s">
        <v>48</v>
      </c>
      <c r="H1576" t="s">
        <v>48</v>
      </c>
      <c r="I1576" t="s">
        <v>48</v>
      </c>
      <c r="J1576" t="s">
        <v>48</v>
      </c>
      <c r="K1576" t="s">
        <v>48</v>
      </c>
      <c r="L1576" t="s">
        <v>48</v>
      </c>
      <c r="M1576" t="s">
        <v>48</v>
      </c>
      <c r="N1576" t="s">
        <v>48</v>
      </c>
      <c r="O1576" t="s">
        <v>48</v>
      </c>
      <c r="P1576" t="s">
        <v>48</v>
      </c>
      <c r="Q1576" t="s">
        <v>48</v>
      </c>
      <c r="R1576" t="s">
        <v>48</v>
      </c>
      <c r="S1576" t="s">
        <v>48</v>
      </c>
      <c r="T1576" t="s">
        <v>322</v>
      </c>
      <c r="U1576" t="s">
        <v>322</v>
      </c>
      <c r="V1576" t="s">
        <v>322</v>
      </c>
      <c r="W1576" t="s">
        <v>322</v>
      </c>
      <c r="X1576" t="s">
        <v>322</v>
      </c>
      <c r="Y1576" t="s">
        <v>322</v>
      </c>
      <c r="Z1576" t="s">
        <v>322</v>
      </c>
      <c r="AH1576" t="s">
        <v>322</v>
      </c>
      <c r="AI1576" s="26"/>
      <c r="AJ1576" s="26" t="s">
        <v>322</v>
      </c>
      <c r="AK1576" s="26" t="s">
        <v>322</v>
      </c>
      <c r="AL1576" s="26" t="s">
        <v>322</v>
      </c>
      <c r="AM1576" s="26" t="str" cm="1">
        <f t="array" ref="AM1576">IF(AH1576="Yes",T1576&amp;" (Suspended as of: "&amp;TEXT(AI1576,"m/dd/yyyy")&amp;")",T1576)</f>
        <v xml:space="preserve"> </v>
      </c>
      <c r="AN1576" t="str" cm="1">
        <f t="array" ref="AN157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76" t="str" cm="1">
        <f t="array" ref="AO157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7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76" t="e">
        <f>VLOOKUP(data[[#This Row],[Lead Name]],get_cat!$A$170:$B$172,2,0)</f>
        <v>#N/A</v>
      </c>
      <c r="AR157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77" spans="1:44" x14ac:dyDescent="0.35">
      <c r="A1577" t="s">
        <v>133</v>
      </c>
      <c r="B1577" t="s">
        <v>322</v>
      </c>
      <c r="C1577" t="s">
        <v>322</v>
      </c>
      <c r="D1577" t="s">
        <v>322</v>
      </c>
      <c r="E1577" t="s">
        <v>48</v>
      </c>
      <c r="F1577" t="s">
        <v>48</v>
      </c>
      <c r="G1577" t="s">
        <v>48</v>
      </c>
      <c r="H1577" t="s">
        <v>48</v>
      </c>
      <c r="I1577" t="s">
        <v>48</v>
      </c>
      <c r="J1577" t="s">
        <v>48</v>
      </c>
      <c r="K1577" t="s">
        <v>48</v>
      </c>
      <c r="L1577" t="s">
        <v>48</v>
      </c>
      <c r="M1577" t="s">
        <v>48</v>
      </c>
      <c r="N1577" t="s">
        <v>48</v>
      </c>
      <c r="O1577" t="s">
        <v>48</v>
      </c>
      <c r="P1577" t="s">
        <v>48</v>
      </c>
      <c r="Q1577" t="s">
        <v>48</v>
      </c>
      <c r="R1577" t="s">
        <v>48</v>
      </c>
      <c r="S1577" t="s">
        <v>48</v>
      </c>
      <c r="T1577" t="s">
        <v>322</v>
      </c>
      <c r="U1577" t="s">
        <v>322</v>
      </c>
      <c r="V1577" t="s">
        <v>322</v>
      </c>
      <c r="W1577" t="s">
        <v>322</v>
      </c>
      <c r="X1577" t="s">
        <v>322</v>
      </c>
      <c r="Y1577" t="s">
        <v>322</v>
      </c>
      <c r="Z1577" t="s">
        <v>322</v>
      </c>
      <c r="AH1577" t="s">
        <v>322</v>
      </c>
      <c r="AI1577" s="26"/>
      <c r="AJ1577" s="26" t="s">
        <v>322</v>
      </c>
      <c r="AK1577" s="26" t="s">
        <v>322</v>
      </c>
      <c r="AL1577" s="26" t="s">
        <v>322</v>
      </c>
      <c r="AM1577" s="26" t="str" cm="1">
        <f t="array" ref="AM1577">IF(AH1577="Yes",T1577&amp;" (Suspended as of: "&amp;TEXT(AI1577,"m/dd/yyyy")&amp;")",T1577)</f>
        <v xml:space="preserve"> </v>
      </c>
      <c r="AN1577" t="str" cm="1">
        <f t="array" ref="AN157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77" t="str" cm="1">
        <f t="array" ref="AO157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7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77" t="e">
        <f>VLOOKUP(data[[#This Row],[Lead Name]],get_cat!$A$170:$B$172,2,0)</f>
        <v>#N/A</v>
      </c>
      <c r="AR157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78" spans="1:44" x14ac:dyDescent="0.35">
      <c r="A1578" t="s">
        <v>133</v>
      </c>
      <c r="B1578" t="s">
        <v>322</v>
      </c>
      <c r="C1578" t="s">
        <v>322</v>
      </c>
      <c r="D1578" t="s">
        <v>322</v>
      </c>
      <c r="E1578" t="s">
        <v>48</v>
      </c>
      <c r="F1578" t="s">
        <v>48</v>
      </c>
      <c r="G1578" t="s">
        <v>48</v>
      </c>
      <c r="H1578" t="s">
        <v>48</v>
      </c>
      <c r="I1578" t="s">
        <v>48</v>
      </c>
      <c r="J1578" t="s">
        <v>48</v>
      </c>
      <c r="K1578" t="s">
        <v>48</v>
      </c>
      <c r="L1578" t="s">
        <v>48</v>
      </c>
      <c r="M1578" t="s">
        <v>48</v>
      </c>
      <c r="N1578" t="s">
        <v>48</v>
      </c>
      <c r="O1578" t="s">
        <v>48</v>
      </c>
      <c r="P1578" t="s">
        <v>48</v>
      </c>
      <c r="Q1578" t="s">
        <v>48</v>
      </c>
      <c r="R1578" t="s">
        <v>48</v>
      </c>
      <c r="S1578" t="s">
        <v>48</v>
      </c>
      <c r="T1578" t="s">
        <v>322</v>
      </c>
      <c r="U1578" t="s">
        <v>322</v>
      </c>
      <c r="V1578" t="s">
        <v>322</v>
      </c>
      <c r="W1578" t="s">
        <v>322</v>
      </c>
      <c r="X1578" t="s">
        <v>322</v>
      </c>
      <c r="Y1578" t="s">
        <v>322</v>
      </c>
      <c r="Z1578" t="s">
        <v>322</v>
      </c>
      <c r="AH1578" t="s">
        <v>322</v>
      </c>
      <c r="AI1578" s="26"/>
      <c r="AJ1578" s="26" t="s">
        <v>322</v>
      </c>
      <c r="AK1578" s="26" t="s">
        <v>322</v>
      </c>
      <c r="AL1578" s="26" t="s">
        <v>322</v>
      </c>
      <c r="AM1578" s="26" t="str" cm="1">
        <f t="array" ref="AM1578">IF(AH1578="Yes",T1578&amp;" (Suspended as of: "&amp;TEXT(AI1578,"m/dd/yyyy")&amp;")",T1578)</f>
        <v xml:space="preserve"> </v>
      </c>
      <c r="AN1578" t="str" cm="1">
        <f t="array" ref="AN157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78" t="str" cm="1">
        <f t="array" ref="AO157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7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78" t="e">
        <f>VLOOKUP(data[[#This Row],[Lead Name]],get_cat!$A$170:$B$172,2,0)</f>
        <v>#N/A</v>
      </c>
      <c r="AR157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79" spans="1:44" x14ac:dyDescent="0.35">
      <c r="A1579" t="s">
        <v>133</v>
      </c>
      <c r="B1579" t="s">
        <v>322</v>
      </c>
      <c r="C1579" t="s">
        <v>322</v>
      </c>
      <c r="D1579" t="s">
        <v>322</v>
      </c>
      <c r="E1579" t="s">
        <v>48</v>
      </c>
      <c r="F1579" t="s">
        <v>48</v>
      </c>
      <c r="G1579" t="s">
        <v>48</v>
      </c>
      <c r="H1579" t="s">
        <v>48</v>
      </c>
      <c r="I1579" t="s">
        <v>48</v>
      </c>
      <c r="J1579" t="s">
        <v>48</v>
      </c>
      <c r="K1579" t="s">
        <v>48</v>
      </c>
      <c r="L1579" t="s">
        <v>48</v>
      </c>
      <c r="M1579" t="s">
        <v>48</v>
      </c>
      <c r="N1579" t="s">
        <v>48</v>
      </c>
      <c r="O1579" t="s">
        <v>48</v>
      </c>
      <c r="P1579" t="s">
        <v>48</v>
      </c>
      <c r="Q1579" t="s">
        <v>48</v>
      </c>
      <c r="R1579" t="s">
        <v>48</v>
      </c>
      <c r="S1579" t="s">
        <v>48</v>
      </c>
      <c r="T1579" t="s">
        <v>322</v>
      </c>
      <c r="U1579" t="s">
        <v>322</v>
      </c>
      <c r="V1579" t="s">
        <v>322</v>
      </c>
      <c r="W1579" t="s">
        <v>322</v>
      </c>
      <c r="X1579" t="s">
        <v>322</v>
      </c>
      <c r="Y1579" t="s">
        <v>322</v>
      </c>
      <c r="Z1579" t="s">
        <v>322</v>
      </c>
      <c r="AH1579" t="s">
        <v>322</v>
      </c>
      <c r="AI1579" s="26"/>
      <c r="AJ1579" s="26" t="s">
        <v>322</v>
      </c>
      <c r="AK1579" s="26" t="s">
        <v>322</v>
      </c>
      <c r="AL1579" s="26" t="s">
        <v>322</v>
      </c>
      <c r="AM1579" s="26" t="str" cm="1">
        <f t="array" ref="AM1579">IF(AH1579="Yes",T1579&amp;" (Suspended as of: "&amp;TEXT(AI1579,"m/dd/yyyy")&amp;")",T1579)</f>
        <v xml:space="preserve"> </v>
      </c>
      <c r="AN1579" t="str" cm="1">
        <f t="array" ref="AN157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79" t="str" cm="1">
        <f t="array" ref="AO157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7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79" t="e">
        <f>VLOOKUP(data[[#This Row],[Lead Name]],get_cat!$A$170:$B$172,2,0)</f>
        <v>#N/A</v>
      </c>
      <c r="AR157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80" spans="1:44" x14ac:dyDescent="0.35">
      <c r="A1580" t="s">
        <v>133</v>
      </c>
      <c r="B1580" t="s">
        <v>322</v>
      </c>
      <c r="C1580" t="s">
        <v>322</v>
      </c>
      <c r="D1580" t="s">
        <v>322</v>
      </c>
      <c r="E1580" t="s">
        <v>48</v>
      </c>
      <c r="F1580" t="s">
        <v>48</v>
      </c>
      <c r="G1580" t="s">
        <v>48</v>
      </c>
      <c r="H1580" t="s">
        <v>48</v>
      </c>
      <c r="I1580" t="s">
        <v>48</v>
      </c>
      <c r="J1580" t="s">
        <v>48</v>
      </c>
      <c r="K1580" t="s">
        <v>48</v>
      </c>
      <c r="L1580" t="s">
        <v>48</v>
      </c>
      <c r="M1580" t="s">
        <v>48</v>
      </c>
      <c r="N1580" t="s">
        <v>48</v>
      </c>
      <c r="O1580" t="s">
        <v>48</v>
      </c>
      <c r="P1580" t="s">
        <v>48</v>
      </c>
      <c r="Q1580" t="s">
        <v>48</v>
      </c>
      <c r="R1580" t="s">
        <v>48</v>
      </c>
      <c r="S1580" t="s">
        <v>48</v>
      </c>
      <c r="T1580" t="s">
        <v>322</v>
      </c>
      <c r="U1580" t="s">
        <v>322</v>
      </c>
      <c r="V1580" t="s">
        <v>322</v>
      </c>
      <c r="W1580" t="s">
        <v>322</v>
      </c>
      <c r="X1580" t="s">
        <v>322</v>
      </c>
      <c r="Y1580" t="s">
        <v>322</v>
      </c>
      <c r="Z1580" t="s">
        <v>322</v>
      </c>
      <c r="AH1580" t="s">
        <v>322</v>
      </c>
      <c r="AI1580" s="26"/>
      <c r="AJ1580" s="26" t="s">
        <v>322</v>
      </c>
      <c r="AK1580" s="26" t="s">
        <v>322</v>
      </c>
      <c r="AL1580" s="26" t="s">
        <v>322</v>
      </c>
      <c r="AM1580" s="26" t="str" cm="1">
        <f t="array" ref="AM1580">IF(AH1580="Yes",T1580&amp;" (Suspended as of: "&amp;TEXT(AI1580,"m/dd/yyyy")&amp;")",T1580)</f>
        <v xml:space="preserve"> </v>
      </c>
      <c r="AN1580" t="str" cm="1">
        <f t="array" ref="AN158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80" t="str" cm="1">
        <f t="array" ref="AO158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8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80" t="e">
        <f>VLOOKUP(data[[#This Row],[Lead Name]],get_cat!$A$170:$B$172,2,0)</f>
        <v>#N/A</v>
      </c>
      <c r="AR158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81" spans="1:44" x14ac:dyDescent="0.35">
      <c r="A1581" t="s">
        <v>133</v>
      </c>
      <c r="B1581" t="s">
        <v>322</v>
      </c>
      <c r="C1581" t="s">
        <v>322</v>
      </c>
      <c r="D1581" t="s">
        <v>322</v>
      </c>
      <c r="E1581" t="s">
        <v>48</v>
      </c>
      <c r="F1581" t="s">
        <v>48</v>
      </c>
      <c r="G1581" t="s">
        <v>48</v>
      </c>
      <c r="H1581" t="s">
        <v>48</v>
      </c>
      <c r="I1581" t="s">
        <v>48</v>
      </c>
      <c r="J1581" t="s">
        <v>48</v>
      </c>
      <c r="K1581" t="s">
        <v>48</v>
      </c>
      <c r="L1581" t="s">
        <v>48</v>
      </c>
      <c r="M1581" t="s">
        <v>48</v>
      </c>
      <c r="N1581" t="s">
        <v>48</v>
      </c>
      <c r="O1581" t="s">
        <v>48</v>
      </c>
      <c r="P1581" t="s">
        <v>48</v>
      </c>
      <c r="Q1581" t="s">
        <v>48</v>
      </c>
      <c r="R1581" t="s">
        <v>48</v>
      </c>
      <c r="S1581" t="s">
        <v>48</v>
      </c>
      <c r="T1581" t="s">
        <v>322</v>
      </c>
      <c r="U1581" t="s">
        <v>322</v>
      </c>
      <c r="V1581" t="s">
        <v>322</v>
      </c>
      <c r="W1581" t="s">
        <v>322</v>
      </c>
      <c r="X1581" t="s">
        <v>322</v>
      </c>
      <c r="Y1581" t="s">
        <v>322</v>
      </c>
      <c r="Z1581" t="s">
        <v>322</v>
      </c>
      <c r="AH1581" t="s">
        <v>322</v>
      </c>
      <c r="AI1581" s="26"/>
      <c r="AJ1581" s="26" t="s">
        <v>322</v>
      </c>
      <c r="AK1581" s="26" t="s">
        <v>322</v>
      </c>
      <c r="AL1581" s="26" t="s">
        <v>322</v>
      </c>
      <c r="AM1581" s="26" t="str" cm="1">
        <f t="array" ref="AM1581">IF(AH1581="Yes",T1581&amp;" (Suspended as of: "&amp;TEXT(AI1581,"m/dd/yyyy")&amp;")",T1581)</f>
        <v xml:space="preserve"> </v>
      </c>
      <c r="AN1581" t="str" cm="1">
        <f t="array" ref="AN158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81" t="str" cm="1">
        <f t="array" ref="AO158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8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81" t="e">
        <f>VLOOKUP(data[[#This Row],[Lead Name]],get_cat!$A$170:$B$172,2,0)</f>
        <v>#N/A</v>
      </c>
      <c r="AR158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82" spans="1:44" x14ac:dyDescent="0.35">
      <c r="A1582" t="s">
        <v>133</v>
      </c>
      <c r="B1582" t="s">
        <v>322</v>
      </c>
      <c r="C1582" t="s">
        <v>322</v>
      </c>
      <c r="D1582" t="s">
        <v>322</v>
      </c>
      <c r="E1582" t="s">
        <v>48</v>
      </c>
      <c r="F1582" t="s">
        <v>48</v>
      </c>
      <c r="G1582" t="s">
        <v>48</v>
      </c>
      <c r="H1582" t="s">
        <v>48</v>
      </c>
      <c r="I1582" t="s">
        <v>48</v>
      </c>
      <c r="J1582" t="s">
        <v>48</v>
      </c>
      <c r="K1582" t="s">
        <v>48</v>
      </c>
      <c r="L1582" t="s">
        <v>48</v>
      </c>
      <c r="M1582" t="s">
        <v>48</v>
      </c>
      <c r="N1582" t="s">
        <v>48</v>
      </c>
      <c r="O1582" t="s">
        <v>48</v>
      </c>
      <c r="P1582" t="s">
        <v>48</v>
      </c>
      <c r="Q1582" t="s">
        <v>48</v>
      </c>
      <c r="R1582" t="s">
        <v>48</v>
      </c>
      <c r="S1582" t="s">
        <v>48</v>
      </c>
      <c r="T1582" t="s">
        <v>322</v>
      </c>
      <c r="U1582" t="s">
        <v>322</v>
      </c>
      <c r="V1582" t="s">
        <v>322</v>
      </c>
      <c r="W1582" t="s">
        <v>322</v>
      </c>
      <c r="X1582" t="s">
        <v>322</v>
      </c>
      <c r="Y1582" t="s">
        <v>322</v>
      </c>
      <c r="Z1582" t="s">
        <v>322</v>
      </c>
      <c r="AH1582" t="s">
        <v>322</v>
      </c>
      <c r="AI1582" s="26"/>
      <c r="AJ1582" s="26" t="s">
        <v>322</v>
      </c>
      <c r="AK1582" s="26" t="s">
        <v>322</v>
      </c>
      <c r="AL1582" s="26" t="s">
        <v>322</v>
      </c>
      <c r="AM1582" s="26" t="str" cm="1">
        <f t="array" ref="AM1582">IF(AH1582="Yes",T1582&amp;" (Suspended as of: "&amp;TEXT(AI1582,"m/dd/yyyy")&amp;")",T1582)</f>
        <v xml:space="preserve"> </v>
      </c>
      <c r="AN1582" t="str" cm="1">
        <f t="array" ref="AN158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82" t="str" cm="1">
        <f t="array" ref="AO158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8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82" t="e">
        <f>VLOOKUP(data[[#This Row],[Lead Name]],get_cat!$A$170:$B$172,2,0)</f>
        <v>#N/A</v>
      </c>
      <c r="AR158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83" spans="1:44" x14ac:dyDescent="0.35">
      <c r="A1583" t="s">
        <v>133</v>
      </c>
      <c r="B1583" t="s">
        <v>322</v>
      </c>
      <c r="C1583" t="s">
        <v>322</v>
      </c>
      <c r="D1583" t="s">
        <v>322</v>
      </c>
      <c r="E1583" t="s">
        <v>48</v>
      </c>
      <c r="F1583" t="s">
        <v>48</v>
      </c>
      <c r="G1583" t="s">
        <v>48</v>
      </c>
      <c r="H1583" t="s">
        <v>48</v>
      </c>
      <c r="I1583" t="s">
        <v>48</v>
      </c>
      <c r="J1583" t="s">
        <v>48</v>
      </c>
      <c r="K1583" t="s">
        <v>48</v>
      </c>
      <c r="L1583" t="s">
        <v>48</v>
      </c>
      <c r="M1583" t="s">
        <v>48</v>
      </c>
      <c r="N1583" t="s">
        <v>48</v>
      </c>
      <c r="O1583" t="s">
        <v>48</v>
      </c>
      <c r="P1583" t="s">
        <v>48</v>
      </c>
      <c r="Q1583" t="s">
        <v>48</v>
      </c>
      <c r="R1583" t="s">
        <v>48</v>
      </c>
      <c r="S1583" t="s">
        <v>48</v>
      </c>
      <c r="T1583" t="s">
        <v>322</v>
      </c>
      <c r="U1583" t="s">
        <v>322</v>
      </c>
      <c r="V1583" t="s">
        <v>322</v>
      </c>
      <c r="W1583" t="s">
        <v>322</v>
      </c>
      <c r="X1583" t="s">
        <v>322</v>
      </c>
      <c r="Y1583" t="s">
        <v>322</v>
      </c>
      <c r="Z1583" t="s">
        <v>322</v>
      </c>
      <c r="AH1583" t="s">
        <v>322</v>
      </c>
      <c r="AI1583" s="26"/>
      <c r="AJ1583" s="26" t="s">
        <v>322</v>
      </c>
      <c r="AK1583" s="26" t="s">
        <v>322</v>
      </c>
      <c r="AL1583" s="26" t="s">
        <v>322</v>
      </c>
      <c r="AM1583" s="26" t="str" cm="1">
        <f t="array" ref="AM1583">IF(AH1583="Yes",T1583&amp;" (Suspended as of: "&amp;TEXT(AI1583,"m/dd/yyyy")&amp;")",T1583)</f>
        <v xml:space="preserve"> </v>
      </c>
      <c r="AN1583" t="str" cm="1">
        <f t="array" ref="AN158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83" t="str" cm="1">
        <f t="array" ref="AO158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8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83" t="e">
        <f>VLOOKUP(data[[#This Row],[Lead Name]],get_cat!$A$170:$B$172,2,0)</f>
        <v>#N/A</v>
      </c>
      <c r="AR158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84" spans="1:44" x14ac:dyDescent="0.35">
      <c r="A1584" t="s">
        <v>133</v>
      </c>
      <c r="B1584" t="s">
        <v>322</v>
      </c>
      <c r="C1584" t="s">
        <v>322</v>
      </c>
      <c r="D1584" t="s">
        <v>322</v>
      </c>
      <c r="E1584" t="s">
        <v>48</v>
      </c>
      <c r="F1584" t="s">
        <v>48</v>
      </c>
      <c r="G1584" t="s">
        <v>48</v>
      </c>
      <c r="H1584" t="s">
        <v>48</v>
      </c>
      <c r="I1584" t="s">
        <v>48</v>
      </c>
      <c r="J1584" t="s">
        <v>48</v>
      </c>
      <c r="K1584" t="s">
        <v>48</v>
      </c>
      <c r="L1584" t="s">
        <v>48</v>
      </c>
      <c r="M1584" t="s">
        <v>48</v>
      </c>
      <c r="N1584" t="s">
        <v>48</v>
      </c>
      <c r="O1584" t="s">
        <v>48</v>
      </c>
      <c r="P1584" t="s">
        <v>48</v>
      </c>
      <c r="Q1584" t="s">
        <v>48</v>
      </c>
      <c r="R1584" t="s">
        <v>48</v>
      </c>
      <c r="S1584" t="s">
        <v>48</v>
      </c>
      <c r="T1584" t="s">
        <v>322</v>
      </c>
      <c r="U1584" t="s">
        <v>322</v>
      </c>
      <c r="V1584" t="s">
        <v>322</v>
      </c>
      <c r="W1584" t="s">
        <v>322</v>
      </c>
      <c r="X1584" t="s">
        <v>322</v>
      </c>
      <c r="Y1584" t="s">
        <v>322</v>
      </c>
      <c r="Z1584" t="s">
        <v>322</v>
      </c>
      <c r="AH1584" t="s">
        <v>322</v>
      </c>
      <c r="AI1584" s="26"/>
      <c r="AJ1584" s="26" t="s">
        <v>322</v>
      </c>
      <c r="AK1584" s="26" t="s">
        <v>322</v>
      </c>
      <c r="AL1584" s="26" t="s">
        <v>322</v>
      </c>
      <c r="AM1584" s="26" t="str" cm="1">
        <f t="array" ref="AM1584">IF(AH1584="Yes",T1584&amp;" (Suspended as of: "&amp;TEXT(AI1584,"m/dd/yyyy")&amp;")",T1584)</f>
        <v xml:space="preserve"> </v>
      </c>
      <c r="AN1584" t="str" cm="1">
        <f t="array" ref="AN158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84" t="str" cm="1">
        <f t="array" ref="AO158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8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84" t="e">
        <f>VLOOKUP(data[[#This Row],[Lead Name]],get_cat!$A$170:$B$172,2,0)</f>
        <v>#N/A</v>
      </c>
      <c r="AR158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85" spans="1:44" x14ac:dyDescent="0.35">
      <c r="A1585" t="s">
        <v>133</v>
      </c>
      <c r="B1585" t="s">
        <v>322</v>
      </c>
      <c r="C1585" t="s">
        <v>322</v>
      </c>
      <c r="D1585" t="s">
        <v>322</v>
      </c>
      <c r="E1585" t="s">
        <v>48</v>
      </c>
      <c r="F1585" t="s">
        <v>48</v>
      </c>
      <c r="G1585" t="s">
        <v>48</v>
      </c>
      <c r="H1585" t="s">
        <v>48</v>
      </c>
      <c r="I1585" t="s">
        <v>48</v>
      </c>
      <c r="J1585" t="s">
        <v>48</v>
      </c>
      <c r="K1585" t="s">
        <v>48</v>
      </c>
      <c r="L1585" t="s">
        <v>48</v>
      </c>
      <c r="M1585" t="s">
        <v>48</v>
      </c>
      <c r="N1585" t="s">
        <v>48</v>
      </c>
      <c r="O1585" t="s">
        <v>48</v>
      </c>
      <c r="P1585" t="s">
        <v>48</v>
      </c>
      <c r="Q1585" t="s">
        <v>48</v>
      </c>
      <c r="R1585" t="s">
        <v>48</v>
      </c>
      <c r="S1585" t="s">
        <v>48</v>
      </c>
      <c r="T1585" t="s">
        <v>322</v>
      </c>
      <c r="U1585" t="s">
        <v>322</v>
      </c>
      <c r="V1585" t="s">
        <v>322</v>
      </c>
      <c r="W1585" t="s">
        <v>322</v>
      </c>
      <c r="X1585" t="s">
        <v>322</v>
      </c>
      <c r="Y1585" t="s">
        <v>322</v>
      </c>
      <c r="Z1585" t="s">
        <v>322</v>
      </c>
      <c r="AH1585" t="s">
        <v>322</v>
      </c>
      <c r="AI1585" s="26"/>
      <c r="AJ1585" s="26" t="s">
        <v>322</v>
      </c>
      <c r="AK1585" s="26" t="s">
        <v>322</v>
      </c>
      <c r="AL1585" s="26" t="s">
        <v>322</v>
      </c>
      <c r="AM1585" s="26" t="str" cm="1">
        <f t="array" ref="AM1585">IF(AH1585="Yes",T1585&amp;" (Suspended as of: "&amp;TEXT(AI1585,"m/dd/yyyy")&amp;")",T1585)</f>
        <v xml:space="preserve"> </v>
      </c>
      <c r="AN1585" t="str" cm="1">
        <f t="array" ref="AN158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85" t="str" cm="1">
        <f t="array" ref="AO158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8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85" t="e">
        <f>VLOOKUP(data[[#This Row],[Lead Name]],get_cat!$A$170:$B$172,2,0)</f>
        <v>#N/A</v>
      </c>
      <c r="AR158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86" spans="1:44" x14ac:dyDescent="0.35">
      <c r="A1586" t="s">
        <v>133</v>
      </c>
      <c r="B1586" t="s">
        <v>322</v>
      </c>
      <c r="C1586" t="s">
        <v>322</v>
      </c>
      <c r="D1586" t="s">
        <v>322</v>
      </c>
      <c r="E1586" t="s">
        <v>48</v>
      </c>
      <c r="F1586" t="s">
        <v>48</v>
      </c>
      <c r="G1586" t="s">
        <v>48</v>
      </c>
      <c r="H1586" t="s">
        <v>48</v>
      </c>
      <c r="I1586" t="s">
        <v>48</v>
      </c>
      <c r="J1586" t="s">
        <v>48</v>
      </c>
      <c r="K1586" t="s">
        <v>48</v>
      </c>
      <c r="L1586" t="s">
        <v>48</v>
      </c>
      <c r="M1586" t="s">
        <v>48</v>
      </c>
      <c r="N1586" t="s">
        <v>48</v>
      </c>
      <c r="O1586" t="s">
        <v>48</v>
      </c>
      <c r="P1586" t="s">
        <v>48</v>
      </c>
      <c r="Q1586" t="s">
        <v>48</v>
      </c>
      <c r="R1586" t="s">
        <v>48</v>
      </c>
      <c r="S1586" t="s">
        <v>48</v>
      </c>
      <c r="T1586" t="s">
        <v>322</v>
      </c>
      <c r="U1586" t="s">
        <v>322</v>
      </c>
      <c r="V1586" t="s">
        <v>322</v>
      </c>
      <c r="W1586" t="s">
        <v>322</v>
      </c>
      <c r="X1586" t="s">
        <v>322</v>
      </c>
      <c r="Y1586" t="s">
        <v>322</v>
      </c>
      <c r="Z1586" t="s">
        <v>322</v>
      </c>
      <c r="AH1586" t="s">
        <v>322</v>
      </c>
      <c r="AI1586" s="26"/>
      <c r="AJ1586" s="26" t="s">
        <v>322</v>
      </c>
      <c r="AK1586" s="26" t="s">
        <v>322</v>
      </c>
      <c r="AL1586" s="26" t="s">
        <v>322</v>
      </c>
      <c r="AM1586" s="26" t="str" cm="1">
        <f t="array" ref="AM1586">IF(AH1586="Yes",T1586&amp;" (Suspended as of: "&amp;TEXT(AI1586,"m/dd/yyyy")&amp;")",T1586)</f>
        <v xml:space="preserve"> </v>
      </c>
      <c r="AN1586" t="str" cm="1">
        <f t="array" ref="AN158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86" t="str" cm="1">
        <f t="array" ref="AO158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8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86" t="e">
        <f>VLOOKUP(data[[#This Row],[Lead Name]],get_cat!$A$170:$B$172,2,0)</f>
        <v>#N/A</v>
      </c>
      <c r="AR158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87" spans="1:44" x14ac:dyDescent="0.35">
      <c r="A1587" t="s">
        <v>133</v>
      </c>
      <c r="B1587" t="s">
        <v>322</v>
      </c>
      <c r="C1587" t="s">
        <v>322</v>
      </c>
      <c r="D1587" t="s">
        <v>322</v>
      </c>
      <c r="E1587" t="s">
        <v>48</v>
      </c>
      <c r="F1587" t="s">
        <v>48</v>
      </c>
      <c r="G1587" t="s">
        <v>48</v>
      </c>
      <c r="H1587" t="s">
        <v>48</v>
      </c>
      <c r="I1587" t="s">
        <v>48</v>
      </c>
      <c r="J1587" t="s">
        <v>48</v>
      </c>
      <c r="K1587" t="s">
        <v>48</v>
      </c>
      <c r="L1587" t="s">
        <v>48</v>
      </c>
      <c r="M1587" t="s">
        <v>48</v>
      </c>
      <c r="N1587" t="s">
        <v>48</v>
      </c>
      <c r="O1587" t="s">
        <v>48</v>
      </c>
      <c r="P1587" t="s">
        <v>48</v>
      </c>
      <c r="Q1587" t="s">
        <v>48</v>
      </c>
      <c r="R1587" t="s">
        <v>48</v>
      </c>
      <c r="S1587" t="s">
        <v>48</v>
      </c>
      <c r="T1587" t="s">
        <v>322</v>
      </c>
      <c r="U1587" t="s">
        <v>322</v>
      </c>
      <c r="V1587" t="s">
        <v>322</v>
      </c>
      <c r="W1587" t="s">
        <v>322</v>
      </c>
      <c r="X1587" t="s">
        <v>322</v>
      </c>
      <c r="Y1587" t="s">
        <v>322</v>
      </c>
      <c r="Z1587" t="s">
        <v>322</v>
      </c>
      <c r="AH1587" t="s">
        <v>322</v>
      </c>
      <c r="AI1587" s="26"/>
      <c r="AJ1587" s="26" t="s">
        <v>322</v>
      </c>
      <c r="AK1587" s="26" t="s">
        <v>322</v>
      </c>
      <c r="AL1587" s="26" t="s">
        <v>322</v>
      </c>
      <c r="AM1587" s="26" t="str" cm="1">
        <f t="array" ref="AM1587">IF(AH1587="Yes",T1587&amp;" (Suspended as of: "&amp;TEXT(AI1587,"m/dd/yyyy")&amp;")",T1587)</f>
        <v xml:space="preserve"> </v>
      </c>
      <c r="AN1587" t="str" cm="1">
        <f t="array" ref="AN158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87" t="str" cm="1">
        <f t="array" ref="AO158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8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87" t="e">
        <f>VLOOKUP(data[[#This Row],[Lead Name]],get_cat!$A$170:$B$172,2,0)</f>
        <v>#N/A</v>
      </c>
      <c r="AR158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88" spans="1:44" x14ac:dyDescent="0.35">
      <c r="A1588" t="s">
        <v>133</v>
      </c>
      <c r="B1588" t="s">
        <v>322</v>
      </c>
      <c r="C1588" t="s">
        <v>322</v>
      </c>
      <c r="D1588" t="s">
        <v>322</v>
      </c>
      <c r="E1588" t="s">
        <v>48</v>
      </c>
      <c r="F1588" t="s">
        <v>48</v>
      </c>
      <c r="G1588" t="s">
        <v>48</v>
      </c>
      <c r="H1588" t="s">
        <v>48</v>
      </c>
      <c r="I1588" t="s">
        <v>48</v>
      </c>
      <c r="J1588" t="s">
        <v>48</v>
      </c>
      <c r="K1588" t="s">
        <v>48</v>
      </c>
      <c r="L1588" t="s">
        <v>48</v>
      </c>
      <c r="M1588" t="s">
        <v>48</v>
      </c>
      <c r="N1588" t="s">
        <v>48</v>
      </c>
      <c r="O1588" t="s">
        <v>48</v>
      </c>
      <c r="P1588" t="s">
        <v>48</v>
      </c>
      <c r="Q1588" t="s">
        <v>48</v>
      </c>
      <c r="R1588" t="s">
        <v>48</v>
      </c>
      <c r="S1588" t="s">
        <v>48</v>
      </c>
      <c r="T1588" t="s">
        <v>322</v>
      </c>
      <c r="U1588" t="s">
        <v>322</v>
      </c>
      <c r="V1588" t="s">
        <v>322</v>
      </c>
      <c r="W1588" t="s">
        <v>322</v>
      </c>
      <c r="X1588" t="s">
        <v>322</v>
      </c>
      <c r="Y1588" t="s">
        <v>322</v>
      </c>
      <c r="Z1588" t="s">
        <v>322</v>
      </c>
      <c r="AH1588" t="s">
        <v>322</v>
      </c>
      <c r="AI1588" s="26"/>
      <c r="AJ1588" s="26" t="s">
        <v>322</v>
      </c>
      <c r="AK1588" s="26" t="s">
        <v>322</v>
      </c>
      <c r="AL1588" s="26" t="s">
        <v>322</v>
      </c>
      <c r="AM1588" s="26" t="str" cm="1">
        <f t="array" ref="AM1588">IF(AH1588="Yes",T1588&amp;" (Suspended as of: "&amp;TEXT(AI1588,"m/dd/yyyy")&amp;")",T1588)</f>
        <v xml:space="preserve"> </v>
      </c>
      <c r="AN1588" t="str" cm="1">
        <f t="array" ref="AN158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88" t="str" cm="1">
        <f t="array" ref="AO158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8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88" t="e">
        <f>VLOOKUP(data[[#This Row],[Lead Name]],get_cat!$A$170:$B$172,2,0)</f>
        <v>#N/A</v>
      </c>
      <c r="AR158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89" spans="1:44" x14ac:dyDescent="0.35">
      <c r="A1589" t="s">
        <v>133</v>
      </c>
      <c r="B1589" t="s">
        <v>322</v>
      </c>
      <c r="C1589" t="s">
        <v>322</v>
      </c>
      <c r="D1589" t="s">
        <v>322</v>
      </c>
      <c r="E1589" t="s">
        <v>48</v>
      </c>
      <c r="F1589" t="s">
        <v>48</v>
      </c>
      <c r="G1589" t="s">
        <v>48</v>
      </c>
      <c r="H1589" t="s">
        <v>48</v>
      </c>
      <c r="I1589" t="s">
        <v>48</v>
      </c>
      <c r="J1589" t="s">
        <v>48</v>
      </c>
      <c r="K1589" t="s">
        <v>48</v>
      </c>
      <c r="L1589" t="s">
        <v>48</v>
      </c>
      <c r="M1589" t="s">
        <v>48</v>
      </c>
      <c r="N1589" t="s">
        <v>48</v>
      </c>
      <c r="O1589" t="s">
        <v>48</v>
      </c>
      <c r="P1589" t="s">
        <v>48</v>
      </c>
      <c r="Q1589" t="s">
        <v>48</v>
      </c>
      <c r="R1589" t="s">
        <v>48</v>
      </c>
      <c r="S1589" t="s">
        <v>48</v>
      </c>
      <c r="T1589" t="s">
        <v>322</v>
      </c>
      <c r="U1589" t="s">
        <v>322</v>
      </c>
      <c r="V1589" t="s">
        <v>322</v>
      </c>
      <c r="W1589" t="s">
        <v>322</v>
      </c>
      <c r="X1589" t="s">
        <v>322</v>
      </c>
      <c r="Y1589" t="s">
        <v>322</v>
      </c>
      <c r="Z1589" t="s">
        <v>322</v>
      </c>
      <c r="AH1589" t="s">
        <v>322</v>
      </c>
      <c r="AI1589" s="26"/>
      <c r="AJ1589" s="26" t="s">
        <v>322</v>
      </c>
      <c r="AK1589" s="26" t="s">
        <v>322</v>
      </c>
      <c r="AL1589" s="26" t="s">
        <v>322</v>
      </c>
      <c r="AM1589" s="26" t="str" cm="1">
        <f t="array" ref="AM1589">IF(AH1589="Yes",T1589&amp;" (Suspended as of: "&amp;TEXT(AI1589,"m/dd/yyyy")&amp;")",T1589)</f>
        <v xml:space="preserve"> </v>
      </c>
      <c r="AN1589" t="str" cm="1">
        <f t="array" ref="AN158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89" t="str" cm="1">
        <f t="array" ref="AO158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8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89" t="e">
        <f>VLOOKUP(data[[#This Row],[Lead Name]],get_cat!$A$170:$B$172,2,0)</f>
        <v>#N/A</v>
      </c>
      <c r="AR158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90" spans="1:44" x14ac:dyDescent="0.35">
      <c r="A1590" t="s">
        <v>133</v>
      </c>
      <c r="B1590" t="s">
        <v>322</v>
      </c>
      <c r="C1590" t="s">
        <v>322</v>
      </c>
      <c r="D1590" t="s">
        <v>322</v>
      </c>
      <c r="E1590" t="s">
        <v>48</v>
      </c>
      <c r="F1590" t="s">
        <v>48</v>
      </c>
      <c r="G1590" t="s">
        <v>48</v>
      </c>
      <c r="H1590" t="s">
        <v>48</v>
      </c>
      <c r="I1590" t="s">
        <v>48</v>
      </c>
      <c r="J1590" t="s">
        <v>48</v>
      </c>
      <c r="K1590" t="s">
        <v>48</v>
      </c>
      <c r="L1590" t="s">
        <v>48</v>
      </c>
      <c r="M1590" t="s">
        <v>48</v>
      </c>
      <c r="N1590" t="s">
        <v>48</v>
      </c>
      <c r="O1590" t="s">
        <v>48</v>
      </c>
      <c r="P1590" t="s">
        <v>48</v>
      </c>
      <c r="Q1590" t="s">
        <v>48</v>
      </c>
      <c r="R1590" t="s">
        <v>48</v>
      </c>
      <c r="S1590" t="s">
        <v>48</v>
      </c>
      <c r="T1590" t="s">
        <v>322</v>
      </c>
      <c r="U1590" t="s">
        <v>322</v>
      </c>
      <c r="V1590" t="s">
        <v>322</v>
      </c>
      <c r="W1590" t="s">
        <v>322</v>
      </c>
      <c r="X1590" t="s">
        <v>322</v>
      </c>
      <c r="Y1590" t="s">
        <v>322</v>
      </c>
      <c r="Z1590" t="s">
        <v>322</v>
      </c>
      <c r="AH1590" t="s">
        <v>322</v>
      </c>
      <c r="AI1590" s="26"/>
      <c r="AJ1590" s="26" t="s">
        <v>322</v>
      </c>
      <c r="AK1590" s="26" t="s">
        <v>322</v>
      </c>
      <c r="AL1590" s="26" t="s">
        <v>322</v>
      </c>
      <c r="AM1590" s="26" t="str" cm="1">
        <f t="array" ref="AM1590">IF(AH1590="Yes",T1590&amp;" (Suspended as of: "&amp;TEXT(AI1590,"m/dd/yyyy")&amp;")",T1590)</f>
        <v xml:space="preserve"> </v>
      </c>
      <c r="AN1590" t="str" cm="1">
        <f t="array" ref="AN159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90" t="str" cm="1">
        <f t="array" ref="AO159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9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90" t="e">
        <f>VLOOKUP(data[[#This Row],[Lead Name]],get_cat!$A$170:$B$172,2,0)</f>
        <v>#N/A</v>
      </c>
      <c r="AR159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91" spans="1:44" x14ac:dyDescent="0.35">
      <c r="A1591" t="s">
        <v>133</v>
      </c>
      <c r="B1591" t="s">
        <v>322</v>
      </c>
      <c r="C1591" t="s">
        <v>322</v>
      </c>
      <c r="D1591" t="s">
        <v>322</v>
      </c>
      <c r="E1591" t="s">
        <v>48</v>
      </c>
      <c r="F1591" t="s">
        <v>48</v>
      </c>
      <c r="G1591" t="s">
        <v>48</v>
      </c>
      <c r="H1591" t="s">
        <v>48</v>
      </c>
      <c r="I1591" t="s">
        <v>48</v>
      </c>
      <c r="J1591" t="s">
        <v>48</v>
      </c>
      <c r="K1591" t="s">
        <v>48</v>
      </c>
      <c r="L1591" t="s">
        <v>48</v>
      </c>
      <c r="M1591" t="s">
        <v>48</v>
      </c>
      <c r="N1591" t="s">
        <v>48</v>
      </c>
      <c r="O1591" t="s">
        <v>48</v>
      </c>
      <c r="P1591" t="s">
        <v>48</v>
      </c>
      <c r="Q1591" t="s">
        <v>48</v>
      </c>
      <c r="R1591" t="s">
        <v>48</v>
      </c>
      <c r="S1591" t="s">
        <v>48</v>
      </c>
      <c r="T1591" t="s">
        <v>322</v>
      </c>
      <c r="U1591" t="s">
        <v>322</v>
      </c>
      <c r="V1591" t="s">
        <v>322</v>
      </c>
      <c r="W1591" t="s">
        <v>322</v>
      </c>
      <c r="X1591" t="s">
        <v>322</v>
      </c>
      <c r="Y1591" t="s">
        <v>322</v>
      </c>
      <c r="Z1591" t="s">
        <v>322</v>
      </c>
      <c r="AH1591" t="s">
        <v>322</v>
      </c>
      <c r="AI1591" s="26"/>
      <c r="AJ1591" s="26" t="s">
        <v>322</v>
      </c>
      <c r="AK1591" s="26" t="s">
        <v>322</v>
      </c>
      <c r="AL1591" s="26" t="s">
        <v>322</v>
      </c>
      <c r="AM1591" s="26" t="str" cm="1">
        <f t="array" ref="AM1591">IF(AH1591="Yes",T1591&amp;" (Suspended as of: "&amp;TEXT(AI1591,"m/dd/yyyy")&amp;")",T1591)</f>
        <v xml:space="preserve"> </v>
      </c>
      <c r="AN1591" t="str" cm="1">
        <f t="array" ref="AN159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91" t="str" cm="1">
        <f t="array" ref="AO159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9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91" t="e">
        <f>VLOOKUP(data[[#This Row],[Lead Name]],get_cat!$A$170:$B$172,2,0)</f>
        <v>#N/A</v>
      </c>
      <c r="AR159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92" spans="1:44" x14ac:dyDescent="0.35">
      <c r="A1592" t="s">
        <v>133</v>
      </c>
      <c r="B1592" t="s">
        <v>322</v>
      </c>
      <c r="C1592" t="s">
        <v>322</v>
      </c>
      <c r="D1592" t="s">
        <v>322</v>
      </c>
      <c r="E1592" t="s">
        <v>48</v>
      </c>
      <c r="F1592" t="s">
        <v>48</v>
      </c>
      <c r="G1592" t="s">
        <v>48</v>
      </c>
      <c r="H1592" t="s">
        <v>48</v>
      </c>
      <c r="I1592" t="s">
        <v>48</v>
      </c>
      <c r="J1592" t="s">
        <v>48</v>
      </c>
      <c r="K1592" t="s">
        <v>48</v>
      </c>
      <c r="L1592" t="s">
        <v>48</v>
      </c>
      <c r="M1592" t="s">
        <v>48</v>
      </c>
      <c r="N1592" t="s">
        <v>48</v>
      </c>
      <c r="O1592" t="s">
        <v>48</v>
      </c>
      <c r="P1592" t="s">
        <v>48</v>
      </c>
      <c r="Q1592" t="s">
        <v>48</v>
      </c>
      <c r="R1592" t="s">
        <v>48</v>
      </c>
      <c r="S1592" t="s">
        <v>48</v>
      </c>
      <c r="T1592" t="s">
        <v>322</v>
      </c>
      <c r="U1592" t="s">
        <v>322</v>
      </c>
      <c r="V1592" t="s">
        <v>322</v>
      </c>
      <c r="W1592" t="s">
        <v>322</v>
      </c>
      <c r="X1592" t="s">
        <v>322</v>
      </c>
      <c r="Y1592" t="s">
        <v>322</v>
      </c>
      <c r="Z1592" t="s">
        <v>322</v>
      </c>
      <c r="AH1592" t="s">
        <v>322</v>
      </c>
      <c r="AI1592" s="26"/>
      <c r="AJ1592" s="26" t="s">
        <v>322</v>
      </c>
      <c r="AK1592" s="26" t="s">
        <v>322</v>
      </c>
      <c r="AL1592" s="26" t="s">
        <v>322</v>
      </c>
      <c r="AM1592" s="26" t="str" cm="1">
        <f t="array" ref="AM1592">IF(AH1592="Yes",T1592&amp;" (Suspended as of: "&amp;TEXT(AI1592,"m/dd/yyyy")&amp;")",T1592)</f>
        <v xml:space="preserve"> </v>
      </c>
      <c r="AN1592" t="str" cm="1">
        <f t="array" ref="AN159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92" t="str" cm="1">
        <f t="array" ref="AO159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9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92" t="e">
        <f>VLOOKUP(data[[#This Row],[Lead Name]],get_cat!$A$170:$B$172,2,0)</f>
        <v>#N/A</v>
      </c>
      <c r="AR159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93" spans="1:44" x14ac:dyDescent="0.35">
      <c r="A1593" t="s">
        <v>133</v>
      </c>
      <c r="B1593" t="s">
        <v>322</v>
      </c>
      <c r="C1593" t="s">
        <v>322</v>
      </c>
      <c r="D1593" t="s">
        <v>322</v>
      </c>
      <c r="E1593" t="s">
        <v>48</v>
      </c>
      <c r="F1593" t="s">
        <v>48</v>
      </c>
      <c r="G1593" t="s">
        <v>48</v>
      </c>
      <c r="H1593" t="s">
        <v>48</v>
      </c>
      <c r="I1593" t="s">
        <v>48</v>
      </c>
      <c r="J1593" t="s">
        <v>48</v>
      </c>
      <c r="K1593" t="s">
        <v>48</v>
      </c>
      <c r="L1593" t="s">
        <v>48</v>
      </c>
      <c r="M1593" t="s">
        <v>48</v>
      </c>
      <c r="N1593" t="s">
        <v>48</v>
      </c>
      <c r="O1593" t="s">
        <v>48</v>
      </c>
      <c r="P1593" t="s">
        <v>48</v>
      </c>
      <c r="Q1593" t="s">
        <v>48</v>
      </c>
      <c r="R1593" t="s">
        <v>48</v>
      </c>
      <c r="S1593" t="s">
        <v>48</v>
      </c>
      <c r="T1593" t="s">
        <v>322</v>
      </c>
      <c r="U1593" t="s">
        <v>322</v>
      </c>
      <c r="V1593" t="s">
        <v>322</v>
      </c>
      <c r="W1593" t="s">
        <v>322</v>
      </c>
      <c r="X1593" t="s">
        <v>322</v>
      </c>
      <c r="Y1593" t="s">
        <v>322</v>
      </c>
      <c r="Z1593" t="s">
        <v>322</v>
      </c>
      <c r="AH1593" t="s">
        <v>322</v>
      </c>
      <c r="AI1593" s="26"/>
      <c r="AJ1593" s="26" t="s">
        <v>322</v>
      </c>
      <c r="AK1593" s="26" t="s">
        <v>322</v>
      </c>
      <c r="AL1593" s="26" t="s">
        <v>322</v>
      </c>
      <c r="AM1593" s="26" t="str" cm="1">
        <f t="array" ref="AM1593">IF(AH1593="Yes",T1593&amp;" (Suspended as of: "&amp;TEXT(AI1593,"m/dd/yyyy")&amp;")",T1593)</f>
        <v xml:space="preserve"> </v>
      </c>
      <c r="AN1593" t="str" cm="1">
        <f t="array" ref="AN159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93" t="str" cm="1">
        <f t="array" ref="AO159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9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93" t="e">
        <f>VLOOKUP(data[[#This Row],[Lead Name]],get_cat!$A$170:$B$172,2,0)</f>
        <v>#N/A</v>
      </c>
      <c r="AR159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94" spans="1:44" x14ac:dyDescent="0.35">
      <c r="A1594" t="s">
        <v>133</v>
      </c>
      <c r="B1594" t="s">
        <v>322</v>
      </c>
      <c r="C1594" t="s">
        <v>322</v>
      </c>
      <c r="D1594" t="s">
        <v>322</v>
      </c>
      <c r="E1594" t="s">
        <v>48</v>
      </c>
      <c r="F1594" t="s">
        <v>48</v>
      </c>
      <c r="G1594" t="s">
        <v>48</v>
      </c>
      <c r="H1594" t="s">
        <v>48</v>
      </c>
      <c r="I1594" t="s">
        <v>48</v>
      </c>
      <c r="J1594" t="s">
        <v>48</v>
      </c>
      <c r="K1594" t="s">
        <v>48</v>
      </c>
      <c r="L1594" t="s">
        <v>48</v>
      </c>
      <c r="M1594" t="s">
        <v>48</v>
      </c>
      <c r="N1594" t="s">
        <v>48</v>
      </c>
      <c r="O1594" t="s">
        <v>48</v>
      </c>
      <c r="P1594" t="s">
        <v>48</v>
      </c>
      <c r="Q1594" t="s">
        <v>48</v>
      </c>
      <c r="R1594" t="s">
        <v>48</v>
      </c>
      <c r="S1594" t="s">
        <v>48</v>
      </c>
      <c r="T1594" t="s">
        <v>322</v>
      </c>
      <c r="U1594" t="s">
        <v>322</v>
      </c>
      <c r="V1594" t="s">
        <v>322</v>
      </c>
      <c r="W1594" t="s">
        <v>322</v>
      </c>
      <c r="X1594" t="s">
        <v>322</v>
      </c>
      <c r="Y1594" t="s">
        <v>322</v>
      </c>
      <c r="Z1594" t="s">
        <v>322</v>
      </c>
      <c r="AH1594" t="s">
        <v>322</v>
      </c>
      <c r="AI1594" s="26"/>
      <c r="AJ1594" s="26" t="s">
        <v>322</v>
      </c>
      <c r="AK1594" s="26" t="s">
        <v>322</v>
      </c>
      <c r="AL1594" s="26" t="s">
        <v>322</v>
      </c>
      <c r="AM1594" s="26" t="str" cm="1">
        <f t="array" ref="AM1594">IF(AH1594="Yes",T1594&amp;" (Suspended as of: "&amp;TEXT(AI1594,"m/dd/yyyy")&amp;")",T1594)</f>
        <v xml:space="preserve"> </v>
      </c>
      <c r="AN1594" t="str" cm="1">
        <f t="array" ref="AN159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94" t="str" cm="1">
        <f t="array" ref="AO159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9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94" t="e">
        <f>VLOOKUP(data[[#This Row],[Lead Name]],get_cat!$A$170:$B$172,2,0)</f>
        <v>#N/A</v>
      </c>
      <c r="AR159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95" spans="1:44" x14ac:dyDescent="0.35">
      <c r="A1595" t="s">
        <v>133</v>
      </c>
      <c r="B1595" t="s">
        <v>322</v>
      </c>
      <c r="C1595" t="s">
        <v>322</v>
      </c>
      <c r="D1595" t="s">
        <v>322</v>
      </c>
      <c r="E1595" t="s">
        <v>48</v>
      </c>
      <c r="F1595" t="s">
        <v>48</v>
      </c>
      <c r="G1595" t="s">
        <v>48</v>
      </c>
      <c r="H1595" t="s">
        <v>48</v>
      </c>
      <c r="I1595" t="s">
        <v>48</v>
      </c>
      <c r="J1595" t="s">
        <v>48</v>
      </c>
      <c r="K1595" t="s">
        <v>48</v>
      </c>
      <c r="L1595" t="s">
        <v>48</v>
      </c>
      <c r="M1595" t="s">
        <v>48</v>
      </c>
      <c r="N1595" t="s">
        <v>48</v>
      </c>
      <c r="O1595" t="s">
        <v>48</v>
      </c>
      <c r="P1595" t="s">
        <v>48</v>
      </c>
      <c r="Q1595" t="s">
        <v>48</v>
      </c>
      <c r="R1595" t="s">
        <v>48</v>
      </c>
      <c r="S1595" t="s">
        <v>48</v>
      </c>
      <c r="T1595" t="s">
        <v>322</v>
      </c>
      <c r="U1595" t="s">
        <v>322</v>
      </c>
      <c r="V1595" t="s">
        <v>322</v>
      </c>
      <c r="W1595" t="s">
        <v>322</v>
      </c>
      <c r="X1595" t="s">
        <v>322</v>
      </c>
      <c r="Y1595" t="s">
        <v>322</v>
      </c>
      <c r="Z1595" t="s">
        <v>322</v>
      </c>
      <c r="AH1595" t="s">
        <v>322</v>
      </c>
      <c r="AI1595" s="26"/>
      <c r="AJ1595" s="26" t="s">
        <v>322</v>
      </c>
      <c r="AK1595" s="26" t="s">
        <v>322</v>
      </c>
      <c r="AL1595" s="26" t="s">
        <v>322</v>
      </c>
      <c r="AM1595" s="26" t="str" cm="1">
        <f t="array" ref="AM1595">IF(AH1595="Yes",T1595&amp;" (Suspended as of: "&amp;TEXT(AI1595,"m/dd/yyyy")&amp;")",T1595)</f>
        <v xml:space="preserve"> </v>
      </c>
      <c r="AN1595" t="str" cm="1">
        <f t="array" ref="AN159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95" t="str" cm="1">
        <f t="array" ref="AO159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9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95" t="e">
        <f>VLOOKUP(data[[#This Row],[Lead Name]],get_cat!$A$170:$B$172,2,0)</f>
        <v>#N/A</v>
      </c>
      <c r="AR159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96" spans="1:44" x14ac:dyDescent="0.35">
      <c r="A1596" t="s">
        <v>133</v>
      </c>
      <c r="B1596" t="s">
        <v>322</v>
      </c>
      <c r="C1596" t="s">
        <v>322</v>
      </c>
      <c r="D1596" t="s">
        <v>322</v>
      </c>
      <c r="E1596" t="s">
        <v>48</v>
      </c>
      <c r="F1596" t="s">
        <v>48</v>
      </c>
      <c r="G1596" t="s">
        <v>48</v>
      </c>
      <c r="H1596" t="s">
        <v>48</v>
      </c>
      <c r="I1596" t="s">
        <v>48</v>
      </c>
      <c r="J1596" t="s">
        <v>48</v>
      </c>
      <c r="K1596" t="s">
        <v>48</v>
      </c>
      <c r="L1596" t="s">
        <v>48</v>
      </c>
      <c r="M1596" t="s">
        <v>48</v>
      </c>
      <c r="N1596" t="s">
        <v>48</v>
      </c>
      <c r="O1596" t="s">
        <v>48</v>
      </c>
      <c r="P1596" t="s">
        <v>48</v>
      </c>
      <c r="Q1596" t="s">
        <v>48</v>
      </c>
      <c r="R1596" t="s">
        <v>48</v>
      </c>
      <c r="S1596" t="s">
        <v>48</v>
      </c>
      <c r="T1596" t="s">
        <v>322</v>
      </c>
      <c r="U1596" t="s">
        <v>322</v>
      </c>
      <c r="V1596" t="s">
        <v>322</v>
      </c>
      <c r="W1596" t="s">
        <v>322</v>
      </c>
      <c r="X1596" t="s">
        <v>322</v>
      </c>
      <c r="Y1596" t="s">
        <v>322</v>
      </c>
      <c r="Z1596" t="s">
        <v>322</v>
      </c>
      <c r="AH1596" t="s">
        <v>322</v>
      </c>
      <c r="AI1596" s="26"/>
      <c r="AJ1596" s="26" t="s">
        <v>322</v>
      </c>
      <c r="AK1596" s="26" t="s">
        <v>322</v>
      </c>
      <c r="AL1596" s="26" t="s">
        <v>322</v>
      </c>
      <c r="AM1596" s="26" t="str" cm="1">
        <f t="array" ref="AM1596">IF(AH1596="Yes",T1596&amp;" (Suspended as of: "&amp;TEXT(AI1596,"m/dd/yyyy")&amp;")",T1596)</f>
        <v xml:space="preserve"> </v>
      </c>
      <c r="AN1596" t="str" cm="1">
        <f t="array" ref="AN159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96" t="str" cm="1">
        <f t="array" ref="AO159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9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96" t="e">
        <f>VLOOKUP(data[[#This Row],[Lead Name]],get_cat!$A$170:$B$172,2,0)</f>
        <v>#N/A</v>
      </c>
      <c r="AR159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97" spans="1:44" x14ac:dyDescent="0.35">
      <c r="A1597" t="s">
        <v>133</v>
      </c>
      <c r="B1597" t="s">
        <v>322</v>
      </c>
      <c r="C1597" t="s">
        <v>322</v>
      </c>
      <c r="D1597" t="s">
        <v>322</v>
      </c>
      <c r="E1597" t="s">
        <v>48</v>
      </c>
      <c r="F1597" t="s">
        <v>48</v>
      </c>
      <c r="G1597" t="s">
        <v>48</v>
      </c>
      <c r="H1597" t="s">
        <v>48</v>
      </c>
      <c r="I1597" t="s">
        <v>48</v>
      </c>
      <c r="J1597" t="s">
        <v>48</v>
      </c>
      <c r="K1597" t="s">
        <v>48</v>
      </c>
      <c r="L1597" t="s">
        <v>48</v>
      </c>
      <c r="M1597" t="s">
        <v>48</v>
      </c>
      <c r="N1597" t="s">
        <v>48</v>
      </c>
      <c r="O1597" t="s">
        <v>48</v>
      </c>
      <c r="P1597" t="s">
        <v>48</v>
      </c>
      <c r="Q1597" t="s">
        <v>48</v>
      </c>
      <c r="R1597" t="s">
        <v>48</v>
      </c>
      <c r="S1597" t="s">
        <v>48</v>
      </c>
      <c r="T1597" t="s">
        <v>322</v>
      </c>
      <c r="U1597" t="s">
        <v>322</v>
      </c>
      <c r="V1597" t="s">
        <v>322</v>
      </c>
      <c r="W1597" t="s">
        <v>322</v>
      </c>
      <c r="X1597" t="s">
        <v>322</v>
      </c>
      <c r="Y1597" t="s">
        <v>322</v>
      </c>
      <c r="Z1597" t="s">
        <v>322</v>
      </c>
      <c r="AH1597" t="s">
        <v>322</v>
      </c>
      <c r="AI1597" s="26"/>
      <c r="AJ1597" s="26" t="s">
        <v>322</v>
      </c>
      <c r="AK1597" s="26" t="s">
        <v>322</v>
      </c>
      <c r="AL1597" s="26" t="s">
        <v>322</v>
      </c>
      <c r="AM1597" s="26" t="str" cm="1">
        <f t="array" ref="AM1597">IF(AH1597="Yes",T1597&amp;" (Suspended as of: "&amp;TEXT(AI1597,"m/dd/yyyy")&amp;")",T1597)</f>
        <v xml:space="preserve"> </v>
      </c>
      <c r="AN1597" t="str" cm="1">
        <f t="array" ref="AN159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97" t="str" cm="1">
        <f t="array" ref="AO159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9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97" t="e">
        <f>VLOOKUP(data[[#This Row],[Lead Name]],get_cat!$A$170:$B$172,2,0)</f>
        <v>#N/A</v>
      </c>
      <c r="AR159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98" spans="1:44" x14ac:dyDescent="0.35">
      <c r="A1598" t="s">
        <v>133</v>
      </c>
      <c r="B1598" t="s">
        <v>322</v>
      </c>
      <c r="C1598" t="s">
        <v>322</v>
      </c>
      <c r="D1598" t="s">
        <v>322</v>
      </c>
      <c r="E1598" t="s">
        <v>48</v>
      </c>
      <c r="F1598" t="s">
        <v>48</v>
      </c>
      <c r="G1598" t="s">
        <v>48</v>
      </c>
      <c r="H1598" t="s">
        <v>48</v>
      </c>
      <c r="I1598" t="s">
        <v>48</v>
      </c>
      <c r="J1598" t="s">
        <v>48</v>
      </c>
      <c r="K1598" t="s">
        <v>48</v>
      </c>
      <c r="L1598" t="s">
        <v>48</v>
      </c>
      <c r="M1598" t="s">
        <v>48</v>
      </c>
      <c r="N1598" t="s">
        <v>48</v>
      </c>
      <c r="O1598" t="s">
        <v>48</v>
      </c>
      <c r="P1598" t="s">
        <v>48</v>
      </c>
      <c r="Q1598" t="s">
        <v>48</v>
      </c>
      <c r="R1598" t="s">
        <v>48</v>
      </c>
      <c r="S1598" t="s">
        <v>48</v>
      </c>
      <c r="T1598" t="s">
        <v>322</v>
      </c>
      <c r="U1598" t="s">
        <v>322</v>
      </c>
      <c r="V1598" t="s">
        <v>322</v>
      </c>
      <c r="W1598" t="s">
        <v>322</v>
      </c>
      <c r="X1598" t="s">
        <v>322</v>
      </c>
      <c r="Y1598" t="s">
        <v>322</v>
      </c>
      <c r="Z1598" t="s">
        <v>322</v>
      </c>
      <c r="AH1598" t="s">
        <v>322</v>
      </c>
      <c r="AI1598" s="26"/>
      <c r="AJ1598" s="26" t="s">
        <v>322</v>
      </c>
      <c r="AK1598" s="26" t="s">
        <v>322</v>
      </c>
      <c r="AL1598" s="26" t="s">
        <v>322</v>
      </c>
      <c r="AM1598" s="26" t="str" cm="1">
        <f t="array" ref="AM1598">IF(AH1598="Yes",T1598&amp;" (Suspended as of: "&amp;TEXT(AI1598,"m/dd/yyyy")&amp;")",T1598)</f>
        <v xml:space="preserve"> </v>
      </c>
      <c r="AN1598" t="str" cm="1">
        <f t="array" ref="AN159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98" t="str" cm="1">
        <f t="array" ref="AO159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9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98" t="e">
        <f>VLOOKUP(data[[#This Row],[Lead Name]],get_cat!$A$170:$B$172,2,0)</f>
        <v>#N/A</v>
      </c>
      <c r="AR159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599" spans="1:44" x14ac:dyDescent="0.35">
      <c r="A1599" t="s">
        <v>133</v>
      </c>
      <c r="B1599" t="s">
        <v>322</v>
      </c>
      <c r="C1599" t="s">
        <v>322</v>
      </c>
      <c r="D1599" t="s">
        <v>322</v>
      </c>
      <c r="E1599" t="s">
        <v>48</v>
      </c>
      <c r="F1599" t="s">
        <v>48</v>
      </c>
      <c r="G1599" t="s">
        <v>48</v>
      </c>
      <c r="H1599" t="s">
        <v>48</v>
      </c>
      <c r="I1599" t="s">
        <v>48</v>
      </c>
      <c r="J1599" t="s">
        <v>48</v>
      </c>
      <c r="K1599" t="s">
        <v>48</v>
      </c>
      <c r="L1599" t="s">
        <v>48</v>
      </c>
      <c r="M1599" t="s">
        <v>48</v>
      </c>
      <c r="N1599" t="s">
        <v>48</v>
      </c>
      <c r="O1599" t="s">
        <v>48</v>
      </c>
      <c r="P1599" t="s">
        <v>48</v>
      </c>
      <c r="Q1599" t="s">
        <v>48</v>
      </c>
      <c r="R1599" t="s">
        <v>48</v>
      </c>
      <c r="S1599" t="s">
        <v>48</v>
      </c>
      <c r="T1599" t="s">
        <v>322</v>
      </c>
      <c r="U1599" t="s">
        <v>322</v>
      </c>
      <c r="V1599" t="s">
        <v>322</v>
      </c>
      <c r="W1599" t="s">
        <v>322</v>
      </c>
      <c r="X1599" t="s">
        <v>322</v>
      </c>
      <c r="Y1599" t="s">
        <v>322</v>
      </c>
      <c r="Z1599" t="s">
        <v>322</v>
      </c>
      <c r="AH1599" t="s">
        <v>322</v>
      </c>
      <c r="AI1599" s="26"/>
      <c r="AJ1599" s="26" t="s">
        <v>322</v>
      </c>
      <c r="AK1599" s="26" t="s">
        <v>322</v>
      </c>
      <c r="AL1599" s="26" t="s">
        <v>322</v>
      </c>
      <c r="AM1599" s="26" t="str" cm="1">
        <f t="array" ref="AM1599">IF(AH1599="Yes",T1599&amp;" (Suspended as of: "&amp;TEXT(AI1599,"m/dd/yyyy")&amp;")",T1599)</f>
        <v xml:space="preserve"> </v>
      </c>
      <c r="AN1599" t="str" cm="1">
        <f t="array" ref="AN159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599" t="str" cm="1">
        <f t="array" ref="AO159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59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599" t="e">
        <f>VLOOKUP(data[[#This Row],[Lead Name]],get_cat!$A$170:$B$172,2,0)</f>
        <v>#N/A</v>
      </c>
      <c r="AR159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00" spans="1:44" x14ac:dyDescent="0.35">
      <c r="A1600" t="s">
        <v>133</v>
      </c>
      <c r="B1600" t="s">
        <v>322</v>
      </c>
      <c r="C1600" t="s">
        <v>322</v>
      </c>
      <c r="D1600" t="s">
        <v>322</v>
      </c>
      <c r="E1600" t="s">
        <v>48</v>
      </c>
      <c r="F1600" t="s">
        <v>48</v>
      </c>
      <c r="G1600" t="s">
        <v>48</v>
      </c>
      <c r="H1600" t="s">
        <v>48</v>
      </c>
      <c r="I1600" t="s">
        <v>48</v>
      </c>
      <c r="J1600" t="s">
        <v>48</v>
      </c>
      <c r="K1600" t="s">
        <v>48</v>
      </c>
      <c r="L1600" t="s">
        <v>48</v>
      </c>
      <c r="M1600" t="s">
        <v>48</v>
      </c>
      <c r="N1600" t="s">
        <v>48</v>
      </c>
      <c r="O1600" t="s">
        <v>48</v>
      </c>
      <c r="P1600" t="s">
        <v>48</v>
      </c>
      <c r="Q1600" t="s">
        <v>48</v>
      </c>
      <c r="R1600" t="s">
        <v>48</v>
      </c>
      <c r="S1600" t="s">
        <v>48</v>
      </c>
      <c r="T1600" t="s">
        <v>322</v>
      </c>
      <c r="U1600" t="s">
        <v>322</v>
      </c>
      <c r="V1600" t="s">
        <v>322</v>
      </c>
      <c r="W1600" t="s">
        <v>322</v>
      </c>
      <c r="X1600" t="s">
        <v>322</v>
      </c>
      <c r="Y1600" t="s">
        <v>322</v>
      </c>
      <c r="Z1600" t="s">
        <v>322</v>
      </c>
      <c r="AH1600" t="s">
        <v>322</v>
      </c>
      <c r="AI1600" s="26"/>
      <c r="AJ1600" s="26" t="s">
        <v>322</v>
      </c>
      <c r="AK1600" s="26" t="s">
        <v>322</v>
      </c>
      <c r="AL1600" s="26" t="s">
        <v>322</v>
      </c>
      <c r="AM1600" s="26" t="str" cm="1">
        <f t="array" ref="AM1600">IF(AH1600="Yes",T1600&amp;" (Suspended as of: "&amp;TEXT(AI1600,"m/dd/yyyy")&amp;")",T1600)</f>
        <v xml:space="preserve"> </v>
      </c>
      <c r="AN1600" t="str" cm="1">
        <f t="array" ref="AN160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00" t="str" cm="1">
        <f t="array" ref="AO160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0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00" t="e">
        <f>VLOOKUP(data[[#This Row],[Lead Name]],get_cat!$A$170:$B$172,2,0)</f>
        <v>#N/A</v>
      </c>
      <c r="AR160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01" spans="1:44" x14ac:dyDescent="0.35">
      <c r="A1601" t="s">
        <v>133</v>
      </c>
      <c r="B1601" t="s">
        <v>322</v>
      </c>
      <c r="C1601" t="s">
        <v>322</v>
      </c>
      <c r="D1601" t="s">
        <v>322</v>
      </c>
      <c r="E1601" t="s">
        <v>48</v>
      </c>
      <c r="F1601" t="s">
        <v>48</v>
      </c>
      <c r="G1601" t="s">
        <v>48</v>
      </c>
      <c r="H1601" t="s">
        <v>48</v>
      </c>
      <c r="I1601" t="s">
        <v>48</v>
      </c>
      <c r="J1601" t="s">
        <v>48</v>
      </c>
      <c r="K1601" t="s">
        <v>48</v>
      </c>
      <c r="L1601" t="s">
        <v>48</v>
      </c>
      <c r="M1601" t="s">
        <v>48</v>
      </c>
      <c r="N1601" t="s">
        <v>48</v>
      </c>
      <c r="O1601" t="s">
        <v>48</v>
      </c>
      <c r="P1601" t="s">
        <v>48</v>
      </c>
      <c r="Q1601" t="s">
        <v>48</v>
      </c>
      <c r="R1601" t="s">
        <v>48</v>
      </c>
      <c r="S1601" t="s">
        <v>48</v>
      </c>
      <c r="T1601" t="s">
        <v>322</v>
      </c>
      <c r="U1601" t="s">
        <v>322</v>
      </c>
      <c r="V1601" t="s">
        <v>322</v>
      </c>
      <c r="W1601" t="s">
        <v>322</v>
      </c>
      <c r="X1601" t="s">
        <v>322</v>
      </c>
      <c r="Y1601" t="s">
        <v>322</v>
      </c>
      <c r="Z1601" t="s">
        <v>322</v>
      </c>
      <c r="AH1601" t="s">
        <v>322</v>
      </c>
      <c r="AI1601" s="26"/>
      <c r="AJ1601" s="26" t="s">
        <v>322</v>
      </c>
      <c r="AK1601" s="26" t="s">
        <v>322</v>
      </c>
      <c r="AL1601" s="26" t="s">
        <v>322</v>
      </c>
      <c r="AM1601" s="26" t="str" cm="1">
        <f t="array" ref="AM1601">IF(AH1601="Yes",T1601&amp;" (Suspended as of: "&amp;TEXT(AI1601,"m/dd/yyyy")&amp;")",T1601)</f>
        <v xml:space="preserve"> </v>
      </c>
      <c r="AN1601" t="str" cm="1">
        <f t="array" ref="AN160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01" t="str" cm="1">
        <f t="array" ref="AO160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0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01" t="e">
        <f>VLOOKUP(data[[#This Row],[Lead Name]],get_cat!$A$170:$B$172,2,0)</f>
        <v>#N/A</v>
      </c>
      <c r="AR160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02" spans="1:44" x14ac:dyDescent="0.35">
      <c r="A1602" t="s">
        <v>133</v>
      </c>
      <c r="B1602" t="s">
        <v>322</v>
      </c>
      <c r="C1602" t="s">
        <v>322</v>
      </c>
      <c r="D1602" t="s">
        <v>322</v>
      </c>
      <c r="E1602" t="s">
        <v>48</v>
      </c>
      <c r="F1602" t="s">
        <v>48</v>
      </c>
      <c r="G1602" t="s">
        <v>48</v>
      </c>
      <c r="H1602" t="s">
        <v>48</v>
      </c>
      <c r="I1602" t="s">
        <v>48</v>
      </c>
      <c r="J1602" t="s">
        <v>48</v>
      </c>
      <c r="K1602" t="s">
        <v>48</v>
      </c>
      <c r="L1602" t="s">
        <v>48</v>
      </c>
      <c r="M1602" t="s">
        <v>48</v>
      </c>
      <c r="N1602" t="s">
        <v>48</v>
      </c>
      <c r="O1602" t="s">
        <v>48</v>
      </c>
      <c r="P1602" t="s">
        <v>48</v>
      </c>
      <c r="Q1602" t="s">
        <v>48</v>
      </c>
      <c r="R1602" t="s">
        <v>48</v>
      </c>
      <c r="S1602" t="s">
        <v>48</v>
      </c>
      <c r="T1602" t="s">
        <v>322</v>
      </c>
      <c r="U1602" t="s">
        <v>322</v>
      </c>
      <c r="V1602" t="s">
        <v>322</v>
      </c>
      <c r="W1602" t="s">
        <v>322</v>
      </c>
      <c r="X1602" t="s">
        <v>322</v>
      </c>
      <c r="Y1602" t="s">
        <v>322</v>
      </c>
      <c r="Z1602" t="s">
        <v>322</v>
      </c>
      <c r="AH1602" t="s">
        <v>322</v>
      </c>
      <c r="AI1602" s="26"/>
      <c r="AJ1602" s="26" t="s">
        <v>322</v>
      </c>
      <c r="AK1602" s="26" t="s">
        <v>322</v>
      </c>
      <c r="AL1602" s="26" t="s">
        <v>322</v>
      </c>
      <c r="AM1602" s="26" t="str" cm="1">
        <f t="array" ref="AM1602">IF(AH1602="Yes",T1602&amp;" (Suspended as of: "&amp;TEXT(AI1602,"m/dd/yyyy")&amp;")",T1602)</f>
        <v xml:space="preserve"> </v>
      </c>
      <c r="AN1602" t="str" cm="1">
        <f t="array" ref="AN160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02" t="str" cm="1">
        <f t="array" ref="AO160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0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02" t="e">
        <f>VLOOKUP(data[[#This Row],[Lead Name]],get_cat!$A$170:$B$172,2,0)</f>
        <v>#N/A</v>
      </c>
      <c r="AR160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03" spans="1:44" x14ac:dyDescent="0.35">
      <c r="A1603" t="s">
        <v>133</v>
      </c>
      <c r="B1603" t="s">
        <v>322</v>
      </c>
      <c r="C1603" t="s">
        <v>322</v>
      </c>
      <c r="D1603" t="s">
        <v>322</v>
      </c>
      <c r="E1603" t="s">
        <v>48</v>
      </c>
      <c r="F1603" t="s">
        <v>48</v>
      </c>
      <c r="G1603" t="s">
        <v>48</v>
      </c>
      <c r="H1603" t="s">
        <v>48</v>
      </c>
      <c r="I1603" t="s">
        <v>48</v>
      </c>
      <c r="J1603" t="s">
        <v>48</v>
      </c>
      <c r="K1603" t="s">
        <v>48</v>
      </c>
      <c r="L1603" t="s">
        <v>48</v>
      </c>
      <c r="M1603" t="s">
        <v>48</v>
      </c>
      <c r="N1603" t="s">
        <v>48</v>
      </c>
      <c r="O1603" t="s">
        <v>48</v>
      </c>
      <c r="P1603" t="s">
        <v>48</v>
      </c>
      <c r="Q1603" t="s">
        <v>48</v>
      </c>
      <c r="R1603" t="s">
        <v>48</v>
      </c>
      <c r="S1603" t="s">
        <v>48</v>
      </c>
      <c r="T1603" t="s">
        <v>322</v>
      </c>
      <c r="U1603" t="s">
        <v>322</v>
      </c>
      <c r="V1603" t="s">
        <v>322</v>
      </c>
      <c r="W1603" t="s">
        <v>322</v>
      </c>
      <c r="X1603" t="s">
        <v>322</v>
      </c>
      <c r="Y1603" t="s">
        <v>322</v>
      </c>
      <c r="Z1603" t="s">
        <v>322</v>
      </c>
      <c r="AH1603" t="s">
        <v>322</v>
      </c>
      <c r="AI1603" s="26"/>
      <c r="AJ1603" s="26" t="s">
        <v>322</v>
      </c>
      <c r="AK1603" s="26" t="s">
        <v>322</v>
      </c>
      <c r="AL1603" s="26" t="s">
        <v>322</v>
      </c>
      <c r="AM1603" s="26" t="str" cm="1">
        <f t="array" ref="AM1603">IF(AH1603="Yes",T1603&amp;" (Suspended as of: "&amp;TEXT(AI1603,"m/dd/yyyy")&amp;")",T1603)</f>
        <v xml:space="preserve"> </v>
      </c>
      <c r="AN1603" t="str" cm="1">
        <f t="array" ref="AN160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03" t="str" cm="1">
        <f t="array" ref="AO160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0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03" t="e">
        <f>VLOOKUP(data[[#This Row],[Lead Name]],get_cat!$A$170:$B$172,2,0)</f>
        <v>#N/A</v>
      </c>
      <c r="AR160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04" spans="1:44" x14ac:dyDescent="0.35">
      <c r="A1604" t="s">
        <v>133</v>
      </c>
      <c r="B1604" t="s">
        <v>322</v>
      </c>
      <c r="C1604" t="s">
        <v>322</v>
      </c>
      <c r="D1604" t="s">
        <v>322</v>
      </c>
      <c r="E1604" t="s">
        <v>48</v>
      </c>
      <c r="F1604" t="s">
        <v>48</v>
      </c>
      <c r="G1604" t="s">
        <v>48</v>
      </c>
      <c r="H1604" t="s">
        <v>48</v>
      </c>
      <c r="I1604" t="s">
        <v>48</v>
      </c>
      <c r="J1604" t="s">
        <v>48</v>
      </c>
      <c r="K1604" t="s">
        <v>48</v>
      </c>
      <c r="L1604" t="s">
        <v>48</v>
      </c>
      <c r="M1604" t="s">
        <v>48</v>
      </c>
      <c r="N1604" t="s">
        <v>48</v>
      </c>
      <c r="O1604" t="s">
        <v>48</v>
      </c>
      <c r="P1604" t="s">
        <v>48</v>
      </c>
      <c r="Q1604" t="s">
        <v>48</v>
      </c>
      <c r="R1604" t="s">
        <v>48</v>
      </c>
      <c r="S1604" t="s">
        <v>48</v>
      </c>
      <c r="T1604" t="s">
        <v>322</v>
      </c>
      <c r="U1604" t="s">
        <v>322</v>
      </c>
      <c r="V1604" t="s">
        <v>322</v>
      </c>
      <c r="W1604" t="s">
        <v>322</v>
      </c>
      <c r="X1604" t="s">
        <v>322</v>
      </c>
      <c r="Y1604" t="s">
        <v>322</v>
      </c>
      <c r="Z1604" t="s">
        <v>322</v>
      </c>
      <c r="AH1604" t="s">
        <v>322</v>
      </c>
      <c r="AI1604" s="26"/>
      <c r="AJ1604" s="26" t="s">
        <v>322</v>
      </c>
      <c r="AK1604" s="26" t="s">
        <v>322</v>
      </c>
      <c r="AL1604" s="26" t="s">
        <v>322</v>
      </c>
      <c r="AM1604" s="26" t="str" cm="1">
        <f t="array" ref="AM1604">IF(AH1604="Yes",T1604&amp;" (Suspended as of: "&amp;TEXT(AI1604,"m/dd/yyyy")&amp;")",T1604)</f>
        <v xml:space="preserve"> </v>
      </c>
      <c r="AN1604" t="str" cm="1">
        <f t="array" ref="AN160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04" t="str" cm="1">
        <f t="array" ref="AO160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0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04" t="e">
        <f>VLOOKUP(data[[#This Row],[Lead Name]],get_cat!$A$170:$B$172,2,0)</f>
        <v>#N/A</v>
      </c>
      <c r="AR160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05" spans="1:44" x14ac:dyDescent="0.35">
      <c r="A1605" t="s">
        <v>133</v>
      </c>
      <c r="B1605" t="s">
        <v>322</v>
      </c>
      <c r="C1605" t="s">
        <v>322</v>
      </c>
      <c r="D1605" t="s">
        <v>322</v>
      </c>
      <c r="E1605" t="s">
        <v>48</v>
      </c>
      <c r="F1605" t="s">
        <v>48</v>
      </c>
      <c r="G1605" t="s">
        <v>48</v>
      </c>
      <c r="H1605" t="s">
        <v>48</v>
      </c>
      <c r="I1605" t="s">
        <v>48</v>
      </c>
      <c r="J1605" t="s">
        <v>48</v>
      </c>
      <c r="K1605" t="s">
        <v>48</v>
      </c>
      <c r="L1605" t="s">
        <v>48</v>
      </c>
      <c r="M1605" t="s">
        <v>48</v>
      </c>
      <c r="N1605" t="s">
        <v>48</v>
      </c>
      <c r="O1605" t="s">
        <v>48</v>
      </c>
      <c r="P1605" t="s">
        <v>48</v>
      </c>
      <c r="Q1605" t="s">
        <v>48</v>
      </c>
      <c r="R1605" t="s">
        <v>48</v>
      </c>
      <c r="S1605" t="s">
        <v>48</v>
      </c>
      <c r="T1605" t="s">
        <v>322</v>
      </c>
      <c r="U1605" t="s">
        <v>322</v>
      </c>
      <c r="V1605" t="s">
        <v>322</v>
      </c>
      <c r="W1605" t="s">
        <v>322</v>
      </c>
      <c r="X1605" t="s">
        <v>322</v>
      </c>
      <c r="Y1605" t="s">
        <v>322</v>
      </c>
      <c r="Z1605" t="s">
        <v>322</v>
      </c>
      <c r="AH1605" t="s">
        <v>322</v>
      </c>
      <c r="AI1605" s="26"/>
      <c r="AJ1605" s="26" t="s">
        <v>322</v>
      </c>
      <c r="AK1605" s="26" t="s">
        <v>322</v>
      </c>
      <c r="AL1605" s="26" t="s">
        <v>322</v>
      </c>
      <c r="AM1605" s="26" t="str" cm="1">
        <f t="array" ref="AM1605">IF(AH1605="Yes",T1605&amp;" (Suspended as of: "&amp;TEXT(AI1605,"m/dd/yyyy")&amp;")",T1605)</f>
        <v xml:space="preserve"> </v>
      </c>
      <c r="AN1605" t="str" cm="1">
        <f t="array" ref="AN160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05" t="str" cm="1">
        <f t="array" ref="AO160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0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05" t="e">
        <f>VLOOKUP(data[[#This Row],[Lead Name]],get_cat!$A$170:$B$172,2,0)</f>
        <v>#N/A</v>
      </c>
      <c r="AR160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06" spans="1:44" x14ac:dyDescent="0.35">
      <c r="A1606" t="s">
        <v>133</v>
      </c>
      <c r="B1606" t="s">
        <v>322</v>
      </c>
      <c r="C1606" t="s">
        <v>322</v>
      </c>
      <c r="D1606" t="s">
        <v>322</v>
      </c>
      <c r="E1606" t="s">
        <v>48</v>
      </c>
      <c r="F1606" t="s">
        <v>48</v>
      </c>
      <c r="G1606" t="s">
        <v>48</v>
      </c>
      <c r="H1606" t="s">
        <v>48</v>
      </c>
      <c r="I1606" t="s">
        <v>48</v>
      </c>
      <c r="J1606" t="s">
        <v>48</v>
      </c>
      <c r="K1606" t="s">
        <v>48</v>
      </c>
      <c r="L1606" t="s">
        <v>48</v>
      </c>
      <c r="M1606" t="s">
        <v>48</v>
      </c>
      <c r="N1606" t="s">
        <v>48</v>
      </c>
      <c r="O1606" t="s">
        <v>48</v>
      </c>
      <c r="P1606" t="s">
        <v>48</v>
      </c>
      <c r="Q1606" t="s">
        <v>48</v>
      </c>
      <c r="R1606" t="s">
        <v>48</v>
      </c>
      <c r="S1606" t="s">
        <v>48</v>
      </c>
      <c r="T1606" t="s">
        <v>322</v>
      </c>
      <c r="U1606" t="s">
        <v>322</v>
      </c>
      <c r="V1606" t="s">
        <v>322</v>
      </c>
      <c r="W1606" t="s">
        <v>322</v>
      </c>
      <c r="X1606" t="s">
        <v>322</v>
      </c>
      <c r="Y1606" t="s">
        <v>322</v>
      </c>
      <c r="Z1606" t="s">
        <v>322</v>
      </c>
      <c r="AH1606" t="s">
        <v>322</v>
      </c>
      <c r="AI1606" s="26"/>
      <c r="AJ1606" s="26" t="s">
        <v>322</v>
      </c>
      <c r="AK1606" s="26" t="s">
        <v>322</v>
      </c>
      <c r="AL1606" s="26" t="s">
        <v>322</v>
      </c>
      <c r="AM1606" s="26" t="str" cm="1">
        <f t="array" ref="AM1606">IF(AH1606="Yes",T1606&amp;" (Suspended as of: "&amp;TEXT(AI1606,"m/dd/yyyy")&amp;")",T1606)</f>
        <v xml:space="preserve"> </v>
      </c>
      <c r="AN1606" t="str" cm="1">
        <f t="array" ref="AN160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06" t="str" cm="1">
        <f t="array" ref="AO160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0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06" t="e">
        <f>VLOOKUP(data[[#This Row],[Lead Name]],get_cat!$A$170:$B$172,2,0)</f>
        <v>#N/A</v>
      </c>
      <c r="AR160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07" spans="1:44" x14ac:dyDescent="0.35">
      <c r="A1607" t="s">
        <v>133</v>
      </c>
      <c r="B1607" t="s">
        <v>322</v>
      </c>
      <c r="C1607" t="s">
        <v>322</v>
      </c>
      <c r="D1607" t="s">
        <v>322</v>
      </c>
      <c r="E1607" t="s">
        <v>48</v>
      </c>
      <c r="F1607" t="s">
        <v>48</v>
      </c>
      <c r="G1607" t="s">
        <v>48</v>
      </c>
      <c r="H1607" t="s">
        <v>48</v>
      </c>
      <c r="I1607" t="s">
        <v>48</v>
      </c>
      <c r="J1607" t="s">
        <v>48</v>
      </c>
      <c r="K1607" t="s">
        <v>48</v>
      </c>
      <c r="L1607" t="s">
        <v>48</v>
      </c>
      <c r="M1607" t="s">
        <v>48</v>
      </c>
      <c r="N1607" t="s">
        <v>48</v>
      </c>
      <c r="O1607" t="s">
        <v>48</v>
      </c>
      <c r="P1607" t="s">
        <v>48</v>
      </c>
      <c r="Q1607" t="s">
        <v>48</v>
      </c>
      <c r="R1607" t="s">
        <v>48</v>
      </c>
      <c r="S1607" t="s">
        <v>48</v>
      </c>
      <c r="T1607" t="s">
        <v>322</v>
      </c>
      <c r="U1607" t="s">
        <v>322</v>
      </c>
      <c r="V1607" t="s">
        <v>322</v>
      </c>
      <c r="W1607" t="s">
        <v>322</v>
      </c>
      <c r="X1607" t="s">
        <v>322</v>
      </c>
      <c r="Y1607" t="s">
        <v>322</v>
      </c>
      <c r="Z1607" t="s">
        <v>322</v>
      </c>
      <c r="AH1607" t="s">
        <v>322</v>
      </c>
      <c r="AI1607" s="26"/>
      <c r="AJ1607" s="26" t="s">
        <v>322</v>
      </c>
      <c r="AK1607" s="26" t="s">
        <v>322</v>
      </c>
      <c r="AL1607" s="26" t="s">
        <v>322</v>
      </c>
      <c r="AM1607" s="26" t="str" cm="1">
        <f t="array" ref="AM1607">IF(AH1607="Yes",T1607&amp;" (Suspended as of: "&amp;TEXT(AI1607,"m/dd/yyyy")&amp;")",T1607)</f>
        <v xml:space="preserve"> </v>
      </c>
      <c r="AN1607" t="str" cm="1">
        <f t="array" ref="AN160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07" t="str" cm="1">
        <f t="array" ref="AO160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0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07" t="e">
        <f>VLOOKUP(data[[#This Row],[Lead Name]],get_cat!$A$170:$B$172,2,0)</f>
        <v>#N/A</v>
      </c>
      <c r="AR160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08" spans="1:44" x14ac:dyDescent="0.35">
      <c r="A1608" t="s">
        <v>133</v>
      </c>
      <c r="B1608" t="s">
        <v>322</v>
      </c>
      <c r="C1608" t="s">
        <v>322</v>
      </c>
      <c r="D1608" t="s">
        <v>322</v>
      </c>
      <c r="E1608" t="s">
        <v>48</v>
      </c>
      <c r="F1608" t="s">
        <v>48</v>
      </c>
      <c r="G1608" t="s">
        <v>48</v>
      </c>
      <c r="H1608" t="s">
        <v>48</v>
      </c>
      <c r="I1608" t="s">
        <v>48</v>
      </c>
      <c r="J1608" t="s">
        <v>48</v>
      </c>
      <c r="K1608" t="s">
        <v>48</v>
      </c>
      <c r="L1608" t="s">
        <v>48</v>
      </c>
      <c r="M1608" t="s">
        <v>48</v>
      </c>
      <c r="N1608" t="s">
        <v>48</v>
      </c>
      <c r="O1608" t="s">
        <v>48</v>
      </c>
      <c r="P1608" t="s">
        <v>48</v>
      </c>
      <c r="Q1608" t="s">
        <v>48</v>
      </c>
      <c r="R1608" t="s">
        <v>48</v>
      </c>
      <c r="S1608" t="s">
        <v>48</v>
      </c>
      <c r="T1608" t="s">
        <v>322</v>
      </c>
      <c r="U1608" t="s">
        <v>322</v>
      </c>
      <c r="V1608" t="s">
        <v>322</v>
      </c>
      <c r="W1608" t="s">
        <v>322</v>
      </c>
      <c r="X1608" t="s">
        <v>322</v>
      </c>
      <c r="Y1608" t="s">
        <v>322</v>
      </c>
      <c r="Z1608" t="s">
        <v>322</v>
      </c>
      <c r="AH1608" t="s">
        <v>322</v>
      </c>
      <c r="AI1608" s="26"/>
      <c r="AJ1608" s="26" t="s">
        <v>322</v>
      </c>
      <c r="AK1608" s="26" t="s">
        <v>322</v>
      </c>
      <c r="AL1608" s="26" t="s">
        <v>322</v>
      </c>
      <c r="AM1608" s="26" t="str" cm="1">
        <f t="array" ref="AM1608">IF(AH1608="Yes",T1608&amp;" (Suspended as of: "&amp;TEXT(AI1608,"m/dd/yyyy")&amp;")",T1608)</f>
        <v xml:space="preserve"> </v>
      </c>
      <c r="AN1608" t="str" cm="1">
        <f t="array" ref="AN160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08" t="str" cm="1">
        <f t="array" ref="AO160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0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08" t="e">
        <f>VLOOKUP(data[[#This Row],[Lead Name]],get_cat!$A$170:$B$172,2,0)</f>
        <v>#N/A</v>
      </c>
      <c r="AR160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09" spans="1:44" x14ac:dyDescent="0.35">
      <c r="A1609" t="s">
        <v>133</v>
      </c>
      <c r="B1609" t="s">
        <v>322</v>
      </c>
      <c r="C1609" t="s">
        <v>322</v>
      </c>
      <c r="D1609" t="s">
        <v>322</v>
      </c>
      <c r="E1609" t="s">
        <v>48</v>
      </c>
      <c r="F1609" t="s">
        <v>48</v>
      </c>
      <c r="G1609" t="s">
        <v>48</v>
      </c>
      <c r="H1609" t="s">
        <v>48</v>
      </c>
      <c r="I1609" t="s">
        <v>48</v>
      </c>
      <c r="J1609" t="s">
        <v>48</v>
      </c>
      <c r="K1609" t="s">
        <v>48</v>
      </c>
      <c r="L1609" t="s">
        <v>48</v>
      </c>
      <c r="M1609" t="s">
        <v>48</v>
      </c>
      <c r="N1609" t="s">
        <v>48</v>
      </c>
      <c r="O1609" t="s">
        <v>48</v>
      </c>
      <c r="P1609" t="s">
        <v>48</v>
      </c>
      <c r="Q1609" t="s">
        <v>48</v>
      </c>
      <c r="R1609" t="s">
        <v>48</v>
      </c>
      <c r="S1609" t="s">
        <v>48</v>
      </c>
      <c r="T1609" t="s">
        <v>322</v>
      </c>
      <c r="U1609" t="s">
        <v>322</v>
      </c>
      <c r="V1609" t="s">
        <v>322</v>
      </c>
      <c r="W1609" t="s">
        <v>322</v>
      </c>
      <c r="X1609" t="s">
        <v>322</v>
      </c>
      <c r="Y1609" t="s">
        <v>322</v>
      </c>
      <c r="Z1609" t="s">
        <v>322</v>
      </c>
      <c r="AH1609" t="s">
        <v>322</v>
      </c>
      <c r="AI1609" s="26"/>
      <c r="AJ1609" s="26" t="s">
        <v>322</v>
      </c>
      <c r="AK1609" s="26" t="s">
        <v>322</v>
      </c>
      <c r="AL1609" s="26" t="s">
        <v>322</v>
      </c>
      <c r="AM1609" s="26" t="str" cm="1">
        <f t="array" ref="AM1609">IF(AH1609="Yes",T1609&amp;" (Suspended as of: "&amp;TEXT(AI1609,"m/dd/yyyy")&amp;")",T1609)</f>
        <v xml:space="preserve"> </v>
      </c>
      <c r="AN1609" t="str" cm="1">
        <f t="array" ref="AN160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09" t="str" cm="1">
        <f t="array" ref="AO160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0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09" t="e">
        <f>VLOOKUP(data[[#This Row],[Lead Name]],get_cat!$A$170:$B$172,2,0)</f>
        <v>#N/A</v>
      </c>
      <c r="AR160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10" spans="1:44" x14ac:dyDescent="0.35">
      <c r="A1610" t="s">
        <v>133</v>
      </c>
      <c r="B1610" t="s">
        <v>322</v>
      </c>
      <c r="C1610" t="s">
        <v>322</v>
      </c>
      <c r="D1610" t="s">
        <v>322</v>
      </c>
      <c r="E1610" t="s">
        <v>48</v>
      </c>
      <c r="F1610" t="s">
        <v>48</v>
      </c>
      <c r="G1610" t="s">
        <v>48</v>
      </c>
      <c r="H1610" t="s">
        <v>48</v>
      </c>
      <c r="I1610" t="s">
        <v>48</v>
      </c>
      <c r="J1610" t="s">
        <v>48</v>
      </c>
      <c r="K1610" t="s">
        <v>48</v>
      </c>
      <c r="L1610" t="s">
        <v>48</v>
      </c>
      <c r="M1610" t="s">
        <v>48</v>
      </c>
      <c r="N1610" t="s">
        <v>48</v>
      </c>
      <c r="O1610" t="s">
        <v>48</v>
      </c>
      <c r="P1610" t="s">
        <v>48</v>
      </c>
      <c r="Q1610" t="s">
        <v>48</v>
      </c>
      <c r="R1610" t="s">
        <v>48</v>
      </c>
      <c r="S1610" t="s">
        <v>48</v>
      </c>
      <c r="T1610" t="s">
        <v>322</v>
      </c>
      <c r="U1610" t="s">
        <v>322</v>
      </c>
      <c r="V1610" t="s">
        <v>322</v>
      </c>
      <c r="W1610" t="s">
        <v>322</v>
      </c>
      <c r="X1610" t="s">
        <v>322</v>
      </c>
      <c r="Y1610" t="s">
        <v>322</v>
      </c>
      <c r="Z1610" t="s">
        <v>322</v>
      </c>
      <c r="AH1610" t="s">
        <v>322</v>
      </c>
      <c r="AI1610" s="26"/>
      <c r="AJ1610" s="26" t="s">
        <v>322</v>
      </c>
      <c r="AK1610" s="26" t="s">
        <v>322</v>
      </c>
      <c r="AL1610" s="26" t="s">
        <v>322</v>
      </c>
      <c r="AM1610" s="26" t="str" cm="1">
        <f t="array" ref="AM1610">IF(AH1610="Yes",T1610&amp;" (Suspended as of: "&amp;TEXT(AI1610,"m/dd/yyyy")&amp;")",T1610)</f>
        <v xml:space="preserve"> </v>
      </c>
      <c r="AN1610" t="str" cm="1">
        <f t="array" ref="AN161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10" t="str" cm="1">
        <f t="array" ref="AO161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1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10" t="e">
        <f>VLOOKUP(data[[#This Row],[Lead Name]],get_cat!$A$170:$B$172,2,0)</f>
        <v>#N/A</v>
      </c>
      <c r="AR161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11" spans="1:44" x14ac:dyDescent="0.35">
      <c r="A1611" t="s">
        <v>133</v>
      </c>
      <c r="B1611" t="s">
        <v>322</v>
      </c>
      <c r="C1611" t="s">
        <v>322</v>
      </c>
      <c r="D1611" t="s">
        <v>322</v>
      </c>
      <c r="E1611" t="s">
        <v>48</v>
      </c>
      <c r="F1611" t="s">
        <v>48</v>
      </c>
      <c r="G1611" t="s">
        <v>48</v>
      </c>
      <c r="H1611" t="s">
        <v>48</v>
      </c>
      <c r="I1611" t="s">
        <v>48</v>
      </c>
      <c r="J1611" t="s">
        <v>48</v>
      </c>
      <c r="K1611" t="s">
        <v>48</v>
      </c>
      <c r="L1611" t="s">
        <v>48</v>
      </c>
      <c r="M1611" t="s">
        <v>48</v>
      </c>
      <c r="N1611" t="s">
        <v>48</v>
      </c>
      <c r="O1611" t="s">
        <v>48</v>
      </c>
      <c r="P1611" t="s">
        <v>48</v>
      </c>
      <c r="Q1611" t="s">
        <v>48</v>
      </c>
      <c r="R1611" t="s">
        <v>48</v>
      </c>
      <c r="S1611" t="s">
        <v>48</v>
      </c>
      <c r="T1611" t="s">
        <v>322</v>
      </c>
      <c r="U1611" t="s">
        <v>322</v>
      </c>
      <c r="V1611" t="s">
        <v>322</v>
      </c>
      <c r="W1611" t="s">
        <v>322</v>
      </c>
      <c r="X1611" t="s">
        <v>322</v>
      </c>
      <c r="Y1611" t="s">
        <v>322</v>
      </c>
      <c r="Z1611" t="s">
        <v>322</v>
      </c>
      <c r="AH1611" t="s">
        <v>322</v>
      </c>
      <c r="AI1611" s="26"/>
      <c r="AJ1611" s="26" t="s">
        <v>322</v>
      </c>
      <c r="AK1611" s="26" t="s">
        <v>322</v>
      </c>
      <c r="AL1611" s="26" t="s">
        <v>322</v>
      </c>
      <c r="AM1611" s="26" t="str" cm="1">
        <f t="array" ref="AM1611">IF(AH1611="Yes",T1611&amp;" (Suspended as of: "&amp;TEXT(AI1611,"m/dd/yyyy")&amp;")",T1611)</f>
        <v xml:space="preserve"> </v>
      </c>
      <c r="AN1611" t="str" cm="1">
        <f t="array" ref="AN161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11" t="str" cm="1">
        <f t="array" ref="AO161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1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11" t="e">
        <f>VLOOKUP(data[[#This Row],[Lead Name]],get_cat!$A$170:$B$172,2,0)</f>
        <v>#N/A</v>
      </c>
      <c r="AR161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12" spans="1:44" x14ac:dyDescent="0.35">
      <c r="A1612" t="s">
        <v>133</v>
      </c>
      <c r="B1612" t="s">
        <v>322</v>
      </c>
      <c r="C1612" t="s">
        <v>322</v>
      </c>
      <c r="D1612" t="s">
        <v>322</v>
      </c>
      <c r="E1612" t="s">
        <v>48</v>
      </c>
      <c r="F1612" t="s">
        <v>48</v>
      </c>
      <c r="G1612" t="s">
        <v>48</v>
      </c>
      <c r="H1612" t="s">
        <v>48</v>
      </c>
      <c r="I1612" t="s">
        <v>48</v>
      </c>
      <c r="J1612" t="s">
        <v>48</v>
      </c>
      <c r="K1612" t="s">
        <v>48</v>
      </c>
      <c r="L1612" t="s">
        <v>48</v>
      </c>
      <c r="M1612" t="s">
        <v>48</v>
      </c>
      <c r="N1612" t="s">
        <v>48</v>
      </c>
      <c r="O1612" t="s">
        <v>48</v>
      </c>
      <c r="P1612" t="s">
        <v>48</v>
      </c>
      <c r="Q1612" t="s">
        <v>48</v>
      </c>
      <c r="R1612" t="s">
        <v>48</v>
      </c>
      <c r="S1612" t="s">
        <v>48</v>
      </c>
      <c r="T1612" t="s">
        <v>322</v>
      </c>
      <c r="U1612" t="s">
        <v>322</v>
      </c>
      <c r="V1612" t="s">
        <v>322</v>
      </c>
      <c r="W1612" t="s">
        <v>322</v>
      </c>
      <c r="X1612" t="s">
        <v>322</v>
      </c>
      <c r="Y1612" t="s">
        <v>322</v>
      </c>
      <c r="Z1612" t="s">
        <v>322</v>
      </c>
      <c r="AH1612" t="s">
        <v>322</v>
      </c>
      <c r="AI1612" s="26"/>
      <c r="AJ1612" s="26" t="s">
        <v>322</v>
      </c>
      <c r="AK1612" s="26" t="s">
        <v>322</v>
      </c>
      <c r="AL1612" s="26" t="s">
        <v>322</v>
      </c>
      <c r="AM1612" s="26" t="str" cm="1">
        <f t="array" ref="AM1612">IF(AH1612="Yes",T1612&amp;" (Suspended as of: "&amp;TEXT(AI1612,"m/dd/yyyy")&amp;")",T1612)</f>
        <v xml:space="preserve"> </v>
      </c>
      <c r="AN1612" t="str" cm="1">
        <f t="array" ref="AN161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12" t="str" cm="1">
        <f t="array" ref="AO161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1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12" t="e">
        <f>VLOOKUP(data[[#This Row],[Lead Name]],get_cat!$A$170:$B$172,2,0)</f>
        <v>#N/A</v>
      </c>
      <c r="AR161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13" spans="1:44" x14ac:dyDescent="0.35">
      <c r="A1613" t="s">
        <v>133</v>
      </c>
      <c r="B1613" t="s">
        <v>322</v>
      </c>
      <c r="C1613" t="s">
        <v>322</v>
      </c>
      <c r="D1613" t="s">
        <v>322</v>
      </c>
      <c r="E1613" t="s">
        <v>48</v>
      </c>
      <c r="F1613" t="s">
        <v>48</v>
      </c>
      <c r="G1613" t="s">
        <v>48</v>
      </c>
      <c r="H1613" t="s">
        <v>48</v>
      </c>
      <c r="I1613" t="s">
        <v>48</v>
      </c>
      <c r="J1613" t="s">
        <v>48</v>
      </c>
      <c r="K1613" t="s">
        <v>48</v>
      </c>
      <c r="L1613" t="s">
        <v>48</v>
      </c>
      <c r="M1613" t="s">
        <v>48</v>
      </c>
      <c r="N1613" t="s">
        <v>48</v>
      </c>
      <c r="O1613" t="s">
        <v>48</v>
      </c>
      <c r="P1613" t="s">
        <v>48</v>
      </c>
      <c r="Q1613" t="s">
        <v>48</v>
      </c>
      <c r="R1613" t="s">
        <v>48</v>
      </c>
      <c r="S1613" t="s">
        <v>48</v>
      </c>
      <c r="T1613" t="s">
        <v>322</v>
      </c>
      <c r="U1613" t="s">
        <v>322</v>
      </c>
      <c r="V1613" t="s">
        <v>322</v>
      </c>
      <c r="W1613" t="s">
        <v>322</v>
      </c>
      <c r="X1613" t="s">
        <v>322</v>
      </c>
      <c r="Y1613" t="s">
        <v>322</v>
      </c>
      <c r="Z1613" t="s">
        <v>322</v>
      </c>
      <c r="AH1613" t="s">
        <v>322</v>
      </c>
      <c r="AI1613" s="26"/>
      <c r="AJ1613" s="26" t="s">
        <v>322</v>
      </c>
      <c r="AK1613" s="26" t="s">
        <v>322</v>
      </c>
      <c r="AL1613" s="26" t="s">
        <v>322</v>
      </c>
      <c r="AM1613" s="26" t="str" cm="1">
        <f t="array" ref="AM1613">IF(AH1613="Yes",T1613&amp;" (Suspended as of: "&amp;TEXT(AI1613,"m/dd/yyyy")&amp;")",T1613)</f>
        <v xml:space="preserve"> </v>
      </c>
      <c r="AN1613" t="str" cm="1">
        <f t="array" ref="AN161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13" t="str" cm="1">
        <f t="array" ref="AO161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1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13" t="e">
        <f>VLOOKUP(data[[#This Row],[Lead Name]],get_cat!$A$170:$B$172,2,0)</f>
        <v>#N/A</v>
      </c>
      <c r="AR161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14" spans="1:44" x14ac:dyDescent="0.35">
      <c r="A1614" t="s">
        <v>133</v>
      </c>
      <c r="B1614" t="s">
        <v>322</v>
      </c>
      <c r="C1614" t="s">
        <v>322</v>
      </c>
      <c r="D1614" t="s">
        <v>322</v>
      </c>
      <c r="E1614" t="s">
        <v>48</v>
      </c>
      <c r="F1614" t="s">
        <v>48</v>
      </c>
      <c r="G1614" t="s">
        <v>48</v>
      </c>
      <c r="H1614" t="s">
        <v>48</v>
      </c>
      <c r="I1614" t="s">
        <v>48</v>
      </c>
      <c r="J1614" t="s">
        <v>48</v>
      </c>
      <c r="K1614" t="s">
        <v>48</v>
      </c>
      <c r="L1614" t="s">
        <v>48</v>
      </c>
      <c r="M1614" t="s">
        <v>48</v>
      </c>
      <c r="N1614" t="s">
        <v>48</v>
      </c>
      <c r="O1614" t="s">
        <v>48</v>
      </c>
      <c r="P1614" t="s">
        <v>48</v>
      </c>
      <c r="Q1614" t="s">
        <v>48</v>
      </c>
      <c r="R1614" t="s">
        <v>48</v>
      </c>
      <c r="S1614" t="s">
        <v>48</v>
      </c>
      <c r="T1614" t="s">
        <v>322</v>
      </c>
      <c r="U1614" t="s">
        <v>322</v>
      </c>
      <c r="V1614" t="s">
        <v>322</v>
      </c>
      <c r="W1614" t="s">
        <v>322</v>
      </c>
      <c r="X1614" t="s">
        <v>322</v>
      </c>
      <c r="Y1614" t="s">
        <v>322</v>
      </c>
      <c r="Z1614" t="s">
        <v>322</v>
      </c>
      <c r="AH1614" t="s">
        <v>322</v>
      </c>
      <c r="AI1614" s="26"/>
      <c r="AJ1614" s="26" t="s">
        <v>322</v>
      </c>
      <c r="AK1614" s="26" t="s">
        <v>322</v>
      </c>
      <c r="AL1614" s="26" t="s">
        <v>322</v>
      </c>
      <c r="AM1614" s="26" t="str" cm="1">
        <f t="array" ref="AM1614">IF(AH1614="Yes",T1614&amp;" (Suspended as of: "&amp;TEXT(AI1614,"m/dd/yyyy")&amp;")",T1614)</f>
        <v xml:space="preserve"> </v>
      </c>
      <c r="AN1614" t="str" cm="1">
        <f t="array" ref="AN161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14" t="str" cm="1">
        <f t="array" ref="AO161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1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14" t="e">
        <f>VLOOKUP(data[[#This Row],[Lead Name]],get_cat!$A$170:$B$172,2,0)</f>
        <v>#N/A</v>
      </c>
      <c r="AR161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15" spans="1:44" x14ac:dyDescent="0.35">
      <c r="A1615" t="s">
        <v>133</v>
      </c>
      <c r="B1615" t="s">
        <v>322</v>
      </c>
      <c r="C1615" t="s">
        <v>322</v>
      </c>
      <c r="D1615" t="s">
        <v>322</v>
      </c>
      <c r="E1615" t="s">
        <v>48</v>
      </c>
      <c r="F1615" t="s">
        <v>48</v>
      </c>
      <c r="G1615" t="s">
        <v>48</v>
      </c>
      <c r="H1615" t="s">
        <v>48</v>
      </c>
      <c r="I1615" t="s">
        <v>48</v>
      </c>
      <c r="J1615" t="s">
        <v>48</v>
      </c>
      <c r="K1615" t="s">
        <v>48</v>
      </c>
      <c r="L1615" t="s">
        <v>48</v>
      </c>
      <c r="M1615" t="s">
        <v>48</v>
      </c>
      <c r="N1615" t="s">
        <v>48</v>
      </c>
      <c r="O1615" t="s">
        <v>48</v>
      </c>
      <c r="P1615" t="s">
        <v>48</v>
      </c>
      <c r="Q1615" t="s">
        <v>48</v>
      </c>
      <c r="R1615" t="s">
        <v>48</v>
      </c>
      <c r="S1615" t="s">
        <v>48</v>
      </c>
      <c r="T1615" t="s">
        <v>322</v>
      </c>
      <c r="U1615" t="s">
        <v>322</v>
      </c>
      <c r="V1615" t="s">
        <v>322</v>
      </c>
      <c r="W1615" t="s">
        <v>322</v>
      </c>
      <c r="X1615" t="s">
        <v>322</v>
      </c>
      <c r="Y1615" t="s">
        <v>322</v>
      </c>
      <c r="Z1615" t="s">
        <v>322</v>
      </c>
      <c r="AH1615" t="s">
        <v>322</v>
      </c>
      <c r="AI1615" s="26"/>
      <c r="AJ1615" s="26" t="s">
        <v>322</v>
      </c>
      <c r="AK1615" s="26" t="s">
        <v>322</v>
      </c>
      <c r="AL1615" s="26" t="s">
        <v>322</v>
      </c>
      <c r="AM1615" s="26" t="str" cm="1">
        <f t="array" ref="AM1615">IF(AH1615="Yes",T1615&amp;" (Suspended as of: "&amp;TEXT(AI1615,"m/dd/yyyy")&amp;")",T1615)</f>
        <v xml:space="preserve"> </v>
      </c>
      <c r="AN1615" t="str" cm="1">
        <f t="array" ref="AN161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15" t="str" cm="1">
        <f t="array" ref="AO161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1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15" t="e">
        <f>VLOOKUP(data[[#This Row],[Lead Name]],get_cat!$A$170:$B$172,2,0)</f>
        <v>#N/A</v>
      </c>
      <c r="AR161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16" spans="1:44" x14ac:dyDescent="0.35">
      <c r="A1616" t="s">
        <v>133</v>
      </c>
      <c r="B1616" t="s">
        <v>322</v>
      </c>
      <c r="C1616" t="s">
        <v>322</v>
      </c>
      <c r="D1616" t="s">
        <v>322</v>
      </c>
      <c r="E1616" t="s">
        <v>48</v>
      </c>
      <c r="F1616" t="s">
        <v>48</v>
      </c>
      <c r="G1616" t="s">
        <v>48</v>
      </c>
      <c r="H1616" t="s">
        <v>48</v>
      </c>
      <c r="I1616" t="s">
        <v>48</v>
      </c>
      <c r="J1616" t="s">
        <v>48</v>
      </c>
      <c r="K1616" t="s">
        <v>48</v>
      </c>
      <c r="L1616" t="s">
        <v>48</v>
      </c>
      <c r="M1616" t="s">
        <v>48</v>
      </c>
      <c r="N1616" t="s">
        <v>48</v>
      </c>
      <c r="O1616" t="s">
        <v>48</v>
      </c>
      <c r="P1616" t="s">
        <v>48</v>
      </c>
      <c r="Q1616" t="s">
        <v>48</v>
      </c>
      <c r="R1616" t="s">
        <v>48</v>
      </c>
      <c r="S1616" t="s">
        <v>48</v>
      </c>
      <c r="T1616" t="s">
        <v>322</v>
      </c>
      <c r="U1616" t="s">
        <v>322</v>
      </c>
      <c r="V1616" t="s">
        <v>322</v>
      </c>
      <c r="W1616" t="s">
        <v>322</v>
      </c>
      <c r="X1616" t="s">
        <v>322</v>
      </c>
      <c r="Y1616" t="s">
        <v>322</v>
      </c>
      <c r="Z1616" t="s">
        <v>322</v>
      </c>
      <c r="AH1616" t="s">
        <v>322</v>
      </c>
      <c r="AI1616" s="26"/>
      <c r="AJ1616" s="26" t="s">
        <v>322</v>
      </c>
      <c r="AK1616" s="26" t="s">
        <v>322</v>
      </c>
      <c r="AL1616" s="26" t="s">
        <v>322</v>
      </c>
      <c r="AM1616" s="26" t="str" cm="1">
        <f t="array" ref="AM1616">IF(AH1616="Yes",T1616&amp;" (Suspended as of: "&amp;TEXT(AI1616,"m/dd/yyyy")&amp;")",T1616)</f>
        <v xml:space="preserve"> </v>
      </c>
      <c r="AN1616" t="str" cm="1">
        <f t="array" ref="AN161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16" t="str" cm="1">
        <f t="array" ref="AO161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1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16" t="e">
        <f>VLOOKUP(data[[#This Row],[Lead Name]],get_cat!$A$170:$B$172,2,0)</f>
        <v>#N/A</v>
      </c>
      <c r="AR161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17" spans="1:44" x14ac:dyDescent="0.35">
      <c r="A1617" t="s">
        <v>133</v>
      </c>
      <c r="B1617" t="s">
        <v>322</v>
      </c>
      <c r="C1617" t="s">
        <v>322</v>
      </c>
      <c r="D1617" t="s">
        <v>322</v>
      </c>
      <c r="E1617" t="s">
        <v>48</v>
      </c>
      <c r="F1617" t="s">
        <v>48</v>
      </c>
      <c r="G1617" t="s">
        <v>48</v>
      </c>
      <c r="H1617" t="s">
        <v>48</v>
      </c>
      <c r="I1617" t="s">
        <v>48</v>
      </c>
      <c r="J1617" t="s">
        <v>48</v>
      </c>
      <c r="K1617" t="s">
        <v>48</v>
      </c>
      <c r="L1617" t="s">
        <v>48</v>
      </c>
      <c r="M1617" t="s">
        <v>48</v>
      </c>
      <c r="N1617" t="s">
        <v>48</v>
      </c>
      <c r="O1617" t="s">
        <v>48</v>
      </c>
      <c r="P1617" t="s">
        <v>48</v>
      </c>
      <c r="Q1617" t="s">
        <v>48</v>
      </c>
      <c r="R1617" t="s">
        <v>48</v>
      </c>
      <c r="S1617" t="s">
        <v>48</v>
      </c>
      <c r="T1617" t="s">
        <v>322</v>
      </c>
      <c r="U1617" t="s">
        <v>322</v>
      </c>
      <c r="V1617" t="s">
        <v>322</v>
      </c>
      <c r="W1617" t="s">
        <v>322</v>
      </c>
      <c r="X1617" t="s">
        <v>322</v>
      </c>
      <c r="Y1617" t="s">
        <v>322</v>
      </c>
      <c r="Z1617" t="s">
        <v>322</v>
      </c>
      <c r="AH1617" t="s">
        <v>322</v>
      </c>
      <c r="AI1617" s="26"/>
      <c r="AJ1617" s="26" t="s">
        <v>322</v>
      </c>
      <c r="AK1617" s="26" t="s">
        <v>322</v>
      </c>
      <c r="AL1617" s="26" t="s">
        <v>322</v>
      </c>
      <c r="AM1617" s="26" t="str" cm="1">
        <f t="array" ref="AM1617">IF(AH1617="Yes",T1617&amp;" (Suspended as of: "&amp;TEXT(AI1617,"m/dd/yyyy")&amp;")",T1617)</f>
        <v xml:space="preserve"> </v>
      </c>
      <c r="AN1617" t="str" cm="1">
        <f t="array" ref="AN161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17" t="str" cm="1">
        <f t="array" ref="AO161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1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17" t="e">
        <f>VLOOKUP(data[[#This Row],[Lead Name]],get_cat!$A$170:$B$172,2,0)</f>
        <v>#N/A</v>
      </c>
      <c r="AR161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18" spans="1:44" x14ac:dyDescent="0.35">
      <c r="A1618" t="s">
        <v>133</v>
      </c>
      <c r="B1618" t="s">
        <v>322</v>
      </c>
      <c r="C1618" t="s">
        <v>322</v>
      </c>
      <c r="D1618" t="s">
        <v>322</v>
      </c>
      <c r="E1618" t="s">
        <v>48</v>
      </c>
      <c r="F1618" t="s">
        <v>48</v>
      </c>
      <c r="G1618" t="s">
        <v>48</v>
      </c>
      <c r="H1618" t="s">
        <v>48</v>
      </c>
      <c r="I1618" t="s">
        <v>48</v>
      </c>
      <c r="J1618" t="s">
        <v>48</v>
      </c>
      <c r="K1618" t="s">
        <v>48</v>
      </c>
      <c r="L1618" t="s">
        <v>48</v>
      </c>
      <c r="M1618" t="s">
        <v>48</v>
      </c>
      <c r="N1618" t="s">
        <v>48</v>
      </c>
      <c r="O1618" t="s">
        <v>48</v>
      </c>
      <c r="P1618" t="s">
        <v>48</v>
      </c>
      <c r="Q1618" t="s">
        <v>48</v>
      </c>
      <c r="R1618" t="s">
        <v>48</v>
      </c>
      <c r="S1618" t="s">
        <v>48</v>
      </c>
      <c r="T1618" t="s">
        <v>322</v>
      </c>
      <c r="U1618" t="s">
        <v>322</v>
      </c>
      <c r="V1618" t="s">
        <v>322</v>
      </c>
      <c r="W1618" t="s">
        <v>322</v>
      </c>
      <c r="X1618" t="s">
        <v>322</v>
      </c>
      <c r="Y1618" t="s">
        <v>322</v>
      </c>
      <c r="Z1618" t="s">
        <v>322</v>
      </c>
      <c r="AH1618" t="s">
        <v>322</v>
      </c>
      <c r="AI1618" s="26"/>
      <c r="AJ1618" s="26" t="s">
        <v>322</v>
      </c>
      <c r="AK1618" s="26" t="s">
        <v>322</v>
      </c>
      <c r="AL1618" s="26" t="s">
        <v>322</v>
      </c>
      <c r="AM1618" s="26" t="str" cm="1">
        <f t="array" ref="AM1618">IF(AH1618="Yes",T1618&amp;" (Suspended as of: "&amp;TEXT(AI1618,"m/dd/yyyy")&amp;")",T1618)</f>
        <v xml:space="preserve"> </v>
      </c>
      <c r="AN1618" t="str" cm="1">
        <f t="array" ref="AN161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18" t="str" cm="1">
        <f t="array" ref="AO161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1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18" t="e">
        <f>VLOOKUP(data[[#This Row],[Lead Name]],get_cat!$A$170:$B$172,2,0)</f>
        <v>#N/A</v>
      </c>
      <c r="AR161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19" spans="1:44" x14ac:dyDescent="0.35">
      <c r="A1619" t="s">
        <v>133</v>
      </c>
      <c r="B1619" t="s">
        <v>322</v>
      </c>
      <c r="C1619" t="s">
        <v>322</v>
      </c>
      <c r="D1619" t="s">
        <v>322</v>
      </c>
      <c r="E1619" t="s">
        <v>48</v>
      </c>
      <c r="F1619" t="s">
        <v>48</v>
      </c>
      <c r="G1619" t="s">
        <v>48</v>
      </c>
      <c r="H1619" t="s">
        <v>48</v>
      </c>
      <c r="I1619" t="s">
        <v>48</v>
      </c>
      <c r="J1619" t="s">
        <v>48</v>
      </c>
      <c r="K1619" t="s">
        <v>48</v>
      </c>
      <c r="L1619" t="s">
        <v>48</v>
      </c>
      <c r="M1619" t="s">
        <v>48</v>
      </c>
      <c r="N1619" t="s">
        <v>48</v>
      </c>
      <c r="O1619" t="s">
        <v>48</v>
      </c>
      <c r="P1619" t="s">
        <v>48</v>
      </c>
      <c r="Q1619" t="s">
        <v>48</v>
      </c>
      <c r="R1619" t="s">
        <v>48</v>
      </c>
      <c r="S1619" t="s">
        <v>48</v>
      </c>
      <c r="T1619" t="s">
        <v>322</v>
      </c>
      <c r="U1619" t="s">
        <v>322</v>
      </c>
      <c r="V1619" t="s">
        <v>322</v>
      </c>
      <c r="W1619" t="s">
        <v>322</v>
      </c>
      <c r="X1619" t="s">
        <v>322</v>
      </c>
      <c r="Y1619" t="s">
        <v>322</v>
      </c>
      <c r="Z1619" t="s">
        <v>322</v>
      </c>
      <c r="AH1619" t="s">
        <v>322</v>
      </c>
      <c r="AI1619" s="26"/>
      <c r="AJ1619" s="26" t="s">
        <v>322</v>
      </c>
      <c r="AK1619" s="26" t="s">
        <v>322</v>
      </c>
      <c r="AL1619" s="26" t="s">
        <v>322</v>
      </c>
      <c r="AM1619" s="26" t="str" cm="1">
        <f t="array" ref="AM1619">IF(AH1619="Yes",T1619&amp;" (Suspended as of: "&amp;TEXT(AI1619,"m/dd/yyyy")&amp;")",T1619)</f>
        <v xml:space="preserve"> </v>
      </c>
      <c r="AN1619" t="str" cm="1">
        <f t="array" ref="AN161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19" t="str" cm="1">
        <f t="array" ref="AO161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1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19" t="e">
        <f>VLOOKUP(data[[#This Row],[Lead Name]],get_cat!$A$170:$B$172,2,0)</f>
        <v>#N/A</v>
      </c>
      <c r="AR161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20" spans="1:44" x14ac:dyDescent="0.35">
      <c r="A1620" t="s">
        <v>133</v>
      </c>
      <c r="B1620" t="s">
        <v>322</v>
      </c>
      <c r="C1620" t="s">
        <v>322</v>
      </c>
      <c r="D1620" t="s">
        <v>322</v>
      </c>
      <c r="E1620" t="s">
        <v>48</v>
      </c>
      <c r="F1620" t="s">
        <v>48</v>
      </c>
      <c r="G1620" t="s">
        <v>48</v>
      </c>
      <c r="H1620" t="s">
        <v>48</v>
      </c>
      <c r="I1620" t="s">
        <v>48</v>
      </c>
      <c r="J1620" t="s">
        <v>48</v>
      </c>
      <c r="K1620" t="s">
        <v>48</v>
      </c>
      <c r="L1620" t="s">
        <v>48</v>
      </c>
      <c r="M1620" t="s">
        <v>48</v>
      </c>
      <c r="N1620" t="s">
        <v>48</v>
      </c>
      <c r="O1620" t="s">
        <v>48</v>
      </c>
      <c r="P1620" t="s">
        <v>48</v>
      </c>
      <c r="Q1620" t="s">
        <v>48</v>
      </c>
      <c r="R1620" t="s">
        <v>48</v>
      </c>
      <c r="S1620" t="s">
        <v>48</v>
      </c>
      <c r="T1620" t="s">
        <v>322</v>
      </c>
      <c r="U1620" t="s">
        <v>322</v>
      </c>
      <c r="V1620" t="s">
        <v>322</v>
      </c>
      <c r="W1620" t="s">
        <v>322</v>
      </c>
      <c r="X1620" t="s">
        <v>322</v>
      </c>
      <c r="Y1620" t="s">
        <v>322</v>
      </c>
      <c r="Z1620" t="s">
        <v>322</v>
      </c>
      <c r="AH1620" t="s">
        <v>322</v>
      </c>
      <c r="AI1620" s="26"/>
      <c r="AJ1620" s="26" t="s">
        <v>322</v>
      </c>
      <c r="AK1620" s="26" t="s">
        <v>322</v>
      </c>
      <c r="AL1620" s="26" t="s">
        <v>322</v>
      </c>
      <c r="AM1620" s="26" t="str" cm="1">
        <f t="array" ref="AM1620">IF(AH1620="Yes",T1620&amp;" (Suspended as of: "&amp;TEXT(AI1620,"m/dd/yyyy")&amp;")",T1620)</f>
        <v xml:space="preserve"> </v>
      </c>
      <c r="AN1620" t="str" cm="1">
        <f t="array" ref="AN162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20" t="str" cm="1">
        <f t="array" ref="AO162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2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20" t="e">
        <f>VLOOKUP(data[[#This Row],[Lead Name]],get_cat!$A$170:$B$172,2,0)</f>
        <v>#N/A</v>
      </c>
      <c r="AR162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21" spans="1:44" x14ac:dyDescent="0.35">
      <c r="A1621" t="s">
        <v>133</v>
      </c>
      <c r="B1621" t="s">
        <v>322</v>
      </c>
      <c r="C1621" t="s">
        <v>322</v>
      </c>
      <c r="D1621" t="s">
        <v>322</v>
      </c>
      <c r="E1621" t="s">
        <v>48</v>
      </c>
      <c r="F1621" t="s">
        <v>48</v>
      </c>
      <c r="G1621" t="s">
        <v>48</v>
      </c>
      <c r="H1621" t="s">
        <v>48</v>
      </c>
      <c r="I1621" t="s">
        <v>48</v>
      </c>
      <c r="J1621" t="s">
        <v>48</v>
      </c>
      <c r="K1621" t="s">
        <v>48</v>
      </c>
      <c r="L1621" t="s">
        <v>48</v>
      </c>
      <c r="M1621" t="s">
        <v>48</v>
      </c>
      <c r="N1621" t="s">
        <v>48</v>
      </c>
      <c r="O1621" t="s">
        <v>48</v>
      </c>
      <c r="P1621" t="s">
        <v>48</v>
      </c>
      <c r="Q1621" t="s">
        <v>48</v>
      </c>
      <c r="R1621" t="s">
        <v>48</v>
      </c>
      <c r="S1621" t="s">
        <v>48</v>
      </c>
      <c r="T1621" t="s">
        <v>322</v>
      </c>
      <c r="U1621" t="s">
        <v>322</v>
      </c>
      <c r="V1621" t="s">
        <v>322</v>
      </c>
      <c r="W1621" t="s">
        <v>322</v>
      </c>
      <c r="X1621" t="s">
        <v>322</v>
      </c>
      <c r="Y1621" t="s">
        <v>322</v>
      </c>
      <c r="Z1621" t="s">
        <v>322</v>
      </c>
      <c r="AH1621" t="s">
        <v>322</v>
      </c>
      <c r="AI1621" s="26"/>
      <c r="AJ1621" s="26" t="s">
        <v>322</v>
      </c>
      <c r="AK1621" s="26" t="s">
        <v>322</v>
      </c>
      <c r="AL1621" s="26" t="s">
        <v>322</v>
      </c>
      <c r="AM1621" s="26" t="str" cm="1">
        <f t="array" ref="AM1621">IF(AH1621="Yes",T1621&amp;" (Suspended as of: "&amp;TEXT(AI1621,"m/dd/yyyy")&amp;")",T1621)</f>
        <v xml:space="preserve"> </v>
      </c>
      <c r="AN1621" t="str" cm="1">
        <f t="array" ref="AN162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21" t="str" cm="1">
        <f t="array" ref="AO162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2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21" t="e">
        <f>VLOOKUP(data[[#This Row],[Lead Name]],get_cat!$A$170:$B$172,2,0)</f>
        <v>#N/A</v>
      </c>
      <c r="AR162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22" spans="1:44" x14ac:dyDescent="0.35">
      <c r="A1622" t="s">
        <v>133</v>
      </c>
      <c r="B1622" t="s">
        <v>322</v>
      </c>
      <c r="C1622" t="s">
        <v>322</v>
      </c>
      <c r="D1622" t="s">
        <v>322</v>
      </c>
      <c r="E1622" t="s">
        <v>48</v>
      </c>
      <c r="F1622" t="s">
        <v>48</v>
      </c>
      <c r="G1622" t="s">
        <v>48</v>
      </c>
      <c r="H1622" t="s">
        <v>48</v>
      </c>
      <c r="I1622" t="s">
        <v>48</v>
      </c>
      <c r="J1622" t="s">
        <v>48</v>
      </c>
      <c r="K1622" t="s">
        <v>48</v>
      </c>
      <c r="L1622" t="s">
        <v>48</v>
      </c>
      <c r="M1622" t="s">
        <v>48</v>
      </c>
      <c r="N1622" t="s">
        <v>48</v>
      </c>
      <c r="O1622" t="s">
        <v>48</v>
      </c>
      <c r="P1622" t="s">
        <v>48</v>
      </c>
      <c r="Q1622" t="s">
        <v>48</v>
      </c>
      <c r="R1622" t="s">
        <v>48</v>
      </c>
      <c r="S1622" t="s">
        <v>48</v>
      </c>
      <c r="T1622" t="s">
        <v>322</v>
      </c>
      <c r="U1622" t="s">
        <v>322</v>
      </c>
      <c r="V1622" t="s">
        <v>322</v>
      </c>
      <c r="W1622" t="s">
        <v>322</v>
      </c>
      <c r="X1622" t="s">
        <v>322</v>
      </c>
      <c r="Y1622" t="s">
        <v>322</v>
      </c>
      <c r="Z1622" t="s">
        <v>322</v>
      </c>
      <c r="AH1622" t="s">
        <v>322</v>
      </c>
      <c r="AI1622" s="26"/>
      <c r="AJ1622" s="26" t="s">
        <v>322</v>
      </c>
      <c r="AK1622" s="26" t="s">
        <v>322</v>
      </c>
      <c r="AL1622" s="26" t="s">
        <v>322</v>
      </c>
      <c r="AM1622" s="26" t="str" cm="1">
        <f t="array" ref="AM1622">IF(AH1622="Yes",T1622&amp;" (Suspended as of: "&amp;TEXT(AI1622,"m/dd/yyyy")&amp;")",T1622)</f>
        <v xml:space="preserve"> </v>
      </c>
      <c r="AN1622" t="str" cm="1">
        <f t="array" ref="AN162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22" t="str" cm="1">
        <f t="array" ref="AO162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2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22" t="e">
        <f>VLOOKUP(data[[#This Row],[Lead Name]],get_cat!$A$170:$B$172,2,0)</f>
        <v>#N/A</v>
      </c>
      <c r="AR162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23" spans="1:44" x14ac:dyDescent="0.35">
      <c r="A1623" t="s">
        <v>133</v>
      </c>
      <c r="B1623" t="s">
        <v>322</v>
      </c>
      <c r="C1623" t="s">
        <v>322</v>
      </c>
      <c r="D1623" t="s">
        <v>322</v>
      </c>
      <c r="E1623" t="s">
        <v>48</v>
      </c>
      <c r="F1623" t="s">
        <v>48</v>
      </c>
      <c r="G1623" t="s">
        <v>48</v>
      </c>
      <c r="H1623" t="s">
        <v>48</v>
      </c>
      <c r="I1623" t="s">
        <v>48</v>
      </c>
      <c r="J1623" t="s">
        <v>48</v>
      </c>
      <c r="K1623" t="s">
        <v>48</v>
      </c>
      <c r="L1623" t="s">
        <v>48</v>
      </c>
      <c r="M1623" t="s">
        <v>48</v>
      </c>
      <c r="N1623" t="s">
        <v>48</v>
      </c>
      <c r="O1623" t="s">
        <v>48</v>
      </c>
      <c r="P1623" t="s">
        <v>48</v>
      </c>
      <c r="Q1623" t="s">
        <v>48</v>
      </c>
      <c r="R1623" t="s">
        <v>48</v>
      </c>
      <c r="S1623" t="s">
        <v>48</v>
      </c>
      <c r="T1623" t="s">
        <v>322</v>
      </c>
      <c r="U1623" t="s">
        <v>322</v>
      </c>
      <c r="V1623" t="s">
        <v>322</v>
      </c>
      <c r="W1623" t="s">
        <v>322</v>
      </c>
      <c r="X1623" t="s">
        <v>322</v>
      </c>
      <c r="Y1623" t="s">
        <v>322</v>
      </c>
      <c r="Z1623" t="s">
        <v>322</v>
      </c>
      <c r="AH1623" t="s">
        <v>322</v>
      </c>
      <c r="AI1623" s="26"/>
      <c r="AJ1623" s="26" t="s">
        <v>322</v>
      </c>
      <c r="AK1623" s="26" t="s">
        <v>322</v>
      </c>
      <c r="AL1623" s="26" t="s">
        <v>322</v>
      </c>
      <c r="AM1623" s="26" t="str" cm="1">
        <f t="array" ref="AM1623">IF(AH1623="Yes",T1623&amp;" (Suspended as of: "&amp;TEXT(AI1623,"m/dd/yyyy")&amp;")",T1623)</f>
        <v xml:space="preserve"> </v>
      </c>
      <c r="AN1623" t="str" cm="1">
        <f t="array" ref="AN162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23" t="str" cm="1">
        <f t="array" ref="AO162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2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23" t="e">
        <f>VLOOKUP(data[[#This Row],[Lead Name]],get_cat!$A$170:$B$172,2,0)</f>
        <v>#N/A</v>
      </c>
      <c r="AR162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24" spans="1:44" x14ac:dyDescent="0.35">
      <c r="A1624" t="s">
        <v>133</v>
      </c>
      <c r="B1624" t="s">
        <v>322</v>
      </c>
      <c r="C1624" t="s">
        <v>322</v>
      </c>
      <c r="D1624" t="s">
        <v>322</v>
      </c>
      <c r="E1624" t="s">
        <v>48</v>
      </c>
      <c r="F1624" t="s">
        <v>48</v>
      </c>
      <c r="G1624" t="s">
        <v>48</v>
      </c>
      <c r="H1624" t="s">
        <v>48</v>
      </c>
      <c r="I1624" t="s">
        <v>48</v>
      </c>
      <c r="J1624" t="s">
        <v>48</v>
      </c>
      <c r="K1624" t="s">
        <v>48</v>
      </c>
      <c r="L1624" t="s">
        <v>48</v>
      </c>
      <c r="M1624" t="s">
        <v>48</v>
      </c>
      <c r="N1624" t="s">
        <v>48</v>
      </c>
      <c r="O1624" t="s">
        <v>48</v>
      </c>
      <c r="P1624" t="s">
        <v>48</v>
      </c>
      <c r="Q1624" t="s">
        <v>48</v>
      </c>
      <c r="R1624" t="s">
        <v>48</v>
      </c>
      <c r="S1624" t="s">
        <v>48</v>
      </c>
      <c r="T1624" t="s">
        <v>322</v>
      </c>
      <c r="U1624" t="s">
        <v>322</v>
      </c>
      <c r="V1624" t="s">
        <v>322</v>
      </c>
      <c r="W1624" t="s">
        <v>322</v>
      </c>
      <c r="X1624" t="s">
        <v>322</v>
      </c>
      <c r="Y1624" t="s">
        <v>322</v>
      </c>
      <c r="Z1624" t="s">
        <v>322</v>
      </c>
      <c r="AH1624" t="s">
        <v>322</v>
      </c>
      <c r="AI1624" s="26"/>
      <c r="AJ1624" s="26" t="s">
        <v>322</v>
      </c>
      <c r="AK1624" s="26" t="s">
        <v>322</v>
      </c>
      <c r="AL1624" s="26" t="s">
        <v>322</v>
      </c>
      <c r="AM1624" s="26" t="str" cm="1">
        <f t="array" ref="AM1624">IF(AH1624="Yes",T1624&amp;" (Suspended as of: "&amp;TEXT(AI1624,"m/dd/yyyy")&amp;")",T1624)</f>
        <v xml:space="preserve"> </v>
      </c>
      <c r="AN1624" t="str" cm="1">
        <f t="array" ref="AN162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24" t="str" cm="1">
        <f t="array" ref="AO162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2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24" t="e">
        <f>VLOOKUP(data[[#This Row],[Lead Name]],get_cat!$A$170:$B$172,2,0)</f>
        <v>#N/A</v>
      </c>
      <c r="AR162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25" spans="1:44" x14ac:dyDescent="0.35">
      <c r="A1625" t="s">
        <v>133</v>
      </c>
      <c r="B1625" t="s">
        <v>322</v>
      </c>
      <c r="C1625" t="s">
        <v>322</v>
      </c>
      <c r="D1625" t="s">
        <v>322</v>
      </c>
      <c r="E1625" t="s">
        <v>48</v>
      </c>
      <c r="F1625" t="s">
        <v>48</v>
      </c>
      <c r="G1625" t="s">
        <v>48</v>
      </c>
      <c r="H1625" t="s">
        <v>48</v>
      </c>
      <c r="I1625" t="s">
        <v>48</v>
      </c>
      <c r="J1625" t="s">
        <v>48</v>
      </c>
      <c r="K1625" t="s">
        <v>48</v>
      </c>
      <c r="L1625" t="s">
        <v>48</v>
      </c>
      <c r="M1625" t="s">
        <v>48</v>
      </c>
      <c r="N1625" t="s">
        <v>48</v>
      </c>
      <c r="O1625" t="s">
        <v>48</v>
      </c>
      <c r="P1625" t="s">
        <v>48</v>
      </c>
      <c r="Q1625" t="s">
        <v>48</v>
      </c>
      <c r="R1625" t="s">
        <v>48</v>
      </c>
      <c r="S1625" t="s">
        <v>48</v>
      </c>
      <c r="T1625" t="s">
        <v>322</v>
      </c>
      <c r="U1625" t="s">
        <v>322</v>
      </c>
      <c r="V1625" t="s">
        <v>322</v>
      </c>
      <c r="W1625" t="s">
        <v>322</v>
      </c>
      <c r="X1625" t="s">
        <v>322</v>
      </c>
      <c r="Y1625" t="s">
        <v>322</v>
      </c>
      <c r="Z1625" t="s">
        <v>322</v>
      </c>
      <c r="AH1625" t="s">
        <v>322</v>
      </c>
      <c r="AI1625" s="26"/>
      <c r="AJ1625" s="26" t="s">
        <v>322</v>
      </c>
      <c r="AK1625" s="26" t="s">
        <v>322</v>
      </c>
      <c r="AL1625" s="26" t="s">
        <v>322</v>
      </c>
      <c r="AM1625" s="26" t="str" cm="1">
        <f t="array" ref="AM1625">IF(AH1625="Yes",T1625&amp;" (Suspended as of: "&amp;TEXT(AI1625,"m/dd/yyyy")&amp;")",T1625)</f>
        <v xml:space="preserve"> </v>
      </c>
      <c r="AN1625" t="str" cm="1">
        <f t="array" ref="AN162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25" t="str" cm="1">
        <f t="array" ref="AO162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2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25" t="e">
        <f>VLOOKUP(data[[#This Row],[Lead Name]],get_cat!$A$170:$B$172,2,0)</f>
        <v>#N/A</v>
      </c>
      <c r="AR162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26" spans="1:44" x14ac:dyDescent="0.35">
      <c r="A1626" t="s">
        <v>133</v>
      </c>
      <c r="B1626" t="s">
        <v>322</v>
      </c>
      <c r="C1626" t="s">
        <v>322</v>
      </c>
      <c r="D1626" t="s">
        <v>322</v>
      </c>
      <c r="E1626" t="s">
        <v>48</v>
      </c>
      <c r="F1626" t="s">
        <v>48</v>
      </c>
      <c r="G1626" t="s">
        <v>48</v>
      </c>
      <c r="H1626" t="s">
        <v>48</v>
      </c>
      <c r="I1626" t="s">
        <v>48</v>
      </c>
      <c r="J1626" t="s">
        <v>48</v>
      </c>
      <c r="K1626" t="s">
        <v>48</v>
      </c>
      <c r="L1626" t="s">
        <v>48</v>
      </c>
      <c r="M1626" t="s">
        <v>48</v>
      </c>
      <c r="N1626" t="s">
        <v>48</v>
      </c>
      <c r="O1626" t="s">
        <v>48</v>
      </c>
      <c r="P1626" t="s">
        <v>48</v>
      </c>
      <c r="Q1626" t="s">
        <v>48</v>
      </c>
      <c r="R1626" t="s">
        <v>48</v>
      </c>
      <c r="S1626" t="s">
        <v>48</v>
      </c>
      <c r="T1626" t="s">
        <v>322</v>
      </c>
      <c r="U1626" t="s">
        <v>322</v>
      </c>
      <c r="V1626" t="s">
        <v>322</v>
      </c>
      <c r="W1626" t="s">
        <v>322</v>
      </c>
      <c r="X1626" t="s">
        <v>322</v>
      </c>
      <c r="Y1626" t="s">
        <v>322</v>
      </c>
      <c r="Z1626" t="s">
        <v>322</v>
      </c>
      <c r="AH1626" t="s">
        <v>322</v>
      </c>
      <c r="AI1626" s="26"/>
      <c r="AJ1626" s="26" t="s">
        <v>322</v>
      </c>
      <c r="AK1626" s="26" t="s">
        <v>322</v>
      </c>
      <c r="AL1626" s="26" t="s">
        <v>322</v>
      </c>
      <c r="AM1626" s="26" t="str" cm="1">
        <f t="array" ref="AM1626">IF(AH1626="Yes",T1626&amp;" (Suspended as of: "&amp;TEXT(AI1626,"m/dd/yyyy")&amp;")",T1626)</f>
        <v xml:space="preserve"> </v>
      </c>
      <c r="AN1626" t="str" cm="1">
        <f t="array" ref="AN162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26" t="str" cm="1">
        <f t="array" ref="AO162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2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26" t="e">
        <f>VLOOKUP(data[[#This Row],[Lead Name]],get_cat!$A$170:$B$172,2,0)</f>
        <v>#N/A</v>
      </c>
      <c r="AR162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27" spans="1:44" x14ac:dyDescent="0.35">
      <c r="A1627" t="s">
        <v>133</v>
      </c>
      <c r="B1627" t="s">
        <v>322</v>
      </c>
      <c r="C1627" t="s">
        <v>322</v>
      </c>
      <c r="D1627" t="s">
        <v>322</v>
      </c>
      <c r="E1627" t="s">
        <v>48</v>
      </c>
      <c r="F1627" t="s">
        <v>48</v>
      </c>
      <c r="G1627" t="s">
        <v>48</v>
      </c>
      <c r="H1627" t="s">
        <v>48</v>
      </c>
      <c r="I1627" t="s">
        <v>48</v>
      </c>
      <c r="J1627" t="s">
        <v>48</v>
      </c>
      <c r="K1627" t="s">
        <v>48</v>
      </c>
      <c r="L1627" t="s">
        <v>48</v>
      </c>
      <c r="M1627" t="s">
        <v>48</v>
      </c>
      <c r="N1627" t="s">
        <v>48</v>
      </c>
      <c r="O1627" t="s">
        <v>48</v>
      </c>
      <c r="P1627" t="s">
        <v>48</v>
      </c>
      <c r="Q1627" t="s">
        <v>48</v>
      </c>
      <c r="R1627" t="s">
        <v>48</v>
      </c>
      <c r="S1627" t="s">
        <v>48</v>
      </c>
      <c r="T1627" t="s">
        <v>322</v>
      </c>
      <c r="U1627" t="s">
        <v>322</v>
      </c>
      <c r="V1627" t="s">
        <v>322</v>
      </c>
      <c r="W1627" t="s">
        <v>322</v>
      </c>
      <c r="X1627" t="s">
        <v>322</v>
      </c>
      <c r="Y1627" t="s">
        <v>322</v>
      </c>
      <c r="Z1627" t="s">
        <v>322</v>
      </c>
      <c r="AH1627" t="s">
        <v>322</v>
      </c>
      <c r="AI1627" s="26"/>
      <c r="AJ1627" s="26" t="s">
        <v>322</v>
      </c>
      <c r="AK1627" s="26" t="s">
        <v>322</v>
      </c>
      <c r="AL1627" s="26" t="s">
        <v>322</v>
      </c>
      <c r="AM1627" s="26" t="str" cm="1">
        <f t="array" ref="AM1627">IF(AH1627="Yes",T1627&amp;" (Suspended as of: "&amp;TEXT(AI1627,"m/dd/yyyy")&amp;")",T1627)</f>
        <v xml:space="preserve"> </v>
      </c>
      <c r="AN1627" t="str" cm="1">
        <f t="array" ref="AN162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27" t="str" cm="1">
        <f t="array" ref="AO162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2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27" t="e">
        <f>VLOOKUP(data[[#This Row],[Lead Name]],get_cat!$A$170:$B$172,2,0)</f>
        <v>#N/A</v>
      </c>
      <c r="AR162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28" spans="1:44" x14ac:dyDescent="0.35">
      <c r="A1628" t="s">
        <v>133</v>
      </c>
      <c r="B1628" t="s">
        <v>322</v>
      </c>
      <c r="C1628" t="s">
        <v>322</v>
      </c>
      <c r="D1628" t="s">
        <v>322</v>
      </c>
      <c r="E1628" t="s">
        <v>48</v>
      </c>
      <c r="F1628" t="s">
        <v>48</v>
      </c>
      <c r="G1628" t="s">
        <v>48</v>
      </c>
      <c r="H1628" t="s">
        <v>48</v>
      </c>
      <c r="I1628" t="s">
        <v>48</v>
      </c>
      <c r="J1628" t="s">
        <v>48</v>
      </c>
      <c r="K1628" t="s">
        <v>48</v>
      </c>
      <c r="L1628" t="s">
        <v>48</v>
      </c>
      <c r="M1628" t="s">
        <v>48</v>
      </c>
      <c r="N1628" t="s">
        <v>48</v>
      </c>
      <c r="O1628" t="s">
        <v>48</v>
      </c>
      <c r="P1628" t="s">
        <v>48</v>
      </c>
      <c r="Q1628" t="s">
        <v>48</v>
      </c>
      <c r="R1628" t="s">
        <v>48</v>
      </c>
      <c r="S1628" t="s">
        <v>48</v>
      </c>
      <c r="T1628" t="s">
        <v>322</v>
      </c>
      <c r="U1628" t="s">
        <v>322</v>
      </c>
      <c r="V1628" t="s">
        <v>322</v>
      </c>
      <c r="W1628" t="s">
        <v>322</v>
      </c>
      <c r="X1628" t="s">
        <v>322</v>
      </c>
      <c r="Y1628" t="s">
        <v>322</v>
      </c>
      <c r="Z1628" t="s">
        <v>322</v>
      </c>
      <c r="AH1628" t="s">
        <v>322</v>
      </c>
      <c r="AI1628" s="26"/>
      <c r="AJ1628" s="26" t="s">
        <v>322</v>
      </c>
      <c r="AK1628" s="26" t="s">
        <v>322</v>
      </c>
      <c r="AL1628" s="26" t="s">
        <v>322</v>
      </c>
      <c r="AM1628" s="26" t="str" cm="1">
        <f t="array" ref="AM1628">IF(AH1628="Yes",T1628&amp;" (Suspended as of: "&amp;TEXT(AI1628,"m/dd/yyyy")&amp;")",T1628)</f>
        <v xml:space="preserve"> </v>
      </c>
      <c r="AN1628" t="str" cm="1">
        <f t="array" ref="AN162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28" t="str" cm="1">
        <f t="array" ref="AO162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2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28" t="e">
        <f>VLOOKUP(data[[#This Row],[Lead Name]],get_cat!$A$170:$B$172,2,0)</f>
        <v>#N/A</v>
      </c>
      <c r="AR162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29" spans="1:44" x14ac:dyDescent="0.35">
      <c r="A1629" t="s">
        <v>133</v>
      </c>
      <c r="B1629" t="s">
        <v>322</v>
      </c>
      <c r="C1629" t="s">
        <v>322</v>
      </c>
      <c r="D1629" t="s">
        <v>322</v>
      </c>
      <c r="E1629" t="s">
        <v>48</v>
      </c>
      <c r="F1629" t="s">
        <v>48</v>
      </c>
      <c r="G1629" t="s">
        <v>48</v>
      </c>
      <c r="H1629" t="s">
        <v>48</v>
      </c>
      <c r="I1629" t="s">
        <v>48</v>
      </c>
      <c r="J1629" t="s">
        <v>48</v>
      </c>
      <c r="K1629" t="s">
        <v>48</v>
      </c>
      <c r="L1629" t="s">
        <v>48</v>
      </c>
      <c r="M1629" t="s">
        <v>48</v>
      </c>
      <c r="N1629" t="s">
        <v>48</v>
      </c>
      <c r="O1629" t="s">
        <v>48</v>
      </c>
      <c r="P1629" t="s">
        <v>48</v>
      </c>
      <c r="Q1629" t="s">
        <v>48</v>
      </c>
      <c r="R1629" t="s">
        <v>48</v>
      </c>
      <c r="S1629" t="s">
        <v>48</v>
      </c>
      <c r="T1629" t="s">
        <v>322</v>
      </c>
      <c r="U1629" t="s">
        <v>322</v>
      </c>
      <c r="V1629" t="s">
        <v>322</v>
      </c>
      <c r="W1629" t="s">
        <v>322</v>
      </c>
      <c r="X1629" t="s">
        <v>322</v>
      </c>
      <c r="Y1629" t="s">
        <v>322</v>
      </c>
      <c r="Z1629" t="s">
        <v>322</v>
      </c>
      <c r="AH1629" t="s">
        <v>322</v>
      </c>
      <c r="AI1629" s="26"/>
      <c r="AJ1629" s="26" t="s">
        <v>322</v>
      </c>
      <c r="AK1629" s="26" t="s">
        <v>322</v>
      </c>
      <c r="AL1629" s="26" t="s">
        <v>322</v>
      </c>
      <c r="AM1629" s="26" t="str" cm="1">
        <f t="array" ref="AM1629">IF(AH1629="Yes",T1629&amp;" (Suspended as of: "&amp;TEXT(AI1629,"m/dd/yyyy")&amp;")",T1629)</f>
        <v xml:space="preserve"> </v>
      </c>
      <c r="AN1629" t="str" cm="1">
        <f t="array" ref="AN162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29" t="str" cm="1">
        <f t="array" ref="AO162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2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29" t="e">
        <f>VLOOKUP(data[[#This Row],[Lead Name]],get_cat!$A$170:$B$172,2,0)</f>
        <v>#N/A</v>
      </c>
      <c r="AR162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30" spans="1:44" x14ac:dyDescent="0.35">
      <c r="A1630" t="s">
        <v>133</v>
      </c>
      <c r="B1630" t="s">
        <v>322</v>
      </c>
      <c r="C1630" t="s">
        <v>322</v>
      </c>
      <c r="D1630" t="s">
        <v>322</v>
      </c>
      <c r="E1630" t="s">
        <v>48</v>
      </c>
      <c r="F1630" t="s">
        <v>48</v>
      </c>
      <c r="G1630" t="s">
        <v>48</v>
      </c>
      <c r="H1630" t="s">
        <v>48</v>
      </c>
      <c r="I1630" t="s">
        <v>48</v>
      </c>
      <c r="J1630" t="s">
        <v>48</v>
      </c>
      <c r="K1630" t="s">
        <v>48</v>
      </c>
      <c r="L1630" t="s">
        <v>48</v>
      </c>
      <c r="M1630" t="s">
        <v>48</v>
      </c>
      <c r="N1630" t="s">
        <v>48</v>
      </c>
      <c r="O1630" t="s">
        <v>48</v>
      </c>
      <c r="P1630" t="s">
        <v>48</v>
      </c>
      <c r="Q1630" t="s">
        <v>48</v>
      </c>
      <c r="R1630" t="s">
        <v>48</v>
      </c>
      <c r="S1630" t="s">
        <v>48</v>
      </c>
      <c r="T1630" t="s">
        <v>322</v>
      </c>
      <c r="U1630" t="s">
        <v>322</v>
      </c>
      <c r="V1630" t="s">
        <v>322</v>
      </c>
      <c r="W1630" t="s">
        <v>322</v>
      </c>
      <c r="X1630" t="s">
        <v>322</v>
      </c>
      <c r="Y1630" t="s">
        <v>322</v>
      </c>
      <c r="Z1630" t="s">
        <v>322</v>
      </c>
      <c r="AH1630" t="s">
        <v>322</v>
      </c>
      <c r="AI1630" s="26"/>
      <c r="AJ1630" s="26" t="s">
        <v>322</v>
      </c>
      <c r="AK1630" s="26" t="s">
        <v>322</v>
      </c>
      <c r="AL1630" s="26" t="s">
        <v>322</v>
      </c>
      <c r="AM1630" s="26" t="str" cm="1">
        <f t="array" ref="AM1630">IF(AH1630="Yes",T1630&amp;" (Suspended as of: "&amp;TEXT(AI1630,"m/dd/yyyy")&amp;")",T1630)</f>
        <v xml:space="preserve"> </v>
      </c>
      <c r="AN1630" t="str" cm="1">
        <f t="array" ref="AN163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30" t="str" cm="1">
        <f t="array" ref="AO163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3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30" t="e">
        <f>VLOOKUP(data[[#This Row],[Lead Name]],get_cat!$A$170:$B$172,2,0)</f>
        <v>#N/A</v>
      </c>
      <c r="AR163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31" spans="1:44" x14ac:dyDescent="0.35">
      <c r="A1631" t="s">
        <v>133</v>
      </c>
      <c r="B1631" t="s">
        <v>322</v>
      </c>
      <c r="C1631" t="s">
        <v>322</v>
      </c>
      <c r="D1631" t="s">
        <v>322</v>
      </c>
      <c r="E1631" t="s">
        <v>48</v>
      </c>
      <c r="F1631" t="s">
        <v>48</v>
      </c>
      <c r="G1631" t="s">
        <v>48</v>
      </c>
      <c r="H1631" t="s">
        <v>48</v>
      </c>
      <c r="I1631" t="s">
        <v>48</v>
      </c>
      <c r="J1631" t="s">
        <v>48</v>
      </c>
      <c r="K1631" t="s">
        <v>48</v>
      </c>
      <c r="L1631" t="s">
        <v>48</v>
      </c>
      <c r="M1631" t="s">
        <v>48</v>
      </c>
      <c r="N1631" t="s">
        <v>48</v>
      </c>
      <c r="O1631" t="s">
        <v>48</v>
      </c>
      <c r="P1631" t="s">
        <v>48</v>
      </c>
      <c r="Q1631" t="s">
        <v>48</v>
      </c>
      <c r="R1631" t="s">
        <v>48</v>
      </c>
      <c r="S1631" t="s">
        <v>48</v>
      </c>
      <c r="T1631" t="s">
        <v>322</v>
      </c>
      <c r="U1631" t="s">
        <v>322</v>
      </c>
      <c r="V1631" t="s">
        <v>322</v>
      </c>
      <c r="W1631" t="s">
        <v>322</v>
      </c>
      <c r="X1631" t="s">
        <v>322</v>
      </c>
      <c r="Y1631" t="s">
        <v>322</v>
      </c>
      <c r="Z1631" t="s">
        <v>322</v>
      </c>
      <c r="AH1631" t="s">
        <v>322</v>
      </c>
      <c r="AI1631" s="26"/>
      <c r="AJ1631" s="26" t="s">
        <v>322</v>
      </c>
      <c r="AK1631" s="26" t="s">
        <v>322</v>
      </c>
      <c r="AL1631" s="26" t="s">
        <v>322</v>
      </c>
      <c r="AM1631" s="26" t="str" cm="1">
        <f t="array" ref="AM1631">IF(AH1631="Yes",T1631&amp;" (Suspended as of: "&amp;TEXT(AI1631,"m/dd/yyyy")&amp;")",T1631)</f>
        <v xml:space="preserve"> </v>
      </c>
      <c r="AN1631" t="str" cm="1">
        <f t="array" ref="AN163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31" t="str" cm="1">
        <f t="array" ref="AO163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3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31" t="e">
        <f>VLOOKUP(data[[#This Row],[Lead Name]],get_cat!$A$170:$B$172,2,0)</f>
        <v>#N/A</v>
      </c>
      <c r="AR163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32" spans="1:44" x14ac:dyDescent="0.35">
      <c r="A1632" t="s">
        <v>133</v>
      </c>
      <c r="B1632" t="s">
        <v>322</v>
      </c>
      <c r="C1632" t="s">
        <v>322</v>
      </c>
      <c r="D1632" t="s">
        <v>322</v>
      </c>
      <c r="E1632" t="s">
        <v>48</v>
      </c>
      <c r="F1632" t="s">
        <v>48</v>
      </c>
      <c r="G1632" t="s">
        <v>48</v>
      </c>
      <c r="H1632" t="s">
        <v>48</v>
      </c>
      <c r="I1632" t="s">
        <v>48</v>
      </c>
      <c r="J1632" t="s">
        <v>48</v>
      </c>
      <c r="K1632" t="s">
        <v>48</v>
      </c>
      <c r="L1632" t="s">
        <v>48</v>
      </c>
      <c r="M1632" t="s">
        <v>48</v>
      </c>
      <c r="N1632" t="s">
        <v>48</v>
      </c>
      <c r="O1632" t="s">
        <v>48</v>
      </c>
      <c r="P1632" t="s">
        <v>48</v>
      </c>
      <c r="Q1632" t="s">
        <v>48</v>
      </c>
      <c r="R1632" t="s">
        <v>48</v>
      </c>
      <c r="S1632" t="s">
        <v>48</v>
      </c>
      <c r="T1632" t="s">
        <v>322</v>
      </c>
      <c r="U1632" t="s">
        <v>322</v>
      </c>
      <c r="V1632" t="s">
        <v>322</v>
      </c>
      <c r="W1632" t="s">
        <v>322</v>
      </c>
      <c r="X1632" t="s">
        <v>322</v>
      </c>
      <c r="Y1632" t="s">
        <v>322</v>
      </c>
      <c r="Z1632" t="s">
        <v>322</v>
      </c>
      <c r="AH1632" t="s">
        <v>322</v>
      </c>
      <c r="AI1632" s="26"/>
      <c r="AJ1632" s="26" t="s">
        <v>322</v>
      </c>
      <c r="AK1632" s="26" t="s">
        <v>322</v>
      </c>
      <c r="AL1632" s="26" t="s">
        <v>322</v>
      </c>
      <c r="AM1632" s="26" t="str" cm="1">
        <f t="array" ref="AM1632">IF(AH1632="Yes",T1632&amp;" (Suspended as of: "&amp;TEXT(AI1632,"m/dd/yyyy")&amp;")",T1632)</f>
        <v xml:space="preserve"> </v>
      </c>
      <c r="AN1632" t="str" cm="1">
        <f t="array" ref="AN163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32" t="str" cm="1">
        <f t="array" ref="AO163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3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32" t="e">
        <f>VLOOKUP(data[[#This Row],[Lead Name]],get_cat!$A$170:$B$172,2,0)</f>
        <v>#N/A</v>
      </c>
      <c r="AR163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33" spans="1:44" x14ac:dyDescent="0.35">
      <c r="A1633" t="s">
        <v>133</v>
      </c>
      <c r="B1633" t="s">
        <v>322</v>
      </c>
      <c r="C1633" t="s">
        <v>322</v>
      </c>
      <c r="D1633" t="s">
        <v>322</v>
      </c>
      <c r="E1633" t="s">
        <v>48</v>
      </c>
      <c r="F1633" t="s">
        <v>48</v>
      </c>
      <c r="G1633" t="s">
        <v>48</v>
      </c>
      <c r="H1633" t="s">
        <v>48</v>
      </c>
      <c r="I1633" t="s">
        <v>48</v>
      </c>
      <c r="J1633" t="s">
        <v>48</v>
      </c>
      <c r="K1633" t="s">
        <v>48</v>
      </c>
      <c r="L1633" t="s">
        <v>48</v>
      </c>
      <c r="M1633" t="s">
        <v>48</v>
      </c>
      <c r="N1633" t="s">
        <v>48</v>
      </c>
      <c r="O1633" t="s">
        <v>48</v>
      </c>
      <c r="P1633" t="s">
        <v>48</v>
      </c>
      <c r="Q1633" t="s">
        <v>48</v>
      </c>
      <c r="R1633" t="s">
        <v>48</v>
      </c>
      <c r="S1633" t="s">
        <v>48</v>
      </c>
      <c r="T1633" t="s">
        <v>322</v>
      </c>
      <c r="U1633" t="s">
        <v>322</v>
      </c>
      <c r="V1633" t="s">
        <v>322</v>
      </c>
      <c r="W1633" t="s">
        <v>322</v>
      </c>
      <c r="X1633" t="s">
        <v>322</v>
      </c>
      <c r="Y1633" t="s">
        <v>322</v>
      </c>
      <c r="Z1633" t="s">
        <v>322</v>
      </c>
      <c r="AH1633" t="s">
        <v>322</v>
      </c>
      <c r="AI1633" s="26"/>
      <c r="AJ1633" s="26" t="s">
        <v>322</v>
      </c>
      <c r="AK1633" s="26" t="s">
        <v>322</v>
      </c>
      <c r="AL1633" s="26" t="s">
        <v>322</v>
      </c>
      <c r="AM1633" s="26" t="str" cm="1">
        <f t="array" ref="AM1633">IF(AH1633="Yes",T1633&amp;" (Suspended as of: "&amp;TEXT(AI1633,"m/dd/yyyy")&amp;")",T1633)</f>
        <v xml:space="preserve"> </v>
      </c>
      <c r="AN1633" t="str" cm="1">
        <f t="array" ref="AN163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33" t="str" cm="1">
        <f t="array" ref="AO163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3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33" t="e">
        <f>VLOOKUP(data[[#This Row],[Lead Name]],get_cat!$A$170:$B$172,2,0)</f>
        <v>#N/A</v>
      </c>
      <c r="AR163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34" spans="1:44" x14ac:dyDescent="0.35">
      <c r="A1634" t="s">
        <v>133</v>
      </c>
      <c r="B1634" t="s">
        <v>322</v>
      </c>
      <c r="C1634" t="s">
        <v>322</v>
      </c>
      <c r="D1634" t="s">
        <v>322</v>
      </c>
      <c r="E1634" t="s">
        <v>48</v>
      </c>
      <c r="F1634" t="s">
        <v>48</v>
      </c>
      <c r="G1634" t="s">
        <v>48</v>
      </c>
      <c r="H1634" t="s">
        <v>48</v>
      </c>
      <c r="I1634" t="s">
        <v>48</v>
      </c>
      <c r="J1634" t="s">
        <v>48</v>
      </c>
      <c r="K1634" t="s">
        <v>48</v>
      </c>
      <c r="L1634" t="s">
        <v>48</v>
      </c>
      <c r="M1634" t="s">
        <v>48</v>
      </c>
      <c r="N1634" t="s">
        <v>48</v>
      </c>
      <c r="O1634" t="s">
        <v>48</v>
      </c>
      <c r="P1634" t="s">
        <v>48</v>
      </c>
      <c r="Q1634" t="s">
        <v>48</v>
      </c>
      <c r="R1634" t="s">
        <v>48</v>
      </c>
      <c r="S1634" t="s">
        <v>48</v>
      </c>
      <c r="T1634" t="s">
        <v>322</v>
      </c>
      <c r="U1634" t="s">
        <v>322</v>
      </c>
      <c r="V1634" t="s">
        <v>322</v>
      </c>
      <c r="W1634" t="s">
        <v>322</v>
      </c>
      <c r="X1634" t="s">
        <v>322</v>
      </c>
      <c r="Y1634" t="s">
        <v>322</v>
      </c>
      <c r="Z1634" t="s">
        <v>322</v>
      </c>
      <c r="AH1634" t="s">
        <v>322</v>
      </c>
      <c r="AI1634" s="26"/>
      <c r="AJ1634" s="26" t="s">
        <v>322</v>
      </c>
      <c r="AK1634" s="26" t="s">
        <v>322</v>
      </c>
      <c r="AL1634" s="26" t="s">
        <v>322</v>
      </c>
      <c r="AM1634" s="26" t="str" cm="1">
        <f t="array" ref="AM1634">IF(AH1634="Yes",T1634&amp;" (Suspended as of: "&amp;TEXT(AI1634,"m/dd/yyyy")&amp;")",T1634)</f>
        <v xml:space="preserve"> </v>
      </c>
      <c r="AN1634" t="str" cm="1">
        <f t="array" ref="AN163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34" t="str" cm="1">
        <f t="array" ref="AO163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3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34" t="e">
        <f>VLOOKUP(data[[#This Row],[Lead Name]],get_cat!$A$170:$B$172,2,0)</f>
        <v>#N/A</v>
      </c>
      <c r="AR163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35" spans="1:44" x14ac:dyDescent="0.35">
      <c r="A1635" t="s">
        <v>133</v>
      </c>
      <c r="B1635" t="s">
        <v>322</v>
      </c>
      <c r="C1635" t="s">
        <v>322</v>
      </c>
      <c r="D1635" t="s">
        <v>322</v>
      </c>
      <c r="E1635" t="s">
        <v>48</v>
      </c>
      <c r="F1635" t="s">
        <v>48</v>
      </c>
      <c r="G1635" t="s">
        <v>48</v>
      </c>
      <c r="H1635" t="s">
        <v>48</v>
      </c>
      <c r="I1635" t="s">
        <v>48</v>
      </c>
      <c r="J1635" t="s">
        <v>48</v>
      </c>
      <c r="K1635" t="s">
        <v>48</v>
      </c>
      <c r="L1635" t="s">
        <v>48</v>
      </c>
      <c r="M1635" t="s">
        <v>48</v>
      </c>
      <c r="N1635" t="s">
        <v>48</v>
      </c>
      <c r="O1635" t="s">
        <v>48</v>
      </c>
      <c r="P1635" t="s">
        <v>48</v>
      </c>
      <c r="Q1635" t="s">
        <v>48</v>
      </c>
      <c r="R1635" t="s">
        <v>48</v>
      </c>
      <c r="S1635" t="s">
        <v>48</v>
      </c>
      <c r="T1635" t="s">
        <v>322</v>
      </c>
      <c r="U1635" t="s">
        <v>322</v>
      </c>
      <c r="V1635" t="s">
        <v>322</v>
      </c>
      <c r="W1635" t="s">
        <v>322</v>
      </c>
      <c r="X1635" t="s">
        <v>322</v>
      </c>
      <c r="Y1635" t="s">
        <v>322</v>
      </c>
      <c r="Z1635" t="s">
        <v>322</v>
      </c>
      <c r="AH1635" t="s">
        <v>322</v>
      </c>
      <c r="AI1635" s="26"/>
      <c r="AJ1635" s="26" t="s">
        <v>322</v>
      </c>
      <c r="AK1635" s="26" t="s">
        <v>322</v>
      </c>
      <c r="AL1635" s="26" t="s">
        <v>322</v>
      </c>
      <c r="AM1635" s="26" t="str" cm="1">
        <f t="array" ref="AM1635">IF(AH1635="Yes",T1635&amp;" (Suspended as of: "&amp;TEXT(AI1635,"m/dd/yyyy")&amp;")",T1635)</f>
        <v xml:space="preserve"> </v>
      </c>
      <c r="AN1635" t="str" cm="1">
        <f t="array" ref="AN163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35" t="str" cm="1">
        <f t="array" ref="AO163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3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35" t="e">
        <f>VLOOKUP(data[[#This Row],[Lead Name]],get_cat!$A$170:$B$172,2,0)</f>
        <v>#N/A</v>
      </c>
      <c r="AR163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36" spans="1:44" x14ac:dyDescent="0.35">
      <c r="A1636" t="s">
        <v>133</v>
      </c>
      <c r="B1636" t="s">
        <v>322</v>
      </c>
      <c r="C1636" t="s">
        <v>322</v>
      </c>
      <c r="D1636" t="s">
        <v>322</v>
      </c>
      <c r="E1636" t="s">
        <v>48</v>
      </c>
      <c r="F1636" t="s">
        <v>48</v>
      </c>
      <c r="G1636" t="s">
        <v>48</v>
      </c>
      <c r="H1636" t="s">
        <v>48</v>
      </c>
      <c r="I1636" t="s">
        <v>48</v>
      </c>
      <c r="J1636" t="s">
        <v>48</v>
      </c>
      <c r="K1636" t="s">
        <v>48</v>
      </c>
      <c r="L1636" t="s">
        <v>48</v>
      </c>
      <c r="M1636" t="s">
        <v>48</v>
      </c>
      <c r="N1636" t="s">
        <v>48</v>
      </c>
      <c r="O1636" t="s">
        <v>48</v>
      </c>
      <c r="P1636" t="s">
        <v>48</v>
      </c>
      <c r="Q1636" t="s">
        <v>48</v>
      </c>
      <c r="R1636" t="s">
        <v>48</v>
      </c>
      <c r="S1636" t="s">
        <v>48</v>
      </c>
      <c r="T1636" t="s">
        <v>322</v>
      </c>
      <c r="U1636" t="s">
        <v>322</v>
      </c>
      <c r="V1636" t="s">
        <v>322</v>
      </c>
      <c r="W1636" t="s">
        <v>322</v>
      </c>
      <c r="X1636" t="s">
        <v>322</v>
      </c>
      <c r="Y1636" t="s">
        <v>322</v>
      </c>
      <c r="Z1636" t="s">
        <v>322</v>
      </c>
      <c r="AH1636" t="s">
        <v>322</v>
      </c>
      <c r="AI1636" s="26"/>
      <c r="AJ1636" s="26" t="s">
        <v>322</v>
      </c>
      <c r="AK1636" s="26" t="s">
        <v>322</v>
      </c>
      <c r="AL1636" s="26" t="s">
        <v>322</v>
      </c>
      <c r="AM1636" s="26" t="str" cm="1">
        <f t="array" ref="AM1636">IF(AH1636="Yes",T1636&amp;" (Suspended as of: "&amp;TEXT(AI1636,"m/dd/yyyy")&amp;")",T1636)</f>
        <v xml:space="preserve"> </v>
      </c>
      <c r="AN1636" t="str" cm="1">
        <f t="array" ref="AN163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36" t="str" cm="1">
        <f t="array" ref="AO163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3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36" t="e">
        <f>VLOOKUP(data[[#This Row],[Lead Name]],get_cat!$A$170:$B$172,2,0)</f>
        <v>#N/A</v>
      </c>
      <c r="AR163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37" spans="1:44" x14ac:dyDescent="0.35">
      <c r="A1637" t="s">
        <v>133</v>
      </c>
      <c r="B1637" t="s">
        <v>322</v>
      </c>
      <c r="C1637" t="s">
        <v>322</v>
      </c>
      <c r="D1637" t="s">
        <v>322</v>
      </c>
      <c r="E1637" t="s">
        <v>48</v>
      </c>
      <c r="F1637" t="s">
        <v>48</v>
      </c>
      <c r="G1637" t="s">
        <v>48</v>
      </c>
      <c r="H1637" t="s">
        <v>48</v>
      </c>
      <c r="I1637" t="s">
        <v>48</v>
      </c>
      <c r="J1637" t="s">
        <v>48</v>
      </c>
      <c r="K1637" t="s">
        <v>48</v>
      </c>
      <c r="L1637" t="s">
        <v>48</v>
      </c>
      <c r="M1637" t="s">
        <v>48</v>
      </c>
      <c r="N1637" t="s">
        <v>48</v>
      </c>
      <c r="O1637" t="s">
        <v>48</v>
      </c>
      <c r="P1637" t="s">
        <v>48</v>
      </c>
      <c r="Q1637" t="s">
        <v>48</v>
      </c>
      <c r="R1637" t="s">
        <v>48</v>
      </c>
      <c r="S1637" t="s">
        <v>48</v>
      </c>
      <c r="T1637" t="s">
        <v>322</v>
      </c>
      <c r="U1637" t="s">
        <v>322</v>
      </c>
      <c r="V1637" t="s">
        <v>322</v>
      </c>
      <c r="W1637" t="s">
        <v>322</v>
      </c>
      <c r="X1637" t="s">
        <v>322</v>
      </c>
      <c r="Y1637" t="s">
        <v>322</v>
      </c>
      <c r="Z1637" t="s">
        <v>322</v>
      </c>
      <c r="AH1637" t="s">
        <v>322</v>
      </c>
      <c r="AI1637" s="26"/>
      <c r="AJ1637" s="26" t="s">
        <v>322</v>
      </c>
      <c r="AK1637" s="26" t="s">
        <v>322</v>
      </c>
      <c r="AL1637" s="26" t="s">
        <v>322</v>
      </c>
      <c r="AM1637" s="26" t="str" cm="1">
        <f t="array" ref="AM1637">IF(AH1637="Yes",T1637&amp;" (Suspended as of: "&amp;TEXT(AI1637,"m/dd/yyyy")&amp;")",T1637)</f>
        <v xml:space="preserve"> </v>
      </c>
      <c r="AN1637" t="str" cm="1">
        <f t="array" ref="AN163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37" t="str" cm="1">
        <f t="array" ref="AO163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3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37" t="e">
        <f>VLOOKUP(data[[#This Row],[Lead Name]],get_cat!$A$170:$B$172,2,0)</f>
        <v>#N/A</v>
      </c>
      <c r="AR163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38" spans="1:44" x14ac:dyDescent="0.35">
      <c r="A1638" t="s">
        <v>133</v>
      </c>
      <c r="B1638" t="s">
        <v>322</v>
      </c>
      <c r="C1638" t="s">
        <v>322</v>
      </c>
      <c r="D1638" t="s">
        <v>322</v>
      </c>
      <c r="E1638" t="s">
        <v>48</v>
      </c>
      <c r="F1638" t="s">
        <v>48</v>
      </c>
      <c r="G1638" t="s">
        <v>48</v>
      </c>
      <c r="H1638" t="s">
        <v>48</v>
      </c>
      <c r="I1638" t="s">
        <v>48</v>
      </c>
      <c r="J1638" t="s">
        <v>48</v>
      </c>
      <c r="K1638" t="s">
        <v>48</v>
      </c>
      <c r="L1638" t="s">
        <v>48</v>
      </c>
      <c r="M1638" t="s">
        <v>48</v>
      </c>
      <c r="N1638" t="s">
        <v>48</v>
      </c>
      <c r="O1638" t="s">
        <v>48</v>
      </c>
      <c r="P1638" t="s">
        <v>48</v>
      </c>
      <c r="Q1638" t="s">
        <v>48</v>
      </c>
      <c r="R1638" t="s">
        <v>48</v>
      </c>
      <c r="S1638" t="s">
        <v>48</v>
      </c>
      <c r="T1638" t="s">
        <v>322</v>
      </c>
      <c r="U1638" t="s">
        <v>322</v>
      </c>
      <c r="V1638" t="s">
        <v>322</v>
      </c>
      <c r="W1638" t="s">
        <v>322</v>
      </c>
      <c r="X1638" t="s">
        <v>322</v>
      </c>
      <c r="Y1638" t="s">
        <v>322</v>
      </c>
      <c r="Z1638" t="s">
        <v>322</v>
      </c>
      <c r="AH1638" t="s">
        <v>322</v>
      </c>
      <c r="AI1638" s="26"/>
      <c r="AJ1638" s="26" t="s">
        <v>322</v>
      </c>
      <c r="AK1638" s="26" t="s">
        <v>322</v>
      </c>
      <c r="AL1638" s="26" t="s">
        <v>322</v>
      </c>
      <c r="AM1638" s="26" t="str" cm="1">
        <f t="array" ref="AM1638">IF(AH1638="Yes",T1638&amp;" (Suspended as of: "&amp;TEXT(AI1638,"m/dd/yyyy")&amp;")",T1638)</f>
        <v xml:space="preserve"> </v>
      </c>
      <c r="AN1638" t="str" cm="1">
        <f t="array" ref="AN163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38" t="str" cm="1">
        <f t="array" ref="AO163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3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38" t="e">
        <f>VLOOKUP(data[[#This Row],[Lead Name]],get_cat!$A$170:$B$172,2,0)</f>
        <v>#N/A</v>
      </c>
      <c r="AR163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39" spans="1:44" x14ac:dyDescent="0.35">
      <c r="A1639" t="s">
        <v>133</v>
      </c>
      <c r="B1639" t="s">
        <v>322</v>
      </c>
      <c r="C1639" t="s">
        <v>322</v>
      </c>
      <c r="D1639" t="s">
        <v>322</v>
      </c>
      <c r="E1639" t="s">
        <v>48</v>
      </c>
      <c r="F1639" t="s">
        <v>48</v>
      </c>
      <c r="G1639" t="s">
        <v>48</v>
      </c>
      <c r="H1639" t="s">
        <v>48</v>
      </c>
      <c r="I1639" t="s">
        <v>48</v>
      </c>
      <c r="J1639" t="s">
        <v>48</v>
      </c>
      <c r="K1639" t="s">
        <v>48</v>
      </c>
      <c r="L1639" t="s">
        <v>48</v>
      </c>
      <c r="M1639" t="s">
        <v>48</v>
      </c>
      <c r="N1639" t="s">
        <v>48</v>
      </c>
      <c r="O1639" t="s">
        <v>48</v>
      </c>
      <c r="P1639" t="s">
        <v>48</v>
      </c>
      <c r="Q1639" t="s">
        <v>48</v>
      </c>
      <c r="R1639" t="s">
        <v>48</v>
      </c>
      <c r="S1639" t="s">
        <v>48</v>
      </c>
      <c r="T1639" t="s">
        <v>322</v>
      </c>
      <c r="U1639" t="s">
        <v>322</v>
      </c>
      <c r="V1639" t="s">
        <v>322</v>
      </c>
      <c r="W1639" t="s">
        <v>322</v>
      </c>
      <c r="X1639" t="s">
        <v>322</v>
      </c>
      <c r="Y1639" t="s">
        <v>322</v>
      </c>
      <c r="Z1639" t="s">
        <v>322</v>
      </c>
      <c r="AH1639" t="s">
        <v>322</v>
      </c>
      <c r="AI1639" s="26"/>
      <c r="AJ1639" s="26" t="s">
        <v>322</v>
      </c>
      <c r="AK1639" s="26" t="s">
        <v>322</v>
      </c>
      <c r="AL1639" s="26" t="s">
        <v>322</v>
      </c>
      <c r="AM1639" s="26" t="str" cm="1">
        <f t="array" ref="AM1639">IF(AH1639="Yes",T1639&amp;" (Suspended as of: "&amp;TEXT(AI1639,"m/dd/yyyy")&amp;")",T1639)</f>
        <v xml:space="preserve"> </v>
      </c>
      <c r="AN1639" t="str" cm="1">
        <f t="array" ref="AN163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39" t="str" cm="1">
        <f t="array" ref="AO163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3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39" t="e">
        <f>VLOOKUP(data[[#This Row],[Lead Name]],get_cat!$A$170:$B$172,2,0)</f>
        <v>#N/A</v>
      </c>
      <c r="AR163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40" spans="1:44" x14ac:dyDescent="0.35">
      <c r="A1640" t="s">
        <v>133</v>
      </c>
      <c r="B1640" t="s">
        <v>322</v>
      </c>
      <c r="C1640" t="s">
        <v>322</v>
      </c>
      <c r="D1640" t="s">
        <v>322</v>
      </c>
      <c r="E1640" t="s">
        <v>48</v>
      </c>
      <c r="F1640" t="s">
        <v>48</v>
      </c>
      <c r="G1640" t="s">
        <v>48</v>
      </c>
      <c r="H1640" t="s">
        <v>48</v>
      </c>
      <c r="I1640" t="s">
        <v>48</v>
      </c>
      <c r="J1640" t="s">
        <v>48</v>
      </c>
      <c r="K1640" t="s">
        <v>48</v>
      </c>
      <c r="L1640" t="s">
        <v>48</v>
      </c>
      <c r="M1640" t="s">
        <v>48</v>
      </c>
      <c r="N1640" t="s">
        <v>48</v>
      </c>
      <c r="O1640" t="s">
        <v>48</v>
      </c>
      <c r="P1640" t="s">
        <v>48</v>
      </c>
      <c r="Q1640" t="s">
        <v>48</v>
      </c>
      <c r="R1640" t="s">
        <v>48</v>
      </c>
      <c r="S1640" t="s">
        <v>48</v>
      </c>
      <c r="T1640" t="s">
        <v>322</v>
      </c>
      <c r="U1640" t="s">
        <v>322</v>
      </c>
      <c r="V1640" t="s">
        <v>322</v>
      </c>
      <c r="W1640" t="s">
        <v>322</v>
      </c>
      <c r="X1640" t="s">
        <v>322</v>
      </c>
      <c r="Y1640" t="s">
        <v>322</v>
      </c>
      <c r="Z1640" t="s">
        <v>322</v>
      </c>
      <c r="AH1640" t="s">
        <v>322</v>
      </c>
      <c r="AI1640" s="26"/>
      <c r="AJ1640" s="26" t="s">
        <v>322</v>
      </c>
      <c r="AK1640" s="26" t="s">
        <v>322</v>
      </c>
      <c r="AL1640" s="26" t="s">
        <v>322</v>
      </c>
      <c r="AM1640" s="26" t="str" cm="1">
        <f t="array" ref="AM1640">IF(AH1640="Yes",T1640&amp;" (Suspended as of: "&amp;TEXT(AI1640,"m/dd/yyyy")&amp;")",T1640)</f>
        <v xml:space="preserve"> </v>
      </c>
      <c r="AN1640" t="str" cm="1">
        <f t="array" ref="AN164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40" t="str" cm="1">
        <f t="array" ref="AO164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4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40" t="e">
        <f>VLOOKUP(data[[#This Row],[Lead Name]],get_cat!$A$170:$B$172,2,0)</f>
        <v>#N/A</v>
      </c>
      <c r="AR164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41" spans="1:44" x14ac:dyDescent="0.35">
      <c r="A1641" t="s">
        <v>133</v>
      </c>
      <c r="B1641" t="s">
        <v>322</v>
      </c>
      <c r="C1641" t="s">
        <v>322</v>
      </c>
      <c r="D1641" t="s">
        <v>322</v>
      </c>
      <c r="E1641" t="s">
        <v>48</v>
      </c>
      <c r="F1641" t="s">
        <v>48</v>
      </c>
      <c r="G1641" t="s">
        <v>48</v>
      </c>
      <c r="H1641" t="s">
        <v>48</v>
      </c>
      <c r="I1641" t="s">
        <v>48</v>
      </c>
      <c r="J1641" t="s">
        <v>48</v>
      </c>
      <c r="K1641" t="s">
        <v>48</v>
      </c>
      <c r="L1641" t="s">
        <v>48</v>
      </c>
      <c r="M1641" t="s">
        <v>48</v>
      </c>
      <c r="N1641" t="s">
        <v>48</v>
      </c>
      <c r="O1641" t="s">
        <v>48</v>
      </c>
      <c r="P1641" t="s">
        <v>48</v>
      </c>
      <c r="Q1641" t="s">
        <v>48</v>
      </c>
      <c r="R1641" t="s">
        <v>48</v>
      </c>
      <c r="S1641" t="s">
        <v>48</v>
      </c>
      <c r="T1641" t="s">
        <v>322</v>
      </c>
      <c r="U1641" t="s">
        <v>322</v>
      </c>
      <c r="V1641" t="s">
        <v>322</v>
      </c>
      <c r="W1641" t="s">
        <v>322</v>
      </c>
      <c r="X1641" t="s">
        <v>322</v>
      </c>
      <c r="Y1641" t="s">
        <v>322</v>
      </c>
      <c r="Z1641" t="s">
        <v>322</v>
      </c>
      <c r="AH1641" t="s">
        <v>322</v>
      </c>
      <c r="AI1641" s="26"/>
      <c r="AJ1641" s="26" t="s">
        <v>322</v>
      </c>
      <c r="AK1641" s="26" t="s">
        <v>322</v>
      </c>
      <c r="AL1641" s="26" t="s">
        <v>322</v>
      </c>
      <c r="AM1641" s="26" t="str" cm="1">
        <f t="array" ref="AM1641">IF(AH1641="Yes",T1641&amp;" (Suspended as of: "&amp;TEXT(AI1641,"m/dd/yyyy")&amp;")",T1641)</f>
        <v xml:space="preserve"> </v>
      </c>
      <c r="AN1641" t="str" cm="1">
        <f t="array" ref="AN164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41" t="str" cm="1">
        <f t="array" ref="AO164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4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41" t="e">
        <f>VLOOKUP(data[[#This Row],[Lead Name]],get_cat!$A$170:$B$172,2,0)</f>
        <v>#N/A</v>
      </c>
      <c r="AR164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42" spans="1:44" x14ac:dyDescent="0.35">
      <c r="A1642" t="s">
        <v>133</v>
      </c>
      <c r="B1642" t="s">
        <v>322</v>
      </c>
      <c r="C1642" t="s">
        <v>322</v>
      </c>
      <c r="D1642" t="s">
        <v>322</v>
      </c>
      <c r="E1642" t="s">
        <v>48</v>
      </c>
      <c r="F1642" t="s">
        <v>48</v>
      </c>
      <c r="G1642" t="s">
        <v>48</v>
      </c>
      <c r="H1642" t="s">
        <v>48</v>
      </c>
      <c r="I1642" t="s">
        <v>48</v>
      </c>
      <c r="J1642" t="s">
        <v>48</v>
      </c>
      <c r="K1642" t="s">
        <v>48</v>
      </c>
      <c r="L1642" t="s">
        <v>48</v>
      </c>
      <c r="M1642" t="s">
        <v>48</v>
      </c>
      <c r="N1642" t="s">
        <v>48</v>
      </c>
      <c r="O1642" t="s">
        <v>48</v>
      </c>
      <c r="P1642" t="s">
        <v>48</v>
      </c>
      <c r="Q1642" t="s">
        <v>48</v>
      </c>
      <c r="R1642" t="s">
        <v>48</v>
      </c>
      <c r="S1642" t="s">
        <v>48</v>
      </c>
      <c r="T1642" t="s">
        <v>322</v>
      </c>
      <c r="U1642" t="s">
        <v>322</v>
      </c>
      <c r="V1642" t="s">
        <v>322</v>
      </c>
      <c r="W1642" t="s">
        <v>322</v>
      </c>
      <c r="X1642" t="s">
        <v>322</v>
      </c>
      <c r="Y1642" t="s">
        <v>322</v>
      </c>
      <c r="Z1642" t="s">
        <v>322</v>
      </c>
      <c r="AH1642" t="s">
        <v>322</v>
      </c>
      <c r="AI1642" s="26"/>
      <c r="AJ1642" s="26" t="s">
        <v>322</v>
      </c>
      <c r="AK1642" s="26" t="s">
        <v>322</v>
      </c>
      <c r="AL1642" s="26" t="s">
        <v>322</v>
      </c>
      <c r="AM1642" s="26" t="str" cm="1">
        <f t="array" ref="AM1642">IF(AH1642="Yes",T1642&amp;" (Suspended as of: "&amp;TEXT(AI1642,"m/dd/yyyy")&amp;")",T1642)</f>
        <v xml:space="preserve"> </v>
      </c>
      <c r="AN1642" t="str" cm="1">
        <f t="array" ref="AN164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42" t="str" cm="1">
        <f t="array" ref="AO164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4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42" t="e">
        <f>VLOOKUP(data[[#This Row],[Lead Name]],get_cat!$A$170:$B$172,2,0)</f>
        <v>#N/A</v>
      </c>
      <c r="AR164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43" spans="1:44" x14ac:dyDescent="0.35">
      <c r="A1643" t="s">
        <v>133</v>
      </c>
      <c r="B1643" t="s">
        <v>322</v>
      </c>
      <c r="C1643" t="s">
        <v>322</v>
      </c>
      <c r="D1643" t="s">
        <v>322</v>
      </c>
      <c r="E1643" t="s">
        <v>48</v>
      </c>
      <c r="F1643" t="s">
        <v>48</v>
      </c>
      <c r="G1643" t="s">
        <v>48</v>
      </c>
      <c r="H1643" t="s">
        <v>48</v>
      </c>
      <c r="I1643" t="s">
        <v>48</v>
      </c>
      <c r="J1643" t="s">
        <v>48</v>
      </c>
      <c r="K1643" t="s">
        <v>48</v>
      </c>
      <c r="L1643" t="s">
        <v>48</v>
      </c>
      <c r="M1643" t="s">
        <v>48</v>
      </c>
      <c r="N1643" t="s">
        <v>48</v>
      </c>
      <c r="O1643" t="s">
        <v>48</v>
      </c>
      <c r="P1643" t="s">
        <v>48</v>
      </c>
      <c r="Q1643" t="s">
        <v>48</v>
      </c>
      <c r="R1643" t="s">
        <v>48</v>
      </c>
      <c r="S1643" t="s">
        <v>48</v>
      </c>
      <c r="T1643" t="s">
        <v>322</v>
      </c>
      <c r="U1643" t="s">
        <v>322</v>
      </c>
      <c r="V1643" t="s">
        <v>322</v>
      </c>
      <c r="W1643" t="s">
        <v>322</v>
      </c>
      <c r="X1643" t="s">
        <v>322</v>
      </c>
      <c r="Y1643" t="s">
        <v>322</v>
      </c>
      <c r="Z1643" t="s">
        <v>322</v>
      </c>
      <c r="AH1643" t="s">
        <v>322</v>
      </c>
      <c r="AI1643" s="26"/>
      <c r="AJ1643" s="26" t="s">
        <v>322</v>
      </c>
      <c r="AK1643" s="26" t="s">
        <v>322</v>
      </c>
      <c r="AL1643" s="26" t="s">
        <v>322</v>
      </c>
      <c r="AM1643" s="26" t="str" cm="1">
        <f t="array" ref="AM1643">IF(AH1643="Yes",T1643&amp;" (Suspended as of: "&amp;TEXT(AI1643,"m/dd/yyyy")&amp;")",T1643)</f>
        <v xml:space="preserve"> </v>
      </c>
      <c r="AN1643" t="str" cm="1">
        <f t="array" ref="AN164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43" t="str" cm="1">
        <f t="array" ref="AO164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4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43" t="e">
        <f>VLOOKUP(data[[#This Row],[Lead Name]],get_cat!$A$170:$B$172,2,0)</f>
        <v>#N/A</v>
      </c>
      <c r="AR164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44" spans="1:44" x14ac:dyDescent="0.35">
      <c r="A1644" t="s">
        <v>133</v>
      </c>
      <c r="B1644" t="s">
        <v>322</v>
      </c>
      <c r="C1644" t="s">
        <v>322</v>
      </c>
      <c r="D1644" t="s">
        <v>322</v>
      </c>
      <c r="E1644" t="s">
        <v>48</v>
      </c>
      <c r="F1644" t="s">
        <v>48</v>
      </c>
      <c r="G1644" t="s">
        <v>48</v>
      </c>
      <c r="H1644" t="s">
        <v>48</v>
      </c>
      <c r="I1644" t="s">
        <v>48</v>
      </c>
      <c r="J1644" t="s">
        <v>48</v>
      </c>
      <c r="K1644" t="s">
        <v>48</v>
      </c>
      <c r="L1644" t="s">
        <v>48</v>
      </c>
      <c r="M1644" t="s">
        <v>48</v>
      </c>
      <c r="N1644" t="s">
        <v>48</v>
      </c>
      <c r="O1644" t="s">
        <v>48</v>
      </c>
      <c r="P1644" t="s">
        <v>48</v>
      </c>
      <c r="Q1644" t="s">
        <v>48</v>
      </c>
      <c r="R1644" t="s">
        <v>48</v>
      </c>
      <c r="S1644" t="s">
        <v>48</v>
      </c>
      <c r="T1644" t="s">
        <v>322</v>
      </c>
      <c r="U1644" t="s">
        <v>322</v>
      </c>
      <c r="V1644" t="s">
        <v>322</v>
      </c>
      <c r="W1644" t="s">
        <v>322</v>
      </c>
      <c r="X1644" t="s">
        <v>322</v>
      </c>
      <c r="Y1644" t="s">
        <v>322</v>
      </c>
      <c r="Z1644" t="s">
        <v>322</v>
      </c>
      <c r="AH1644" t="s">
        <v>322</v>
      </c>
      <c r="AI1644" s="26"/>
      <c r="AJ1644" s="26" t="s">
        <v>322</v>
      </c>
      <c r="AK1644" s="26" t="s">
        <v>322</v>
      </c>
      <c r="AL1644" s="26" t="s">
        <v>322</v>
      </c>
      <c r="AM1644" s="26" t="str" cm="1">
        <f t="array" ref="AM1644">IF(AH1644="Yes",T1644&amp;" (Suspended as of: "&amp;TEXT(AI1644,"m/dd/yyyy")&amp;")",T1644)</f>
        <v xml:space="preserve"> </v>
      </c>
      <c r="AN1644" t="str" cm="1">
        <f t="array" ref="AN164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44" t="str" cm="1">
        <f t="array" ref="AO164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4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44" t="e">
        <f>VLOOKUP(data[[#This Row],[Lead Name]],get_cat!$A$170:$B$172,2,0)</f>
        <v>#N/A</v>
      </c>
      <c r="AR164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45" spans="1:44" x14ac:dyDescent="0.35">
      <c r="A1645" t="s">
        <v>133</v>
      </c>
      <c r="B1645" t="s">
        <v>322</v>
      </c>
      <c r="C1645" t="s">
        <v>322</v>
      </c>
      <c r="D1645" t="s">
        <v>322</v>
      </c>
      <c r="E1645" t="s">
        <v>48</v>
      </c>
      <c r="F1645" t="s">
        <v>48</v>
      </c>
      <c r="G1645" t="s">
        <v>48</v>
      </c>
      <c r="H1645" t="s">
        <v>48</v>
      </c>
      <c r="I1645" t="s">
        <v>48</v>
      </c>
      <c r="J1645" t="s">
        <v>48</v>
      </c>
      <c r="K1645" t="s">
        <v>48</v>
      </c>
      <c r="L1645" t="s">
        <v>48</v>
      </c>
      <c r="M1645" t="s">
        <v>48</v>
      </c>
      <c r="N1645" t="s">
        <v>48</v>
      </c>
      <c r="O1645" t="s">
        <v>48</v>
      </c>
      <c r="P1645" t="s">
        <v>48</v>
      </c>
      <c r="Q1645" t="s">
        <v>48</v>
      </c>
      <c r="R1645" t="s">
        <v>48</v>
      </c>
      <c r="S1645" t="s">
        <v>48</v>
      </c>
      <c r="T1645" t="s">
        <v>322</v>
      </c>
      <c r="U1645" t="s">
        <v>322</v>
      </c>
      <c r="V1645" t="s">
        <v>322</v>
      </c>
      <c r="W1645" t="s">
        <v>322</v>
      </c>
      <c r="X1645" t="s">
        <v>322</v>
      </c>
      <c r="Y1645" t="s">
        <v>322</v>
      </c>
      <c r="Z1645" t="s">
        <v>322</v>
      </c>
      <c r="AH1645" t="s">
        <v>322</v>
      </c>
      <c r="AI1645" s="26"/>
      <c r="AJ1645" s="26" t="s">
        <v>322</v>
      </c>
      <c r="AK1645" s="26" t="s">
        <v>322</v>
      </c>
      <c r="AL1645" s="26" t="s">
        <v>322</v>
      </c>
      <c r="AM1645" s="26" t="str" cm="1">
        <f t="array" ref="AM1645">IF(AH1645="Yes",T1645&amp;" (Suspended as of: "&amp;TEXT(AI1645,"m/dd/yyyy")&amp;")",T1645)</f>
        <v xml:space="preserve"> </v>
      </c>
      <c r="AN1645" t="str" cm="1">
        <f t="array" ref="AN164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45" t="str" cm="1">
        <f t="array" ref="AO164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4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45" t="e">
        <f>VLOOKUP(data[[#This Row],[Lead Name]],get_cat!$A$170:$B$172,2,0)</f>
        <v>#N/A</v>
      </c>
      <c r="AR164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46" spans="1:44" x14ac:dyDescent="0.35">
      <c r="A1646" t="s">
        <v>133</v>
      </c>
      <c r="B1646" t="s">
        <v>322</v>
      </c>
      <c r="C1646" t="s">
        <v>322</v>
      </c>
      <c r="D1646" t="s">
        <v>322</v>
      </c>
      <c r="E1646" t="s">
        <v>48</v>
      </c>
      <c r="F1646" t="s">
        <v>48</v>
      </c>
      <c r="G1646" t="s">
        <v>48</v>
      </c>
      <c r="H1646" t="s">
        <v>48</v>
      </c>
      <c r="I1646" t="s">
        <v>48</v>
      </c>
      <c r="J1646" t="s">
        <v>48</v>
      </c>
      <c r="K1646" t="s">
        <v>48</v>
      </c>
      <c r="L1646" t="s">
        <v>48</v>
      </c>
      <c r="M1646" t="s">
        <v>48</v>
      </c>
      <c r="N1646" t="s">
        <v>48</v>
      </c>
      <c r="O1646" t="s">
        <v>48</v>
      </c>
      <c r="P1646" t="s">
        <v>48</v>
      </c>
      <c r="Q1646" t="s">
        <v>48</v>
      </c>
      <c r="R1646" t="s">
        <v>48</v>
      </c>
      <c r="S1646" t="s">
        <v>48</v>
      </c>
      <c r="T1646" t="s">
        <v>322</v>
      </c>
      <c r="U1646" t="s">
        <v>322</v>
      </c>
      <c r="V1646" t="s">
        <v>322</v>
      </c>
      <c r="W1646" t="s">
        <v>322</v>
      </c>
      <c r="X1646" t="s">
        <v>322</v>
      </c>
      <c r="Y1646" t="s">
        <v>322</v>
      </c>
      <c r="Z1646" t="s">
        <v>322</v>
      </c>
      <c r="AH1646" t="s">
        <v>322</v>
      </c>
      <c r="AI1646" s="26"/>
      <c r="AJ1646" s="26" t="s">
        <v>322</v>
      </c>
      <c r="AK1646" s="26" t="s">
        <v>322</v>
      </c>
      <c r="AL1646" s="26" t="s">
        <v>322</v>
      </c>
      <c r="AM1646" s="26" t="str" cm="1">
        <f t="array" ref="AM1646">IF(AH1646="Yes",T1646&amp;" (Suspended as of: "&amp;TEXT(AI1646,"m/dd/yyyy")&amp;")",T1646)</f>
        <v xml:space="preserve"> </v>
      </c>
      <c r="AN1646" t="str" cm="1">
        <f t="array" ref="AN164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46" t="str" cm="1">
        <f t="array" ref="AO164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4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46" t="e">
        <f>VLOOKUP(data[[#This Row],[Lead Name]],get_cat!$A$170:$B$172,2,0)</f>
        <v>#N/A</v>
      </c>
      <c r="AR164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47" spans="1:44" x14ac:dyDescent="0.35">
      <c r="A1647" t="s">
        <v>133</v>
      </c>
      <c r="B1647" t="s">
        <v>322</v>
      </c>
      <c r="C1647" t="s">
        <v>322</v>
      </c>
      <c r="D1647" t="s">
        <v>322</v>
      </c>
      <c r="E1647" t="s">
        <v>48</v>
      </c>
      <c r="F1647" t="s">
        <v>48</v>
      </c>
      <c r="G1647" t="s">
        <v>48</v>
      </c>
      <c r="H1647" t="s">
        <v>48</v>
      </c>
      <c r="I1647" t="s">
        <v>48</v>
      </c>
      <c r="J1647" t="s">
        <v>48</v>
      </c>
      <c r="K1647" t="s">
        <v>48</v>
      </c>
      <c r="L1647" t="s">
        <v>48</v>
      </c>
      <c r="M1647" t="s">
        <v>48</v>
      </c>
      <c r="N1647" t="s">
        <v>48</v>
      </c>
      <c r="O1647" t="s">
        <v>48</v>
      </c>
      <c r="P1647" t="s">
        <v>48</v>
      </c>
      <c r="Q1647" t="s">
        <v>48</v>
      </c>
      <c r="R1647" t="s">
        <v>48</v>
      </c>
      <c r="S1647" t="s">
        <v>48</v>
      </c>
      <c r="T1647" t="s">
        <v>322</v>
      </c>
      <c r="U1647" t="s">
        <v>322</v>
      </c>
      <c r="V1647" t="s">
        <v>322</v>
      </c>
      <c r="W1647" t="s">
        <v>322</v>
      </c>
      <c r="X1647" t="s">
        <v>322</v>
      </c>
      <c r="Y1647" t="s">
        <v>322</v>
      </c>
      <c r="Z1647" t="s">
        <v>322</v>
      </c>
      <c r="AH1647" t="s">
        <v>322</v>
      </c>
      <c r="AI1647" s="26"/>
      <c r="AJ1647" s="26" t="s">
        <v>322</v>
      </c>
      <c r="AK1647" s="26" t="s">
        <v>322</v>
      </c>
      <c r="AL1647" s="26" t="s">
        <v>322</v>
      </c>
      <c r="AM1647" s="26" t="str" cm="1">
        <f t="array" ref="AM1647">IF(AH1647="Yes",T1647&amp;" (Suspended as of: "&amp;TEXT(AI1647,"m/dd/yyyy")&amp;")",T1647)</f>
        <v xml:space="preserve"> </v>
      </c>
      <c r="AN1647" t="str" cm="1">
        <f t="array" ref="AN164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47" t="str" cm="1">
        <f t="array" ref="AO164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4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47" t="e">
        <f>VLOOKUP(data[[#This Row],[Lead Name]],get_cat!$A$170:$B$172,2,0)</f>
        <v>#N/A</v>
      </c>
      <c r="AR164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48" spans="1:44" x14ac:dyDescent="0.35">
      <c r="A1648" t="s">
        <v>133</v>
      </c>
      <c r="B1648" t="s">
        <v>322</v>
      </c>
      <c r="C1648" t="s">
        <v>322</v>
      </c>
      <c r="D1648" t="s">
        <v>322</v>
      </c>
      <c r="E1648" t="s">
        <v>48</v>
      </c>
      <c r="F1648" t="s">
        <v>48</v>
      </c>
      <c r="G1648" t="s">
        <v>48</v>
      </c>
      <c r="H1648" t="s">
        <v>48</v>
      </c>
      <c r="I1648" t="s">
        <v>48</v>
      </c>
      <c r="J1648" t="s">
        <v>48</v>
      </c>
      <c r="K1648" t="s">
        <v>48</v>
      </c>
      <c r="L1648" t="s">
        <v>48</v>
      </c>
      <c r="M1648" t="s">
        <v>48</v>
      </c>
      <c r="N1648" t="s">
        <v>48</v>
      </c>
      <c r="O1648" t="s">
        <v>48</v>
      </c>
      <c r="P1648" t="s">
        <v>48</v>
      </c>
      <c r="Q1648" t="s">
        <v>48</v>
      </c>
      <c r="R1648" t="s">
        <v>48</v>
      </c>
      <c r="S1648" t="s">
        <v>48</v>
      </c>
      <c r="T1648" t="s">
        <v>322</v>
      </c>
      <c r="U1648" t="s">
        <v>322</v>
      </c>
      <c r="V1648" t="s">
        <v>322</v>
      </c>
      <c r="W1648" t="s">
        <v>322</v>
      </c>
      <c r="X1648" t="s">
        <v>322</v>
      </c>
      <c r="Y1648" t="s">
        <v>322</v>
      </c>
      <c r="Z1648" t="s">
        <v>322</v>
      </c>
      <c r="AH1648" t="s">
        <v>322</v>
      </c>
      <c r="AI1648" s="26"/>
      <c r="AJ1648" s="26" t="s">
        <v>322</v>
      </c>
      <c r="AK1648" s="26" t="s">
        <v>322</v>
      </c>
      <c r="AL1648" s="26" t="s">
        <v>322</v>
      </c>
      <c r="AM1648" s="26" t="str" cm="1">
        <f t="array" ref="AM1648">IF(AH1648="Yes",T1648&amp;" (Suspended as of: "&amp;TEXT(AI1648,"m/dd/yyyy")&amp;")",T1648)</f>
        <v xml:space="preserve"> </v>
      </c>
      <c r="AN1648" t="str" cm="1">
        <f t="array" ref="AN164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48" t="str" cm="1">
        <f t="array" ref="AO164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4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48" t="e">
        <f>VLOOKUP(data[[#This Row],[Lead Name]],get_cat!$A$170:$B$172,2,0)</f>
        <v>#N/A</v>
      </c>
      <c r="AR164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49" spans="1:44" x14ac:dyDescent="0.35">
      <c r="A1649" t="s">
        <v>133</v>
      </c>
      <c r="B1649" t="s">
        <v>322</v>
      </c>
      <c r="C1649" t="s">
        <v>322</v>
      </c>
      <c r="D1649" t="s">
        <v>322</v>
      </c>
      <c r="E1649" t="s">
        <v>48</v>
      </c>
      <c r="F1649" t="s">
        <v>48</v>
      </c>
      <c r="G1649" t="s">
        <v>48</v>
      </c>
      <c r="H1649" t="s">
        <v>48</v>
      </c>
      <c r="I1649" t="s">
        <v>48</v>
      </c>
      <c r="J1649" t="s">
        <v>48</v>
      </c>
      <c r="K1649" t="s">
        <v>48</v>
      </c>
      <c r="L1649" t="s">
        <v>48</v>
      </c>
      <c r="M1649" t="s">
        <v>48</v>
      </c>
      <c r="N1649" t="s">
        <v>48</v>
      </c>
      <c r="O1649" t="s">
        <v>48</v>
      </c>
      <c r="P1649" t="s">
        <v>48</v>
      </c>
      <c r="Q1649" t="s">
        <v>48</v>
      </c>
      <c r="R1649" t="s">
        <v>48</v>
      </c>
      <c r="S1649" t="s">
        <v>48</v>
      </c>
      <c r="T1649" t="s">
        <v>322</v>
      </c>
      <c r="U1649" t="s">
        <v>322</v>
      </c>
      <c r="V1649" t="s">
        <v>322</v>
      </c>
      <c r="W1649" t="s">
        <v>322</v>
      </c>
      <c r="X1649" t="s">
        <v>322</v>
      </c>
      <c r="Y1649" t="s">
        <v>322</v>
      </c>
      <c r="Z1649" t="s">
        <v>322</v>
      </c>
      <c r="AH1649" t="s">
        <v>322</v>
      </c>
      <c r="AI1649" s="26"/>
      <c r="AJ1649" s="26" t="s">
        <v>322</v>
      </c>
      <c r="AK1649" s="26" t="s">
        <v>322</v>
      </c>
      <c r="AL1649" s="26" t="s">
        <v>322</v>
      </c>
      <c r="AM1649" s="26" t="str" cm="1">
        <f t="array" ref="AM1649">IF(AH1649="Yes",T1649&amp;" (Suspended as of: "&amp;TEXT(AI1649,"m/dd/yyyy")&amp;")",T1649)</f>
        <v xml:space="preserve"> </v>
      </c>
      <c r="AN1649" t="str" cm="1">
        <f t="array" ref="AN164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49" t="str" cm="1">
        <f t="array" ref="AO164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4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49" t="e">
        <f>VLOOKUP(data[[#This Row],[Lead Name]],get_cat!$A$170:$B$172,2,0)</f>
        <v>#N/A</v>
      </c>
      <c r="AR164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50" spans="1:44" x14ac:dyDescent="0.35">
      <c r="A1650" t="s">
        <v>133</v>
      </c>
      <c r="B1650" t="s">
        <v>322</v>
      </c>
      <c r="C1650" t="s">
        <v>322</v>
      </c>
      <c r="D1650" t="s">
        <v>322</v>
      </c>
      <c r="E1650" t="s">
        <v>48</v>
      </c>
      <c r="F1650" t="s">
        <v>48</v>
      </c>
      <c r="G1650" t="s">
        <v>48</v>
      </c>
      <c r="H1650" t="s">
        <v>48</v>
      </c>
      <c r="I1650" t="s">
        <v>48</v>
      </c>
      <c r="J1650" t="s">
        <v>48</v>
      </c>
      <c r="K1650" t="s">
        <v>48</v>
      </c>
      <c r="L1650" t="s">
        <v>48</v>
      </c>
      <c r="M1650" t="s">
        <v>48</v>
      </c>
      <c r="N1650" t="s">
        <v>48</v>
      </c>
      <c r="O1650" t="s">
        <v>48</v>
      </c>
      <c r="P1650" t="s">
        <v>48</v>
      </c>
      <c r="Q1650" t="s">
        <v>48</v>
      </c>
      <c r="R1650" t="s">
        <v>48</v>
      </c>
      <c r="S1650" t="s">
        <v>48</v>
      </c>
      <c r="T1650" t="s">
        <v>322</v>
      </c>
      <c r="U1650" t="s">
        <v>322</v>
      </c>
      <c r="V1650" t="s">
        <v>322</v>
      </c>
      <c r="W1650" t="s">
        <v>322</v>
      </c>
      <c r="X1650" t="s">
        <v>322</v>
      </c>
      <c r="Y1650" t="s">
        <v>322</v>
      </c>
      <c r="Z1650" t="s">
        <v>322</v>
      </c>
      <c r="AH1650" t="s">
        <v>322</v>
      </c>
      <c r="AI1650" s="26"/>
      <c r="AJ1650" s="26" t="s">
        <v>322</v>
      </c>
      <c r="AK1650" s="26" t="s">
        <v>322</v>
      </c>
      <c r="AL1650" s="26" t="s">
        <v>322</v>
      </c>
      <c r="AM1650" s="26" t="str" cm="1">
        <f t="array" ref="AM1650">IF(AH1650="Yes",T1650&amp;" (Suspended as of: "&amp;TEXT(AI1650,"m/dd/yyyy")&amp;")",T1650)</f>
        <v xml:space="preserve"> </v>
      </c>
      <c r="AN1650" t="str" cm="1">
        <f t="array" ref="AN165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50" t="str" cm="1">
        <f t="array" ref="AO165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5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50" t="e">
        <f>VLOOKUP(data[[#This Row],[Lead Name]],get_cat!$A$170:$B$172,2,0)</f>
        <v>#N/A</v>
      </c>
      <c r="AR165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51" spans="1:44" x14ac:dyDescent="0.35">
      <c r="A1651" t="s">
        <v>133</v>
      </c>
      <c r="B1651" t="s">
        <v>322</v>
      </c>
      <c r="C1651" t="s">
        <v>322</v>
      </c>
      <c r="D1651" t="s">
        <v>322</v>
      </c>
      <c r="E1651" t="s">
        <v>48</v>
      </c>
      <c r="F1651" t="s">
        <v>48</v>
      </c>
      <c r="G1651" t="s">
        <v>48</v>
      </c>
      <c r="H1651" t="s">
        <v>48</v>
      </c>
      <c r="I1651" t="s">
        <v>48</v>
      </c>
      <c r="J1651" t="s">
        <v>48</v>
      </c>
      <c r="K1651" t="s">
        <v>48</v>
      </c>
      <c r="L1651" t="s">
        <v>48</v>
      </c>
      <c r="M1651" t="s">
        <v>48</v>
      </c>
      <c r="N1651" t="s">
        <v>48</v>
      </c>
      <c r="O1651" t="s">
        <v>48</v>
      </c>
      <c r="P1651" t="s">
        <v>48</v>
      </c>
      <c r="Q1651" t="s">
        <v>48</v>
      </c>
      <c r="R1651" t="s">
        <v>48</v>
      </c>
      <c r="S1651" t="s">
        <v>48</v>
      </c>
      <c r="T1651" t="s">
        <v>322</v>
      </c>
      <c r="U1651" t="s">
        <v>322</v>
      </c>
      <c r="V1651" t="s">
        <v>322</v>
      </c>
      <c r="W1651" t="s">
        <v>322</v>
      </c>
      <c r="X1651" t="s">
        <v>322</v>
      </c>
      <c r="Y1651" t="s">
        <v>322</v>
      </c>
      <c r="Z1651" t="s">
        <v>322</v>
      </c>
      <c r="AH1651" t="s">
        <v>322</v>
      </c>
      <c r="AI1651" s="26"/>
      <c r="AJ1651" s="26" t="s">
        <v>322</v>
      </c>
      <c r="AK1651" s="26" t="s">
        <v>322</v>
      </c>
      <c r="AL1651" s="26" t="s">
        <v>322</v>
      </c>
      <c r="AM1651" s="26" t="str" cm="1">
        <f t="array" ref="AM1651">IF(AH1651="Yes",T1651&amp;" (Suspended as of: "&amp;TEXT(AI1651,"m/dd/yyyy")&amp;")",T1651)</f>
        <v xml:space="preserve"> </v>
      </c>
      <c r="AN1651" t="str" cm="1">
        <f t="array" ref="AN165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51" t="str" cm="1">
        <f t="array" ref="AO165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5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51" t="e">
        <f>VLOOKUP(data[[#This Row],[Lead Name]],get_cat!$A$170:$B$172,2,0)</f>
        <v>#N/A</v>
      </c>
      <c r="AR165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52" spans="1:44" x14ac:dyDescent="0.35">
      <c r="A1652" t="s">
        <v>133</v>
      </c>
      <c r="B1652" t="s">
        <v>322</v>
      </c>
      <c r="C1652" t="s">
        <v>322</v>
      </c>
      <c r="D1652" t="s">
        <v>322</v>
      </c>
      <c r="E1652" t="s">
        <v>48</v>
      </c>
      <c r="F1652" t="s">
        <v>48</v>
      </c>
      <c r="G1652" t="s">
        <v>48</v>
      </c>
      <c r="H1652" t="s">
        <v>48</v>
      </c>
      <c r="I1652" t="s">
        <v>48</v>
      </c>
      <c r="J1652" t="s">
        <v>48</v>
      </c>
      <c r="K1652" t="s">
        <v>48</v>
      </c>
      <c r="L1652" t="s">
        <v>48</v>
      </c>
      <c r="M1652" t="s">
        <v>48</v>
      </c>
      <c r="N1652" t="s">
        <v>48</v>
      </c>
      <c r="O1652" t="s">
        <v>48</v>
      </c>
      <c r="P1652" t="s">
        <v>48</v>
      </c>
      <c r="Q1652" t="s">
        <v>48</v>
      </c>
      <c r="R1652" t="s">
        <v>48</v>
      </c>
      <c r="S1652" t="s">
        <v>48</v>
      </c>
      <c r="T1652" t="s">
        <v>322</v>
      </c>
      <c r="U1652" t="s">
        <v>322</v>
      </c>
      <c r="V1652" t="s">
        <v>322</v>
      </c>
      <c r="W1652" t="s">
        <v>322</v>
      </c>
      <c r="X1652" t="s">
        <v>322</v>
      </c>
      <c r="Y1652" t="s">
        <v>322</v>
      </c>
      <c r="Z1652" t="s">
        <v>322</v>
      </c>
      <c r="AH1652" t="s">
        <v>322</v>
      </c>
      <c r="AI1652" s="26"/>
      <c r="AJ1652" s="26" t="s">
        <v>322</v>
      </c>
      <c r="AK1652" s="26" t="s">
        <v>322</v>
      </c>
      <c r="AL1652" s="26" t="s">
        <v>322</v>
      </c>
      <c r="AM1652" s="26" t="str" cm="1">
        <f t="array" ref="AM1652">IF(AH1652="Yes",T1652&amp;" (Suspended as of: "&amp;TEXT(AI1652,"m/dd/yyyy")&amp;")",T1652)</f>
        <v xml:space="preserve"> </v>
      </c>
      <c r="AN1652" t="str" cm="1">
        <f t="array" ref="AN165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52" t="str" cm="1">
        <f t="array" ref="AO165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5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52" t="e">
        <f>VLOOKUP(data[[#This Row],[Lead Name]],get_cat!$A$170:$B$172,2,0)</f>
        <v>#N/A</v>
      </c>
      <c r="AR165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53" spans="1:44" x14ac:dyDescent="0.35">
      <c r="A1653" t="s">
        <v>133</v>
      </c>
      <c r="B1653" t="s">
        <v>322</v>
      </c>
      <c r="C1653" t="s">
        <v>322</v>
      </c>
      <c r="D1653" t="s">
        <v>322</v>
      </c>
      <c r="E1653" t="s">
        <v>48</v>
      </c>
      <c r="F1653" t="s">
        <v>48</v>
      </c>
      <c r="G1653" t="s">
        <v>48</v>
      </c>
      <c r="H1653" t="s">
        <v>48</v>
      </c>
      <c r="I1653" t="s">
        <v>48</v>
      </c>
      <c r="J1653" t="s">
        <v>48</v>
      </c>
      <c r="K1653" t="s">
        <v>48</v>
      </c>
      <c r="L1653" t="s">
        <v>48</v>
      </c>
      <c r="M1653" t="s">
        <v>48</v>
      </c>
      <c r="N1653" t="s">
        <v>48</v>
      </c>
      <c r="O1653" t="s">
        <v>48</v>
      </c>
      <c r="P1653" t="s">
        <v>48</v>
      </c>
      <c r="Q1653" t="s">
        <v>48</v>
      </c>
      <c r="R1653" t="s">
        <v>48</v>
      </c>
      <c r="S1653" t="s">
        <v>48</v>
      </c>
      <c r="T1653" t="s">
        <v>322</v>
      </c>
      <c r="U1653" t="s">
        <v>322</v>
      </c>
      <c r="V1653" t="s">
        <v>322</v>
      </c>
      <c r="W1653" t="s">
        <v>322</v>
      </c>
      <c r="X1653" t="s">
        <v>322</v>
      </c>
      <c r="Y1653" t="s">
        <v>322</v>
      </c>
      <c r="Z1653" t="s">
        <v>322</v>
      </c>
      <c r="AH1653" t="s">
        <v>322</v>
      </c>
      <c r="AI1653" s="26"/>
      <c r="AJ1653" s="26" t="s">
        <v>322</v>
      </c>
      <c r="AK1653" s="26" t="s">
        <v>322</v>
      </c>
      <c r="AL1653" s="26" t="s">
        <v>322</v>
      </c>
      <c r="AM1653" s="26" t="str" cm="1">
        <f t="array" ref="AM1653">IF(AH1653="Yes",T1653&amp;" (Suspended as of: "&amp;TEXT(AI1653,"m/dd/yyyy")&amp;")",T1653)</f>
        <v xml:space="preserve"> </v>
      </c>
      <c r="AN1653" t="str" cm="1">
        <f t="array" ref="AN165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53" t="str" cm="1">
        <f t="array" ref="AO165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5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53" t="e">
        <f>VLOOKUP(data[[#This Row],[Lead Name]],get_cat!$A$170:$B$172,2,0)</f>
        <v>#N/A</v>
      </c>
      <c r="AR165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54" spans="1:44" x14ac:dyDescent="0.35">
      <c r="A1654" t="s">
        <v>133</v>
      </c>
      <c r="B1654" t="s">
        <v>322</v>
      </c>
      <c r="C1654" t="s">
        <v>322</v>
      </c>
      <c r="D1654" t="s">
        <v>322</v>
      </c>
      <c r="E1654" t="s">
        <v>48</v>
      </c>
      <c r="F1654" t="s">
        <v>48</v>
      </c>
      <c r="G1654" t="s">
        <v>48</v>
      </c>
      <c r="H1654" t="s">
        <v>48</v>
      </c>
      <c r="I1654" t="s">
        <v>48</v>
      </c>
      <c r="J1654" t="s">
        <v>48</v>
      </c>
      <c r="K1654" t="s">
        <v>48</v>
      </c>
      <c r="L1654" t="s">
        <v>48</v>
      </c>
      <c r="M1654" t="s">
        <v>48</v>
      </c>
      <c r="N1654" t="s">
        <v>48</v>
      </c>
      <c r="O1654" t="s">
        <v>48</v>
      </c>
      <c r="P1654" t="s">
        <v>48</v>
      </c>
      <c r="Q1654" t="s">
        <v>48</v>
      </c>
      <c r="R1654" t="s">
        <v>48</v>
      </c>
      <c r="S1654" t="s">
        <v>48</v>
      </c>
      <c r="T1654" t="s">
        <v>322</v>
      </c>
      <c r="U1654" t="s">
        <v>322</v>
      </c>
      <c r="V1654" t="s">
        <v>322</v>
      </c>
      <c r="W1654" t="s">
        <v>322</v>
      </c>
      <c r="X1654" t="s">
        <v>322</v>
      </c>
      <c r="Y1654" t="s">
        <v>322</v>
      </c>
      <c r="Z1654" t="s">
        <v>322</v>
      </c>
      <c r="AH1654" t="s">
        <v>322</v>
      </c>
      <c r="AI1654" s="26"/>
      <c r="AJ1654" s="26" t="s">
        <v>322</v>
      </c>
      <c r="AK1654" s="26" t="s">
        <v>322</v>
      </c>
      <c r="AL1654" s="26" t="s">
        <v>322</v>
      </c>
      <c r="AM1654" s="26" t="str" cm="1">
        <f t="array" ref="AM1654">IF(AH1654="Yes",T1654&amp;" (Suspended as of: "&amp;TEXT(AI1654,"m/dd/yyyy")&amp;")",T1654)</f>
        <v xml:space="preserve"> </v>
      </c>
      <c r="AN1654" t="str" cm="1">
        <f t="array" ref="AN165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54" t="str" cm="1">
        <f t="array" ref="AO165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5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54" t="e">
        <f>VLOOKUP(data[[#This Row],[Lead Name]],get_cat!$A$170:$B$172,2,0)</f>
        <v>#N/A</v>
      </c>
      <c r="AR165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55" spans="1:44" x14ac:dyDescent="0.35">
      <c r="A1655" t="s">
        <v>133</v>
      </c>
      <c r="B1655" t="s">
        <v>322</v>
      </c>
      <c r="C1655" t="s">
        <v>322</v>
      </c>
      <c r="D1655" t="s">
        <v>322</v>
      </c>
      <c r="E1655" t="s">
        <v>48</v>
      </c>
      <c r="F1655" t="s">
        <v>48</v>
      </c>
      <c r="G1655" t="s">
        <v>48</v>
      </c>
      <c r="H1655" t="s">
        <v>48</v>
      </c>
      <c r="I1655" t="s">
        <v>48</v>
      </c>
      <c r="J1655" t="s">
        <v>48</v>
      </c>
      <c r="K1655" t="s">
        <v>48</v>
      </c>
      <c r="L1655" t="s">
        <v>48</v>
      </c>
      <c r="M1655" t="s">
        <v>48</v>
      </c>
      <c r="N1655" t="s">
        <v>48</v>
      </c>
      <c r="O1655" t="s">
        <v>48</v>
      </c>
      <c r="P1655" t="s">
        <v>48</v>
      </c>
      <c r="Q1655" t="s">
        <v>48</v>
      </c>
      <c r="R1655" t="s">
        <v>48</v>
      </c>
      <c r="S1655" t="s">
        <v>48</v>
      </c>
      <c r="T1655" t="s">
        <v>322</v>
      </c>
      <c r="U1655" t="s">
        <v>322</v>
      </c>
      <c r="V1655" t="s">
        <v>322</v>
      </c>
      <c r="W1655" t="s">
        <v>322</v>
      </c>
      <c r="X1655" t="s">
        <v>322</v>
      </c>
      <c r="Y1655" t="s">
        <v>322</v>
      </c>
      <c r="Z1655" t="s">
        <v>322</v>
      </c>
      <c r="AH1655" t="s">
        <v>322</v>
      </c>
      <c r="AI1655" s="26"/>
      <c r="AJ1655" s="26" t="s">
        <v>322</v>
      </c>
      <c r="AK1655" s="26" t="s">
        <v>322</v>
      </c>
      <c r="AL1655" s="26" t="s">
        <v>322</v>
      </c>
      <c r="AM1655" s="26" t="str" cm="1">
        <f t="array" ref="AM1655">IF(AH1655="Yes",T1655&amp;" (Suspended as of: "&amp;TEXT(AI1655,"m/dd/yyyy")&amp;")",T1655)</f>
        <v xml:space="preserve"> </v>
      </c>
      <c r="AN1655" t="str" cm="1">
        <f t="array" ref="AN165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55" t="str" cm="1">
        <f t="array" ref="AO165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5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55" t="e">
        <f>VLOOKUP(data[[#This Row],[Lead Name]],get_cat!$A$170:$B$172,2,0)</f>
        <v>#N/A</v>
      </c>
      <c r="AR165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56" spans="1:44" x14ac:dyDescent="0.35">
      <c r="A1656" t="s">
        <v>133</v>
      </c>
      <c r="B1656" t="s">
        <v>322</v>
      </c>
      <c r="C1656" t="s">
        <v>322</v>
      </c>
      <c r="D1656" t="s">
        <v>322</v>
      </c>
      <c r="E1656" t="s">
        <v>48</v>
      </c>
      <c r="F1656" t="s">
        <v>48</v>
      </c>
      <c r="G1656" t="s">
        <v>48</v>
      </c>
      <c r="H1656" t="s">
        <v>48</v>
      </c>
      <c r="I1656" t="s">
        <v>48</v>
      </c>
      <c r="J1656" t="s">
        <v>48</v>
      </c>
      <c r="K1656" t="s">
        <v>48</v>
      </c>
      <c r="L1656" t="s">
        <v>48</v>
      </c>
      <c r="M1656" t="s">
        <v>48</v>
      </c>
      <c r="N1656" t="s">
        <v>48</v>
      </c>
      <c r="O1656" t="s">
        <v>48</v>
      </c>
      <c r="P1656" t="s">
        <v>48</v>
      </c>
      <c r="Q1656" t="s">
        <v>48</v>
      </c>
      <c r="R1656" t="s">
        <v>48</v>
      </c>
      <c r="S1656" t="s">
        <v>48</v>
      </c>
      <c r="T1656" t="s">
        <v>322</v>
      </c>
      <c r="U1656" t="s">
        <v>322</v>
      </c>
      <c r="V1656" t="s">
        <v>322</v>
      </c>
      <c r="W1656" t="s">
        <v>322</v>
      </c>
      <c r="X1656" t="s">
        <v>322</v>
      </c>
      <c r="Y1656" t="s">
        <v>322</v>
      </c>
      <c r="Z1656" t="s">
        <v>322</v>
      </c>
      <c r="AH1656" t="s">
        <v>322</v>
      </c>
      <c r="AI1656" s="26"/>
      <c r="AJ1656" s="26" t="s">
        <v>322</v>
      </c>
      <c r="AK1656" s="26" t="s">
        <v>322</v>
      </c>
      <c r="AL1656" s="26" t="s">
        <v>322</v>
      </c>
      <c r="AM1656" s="26" t="str" cm="1">
        <f t="array" ref="AM1656">IF(AH1656="Yes",T1656&amp;" (Suspended as of: "&amp;TEXT(AI1656,"m/dd/yyyy")&amp;")",T1656)</f>
        <v xml:space="preserve"> </v>
      </c>
      <c r="AN1656" t="str" cm="1">
        <f t="array" ref="AN165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56" t="str" cm="1">
        <f t="array" ref="AO165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5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56" t="e">
        <f>VLOOKUP(data[[#This Row],[Lead Name]],get_cat!$A$170:$B$172,2,0)</f>
        <v>#N/A</v>
      </c>
      <c r="AR165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57" spans="1:44" x14ac:dyDescent="0.35">
      <c r="A1657" t="s">
        <v>133</v>
      </c>
      <c r="B1657" t="s">
        <v>322</v>
      </c>
      <c r="C1657" t="s">
        <v>322</v>
      </c>
      <c r="D1657" t="s">
        <v>322</v>
      </c>
      <c r="E1657" t="s">
        <v>48</v>
      </c>
      <c r="F1657" t="s">
        <v>48</v>
      </c>
      <c r="G1657" t="s">
        <v>48</v>
      </c>
      <c r="H1657" t="s">
        <v>48</v>
      </c>
      <c r="I1657" t="s">
        <v>48</v>
      </c>
      <c r="J1657" t="s">
        <v>48</v>
      </c>
      <c r="K1657" t="s">
        <v>48</v>
      </c>
      <c r="L1657" t="s">
        <v>48</v>
      </c>
      <c r="M1657" t="s">
        <v>48</v>
      </c>
      <c r="N1657" t="s">
        <v>48</v>
      </c>
      <c r="O1657" t="s">
        <v>48</v>
      </c>
      <c r="P1657" t="s">
        <v>48</v>
      </c>
      <c r="Q1657" t="s">
        <v>48</v>
      </c>
      <c r="R1657" t="s">
        <v>48</v>
      </c>
      <c r="S1657" t="s">
        <v>48</v>
      </c>
      <c r="T1657" t="s">
        <v>322</v>
      </c>
      <c r="U1657" t="s">
        <v>322</v>
      </c>
      <c r="V1657" t="s">
        <v>322</v>
      </c>
      <c r="W1657" t="s">
        <v>322</v>
      </c>
      <c r="X1657" t="s">
        <v>322</v>
      </c>
      <c r="Y1657" t="s">
        <v>322</v>
      </c>
      <c r="Z1657" t="s">
        <v>322</v>
      </c>
      <c r="AH1657" t="s">
        <v>322</v>
      </c>
      <c r="AI1657" s="26"/>
      <c r="AJ1657" s="26" t="s">
        <v>322</v>
      </c>
      <c r="AK1657" s="26" t="s">
        <v>322</v>
      </c>
      <c r="AL1657" s="26" t="s">
        <v>322</v>
      </c>
      <c r="AM1657" s="26" t="str" cm="1">
        <f t="array" ref="AM1657">IF(AH1657="Yes",T1657&amp;" (Suspended as of: "&amp;TEXT(AI1657,"m/dd/yyyy")&amp;")",T1657)</f>
        <v xml:space="preserve"> </v>
      </c>
      <c r="AN1657" t="str" cm="1">
        <f t="array" ref="AN165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57" t="str" cm="1">
        <f t="array" ref="AO165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5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57" t="e">
        <f>VLOOKUP(data[[#This Row],[Lead Name]],get_cat!$A$170:$B$172,2,0)</f>
        <v>#N/A</v>
      </c>
      <c r="AR165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58" spans="1:44" x14ac:dyDescent="0.35">
      <c r="A1658" t="s">
        <v>133</v>
      </c>
      <c r="B1658" t="s">
        <v>322</v>
      </c>
      <c r="C1658" t="s">
        <v>322</v>
      </c>
      <c r="D1658" t="s">
        <v>322</v>
      </c>
      <c r="E1658" t="s">
        <v>48</v>
      </c>
      <c r="F1658" t="s">
        <v>48</v>
      </c>
      <c r="G1658" t="s">
        <v>48</v>
      </c>
      <c r="H1658" t="s">
        <v>48</v>
      </c>
      <c r="I1658" t="s">
        <v>48</v>
      </c>
      <c r="J1658" t="s">
        <v>48</v>
      </c>
      <c r="K1658" t="s">
        <v>48</v>
      </c>
      <c r="L1658" t="s">
        <v>48</v>
      </c>
      <c r="M1658" t="s">
        <v>48</v>
      </c>
      <c r="N1658" t="s">
        <v>48</v>
      </c>
      <c r="O1658" t="s">
        <v>48</v>
      </c>
      <c r="P1658" t="s">
        <v>48</v>
      </c>
      <c r="Q1658" t="s">
        <v>48</v>
      </c>
      <c r="R1658" t="s">
        <v>48</v>
      </c>
      <c r="S1658" t="s">
        <v>48</v>
      </c>
      <c r="T1658" t="s">
        <v>322</v>
      </c>
      <c r="U1658" t="s">
        <v>322</v>
      </c>
      <c r="V1658" t="s">
        <v>322</v>
      </c>
      <c r="W1658" t="s">
        <v>322</v>
      </c>
      <c r="X1658" t="s">
        <v>322</v>
      </c>
      <c r="Y1658" t="s">
        <v>322</v>
      </c>
      <c r="Z1658" t="s">
        <v>322</v>
      </c>
      <c r="AH1658" t="s">
        <v>322</v>
      </c>
      <c r="AI1658" s="26"/>
      <c r="AJ1658" s="26" t="s">
        <v>322</v>
      </c>
      <c r="AK1658" s="26" t="s">
        <v>322</v>
      </c>
      <c r="AL1658" s="26" t="s">
        <v>322</v>
      </c>
      <c r="AM1658" s="26" t="str" cm="1">
        <f t="array" ref="AM1658">IF(AH1658="Yes",T1658&amp;" (Suspended as of: "&amp;TEXT(AI1658,"m/dd/yyyy")&amp;")",T1658)</f>
        <v xml:space="preserve"> </v>
      </c>
      <c r="AN1658" t="str" cm="1">
        <f t="array" ref="AN165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58" t="str" cm="1">
        <f t="array" ref="AO165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5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58" t="e">
        <f>VLOOKUP(data[[#This Row],[Lead Name]],get_cat!$A$170:$B$172,2,0)</f>
        <v>#N/A</v>
      </c>
      <c r="AR165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59" spans="1:44" x14ac:dyDescent="0.35">
      <c r="A1659" t="s">
        <v>133</v>
      </c>
      <c r="B1659" t="s">
        <v>322</v>
      </c>
      <c r="C1659" t="s">
        <v>322</v>
      </c>
      <c r="D1659" t="s">
        <v>322</v>
      </c>
      <c r="E1659" t="s">
        <v>48</v>
      </c>
      <c r="F1659" t="s">
        <v>48</v>
      </c>
      <c r="G1659" t="s">
        <v>48</v>
      </c>
      <c r="H1659" t="s">
        <v>48</v>
      </c>
      <c r="I1659" t="s">
        <v>48</v>
      </c>
      <c r="J1659" t="s">
        <v>48</v>
      </c>
      <c r="K1659" t="s">
        <v>48</v>
      </c>
      <c r="L1659" t="s">
        <v>48</v>
      </c>
      <c r="M1659" t="s">
        <v>48</v>
      </c>
      <c r="N1659" t="s">
        <v>48</v>
      </c>
      <c r="O1659" t="s">
        <v>48</v>
      </c>
      <c r="P1659" t="s">
        <v>48</v>
      </c>
      <c r="Q1659" t="s">
        <v>48</v>
      </c>
      <c r="R1659" t="s">
        <v>48</v>
      </c>
      <c r="S1659" t="s">
        <v>48</v>
      </c>
      <c r="T1659" t="s">
        <v>322</v>
      </c>
      <c r="U1659" t="s">
        <v>322</v>
      </c>
      <c r="V1659" t="s">
        <v>322</v>
      </c>
      <c r="W1659" t="s">
        <v>322</v>
      </c>
      <c r="X1659" t="s">
        <v>322</v>
      </c>
      <c r="Y1659" t="s">
        <v>322</v>
      </c>
      <c r="Z1659" t="s">
        <v>322</v>
      </c>
      <c r="AH1659" t="s">
        <v>322</v>
      </c>
      <c r="AI1659" s="26"/>
      <c r="AJ1659" s="26" t="s">
        <v>322</v>
      </c>
      <c r="AK1659" s="26" t="s">
        <v>322</v>
      </c>
      <c r="AL1659" s="26" t="s">
        <v>322</v>
      </c>
      <c r="AM1659" s="26" t="str" cm="1">
        <f t="array" ref="AM1659">IF(AH1659="Yes",T1659&amp;" (Suspended as of: "&amp;TEXT(AI1659,"m/dd/yyyy")&amp;")",T1659)</f>
        <v xml:space="preserve"> </v>
      </c>
      <c r="AN1659" t="str" cm="1">
        <f t="array" ref="AN165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59" t="str" cm="1">
        <f t="array" ref="AO165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5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59" t="e">
        <f>VLOOKUP(data[[#This Row],[Lead Name]],get_cat!$A$170:$B$172,2,0)</f>
        <v>#N/A</v>
      </c>
      <c r="AR165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60" spans="1:44" x14ac:dyDescent="0.35">
      <c r="A1660" t="s">
        <v>133</v>
      </c>
      <c r="B1660" t="s">
        <v>322</v>
      </c>
      <c r="C1660" t="s">
        <v>322</v>
      </c>
      <c r="D1660" t="s">
        <v>322</v>
      </c>
      <c r="E1660" t="s">
        <v>48</v>
      </c>
      <c r="F1660" t="s">
        <v>48</v>
      </c>
      <c r="G1660" t="s">
        <v>48</v>
      </c>
      <c r="H1660" t="s">
        <v>48</v>
      </c>
      <c r="I1660" t="s">
        <v>48</v>
      </c>
      <c r="J1660" t="s">
        <v>48</v>
      </c>
      <c r="K1660" t="s">
        <v>48</v>
      </c>
      <c r="L1660" t="s">
        <v>48</v>
      </c>
      <c r="M1660" t="s">
        <v>48</v>
      </c>
      <c r="N1660" t="s">
        <v>48</v>
      </c>
      <c r="O1660" t="s">
        <v>48</v>
      </c>
      <c r="P1660" t="s">
        <v>48</v>
      </c>
      <c r="Q1660" t="s">
        <v>48</v>
      </c>
      <c r="R1660" t="s">
        <v>48</v>
      </c>
      <c r="S1660" t="s">
        <v>48</v>
      </c>
      <c r="T1660" t="s">
        <v>322</v>
      </c>
      <c r="U1660" t="s">
        <v>322</v>
      </c>
      <c r="V1660" t="s">
        <v>322</v>
      </c>
      <c r="W1660" t="s">
        <v>322</v>
      </c>
      <c r="X1660" t="s">
        <v>322</v>
      </c>
      <c r="Y1660" t="s">
        <v>322</v>
      </c>
      <c r="Z1660" t="s">
        <v>322</v>
      </c>
      <c r="AH1660" t="s">
        <v>322</v>
      </c>
      <c r="AI1660" s="26"/>
      <c r="AJ1660" s="26" t="s">
        <v>322</v>
      </c>
      <c r="AK1660" s="26" t="s">
        <v>322</v>
      </c>
      <c r="AL1660" s="26" t="s">
        <v>322</v>
      </c>
      <c r="AM1660" s="26" t="str" cm="1">
        <f t="array" ref="AM1660">IF(AH1660="Yes",T1660&amp;" (Suspended as of: "&amp;TEXT(AI1660,"m/dd/yyyy")&amp;")",T1660)</f>
        <v xml:space="preserve"> </v>
      </c>
      <c r="AN1660" t="str" cm="1">
        <f t="array" ref="AN166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60" t="str" cm="1">
        <f t="array" ref="AO166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6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60" t="e">
        <f>VLOOKUP(data[[#This Row],[Lead Name]],get_cat!$A$170:$B$172,2,0)</f>
        <v>#N/A</v>
      </c>
      <c r="AR166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61" spans="1:44" x14ac:dyDescent="0.35">
      <c r="A1661" t="s">
        <v>133</v>
      </c>
      <c r="B1661" t="s">
        <v>322</v>
      </c>
      <c r="C1661" t="s">
        <v>322</v>
      </c>
      <c r="D1661" t="s">
        <v>322</v>
      </c>
      <c r="E1661" t="s">
        <v>48</v>
      </c>
      <c r="F1661" t="s">
        <v>48</v>
      </c>
      <c r="G1661" t="s">
        <v>48</v>
      </c>
      <c r="H1661" t="s">
        <v>48</v>
      </c>
      <c r="I1661" t="s">
        <v>48</v>
      </c>
      <c r="J1661" t="s">
        <v>48</v>
      </c>
      <c r="K1661" t="s">
        <v>48</v>
      </c>
      <c r="L1661" t="s">
        <v>48</v>
      </c>
      <c r="M1661" t="s">
        <v>48</v>
      </c>
      <c r="N1661" t="s">
        <v>48</v>
      </c>
      <c r="O1661" t="s">
        <v>48</v>
      </c>
      <c r="P1661" t="s">
        <v>48</v>
      </c>
      <c r="Q1661" t="s">
        <v>48</v>
      </c>
      <c r="R1661" t="s">
        <v>48</v>
      </c>
      <c r="S1661" t="s">
        <v>48</v>
      </c>
      <c r="T1661" t="s">
        <v>322</v>
      </c>
      <c r="U1661" t="s">
        <v>322</v>
      </c>
      <c r="V1661" t="s">
        <v>322</v>
      </c>
      <c r="W1661" t="s">
        <v>322</v>
      </c>
      <c r="X1661" t="s">
        <v>322</v>
      </c>
      <c r="Y1661" t="s">
        <v>322</v>
      </c>
      <c r="Z1661" t="s">
        <v>322</v>
      </c>
      <c r="AH1661" t="s">
        <v>322</v>
      </c>
      <c r="AI1661" s="26"/>
      <c r="AJ1661" s="26" t="s">
        <v>322</v>
      </c>
      <c r="AK1661" s="26" t="s">
        <v>322</v>
      </c>
      <c r="AL1661" s="26" t="s">
        <v>322</v>
      </c>
      <c r="AM1661" s="26" t="str" cm="1">
        <f t="array" ref="AM1661">IF(AH1661="Yes",T1661&amp;" (Suspended as of: "&amp;TEXT(AI1661,"m/dd/yyyy")&amp;")",T1661)</f>
        <v xml:space="preserve"> </v>
      </c>
      <c r="AN1661" t="str" cm="1">
        <f t="array" ref="AN166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61" t="str" cm="1">
        <f t="array" ref="AO166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6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61" t="e">
        <f>VLOOKUP(data[[#This Row],[Lead Name]],get_cat!$A$170:$B$172,2,0)</f>
        <v>#N/A</v>
      </c>
      <c r="AR166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62" spans="1:44" x14ac:dyDescent="0.35">
      <c r="A1662" t="s">
        <v>133</v>
      </c>
      <c r="B1662" t="s">
        <v>322</v>
      </c>
      <c r="C1662" t="s">
        <v>322</v>
      </c>
      <c r="D1662" t="s">
        <v>322</v>
      </c>
      <c r="E1662" t="s">
        <v>48</v>
      </c>
      <c r="F1662" t="s">
        <v>48</v>
      </c>
      <c r="G1662" t="s">
        <v>48</v>
      </c>
      <c r="H1662" t="s">
        <v>48</v>
      </c>
      <c r="I1662" t="s">
        <v>48</v>
      </c>
      <c r="J1662" t="s">
        <v>48</v>
      </c>
      <c r="K1662" t="s">
        <v>48</v>
      </c>
      <c r="L1662" t="s">
        <v>48</v>
      </c>
      <c r="M1662" t="s">
        <v>48</v>
      </c>
      <c r="N1662" t="s">
        <v>48</v>
      </c>
      <c r="O1662" t="s">
        <v>48</v>
      </c>
      <c r="P1662" t="s">
        <v>48</v>
      </c>
      <c r="Q1662" t="s">
        <v>48</v>
      </c>
      <c r="R1662" t="s">
        <v>48</v>
      </c>
      <c r="S1662" t="s">
        <v>48</v>
      </c>
      <c r="T1662" t="s">
        <v>322</v>
      </c>
      <c r="U1662" t="s">
        <v>322</v>
      </c>
      <c r="V1662" t="s">
        <v>322</v>
      </c>
      <c r="W1662" t="s">
        <v>322</v>
      </c>
      <c r="X1662" t="s">
        <v>322</v>
      </c>
      <c r="Y1662" t="s">
        <v>322</v>
      </c>
      <c r="Z1662" t="s">
        <v>322</v>
      </c>
      <c r="AH1662" t="s">
        <v>322</v>
      </c>
      <c r="AI1662" s="26"/>
      <c r="AJ1662" s="26" t="s">
        <v>322</v>
      </c>
      <c r="AK1662" s="26" t="s">
        <v>322</v>
      </c>
      <c r="AL1662" s="26" t="s">
        <v>322</v>
      </c>
      <c r="AM1662" s="26" t="str" cm="1">
        <f t="array" ref="AM1662">IF(AH1662="Yes",T1662&amp;" (Suspended as of: "&amp;TEXT(AI1662,"m/dd/yyyy")&amp;")",T1662)</f>
        <v xml:space="preserve"> </v>
      </c>
      <c r="AN1662" t="str" cm="1">
        <f t="array" ref="AN166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62" t="str" cm="1">
        <f t="array" ref="AO166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6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62" t="e">
        <f>VLOOKUP(data[[#This Row],[Lead Name]],get_cat!$A$170:$B$172,2,0)</f>
        <v>#N/A</v>
      </c>
      <c r="AR166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63" spans="1:44" x14ac:dyDescent="0.35">
      <c r="A1663" t="s">
        <v>133</v>
      </c>
      <c r="B1663" t="s">
        <v>322</v>
      </c>
      <c r="C1663" t="s">
        <v>322</v>
      </c>
      <c r="D1663" t="s">
        <v>322</v>
      </c>
      <c r="E1663" t="s">
        <v>48</v>
      </c>
      <c r="F1663" t="s">
        <v>48</v>
      </c>
      <c r="G1663" t="s">
        <v>48</v>
      </c>
      <c r="H1663" t="s">
        <v>48</v>
      </c>
      <c r="I1663" t="s">
        <v>48</v>
      </c>
      <c r="J1663" t="s">
        <v>48</v>
      </c>
      <c r="K1663" t="s">
        <v>48</v>
      </c>
      <c r="L1663" t="s">
        <v>48</v>
      </c>
      <c r="M1663" t="s">
        <v>48</v>
      </c>
      <c r="N1663" t="s">
        <v>48</v>
      </c>
      <c r="O1663" t="s">
        <v>48</v>
      </c>
      <c r="P1663" t="s">
        <v>48</v>
      </c>
      <c r="Q1663" t="s">
        <v>48</v>
      </c>
      <c r="R1663" t="s">
        <v>48</v>
      </c>
      <c r="S1663" t="s">
        <v>48</v>
      </c>
      <c r="T1663" t="s">
        <v>322</v>
      </c>
      <c r="U1663" t="s">
        <v>322</v>
      </c>
      <c r="V1663" t="s">
        <v>322</v>
      </c>
      <c r="W1663" t="s">
        <v>322</v>
      </c>
      <c r="X1663" t="s">
        <v>322</v>
      </c>
      <c r="Y1663" t="s">
        <v>322</v>
      </c>
      <c r="Z1663" t="s">
        <v>322</v>
      </c>
      <c r="AH1663" t="s">
        <v>322</v>
      </c>
      <c r="AI1663" s="26"/>
      <c r="AJ1663" s="26" t="s">
        <v>322</v>
      </c>
      <c r="AK1663" s="26" t="s">
        <v>322</v>
      </c>
      <c r="AL1663" s="26" t="s">
        <v>322</v>
      </c>
      <c r="AM1663" s="26" t="str" cm="1">
        <f t="array" ref="AM1663">IF(AH1663="Yes",T1663&amp;" (Suspended as of: "&amp;TEXT(AI1663,"m/dd/yyyy")&amp;")",T1663)</f>
        <v xml:space="preserve"> </v>
      </c>
      <c r="AN1663" t="str" cm="1">
        <f t="array" ref="AN166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63" t="str" cm="1">
        <f t="array" ref="AO166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6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63" t="e">
        <f>VLOOKUP(data[[#This Row],[Lead Name]],get_cat!$A$170:$B$172,2,0)</f>
        <v>#N/A</v>
      </c>
      <c r="AR166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64" spans="1:44" x14ac:dyDescent="0.35">
      <c r="A1664" t="s">
        <v>133</v>
      </c>
      <c r="B1664" t="s">
        <v>322</v>
      </c>
      <c r="C1664" t="s">
        <v>322</v>
      </c>
      <c r="D1664" t="s">
        <v>322</v>
      </c>
      <c r="E1664" t="s">
        <v>48</v>
      </c>
      <c r="F1664" t="s">
        <v>48</v>
      </c>
      <c r="G1664" t="s">
        <v>48</v>
      </c>
      <c r="H1664" t="s">
        <v>48</v>
      </c>
      <c r="I1664" t="s">
        <v>48</v>
      </c>
      <c r="J1664" t="s">
        <v>48</v>
      </c>
      <c r="K1664" t="s">
        <v>48</v>
      </c>
      <c r="L1664" t="s">
        <v>48</v>
      </c>
      <c r="M1664" t="s">
        <v>48</v>
      </c>
      <c r="N1664" t="s">
        <v>48</v>
      </c>
      <c r="O1664" t="s">
        <v>48</v>
      </c>
      <c r="P1664" t="s">
        <v>48</v>
      </c>
      <c r="Q1664" t="s">
        <v>48</v>
      </c>
      <c r="R1664" t="s">
        <v>48</v>
      </c>
      <c r="S1664" t="s">
        <v>48</v>
      </c>
      <c r="T1664" t="s">
        <v>322</v>
      </c>
      <c r="U1664" t="s">
        <v>322</v>
      </c>
      <c r="V1664" t="s">
        <v>322</v>
      </c>
      <c r="W1664" t="s">
        <v>322</v>
      </c>
      <c r="X1664" t="s">
        <v>322</v>
      </c>
      <c r="Y1664" t="s">
        <v>322</v>
      </c>
      <c r="Z1664" t="s">
        <v>322</v>
      </c>
      <c r="AH1664" t="s">
        <v>322</v>
      </c>
      <c r="AI1664" s="26"/>
      <c r="AJ1664" s="26" t="s">
        <v>322</v>
      </c>
      <c r="AK1664" s="26" t="s">
        <v>322</v>
      </c>
      <c r="AL1664" s="26" t="s">
        <v>322</v>
      </c>
      <c r="AM1664" s="26" t="str" cm="1">
        <f t="array" ref="AM1664">IF(AH1664="Yes",T1664&amp;" (Suspended as of: "&amp;TEXT(AI1664,"m/dd/yyyy")&amp;")",T1664)</f>
        <v xml:space="preserve"> </v>
      </c>
      <c r="AN1664" t="str" cm="1">
        <f t="array" ref="AN166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64" t="str" cm="1">
        <f t="array" ref="AO166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6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64" t="e">
        <f>VLOOKUP(data[[#This Row],[Lead Name]],get_cat!$A$170:$B$172,2,0)</f>
        <v>#N/A</v>
      </c>
      <c r="AR166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65" spans="1:44" x14ac:dyDescent="0.35">
      <c r="A1665" t="s">
        <v>133</v>
      </c>
      <c r="B1665" t="s">
        <v>322</v>
      </c>
      <c r="C1665" t="s">
        <v>322</v>
      </c>
      <c r="D1665" t="s">
        <v>322</v>
      </c>
      <c r="E1665" t="s">
        <v>48</v>
      </c>
      <c r="F1665" t="s">
        <v>48</v>
      </c>
      <c r="G1665" t="s">
        <v>48</v>
      </c>
      <c r="H1665" t="s">
        <v>48</v>
      </c>
      <c r="I1665" t="s">
        <v>48</v>
      </c>
      <c r="J1665" t="s">
        <v>48</v>
      </c>
      <c r="K1665" t="s">
        <v>48</v>
      </c>
      <c r="L1665" t="s">
        <v>48</v>
      </c>
      <c r="M1665" t="s">
        <v>48</v>
      </c>
      <c r="N1665" t="s">
        <v>48</v>
      </c>
      <c r="O1665" t="s">
        <v>48</v>
      </c>
      <c r="P1665" t="s">
        <v>48</v>
      </c>
      <c r="Q1665" t="s">
        <v>48</v>
      </c>
      <c r="R1665" t="s">
        <v>48</v>
      </c>
      <c r="S1665" t="s">
        <v>48</v>
      </c>
      <c r="T1665" t="s">
        <v>322</v>
      </c>
      <c r="U1665" t="s">
        <v>322</v>
      </c>
      <c r="V1665" t="s">
        <v>322</v>
      </c>
      <c r="W1665" t="s">
        <v>322</v>
      </c>
      <c r="X1665" t="s">
        <v>322</v>
      </c>
      <c r="Y1665" t="s">
        <v>322</v>
      </c>
      <c r="Z1665" t="s">
        <v>322</v>
      </c>
      <c r="AH1665" t="s">
        <v>322</v>
      </c>
      <c r="AI1665" s="26"/>
      <c r="AJ1665" s="26" t="s">
        <v>322</v>
      </c>
      <c r="AK1665" s="26" t="s">
        <v>322</v>
      </c>
      <c r="AL1665" s="26" t="s">
        <v>322</v>
      </c>
      <c r="AM1665" s="26" t="str" cm="1">
        <f t="array" ref="AM1665">IF(AH1665="Yes",T1665&amp;" (Suspended as of: "&amp;TEXT(AI1665,"m/dd/yyyy")&amp;")",T1665)</f>
        <v xml:space="preserve"> </v>
      </c>
      <c r="AN1665" t="str" cm="1">
        <f t="array" ref="AN166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65" t="str" cm="1">
        <f t="array" ref="AO166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6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65" t="e">
        <f>VLOOKUP(data[[#This Row],[Lead Name]],get_cat!$A$170:$B$172,2,0)</f>
        <v>#N/A</v>
      </c>
      <c r="AR166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66" spans="1:44" x14ac:dyDescent="0.35">
      <c r="A1666" t="s">
        <v>133</v>
      </c>
      <c r="B1666" t="s">
        <v>322</v>
      </c>
      <c r="C1666" t="s">
        <v>322</v>
      </c>
      <c r="D1666" t="s">
        <v>322</v>
      </c>
      <c r="E1666" t="s">
        <v>48</v>
      </c>
      <c r="F1666" t="s">
        <v>48</v>
      </c>
      <c r="G1666" t="s">
        <v>48</v>
      </c>
      <c r="H1666" t="s">
        <v>48</v>
      </c>
      <c r="I1666" t="s">
        <v>48</v>
      </c>
      <c r="J1666" t="s">
        <v>48</v>
      </c>
      <c r="K1666" t="s">
        <v>48</v>
      </c>
      <c r="L1666" t="s">
        <v>48</v>
      </c>
      <c r="M1666" t="s">
        <v>48</v>
      </c>
      <c r="N1666" t="s">
        <v>48</v>
      </c>
      <c r="O1666" t="s">
        <v>48</v>
      </c>
      <c r="P1666" t="s">
        <v>48</v>
      </c>
      <c r="Q1666" t="s">
        <v>48</v>
      </c>
      <c r="R1666" t="s">
        <v>48</v>
      </c>
      <c r="S1666" t="s">
        <v>48</v>
      </c>
      <c r="T1666" t="s">
        <v>322</v>
      </c>
      <c r="U1666" t="s">
        <v>322</v>
      </c>
      <c r="V1666" t="s">
        <v>322</v>
      </c>
      <c r="W1666" t="s">
        <v>322</v>
      </c>
      <c r="X1666" t="s">
        <v>322</v>
      </c>
      <c r="Y1666" t="s">
        <v>322</v>
      </c>
      <c r="Z1666" t="s">
        <v>322</v>
      </c>
      <c r="AH1666" t="s">
        <v>322</v>
      </c>
      <c r="AI1666" s="26"/>
      <c r="AJ1666" s="26" t="s">
        <v>322</v>
      </c>
      <c r="AK1666" s="26" t="s">
        <v>322</v>
      </c>
      <c r="AL1666" s="26" t="s">
        <v>322</v>
      </c>
      <c r="AM1666" s="26" t="str" cm="1">
        <f t="array" ref="AM1666">IF(AH1666="Yes",T1666&amp;" (Suspended as of: "&amp;TEXT(AI1666,"m/dd/yyyy")&amp;")",T1666)</f>
        <v xml:space="preserve"> </v>
      </c>
      <c r="AN1666" t="str" cm="1">
        <f t="array" ref="AN166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66" t="str" cm="1">
        <f t="array" ref="AO166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6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66" t="e">
        <f>VLOOKUP(data[[#This Row],[Lead Name]],get_cat!$A$170:$B$172,2,0)</f>
        <v>#N/A</v>
      </c>
      <c r="AR166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67" spans="1:44" x14ac:dyDescent="0.35">
      <c r="A1667" t="s">
        <v>133</v>
      </c>
      <c r="B1667" t="s">
        <v>322</v>
      </c>
      <c r="C1667" t="s">
        <v>322</v>
      </c>
      <c r="D1667" t="s">
        <v>322</v>
      </c>
      <c r="E1667" t="s">
        <v>48</v>
      </c>
      <c r="F1667" t="s">
        <v>48</v>
      </c>
      <c r="G1667" t="s">
        <v>48</v>
      </c>
      <c r="H1667" t="s">
        <v>48</v>
      </c>
      <c r="I1667" t="s">
        <v>48</v>
      </c>
      <c r="J1667" t="s">
        <v>48</v>
      </c>
      <c r="K1667" t="s">
        <v>48</v>
      </c>
      <c r="L1667" t="s">
        <v>48</v>
      </c>
      <c r="M1667" t="s">
        <v>48</v>
      </c>
      <c r="N1667" t="s">
        <v>48</v>
      </c>
      <c r="O1667" t="s">
        <v>48</v>
      </c>
      <c r="P1667" t="s">
        <v>48</v>
      </c>
      <c r="Q1667" t="s">
        <v>48</v>
      </c>
      <c r="R1667" t="s">
        <v>48</v>
      </c>
      <c r="S1667" t="s">
        <v>48</v>
      </c>
      <c r="T1667" t="s">
        <v>322</v>
      </c>
      <c r="U1667" t="s">
        <v>322</v>
      </c>
      <c r="V1667" t="s">
        <v>322</v>
      </c>
      <c r="W1667" t="s">
        <v>322</v>
      </c>
      <c r="X1667" t="s">
        <v>322</v>
      </c>
      <c r="Y1667" t="s">
        <v>322</v>
      </c>
      <c r="Z1667" t="s">
        <v>322</v>
      </c>
      <c r="AH1667" t="s">
        <v>322</v>
      </c>
      <c r="AI1667" s="26"/>
      <c r="AJ1667" s="26" t="s">
        <v>322</v>
      </c>
      <c r="AK1667" s="26" t="s">
        <v>322</v>
      </c>
      <c r="AL1667" s="26" t="s">
        <v>322</v>
      </c>
      <c r="AM1667" s="26" t="str" cm="1">
        <f t="array" ref="AM1667">IF(AH1667="Yes",T1667&amp;" (Suspended as of: "&amp;TEXT(AI1667,"m/dd/yyyy")&amp;")",T1667)</f>
        <v xml:space="preserve"> </v>
      </c>
      <c r="AN1667" t="str" cm="1">
        <f t="array" ref="AN166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67" t="str" cm="1">
        <f t="array" ref="AO166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6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67" t="e">
        <f>VLOOKUP(data[[#This Row],[Lead Name]],get_cat!$A$170:$B$172,2,0)</f>
        <v>#N/A</v>
      </c>
      <c r="AR166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68" spans="1:44" x14ac:dyDescent="0.35">
      <c r="A1668" t="s">
        <v>133</v>
      </c>
      <c r="B1668" t="s">
        <v>322</v>
      </c>
      <c r="C1668" t="s">
        <v>322</v>
      </c>
      <c r="D1668" t="s">
        <v>322</v>
      </c>
      <c r="E1668" t="s">
        <v>48</v>
      </c>
      <c r="F1668" t="s">
        <v>48</v>
      </c>
      <c r="G1668" t="s">
        <v>48</v>
      </c>
      <c r="H1668" t="s">
        <v>48</v>
      </c>
      <c r="I1668" t="s">
        <v>48</v>
      </c>
      <c r="J1668" t="s">
        <v>48</v>
      </c>
      <c r="K1668" t="s">
        <v>48</v>
      </c>
      <c r="L1668" t="s">
        <v>48</v>
      </c>
      <c r="M1668" t="s">
        <v>48</v>
      </c>
      <c r="N1668" t="s">
        <v>48</v>
      </c>
      <c r="O1668" t="s">
        <v>48</v>
      </c>
      <c r="P1668" t="s">
        <v>48</v>
      </c>
      <c r="Q1668" t="s">
        <v>48</v>
      </c>
      <c r="R1668" t="s">
        <v>48</v>
      </c>
      <c r="S1668" t="s">
        <v>48</v>
      </c>
      <c r="T1668" t="s">
        <v>322</v>
      </c>
      <c r="U1668" t="s">
        <v>322</v>
      </c>
      <c r="V1668" t="s">
        <v>322</v>
      </c>
      <c r="W1668" t="s">
        <v>322</v>
      </c>
      <c r="X1668" t="s">
        <v>322</v>
      </c>
      <c r="Y1668" t="s">
        <v>322</v>
      </c>
      <c r="Z1668" t="s">
        <v>322</v>
      </c>
      <c r="AH1668" t="s">
        <v>322</v>
      </c>
      <c r="AI1668" s="26"/>
      <c r="AJ1668" s="26" t="s">
        <v>322</v>
      </c>
      <c r="AK1668" s="26" t="s">
        <v>322</v>
      </c>
      <c r="AL1668" s="26" t="s">
        <v>322</v>
      </c>
      <c r="AM1668" s="26" t="str" cm="1">
        <f t="array" ref="AM1668">IF(AH1668="Yes",T1668&amp;" (Suspended as of: "&amp;TEXT(AI1668,"m/dd/yyyy")&amp;")",T1668)</f>
        <v xml:space="preserve"> </v>
      </c>
      <c r="AN1668" t="str" cm="1">
        <f t="array" ref="AN166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68" t="str" cm="1">
        <f t="array" ref="AO166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6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68" t="e">
        <f>VLOOKUP(data[[#This Row],[Lead Name]],get_cat!$A$170:$B$172,2,0)</f>
        <v>#N/A</v>
      </c>
      <c r="AR166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69" spans="1:44" x14ac:dyDescent="0.35">
      <c r="A1669" t="s">
        <v>133</v>
      </c>
      <c r="B1669" t="s">
        <v>322</v>
      </c>
      <c r="C1669" t="s">
        <v>322</v>
      </c>
      <c r="D1669" t="s">
        <v>322</v>
      </c>
      <c r="E1669" t="s">
        <v>48</v>
      </c>
      <c r="F1669" t="s">
        <v>48</v>
      </c>
      <c r="G1669" t="s">
        <v>48</v>
      </c>
      <c r="H1669" t="s">
        <v>48</v>
      </c>
      <c r="I1669" t="s">
        <v>48</v>
      </c>
      <c r="J1669" t="s">
        <v>48</v>
      </c>
      <c r="K1669" t="s">
        <v>48</v>
      </c>
      <c r="L1669" t="s">
        <v>48</v>
      </c>
      <c r="M1669" t="s">
        <v>48</v>
      </c>
      <c r="N1669" t="s">
        <v>48</v>
      </c>
      <c r="O1669" t="s">
        <v>48</v>
      </c>
      <c r="P1669" t="s">
        <v>48</v>
      </c>
      <c r="Q1669" t="s">
        <v>48</v>
      </c>
      <c r="R1669" t="s">
        <v>48</v>
      </c>
      <c r="S1669" t="s">
        <v>48</v>
      </c>
      <c r="T1669" t="s">
        <v>322</v>
      </c>
      <c r="U1669" t="s">
        <v>322</v>
      </c>
      <c r="V1669" t="s">
        <v>322</v>
      </c>
      <c r="W1669" t="s">
        <v>322</v>
      </c>
      <c r="X1669" t="s">
        <v>322</v>
      </c>
      <c r="Y1669" t="s">
        <v>322</v>
      </c>
      <c r="Z1669" t="s">
        <v>322</v>
      </c>
      <c r="AH1669" t="s">
        <v>322</v>
      </c>
      <c r="AI1669" s="26"/>
      <c r="AJ1669" s="26" t="s">
        <v>322</v>
      </c>
      <c r="AK1669" s="26" t="s">
        <v>322</v>
      </c>
      <c r="AL1669" s="26" t="s">
        <v>322</v>
      </c>
      <c r="AM1669" s="26" t="str" cm="1">
        <f t="array" ref="AM1669">IF(AH1669="Yes",T1669&amp;" (Suspended as of: "&amp;TEXT(AI1669,"m/dd/yyyy")&amp;")",T1669)</f>
        <v xml:space="preserve"> </v>
      </c>
      <c r="AN1669" t="str" cm="1">
        <f t="array" ref="AN166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69" t="str" cm="1">
        <f t="array" ref="AO166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6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69" t="e">
        <f>VLOOKUP(data[[#This Row],[Lead Name]],get_cat!$A$170:$B$172,2,0)</f>
        <v>#N/A</v>
      </c>
      <c r="AR166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70" spans="1:44" x14ac:dyDescent="0.35">
      <c r="A1670" t="s">
        <v>133</v>
      </c>
      <c r="B1670" t="s">
        <v>322</v>
      </c>
      <c r="C1670" t="s">
        <v>322</v>
      </c>
      <c r="D1670" t="s">
        <v>322</v>
      </c>
      <c r="E1670" t="s">
        <v>48</v>
      </c>
      <c r="F1670" t="s">
        <v>48</v>
      </c>
      <c r="G1670" t="s">
        <v>48</v>
      </c>
      <c r="H1670" t="s">
        <v>48</v>
      </c>
      <c r="I1670" t="s">
        <v>48</v>
      </c>
      <c r="J1670" t="s">
        <v>48</v>
      </c>
      <c r="K1670" t="s">
        <v>48</v>
      </c>
      <c r="L1670" t="s">
        <v>48</v>
      </c>
      <c r="M1670" t="s">
        <v>48</v>
      </c>
      <c r="N1670" t="s">
        <v>48</v>
      </c>
      <c r="O1670" t="s">
        <v>48</v>
      </c>
      <c r="P1670" t="s">
        <v>48</v>
      </c>
      <c r="Q1670" t="s">
        <v>48</v>
      </c>
      <c r="R1670" t="s">
        <v>48</v>
      </c>
      <c r="S1670" t="s">
        <v>48</v>
      </c>
      <c r="T1670" t="s">
        <v>322</v>
      </c>
      <c r="U1670" t="s">
        <v>322</v>
      </c>
      <c r="V1670" t="s">
        <v>322</v>
      </c>
      <c r="W1670" t="s">
        <v>322</v>
      </c>
      <c r="X1670" t="s">
        <v>322</v>
      </c>
      <c r="Y1670" t="s">
        <v>322</v>
      </c>
      <c r="Z1670" t="s">
        <v>322</v>
      </c>
      <c r="AH1670" t="s">
        <v>322</v>
      </c>
      <c r="AI1670" s="26"/>
      <c r="AJ1670" s="26" t="s">
        <v>322</v>
      </c>
      <c r="AK1670" s="26" t="s">
        <v>322</v>
      </c>
      <c r="AL1670" s="26" t="s">
        <v>322</v>
      </c>
      <c r="AM1670" s="26" t="str" cm="1">
        <f t="array" ref="AM1670">IF(AH1670="Yes",T1670&amp;" (Suspended as of: "&amp;TEXT(AI1670,"m/dd/yyyy")&amp;")",T1670)</f>
        <v xml:space="preserve"> </v>
      </c>
      <c r="AN1670" t="str" cm="1">
        <f t="array" ref="AN167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70" t="str" cm="1">
        <f t="array" ref="AO167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7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70" t="e">
        <f>VLOOKUP(data[[#This Row],[Lead Name]],get_cat!$A$170:$B$172,2,0)</f>
        <v>#N/A</v>
      </c>
      <c r="AR167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71" spans="1:44" x14ac:dyDescent="0.35">
      <c r="A1671" t="s">
        <v>133</v>
      </c>
      <c r="B1671" t="s">
        <v>322</v>
      </c>
      <c r="C1671" t="s">
        <v>322</v>
      </c>
      <c r="D1671" t="s">
        <v>322</v>
      </c>
      <c r="E1671" t="s">
        <v>48</v>
      </c>
      <c r="F1671" t="s">
        <v>48</v>
      </c>
      <c r="G1671" t="s">
        <v>48</v>
      </c>
      <c r="H1671" t="s">
        <v>48</v>
      </c>
      <c r="I1671" t="s">
        <v>48</v>
      </c>
      <c r="J1671" t="s">
        <v>48</v>
      </c>
      <c r="K1671" t="s">
        <v>48</v>
      </c>
      <c r="L1671" t="s">
        <v>48</v>
      </c>
      <c r="M1671" t="s">
        <v>48</v>
      </c>
      <c r="N1671" t="s">
        <v>48</v>
      </c>
      <c r="O1671" t="s">
        <v>48</v>
      </c>
      <c r="P1671" t="s">
        <v>48</v>
      </c>
      <c r="Q1671" t="s">
        <v>48</v>
      </c>
      <c r="R1671" t="s">
        <v>48</v>
      </c>
      <c r="S1671" t="s">
        <v>48</v>
      </c>
      <c r="T1671" t="s">
        <v>322</v>
      </c>
      <c r="U1671" t="s">
        <v>322</v>
      </c>
      <c r="V1671" t="s">
        <v>322</v>
      </c>
      <c r="W1671" t="s">
        <v>322</v>
      </c>
      <c r="X1671" t="s">
        <v>322</v>
      </c>
      <c r="Y1671" t="s">
        <v>322</v>
      </c>
      <c r="Z1671" t="s">
        <v>322</v>
      </c>
      <c r="AH1671" t="s">
        <v>322</v>
      </c>
      <c r="AI1671" s="26"/>
      <c r="AJ1671" s="26" t="s">
        <v>322</v>
      </c>
      <c r="AK1671" s="26" t="s">
        <v>322</v>
      </c>
      <c r="AL1671" s="26" t="s">
        <v>322</v>
      </c>
      <c r="AM1671" s="26" t="str" cm="1">
        <f t="array" ref="AM1671">IF(AH1671="Yes",T1671&amp;" (Suspended as of: "&amp;TEXT(AI1671,"m/dd/yyyy")&amp;")",T1671)</f>
        <v xml:space="preserve"> </v>
      </c>
      <c r="AN1671" t="str" cm="1">
        <f t="array" ref="AN167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71" t="str" cm="1">
        <f t="array" ref="AO167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7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71" t="e">
        <f>VLOOKUP(data[[#This Row],[Lead Name]],get_cat!$A$170:$B$172,2,0)</f>
        <v>#N/A</v>
      </c>
      <c r="AR167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72" spans="1:44" x14ac:dyDescent="0.35">
      <c r="A1672" t="s">
        <v>133</v>
      </c>
      <c r="B1672" t="s">
        <v>322</v>
      </c>
      <c r="C1672" t="s">
        <v>322</v>
      </c>
      <c r="D1672" t="s">
        <v>322</v>
      </c>
      <c r="E1672" t="s">
        <v>48</v>
      </c>
      <c r="F1672" t="s">
        <v>48</v>
      </c>
      <c r="G1672" t="s">
        <v>48</v>
      </c>
      <c r="H1672" t="s">
        <v>48</v>
      </c>
      <c r="I1672" t="s">
        <v>48</v>
      </c>
      <c r="J1672" t="s">
        <v>48</v>
      </c>
      <c r="K1672" t="s">
        <v>48</v>
      </c>
      <c r="L1672" t="s">
        <v>48</v>
      </c>
      <c r="M1672" t="s">
        <v>48</v>
      </c>
      <c r="N1672" t="s">
        <v>48</v>
      </c>
      <c r="O1672" t="s">
        <v>48</v>
      </c>
      <c r="P1672" t="s">
        <v>48</v>
      </c>
      <c r="Q1672" t="s">
        <v>48</v>
      </c>
      <c r="R1672" t="s">
        <v>48</v>
      </c>
      <c r="S1672" t="s">
        <v>48</v>
      </c>
      <c r="T1672" t="s">
        <v>322</v>
      </c>
      <c r="U1672" t="s">
        <v>322</v>
      </c>
      <c r="V1672" t="s">
        <v>322</v>
      </c>
      <c r="W1672" t="s">
        <v>322</v>
      </c>
      <c r="X1672" t="s">
        <v>322</v>
      </c>
      <c r="Y1672" t="s">
        <v>322</v>
      </c>
      <c r="Z1672" t="s">
        <v>322</v>
      </c>
      <c r="AH1672" t="s">
        <v>322</v>
      </c>
      <c r="AI1672" s="26"/>
      <c r="AJ1672" s="26" t="s">
        <v>322</v>
      </c>
      <c r="AK1672" s="26" t="s">
        <v>322</v>
      </c>
      <c r="AL1672" s="26" t="s">
        <v>322</v>
      </c>
      <c r="AM1672" s="26" t="str" cm="1">
        <f t="array" ref="AM1672">IF(AH1672="Yes",T1672&amp;" (Suspended as of: "&amp;TEXT(AI1672,"m/dd/yyyy")&amp;")",T1672)</f>
        <v xml:space="preserve"> </v>
      </c>
      <c r="AN1672" t="str" cm="1">
        <f t="array" ref="AN167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72" t="str" cm="1">
        <f t="array" ref="AO167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7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72" t="e">
        <f>VLOOKUP(data[[#This Row],[Lead Name]],get_cat!$A$170:$B$172,2,0)</f>
        <v>#N/A</v>
      </c>
      <c r="AR167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73" spans="1:44" x14ac:dyDescent="0.35">
      <c r="A1673" t="s">
        <v>133</v>
      </c>
      <c r="B1673" t="s">
        <v>322</v>
      </c>
      <c r="C1673" t="s">
        <v>322</v>
      </c>
      <c r="D1673" t="s">
        <v>322</v>
      </c>
      <c r="E1673" t="s">
        <v>48</v>
      </c>
      <c r="F1673" t="s">
        <v>48</v>
      </c>
      <c r="G1673" t="s">
        <v>48</v>
      </c>
      <c r="H1673" t="s">
        <v>48</v>
      </c>
      <c r="I1673" t="s">
        <v>48</v>
      </c>
      <c r="J1673" t="s">
        <v>48</v>
      </c>
      <c r="K1673" t="s">
        <v>48</v>
      </c>
      <c r="L1673" t="s">
        <v>48</v>
      </c>
      <c r="M1673" t="s">
        <v>48</v>
      </c>
      <c r="N1673" t="s">
        <v>48</v>
      </c>
      <c r="O1673" t="s">
        <v>48</v>
      </c>
      <c r="P1673" t="s">
        <v>48</v>
      </c>
      <c r="Q1673" t="s">
        <v>48</v>
      </c>
      <c r="R1673" t="s">
        <v>48</v>
      </c>
      <c r="S1673" t="s">
        <v>48</v>
      </c>
      <c r="T1673" t="s">
        <v>322</v>
      </c>
      <c r="U1673" t="s">
        <v>322</v>
      </c>
      <c r="V1673" t="s">
        <v>322</v>
      </c>
      <c r="W1673" t="s">
        <v>322</v>
      </c>
      <c r="X1673" t="s">
        <v>322</v>
      </c>
      <c r="Y1673" t="s">
        <v>322</v>
      </c>
      <c r="Z1673" t="s">
        <v>322</v>
      </c>
      <c r="AH1673" t="s">
        <v>322</v>
      </c>
      <c r="AI1673" s="26"/>
      <c r="AJ1673" s="26" t="s">
        <v>322</v>
      </c>
      <c r="AK1673" s="26" t="s">
        <v>322</v>
      </c>
      <c r="AL1673" s="26" t="s">
        <v>322</v>
      </c>
      <c r="AM1673" s="26" t="str" cm="1">
        <f t="array" ref="AM1673">IF(AH1673="Yes",T1673&amp;" (Suspended as of: "&amp;TEXT(AI1673,"m/dd/yyyy")&amp;")",T1673)</f>
        <v xml:space="preserve"> </v>
      </c>
      <c r="AN1673" t="str" cm="1">
        <f t="array" ref="AN167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73" t="str" cm="1">
        <f t="array" ref="AO167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7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73" t="e">
        <f>VLOOKUP(data[[#This Row],[Lead Name]],get_cat!$A$170:$B$172,2,0)</f>
        <v>#N/A</v>
      </c>
      <c r="AR167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74" spans="1:44" x14ac:dyDescent="0.35">
      <c r="A1674" t="s">
        <v>133</v>
      </c>
      <c r="B1674" t="s">
        <v>322</v>
      </c>
      <c r="C1674" t="s">
        <v>322</v>
      </c>
      <c r="D1674" t="s">
        <v>322</v>
      </c>
      <c r="E1674" t="s">
        <v>48</v>
      </c>
      <c r="F1674" t="s">
        <v>48</v>
      </c>
      <c r="G1674" t="s">
        <v>48</v>
      </c>
      <c r="H1674" t="s">
        <v>48</v>
      </c>
      <c r="I1674" t="s">
        <v>48</v>
      </c>
      <c r="J1674" t="s">
        <v>48</v>
      </c>
      <c r="K1674" t="s">
        <v>48</v>
      </c>
      <c r="L1674" t="s">
        <v>48</v>
      </c>
      <c r="M1674" t="s">
        <v>48</v>
      </c>
      <c r="N1674" t="s">
        <v>48</v>
      </c>
      <c r="O1674" t="s">
        <v>48</v>
      </c>
      <c r="P1674" t="s">
        <v>48</v>
      </c>
      <c r="Q1674" t="s">
        <v>48</v>
      </c>
      <c r="R1674" t="s">
        <v>48</v>
      </c>
      <c r="S1674" t="s">
        <v>48</v>
      </c>
      <c r="T1674" t="s">
        <v>322</v>
      </c>
      <c r="U1674" t="s">
        <v>322</v>
      </c>
      <c r="V1674" t="s">
        <v>322</v>
      </c>
      <c r="W1674" t="s">
        <v>322</v>
      </c>
      <c r="X1674" t="s">
        <v>322</v>
      </c>
      <c r="Y1674" t="s">
        <v>322</v>
      </c>
      <c r="Z1674" t="s">
        <v>322</v>
      </c>
      <c r="AH1674" t="s">
        <v>322</v>
      </c>
      <c r="AI1674" s="26"/>
      <c r="AJ1674" s="26" t="s">
        <v>322</v>
      </c>
      <c r="AK1674" s="26" t="s">
        <v>322</v>
      </c>
      <c r="AL1674" s="26" t="s">
        <v>322</v>
      </c>
      <c r="AM1674" s="26" t="str" cm="1">
        <f t="array" ref="AM1674">IF(AH1674="Yes",T1674&amp;" (Suspended as of: "&amp;TEXT(AI1674,"m/dd/yyyy")&amp;")",T1674)</f>
        <v xml:space="preserve"> </v>
      </c>
      <c r="AN1674" t="str" cm="1">
        <f t="array" ref="AN167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74" t="str" cm="1">
        <f t="array" ref="AO167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7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74" t="e">
        <f>VLOOKUP(data[[#This Row],[Lead Name]],get_cat!$A$170:$B$172,2,0)</f>
        <v>#N/A</v>
      </c>
      <c r="AR167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75" spans="1:44" x14ac:dyDescent="0.35">
      <c r="A1675" t="s">
        <v>133</v>
      </c>
      <c r="B1675" t="s">
        <v>322</v>
      </c>
      <c r="C1675" t="s">
        <v>322</v>
      </c>
      <c r="D1675" t="s">
        <v>322</v>
      </c>
      <c r="E1675" t="s">
        <v>48</v>
      </c>
      <c r="F1675" t="s">
        <v>48</v>
      </c>
      <c r="G1675" t="s">
        <v>48</v>
      </c>
      <c r="H1675" t="s">
        <v>48</v>
      </c>
      <c r="I1675" t="s">
        <v>48</v>
      </c>
      <c r="J1675" t="s">
        <v>48</v>
      </c>
      <c r="K1675" t="s">
        <v>48</v>
      </c>
      <c r="L1675" t="s">
        <v>48</v>
      </c>
      <c r="M1675" t="s">
        <v>48</v>
      </c>
      <c r="N1675" t="s">
        <v>48</v>
      </c>
      <c r="O1675" t="s">
        <v>48</v>
      </c>
      <c r="P1675" t="s">
        <v>48</v>
      </c>
      <c r="Q1675" t="s">
        <v>48</v>
      </c>
      <c r="R1675" t="s">
        <v>48</v>
      </c>
      <c r="S1675" t="s">
        <v>48</v>
      </c>
      <c r="T1675" t="s">
        <v>322</v>
      </c>
      <c r="U1675" t="s">
        <v>322</v>
      </c>
      <c r="V1675" t="s">
        <v>322</v>
      </c>
      <c r="W1675" t="s">
        <v>322</v>
      </c>
      <c r="X1675" t="s">
        <v>322</v>
      </c>
      <c r="Y1675" t="s">
        <v>322</v>
      </c>
      <c r="Z1675" t="s">
        <v>322</v>
      </c>
      <c r="AH1675" t="s">
        <v>322</v>
      </c>
      <c r="AI1675" s="26"/>
      <c r="AJ1675" s="26" t="s">
        <v>322</v>
      </c>
      <c r="AK1675" s="26" t="s">
        <v>322</v>
      </c>
      <c r="AL1675" s="26" t="s">
        <v>322</v>
      </c>
      <c r="AM1675" s="26" t="str" cm="1">
        <f t="array" ref="AM1675">IF(AH1675="Yes",T1675&amp;" (Suspended as of: "&amp;TEXT(AI1675,"m/dd/yyyy")&amp;")",T1675)</f>
        <v xml:space="preserve"> </v>
      </c>
      <c r="AN1675" t="str" cm="1">
        <f t="array" ref="AN167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75" t="str" cm="1">
        <f t="array" ref="AO167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7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75" t="e">
        <f>VLOOKUP(data[[#This Row],[Lead Name]],get_cat!$A$170:$B$172,2,0)</f>
        <v>#N/A</v>
      </c>
      <c r="AR167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76" spans="1:44" x14ac:dyDescent="0.35">
      <c r="A1676" t="s">
        <v>133</v>
      </c>
      <c r="B1676" t="s">
        <v>322</v>
      </c>
      <c r="C1676" t="s">
        <v>322</v>
      </c>
      <c r="D1676" t="s">
        <v>322</v>
      </c>
      <c r="E1676" t="s">
        <v>48</v>
      </c>
      <c r="F1676" t="s">
        <v>48</v>
      </c>
      <c r="G1676" t="s">
        <v>48</v>
      </c>
      <c r="H1676" t="s">
        <v>48</v>
      </c>
      <c r="I1676" t="s">
        <v>48</v>
      </c>
      <c r="J1676" t="s">
        <v>48</v>
      </c>
      <c r="K1676" t="s">
        <v>48</v>
      </c>
      <c r="L1676" t="s">
        <v>48</v>
      </c>
      <c r="M1676" t="s">
        <v>48</v>
      </c>
      <c r="N1676" t="s">
        <v>48</v>
      </c>
      <c r="O1676" t="s">
        <v>48</v>
      </c>
      <c r="P1676" t="s">
        <v>48</v>
      </c>
      <c r="Q1676" t="s">
        <v>48</v>
      </c>
      <c r="R1676" t="s">
        <v>48</v>
      </c>
      <c r="S1676" t="s">
        <v>48</v>
      </c>
      <c r="T1676" t="s">
        <v>322</v>
      </c>
      <c r="U1676" t="s">
        <v>322</v>
      </c>
      <c r="V1676" t="s">
        <v>322</v>
      </c>
      <c r="W1676" t="s">
        <v>322</v>
      </c>
      <c r="X1676" t="s">
        <v>322</v>
      </c>
      <c r="Y1676" t="s">
        <v>322</v>
      </c>
      <c r="Z1676" t="s">
        <v>322</v>
      </c>
      <c r="AH1676" t="s">
        <v>322</v>
      </c>
      <c r="AI1676" s="26"/>
      <c r="AJ1676" s="26" t="s">
        <v>322</v>
      </c>
      <c r="AK1676" s="26" t="s">
        <v>322</v>
      </c>
      <c r="AL1676" s="26" t="s">
        <v>322</v>
      </c>
      <c r="AM1676" s="26" t="str" cm="1">
        <f t="array" ref="AM1676">IF(AH1676="Yes",T1676&amp;" (Suspended as of: "&amp;TEXT(AI1676,"m/dd/yyyy")&amp;")",T1676)</f>
        <v xml:space="preserve"> </v>
      </c>
      <c r="AN1676" t="str" cm="1">
        <f t="array" ref="AN167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76" t="str" cm="1">
        <f t="array" ref="AO167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7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76" t="e">
        <f>VLOOKUP(data[[#This Row],[Lead Name]],get_cat!$A$170:$B$172,2,0)</f>
        <v>#N/A</v>
      </c>
      <c r="AR167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77" spans="1:44" x14ac:dyDescent="0.35">
      <c r="A1677" t="s">
        <v>133</v>
      </c>
      <c r="B1677" t="s">
        <v>322</v>
      </c>
      <c r="C1677" t="s">
        <v>322</v>
      </c>
      <c r="D1677" t="s">
        <v>322</v>
      </c>
      <c r="E1677" t="s">
        <v>48</v>
      </c>
      <c r="F1677" t="s">
        <v>48</v>
      </c>
      <c r="G1677" t="s">
        <v>48</v>
      </c>
      <c r="H1677" t="s">
        <v>48</v>
      </c>
      <c r="I1677" t="s">
        <v>48</v>
      </c>
      <c r="J1677" t="s">
        <v>48</v>
      </c>
      <c r="K1677" t="s">
        <v>48</v>
      </c>
      <c r="L1677" t="s">
        <v>48</v>
      </c>
      <c r="M1677" t="s">
        <v>48</v>
      </c>
      <c r="N1677" t="s">
        <v>48</v>
      </c>
      <c r="O1677" t="s">
        <v>48</v>
      </c>
      <c r="P1677" t="s">
        <v>48</v>
      </c>
      <c r="Q1677" t="s">
        <v>48</v>
      </c>
      <c r="R1677" t="s">
        <v>48</v>
      </c>
      <c r="S1677" t="s">
        <v>48</v>
      </c>
      <c r="T1677" t="s">
        <v>322</v>
      </c>
      <c r="U1677" t="s">
        <v>322</v>
      </c>
      <c r="V1677" t="s">
        <v>322</v>
      </c>
      <c r="W1677" t="s">
        <v>322</v>
      </c>
      <c r="X1677" t="s">
        <v>322</v>
      </c>
      <c r="Y1677" t="s">
        <v>322</v>
      </c>
      <c r="Z1677" t="s">
        <v>322</v>
      </c>
      <c r="AH1677" t="s">
        <v>322</v>
      </c>
      <c r="AI1677" s="26"/>
      <c r="AJ1677" s="26" t="s">
        <v>322</v>
      </c>
      <c r="AK1677" s="26" t="s">
        <v>322</v>
      </c>
      <c r="AL1677" s="26" t="s">
        <v>322</v>
      </c>
      <c r="AM1677" s="26" t="str" cm="1">
        <f t="array" ref="AM1677">IF(AH1677="Yes",T1677&amp;" (Suspended as of: "&amp;TEXT(AI1677,"m/dd/yyyy")&amp;")",T1677)</f>
        <v xml:space="preserve"> </v>
      </c>
      <c r="AN1677" t="str" cm="1">
        <f t="array" ref="AN167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77" t="str" cm="1">
        <f t="array" ref="AO167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7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77" t="e">
        <f>VLOOKUP(data[[#This Row],[Lead Name]],get_cat!$A$170:$B$172,2,0)</f>
        <v>#N/A</v>
      </c>
      <c r="AR167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78" spans="1:44" x14ac:dyDescent="0.35">
      <c r="A1678" t="s">
        <v>133</v>
      </c>
      <c r="B1678" t="s">
        <v>322</v>
      </c>
      <c r="C1678" t="s">
        <v>322</v>
      </c>
      <c r="D1678" t="s">
        <v>322</v>
      </c>
      <c r="E1678" t="s">
        <v>48</v>
      </c>
      <c r="F1678" t="s">
        <v>48</v>
      </c>
      <c r="G1678" t="s">
        <v>48</v>
      </c>
      <c r="H1678" t="s">
        <v>48</v>
      </c>
      <c r="I1678" t="s">
        <v>48</v>
      </c>
      <c r="J1678" t="s">
        <v>48</v>
      </c>
      <c r="K1678" t="s">
        <v>48</v>
      </c>
      <c r="L1678" t="s">
        <v>48</v>
      </c>
      <c r="M1678" t="s">
        <v>48</v>
      </c>
      <c r="N1678" t="s">
        <v>48</v>
      </c>
      <c r="O1678" t="s">
        <v>48</v>
      </c>
      <c r="P1678" t="s">
        <v>48</v>
      </c>
      <c r="Q1678" t="s">
        <v>48</v>
      </c>
      <c r="R1678" t="s">
        <v>48</v>
      </c>
      <c r="S1678" t="s">
        <v>48</v>
      </c>
      <c r="T1678" t="s">
        <v>322</v>
      </c>
      <c r="U1678" t="s">
        <v>322</v>
      </c>
      <c r="V1678" t="s">
        <v>322</v>
      </c>
      <c r="W1678" t="s">
        <v>322</v>
      </c>
      <c r="X1678" t="s">
        <v>322</v>
      </c>
      <c r="Y1678" t="s">
        <v>322</v>
      </c>
      <c r="Z1678" t="s">
        <v>322</v>
      </c>
      <c r="AH1678" t="s">
        <v>322</v>
      </c>
      <c r="AI1678" s="26"/>
      <c r="AJ1678" s="26" t="s">
        <v>322</v>
      </c>
      <c r="AK1678" s="26" t="s">
        <v>322</v>
      </c>
      <c r="AL1678" s="26" t="s">
        <v>322</v>
      </c>
      <c r="AM1678" s="26" t="str" cm="1">
        <f t="array" ref="AM1678">IF(AH1678="Yes",T1678&amp;" (Suspended as of: "&amp;TEXT(AI1678,"m/dd/yyyy")&amp;")",T1678)</f>
        <v xml:space="preserve"> </v>
      </c>
      <c r="AN1678" t="str" cm="1">
        <f t="array" ref="AN167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78" t="str" cm="1">
        <f t="array" ref="AO167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7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78" t="e">
        <f>VLOOKUP(data[[#This Row],[Lead Name]],get_cat!$A$170:$B$172,2,0)</f>
        <v>#N/A</v>
      </c>
      <c r="AR167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79" spans="1:44" x14ac:dyDescent="0.35">
      <c r="A1679" t="s">
        <v>133</v>
      </c>
      <c r="B1679" t="s">
        <v>322</v>
      </c>
      <c r="C1679" t="s">
        <v>322</v>
      </c>
      <c r="D1679" t="s">
        <v>322</v>
      </c>
      <c r="E1679" t="s">
        <v>48</v>
      </c>
      <c r="F1679" t="s">
        <v>48</v>
      </c>
      <c r="G1679" t="s">
        <v>48</v>
      </c>
      <c r="H1679" t="s">
        <v>48</v>
      </c>
      <c r="I1679" t="s">
        <v>48</v>
      </c>
      <c r="J1679" t="s">
        <v>48</v>
      </c>
      <c r="K1679" t="s">
        <v>48</v>
      </c>
      <c r="L1679" t="s">
        <v>48</v>
      </c>
      <c r="M1679" t="s">
        <v>48</v>
      </c>
      <c r="N1679" t="s">
        <v>48</v>
      </c>
      <c r="O1679" t="s">
        <v>48</v>
      </c>
      <c r="P1679" t="s">
        <v>48</v>
      </c>
      <c r="Q1679" t="s">
        <v>48</v>
      </c>
      <c r="R1679" t="s">
        <v>48</v>
      </c>
      <c r="S1679" t="s">
        <v>48</v>
      </c>
      <c r="T1679" t="s">
        <v>322</v>
      </c>
      <c r="U1679" t="s">
        <v>322</v>
      </c>
      <c r="V1679" t="s">
        <v>322</v>
      </c>
      <c r="W1679" t="s">
        <v>322</v>
      </c>
      <c r="X1679" t="s">
        <v>322</v>
      </c>
      <c r="Y1679" t="s">
        <v>322</v>
      </c>
      <c r="Z1679" t="s">
        <v>322</v>
      </c>
      <c r="AH1679" t="s">
        <v>322</v>
      </c>
      <c r="AI1679" s="26"/>
      <c r="AJ1679" s="26" t="s">
        <v>322</v>
      </c>
      <c r="AK1679" s="26" t="s">
        <v>322</v>
      </c>
      <c r="AL1679" s="26" t="s">
        <v>322</v>
      </c>
      <c r="AM1679" s="26" t="str" cm="1">
        <f t="array" ref="AM1679">IF(AH1679="Yes",T1679&amp;" (Suspended as of: "&amp;TEXT(AI1679,"m/dd/yyyy")&amp;")",T1679)</f>
        <v xml:space="preserve"> </v>
      </c>
      <c r="AN1679" t="str" cm="1">
        <f t="array" ref="AN167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79" t="str" cm="1">
        <f t="array" ref="AO167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7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79" t="e">
        <f>VLOOKUP(data[[#This Row],[Lead Name]],get_cat!$A$170:$B$172,2,0)</f>
        <v>#N/A</v>
      </c>
      <c r="AR167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80" spans="1:44" x14ac:dyDescent="0.35">
      <c r="A1680" t="s">
        <v>133</v>
      </c>
      <c r="B1680" t="s">
        <v>322</v>
      </c>
      <c r="C1680" t="s">
        <v>322</v>
      </c>
      <c r="D1680" t="s">
        <v>322</v>
      </c>
      <c r="E1680" t="s">
        <v>48</v>
      </c>
      <c r="F1680" t="s">
        <v>48</v>
      </c>
      <c r="G1680" t="s">
        <v>48</v>
      </c>
      <c r="H1680" t="s">
        <v>48</v>
      </c>
      <c r="I1680" t="s">
        <v>48</v>
      </c>
      <c r="J1680" t="s">
        <v>48</v>
      </c>
      <c r="K1680" t="s">
        <v>48</v>
      </c>
      <c r="L1680" t="s">
        <v>48</v>
      </c>
      <c r="M1680" t="s">
        <v>48</v>
      </c>
      <c r="N1680" t="s">
        <v>48</v>
      </c>
      <c r="O1680" t="s">
        <v>48</v>
      </c>
      <c r="P1680" t="s">
        <v>48</v>
      </c>
      <c r="Q1680" t="s">
        <v>48</v>
      </c>
      <c r="R1680" t="s">
        <v>48</v>
      </c>
      <c r="S1680" t="s">
        <v>48</v>
      </c>
      <c r="T1680" t="s">
        <v>322</v>
      </c>
      <c r="U1680" t="s">
        <v>322</v>
      </c>
      <c r="V1680" t="s">
        <v>322</v>
      </c>
      <c r="W1680" t="s">
        <v>322</v>
      </c>
      <c r="X1680" t="s">
        <v>322</v>
      </c>
      <c r="Y1680" t="s">
        <v>322</v>
      </c>
      <c r="Z1680" t="s">
        <v>322</v>
      </c>
      <c r="AH1680" t="s">
        <v>322</v>
      </c>
      <c r="AI1680" s="26"/>
      <c r="AJ1680" s="26" t="s">
        <v>322</v>
      </c>
      <c r="AK1680" s="26" t="s">
        <v>322</v>
      </c>
      <c r="AL1680" s="26" t="s">
        <v>322</v>
      </c>
      <c r="AM1680" s="26" t="str" cm="1">
        <f t="array" ref="AM1680">IF(AH1680="Yes",T1680&amp;" (Suspended as of: "&amp;TEXT(AI1680,"m/dd/yyyy")&amp;")",T1680)</f>
        <v xml:space="preserve"> </v>
      </c>
      <c r="AN1680" t="str" cm="1">
        <f t="array" ref="AN168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80" t="str" cm="1">
        <f t="array" ref="AO168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8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80" t="e">
        <f>VLOOKUP(data[[#This Row],[Lead Name]],get_cat!$A$170:$B$172,2,0)</f>
        <v>#N/A</v>
      </c>
      <c r="AR168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81" spans="1:44" x14ac:dyDescent="0.35">
      <c r="A1681" t="s">
        <v>133</v>
      </c>
      <c r="B1681" t="s">
        <v>322</v>
      </c>
      <c r="C1681" t="s">
        <v>322</v>
      </c>
      <c r="D1681" t="s">
        <v>322</v>
      </c>
      <c r="E1681" t="s">
        <v>48</v>
      </c>
      <c r="F1681" t="s">
        <v>48</v>
      </c>
      <c r="G1681" t="s">
        <v>48</v>
      </c>
      <c r="H1681" t="s">
        <v>48</v>
      </c>
      <c r="I1681" t="s">
        <v>48</v>
      </c>
      <c r="J1681" t="s">
        <v>48</v>
      </c>
      <c r="K1681" t="s">
        <v>48</v>
      </c>
      <c r="L1681" t="s">
        <v>48</v>
      </c>
      <c r="M1681" t="s">
        <v>48</v>
      </c>
      <c r="N1681" t="s">
        <v>48</v>
      </c>
      <c r="O1681" t="s">
        <v>48</v>
      </c>
      <c r="P1681" t="s">
        <v>48</v>
      </c>
      <c r="Q1681" t="s">
        <v>48</v>
      </c>
      <c r="R1681" t="s">
        <v>48</v>
      </c>
      <c r="S1681" t="s">
        <v>48</v>
      </c>
      <c r="T1681" t="s">
        <v>322</v>
      </c>
      <c r="U1681" t="s">
        <v>322</v>
      </c>
      <c r="V1681" t="s">
        <v>322</v>
      </c>
      <c r="W1681" t="s">
        <v>322</v>
      </c>
      <c r="X1681" t="s">
        <v>322</v>
      </c>
      <c r="Y1681" t="s">
        <v>322</v>
      </c>
      <c r="Z1681" t="s">
        <v>322</v>
      </c>
      <c r="AH1681" t="s">
        <v>322</v>
      </c>
      <c r="AI1681" s="26"/>
      <c r="AJ1681" s="26" t="s">
        <v>322</v>
      </c>
      <c r="AK1681" s="26" t="s">
        <v>322</v>
      </c>
      <c r="AL1681" s="26" t="s">
        <v>322</v>
      </c>
      <c r="AM1681" s="26" t="str" cm="1">
        <f t="array" ref="AM1681">IF(AH1681="Yes",T1681&amp;" (Suspended as of: "&amp;TEXT(AI1681,"m/dd/yyyy")&amp;")",T1681)</f>
        <v xml:space="preserve"> </v>
      </c>
      <c r="AN1681" t="str" cm="1">
        <f t="array" ref="AN168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81" t="str" cm="1">
        <f t="array" ref="AO168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8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81" t="e">
        <f>VLOOKUP(data[[#This Row],[Lead Name]],get_cat!$A$170:$B$172,2,0)</f>
        <v>#N/A</v>
      </c>
      <c r="AR168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82" spans="1:44" x14ac:dyDescent="0.35">
      <c r="A1682" t="s">
        <v>133</v>
      </c>
      <c r="B1682" t="s">
        <v>322</v>
      </c>
      <c r="C1682" t="s">
        <v>322</v>
      </c>
      <c r="D1682" t="s">
        <v>322</v>
      </c>
      <c r="E1682" t="s">
        <v>48</v>
      </c>
      <c r="F1682" t="s">
        <v>48</v>
      </c>
      <c r="G1682" t="s">
        <v>48</v>
      </c>
      <c r="H1682" t="s">
        <v>48</v>
      </c>
      <c r="I1682" t="s">
        <v>48</v>
      </c>
      <c r="J1682" t="s">
        <v>48</v>
      </c>
      <c r="K1682" t="s">
        <v>48</v>
      </c>
      <c r="L1682" t="s">
        <v>48</v>
      </c>
      <c r="M1682" t="s">
        <v>48</v>
      </c>
      <c r="N1682" t="s">
        <v>48</v>
      </c>
      <c r="O1682" t="s">
        <v>48</v>
      </c>
      <c r="P1682" t="s">
        <v>48</v>
      </c>
      <c r="Q1682" t="s">
        <v>48</v>
      </c>
      <c r="R1682" t="s">
        <v>48</v>
      </c>
      <c r="S1682" t="s">
        <v>48</v>
      </c>
      <c r="T1682" t="s">
        <v>322</v>
      </c>
      <c r="U1682" t="s">
        <v>322</v>
      </c>
      <c r="V1682" t="s">
        <v>322</v>
      </c>
      <c r="W1682" t="s">
        <v>322</v>
      </c>
      <c r="X1682" t="s">
        <v>322</v>
      </c>
      <c r="Y1682" t="s">
        <v>322</v>
      </c>
      <c r="Z1682" t="s">
        <v>322</v>
      </c>
      <c r="AH1682" t="s">
        <v>322</v>
      </c>
      <c r="AI1682" s="26"/>
      <c r="AJ1682" s="26" t="s">
        <v>322</v>
      </c>
      <c r="AK1682" s="26" t="s">
        <v>322</v>
      </c>
      <c r="AL1682" s="26" t="s">
        <v>322</v>
      </c>
      <c r="AM1682" s="26" t="str" cm="1">
        <f t="array" ref="AM1682">IF(AH1682="Yes",T1682&amp;" (Suspended as of: "&amp;TEXT(AI1682,"m/dd/yyyy")&amp;")",T1682)</f>
        <v xml:space="preserve"> </v>
      </c>
      <c r="AN1682" t="str" cm="1">
        <f t="array" ref="AN168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82" t="str" cm="1">
        <f t="array" ref="AO168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8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82" t="e">
        <f>VLOOKUP(data[[#This Row],[Lead Name]],get_cat!$A$170:$B$172,2,0)</f>
        <v>#N/A</v>
      </c>
      <c r="AR168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83" spans="1:44" x14ac:dyDescent="0.35">
      <c r="A1683" t="s">
        <v>133</v>
      </c>
      <c r="B1683" t="s">
        <v>322</v>
      </c>
      <c r="C1683" t="s">
        <v>322</v>
      </c>
      <c r="D1683" t="s">
        <v>322</v>
      </c>
      <c r="E1683" t="s">
        <v>48</v>
      </c>
      <c r="F1683" t="s">
        <v>48</v>
      </c>
      <c r="G1683" t="s">
        <v>48</v>
      </c>
      <c r="H1683" t="s">
        <v>48</v>
      </c>
      <c r="I1683" t="s">
        <v>48</v>
      </c>
      <c r="J1683" t="s">
        <v>48</v>
      </c>
      <c r="K1683" t="s">
        <v>48</v>
      </c>
      <c r="L1683" t="s">
        <v>48</v>
      </c>
      <c r="M1683" t="s">
        <v>48</v>
      </c>
      <c r="N1683" t="s">
        <v>48</v>
      </c>
      <c r="O1683" t="s">
        <v>48</v>
      </c>
      <c r="P1683" t="s">
        <v>48</v>
      </c>
      <c r="Q1683" t="s">
        <v>48</v>
      </c>
      <c r="R1683" t="s">
        <v>48</v>
      </c>
      <c r="S1683" t="s">
        <v>48</v>
      </c>
      <c r="T1683" t="s">
        <v>322</v>
      </c>
      <c r="U1683" t="s">
        <v>322</v>
      </c>
      <c r="V1683" t="s">
        <v>322</v>
      </c>
      <c r="W1683" t="s">
        <v>322</v>
      </c>
      <c r="X1683" t="s">
        <v>322</v>
      </c>
      <c r="Y1683" t="s">
        <v>322</v>
      </c>
      <c r="Z1683" t="s">
        <v>322</v>
      </c>
      <c r="AH1683" t="s">
        <v>322</v>
      </c>
      <c r="AI1683" s="26"/>
      <c r="AJ1683" s="26" t="s">
        <v>322</v>
      </c>
      <c r="AK1683" s="26" t="s">
        <v>322</v>
      </c>
      <c r="AL1683" s="26" t="s">
        <v>322</v>
      </c>
      <c r="AM1683" s="26" t="str" cm="1">
        <f t="array" ref="AM1683">IF(AH1683="Yes",T1683&amp;" (Suspended as of: "&amp;TEXT(AI1683,"m/dd/yyyy")&amp;")",T1683)</f>
        <v xml:space="preserve"> </v>
      </c>
      <c r="AN1683" t="str" cm="1">
        <f t="array" ref="AN168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83" t="str" cm="1">
        <f t="array" ref="AO168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8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83" t="e">
        <f>VLOOKUP(data[[#This Row],[Lead Name]],get_cat!$A$170:$B$172,2,0)</f>
        <v>#N/A</v>
      </c>
      <c r="AR168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84" spans="1:44" x14ac:dyDescent="0.35">
      <c r="A1684" t="s">
        <v>133</v>
      </c>
      <c r="B1684" t="s">
        <v>322</v>
      </c>
      <c r="C1684" t="s">
        <v>322</v>
      </c>
      <c r="D1684" t="s">
        <v>322</v>
      </c>
      <c r="E1684" t="s">
        <v>48</v>
      </c>
      <c r="F1684" t="s">
        <v>48</v>
      </c>
      <c r="G1684" t="s">
        <v>48</v>
      </c>
      <c r="H1684" t="s">
        <v>48</v>
      </c>
      <c r="I1684" t="s">
        <v>48</v>
      </c>
      <c r="J1684" t="s">
        <v>48</v>
      </c>
      <c r="K1684" t="s">
        <v>48</v>
      </c>
      <c r="L1684" t="s">
        <v>48</v>
      </c>
      <c r="M1684" t="s">
        <v>48</v>
      </c>
      <c r="N1684" t="s">
        <v>48</v>
      </c>
      <c r="O1684" t="s">
        <v>48</v>
      </c>
      <c r="P1684" t="s">
        <v>48</v>
      </c>
      <c r="Q1684" t="s">
        <v>48</v>
      </c>
      <c r="R1684" t="s">
        <v>48</v>
      </c>
      <c r="S1684" t="s">
        <v>48</v>
      </c>
      <c r="T1684" t="s">
        <v>322</v>
      </c>
      <c r="U1684" t="s">
        <v>322</v>
      </c>
      <c r="V1684" t="s">
        <v>322</v>
      </c>
      <c r="W1684" t="s">
        <v>322</v>
      </c>
      <c r="X1684" t="s">
        <v>322</v>
      </c>
      <c r="Y1684" t="s">
        <v>322</v>
      </c>
      <c r="Z1684" t="s">
        <v>322</v>
      </c>
      <c r="AH1684" t="s">
        <v>322</v>
      </c>
      <c r="AI1684" s="26"/>
      <c r="AJ1684" s="26" t="s">
        <v>322</v>
      </c>
      <c r="AK1684" s="26" t="s">
        <v>322</v>
      </c>
      <c r="AL1684" s="26" t="s">
        <v>322</v>
      </c>
      <c r="AM1684" s="26" t="str" cm="1">
        <f t="array" ref="AM1684">IF(AH1684="Yes",T1684&amp;" (Suspended as of: "&amp;TEXT(AI1684,"m/dd/yyyy")&amp;")",T1684)</f>
        <v xml:space="preserve"> </v>
      </c>
      <c r="AN1684" t="str" cm="1">
        <f t="array" ref="AN168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84" t="str" cm="1">
        <f t="array" ref="AO168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8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84" t="e">
        <f>VLOOKUP(data[[#This Row],[Lead Name]],get_cat!$A$170:$B$172,2,0)</f>
        <v>#N/A</v>
      </c>
      <c r="AR168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85" spans="1:44" x14ac:dyDescent="0.35">
      <c r="A1685" t="s">
        <v>133</v>
      </c>
      <c r="B1685" t="s">
        <v>322</v>
      </c>
      <c r="C1685" t="s">
        <v>322</v>
      </c>
      <c r="D1685" t="s">
        <v>322</v>
      </c>
      <c r="E1685" t="s">
        <v>48</v>
      </c>
      <c r="F1685" t="s">
        <v>48</v>
      </c>
      <c r="G1685" t="s">
        <v>48</v>
      </c>
      <c r="H1685" t="s">
        <v>48</v>
      </c>
      <c r="I1685" t="s">
        <v>48</v>
      </c>
      <c r="J1685" t="s">
        <v>48</v>
      </c>
      <c r="K1685" t="s">
        <v>48</v>
      </c>
      <c r="L1685" t="s">
        <v>48</v>
      </c>
      <c r="M1685" t="s">
        <v>48</v>
      </c>
      <c r="N1685" t="s">
        <v>48</v>
      </c>
      <c r="O1685" t="s">
        <v>48</v>
      </c>
      <c r="P1685" t="s">
        <v>48</v>
      </c>
      <c r="Q1685" t="s">
        <v>48</v>
      </c>
      <c r="R1685" t="s">
        <v>48</v>
      </c>
      <c r="S1685" t="s">
        <v>48</v>
      </c>
      <c r="T1685" t="s">
        <v>322</v>
      </c>
      <c r="U1685" t="s">
        <v>322</v>
      </c>
      <c r="V1685" t="s">
        <v>322</v>
      </c>
      <c r="W1685" t="s">
        <v>322</v>
      </c>
      <c r="X1685" t="s">
        <v>322</v>
      </c>
      <c r="Y1685" t="s">
        <v>322</v>
      </c>
      <c r="Z1685" t="s">
        <v>322</v>
      </c>
      <c r="AH1685" t="s">
        <v>322</v>
      </c>
      <c r="AI1685" s="26"/>
      <c r="AJ1685" s="26" t="s">
        <v>322</v>
      </c>
      <c r="AK1685" s="26" t="s">
        <v>322</v>
      </c>
      <c r="AL1685" s="26" t="s">
        <v>322</v>
      </c>
      <c r="AM1685" s="26" t="str" cm="1">
        <f t="array" ref="AM1685">IF(AH1685="Yes",T1685&amp;" (Suspended as of: "&amp;TEXT(AI1685,"m/dd/yyyy")&amp;")",T1685)</f>
        <v xml:space="preserve"> </v>
      </c>
      <c r="AN1685" t="str" cm="1">
        <f t="array" ref="AN168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85" t="str" cm="1">
        <f t="array" ref="AO168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8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85" t="e">
        <f>VLOOKUP(data[[#This Row],[Lead Name]],get_cat!$A$170:$B$172,2,0)</f>
        <v>#N/A</v>
      </c>
      <c r="AR168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86" spans="1:44" x14ac:dyDescent="0.35">
      <c r="A1686" t="s">
        <v>133</v>
      </c>
      <c r="B1686" t="s">
        <v>322</v>
      </c>
      <c r="C1686" t="s">
        <v>322</v>
      </c>
      <c r="D1686" t="s">
        <v>322</v>
      </c>
      <c r="E1686" t="s">
        <v>48</v>
      </c>
      <c r="F1686" t="s">
        <v>48</v>
      </c>
      <c r="G1686" t="s">
        <v>48</v>
      </c>
      <c r="H1686" t="s">
        <v>48</v>
      </c>
      <c r="I1686" t="s">
        <v>48</v>
      </c>
      <c r="J1686" t="s">
        <v>48</v>
      </c>
      <c r="K1686" t="s">
        <v>48</v>
      </c>
      <c r="L1686" t="s">
        <v>48</v>
      </c>
      <c r="M1686" t="s">
        <v>48</v>
      </c>
      <c r="N1686" t="s">
        <v>48</v>
      </c>
      <c r="O1686" t="s">
        <v>48</v>
      </c>
      <c r="P1686" t="s">
        <v>48</v>
      </c>
      <c r="Q1686" t="s">
        <v>48</v>
      </c>
      <c r="R1686" t="s">
        <v>48</v>
      </c>
      <c r="S1686" t="s">
        <v>48</v>
      </c>
      <c r="T1686" t="s">
        <v>322</v>
      </c>
      <c r="U1686" t="s">
        <v>322</v>
      </c>
      <c r="V1686" t="s">
        <v>322</v>
      </c>
      <c r="W1686" t="s">
        <v>322</v>
      </c>
      <c r="X1686" t="s">
        <v>322</v>
      </c>
      <c r="Y1686" t="s">
        <v>322</v>
      </c>
      <c r="Z1686" t="s">
        <v>322</v>
      </c>
      <c r="AH1686" t="s">
        <v>322</v>
      </c>
      <c r="AI1686" s="26"/>
      <c r="AJ1686" s="26" t="s">
        <v>322</v>
      </c>
      <c r="AK1686" s="26" t="s">
        <v>322</v>
      </c>
      <c r="AL1686" s="26" t="s">
        <v>322</v>
      </c>
      <c r="AM1686" s="26" t="str" cm="1">
        <f t="array" ref="AM1686">IF(AH1686="Yes",T1686&amp;" (Suspended as of: "&amp;TEXT(AI1686,"m/dd/yyyy")&amp;")",T1686)</f>
        <v xml:space="preserve"> </v>
      </c>
      <c r="AN1686" t="str" cm="1">
        <f t="array" ref="AN168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86" t="str" cm="1">
        <f t="array" ref="AO168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8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86" t="e">
        <f>VLOOKUP(data[[#This Row],[Lead Name]],get_cat!$A$170:$B$172,2,0)</f>
        <v>#N/A</v>
      </c>
      <c r="AR168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87" spans="1:44" x14ac:dyDescent="0.35">
      <c r="A1687" t="s">
        <v>133</v>
      </c>
      <c r="B1687" t="s">
        <v>322</v>
      </c>
      <c r="C1687" t="s">
        <v>322</v>
      </c>
      <c r="D1687" t="s">
        <v>322</v>
      </c>
      <c r="E1687" t="s">
        <v>48</v>
      </c>
      <c r="F1687" t="s">
        <v>48</v>
      </c>
      <c r="G1687" t="s">
        <v>48</v>
      </c>
      <c r="H1687" t="s">
        <v>48</v>
      </c>
      <c r="I1687" t="s">
        <v>48</v>
      </c>
      <c r="J1687" t="s">
        <v>48</v>
      </c>
      <c r="K1687" t="s">
        <v>48</v>
      </c>
      <c r="L1687" t="s">
        <v>48</v>
      </c>
      <c r="M1687" t="s">
        <v>48</v>
      </c>
      <c r="N1687" t="s">
        <v>48</v>
      </c>
      <c r="O1687" t="s">
        <v>48</v>
      </c>
      <c r="P1687" t="s">
        <v>48</v>
      </c>
      <c r="Q1687" t="s">
        <v>48</v>
      </c>
      <c r="R1687" t="s">
        <v>48</v>
      </c>
      <c r="S1687" t="s">
        <v>48</v>
      </c>
      <c r="T1687" t="s">
        <v>322</v>
      </c>
      <c r="U1687" t="s">
        <v>322</v>
      </c>
      <c r="V1687" t="s">
        <v>322</v>
      </c>
      <c r="W1687" t="s">
        <v>322</v>
      </c>
      <c r="X1687" t="s">
        <v>322</v>
      </c>
      <c r="Y1687" t="s">
        <v>322</v>
      </c>
      <c r="Z1687" t="s">
        <v>322</v>
      </c>
      <c r="AH1687" t="s">
        <v>322</v>
      </c>
      <c r="AI1687" s="26"/>
      <c r="AJ1687" s="26" t="s">
        <v>322</v>
      </c>
      <c r="AK1687" s="26" t="s">
        <v>322</v>
      </c>
      <c r="AL1687" s="26" t="s">
        <v>322</v>
      </c>
      <c r="AM1687" s="26" t="str" cm="1">
        <f t="array" ref="AM1687">IF(AH1687="Yes",T1687&amp;" (Suspended as of: "&amp;TEXT(AI1687,"m/dd/yyyy")&amp;")",T1687)</f>
        <v xml:space="preserve"> </v>
      </c>
      <c r="AN1687" t="str" cm="1">
        <f t="array" ref="AN168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87" t="str" cm="1">
        <f t="array" ref="AO168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8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87" t="e">
        <f>VLOOKUP(data[[#This Row],[Lead Name]],get_cat!$A$170:$B$172,2,0)</f>
        <v>#N/A</v>
      </c>
      <c r="AR168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88" spans="1:44" x14ac:dyDescent="0.35">
      <c r="A1688" t="s">
        <v>133</v>
      </c>
      <c r="B1688" t="s">
        <v>322</v>
      </c>
      <c r="C1688" t="s">
        <v>322</v>
      </c>
      <c r="D1688" t="s">
        <v>322</v>
      </c>
      <c r="E1688" t="s">
        <v>48</v>
      </c>
      <c r="F1688" t="s">
        <v>48</v>
      </c>
      <c r="G1688" t="s">
        <v>48</v>
      </c>
      <c r="H1688" t="s">
        <v>48</v>
      </c>
      <c r="I1688" t="s">
        <v>48</v>
      </c>
      <c r="J1688" t="s">
        <v>48</v>
      </c>
      <c r="K1688" t="s">
        <v>48</v>
      </c>
      <c r="L1688" t="s">
        <v>48</v>
      </c>
      <c r="M1688" t="s">
        <v>48</v>
      </c>
      <c r="N1688" t="s">
        <v>48</v>
      </c>
      <c r="O1688" t="s">
        <v>48</v>
      </c>
      <c r="P1688" t="s">
        <v>48</v>
      </c>
      <c r="Q1688" t="s">
        <v>48</v>
      </c>
      <c r="R1688" t="s">
        <v>48</v>
      </c>
      <c r="S1688" t="s">
        <v>48</v>
      </c>
      <c r="T1688" t="s">
        <v>322</v>
      </c>
      <c r="U1688" t="s">
        <v>322</v>
      </c>
      <c r="V1688" t="s">
        <v>322</v>
      </c>
      <c r="W1688" t="s">
        <v>322</v>
      </c>
      <c r="X1688" t="s">
        <v>322</v>
      </c>
      <c r="Y1688" t="s">
        <v>322</v>
      </c>
      <c r="Z1688" t="s">
        <v>322</v>
      </c>
      <c r="AH1688" t="s">
        <v>322</v>
      </c>
      <c r="AI1688" s="26"/>
      <c r="AJ1688" s="26" t="s">
        <v>322</v>
      </c>
      <c r="AK1688" s="26" t="s">
        <v>322</v>
      </c>
      <c r="AL1688" s="26" t="s">
        <v>322</v>
      </c>
      <c r="AM1688" s="26" t="str" cm="1">
        <f t="array" ref="AM1688">IF(AH1688="Yes",T1688&amp;" (Suspended as of: "&amp;TEXT(AI1688,"m/dd/yyyy")&amp;")",T1688)</f>
        <v xml:space="preserve"> </v>
      </c>
      <c r="AN1688" t="str" cm="1">
        <f t="array" ref="AN168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88" t="str" cm="1">
        <f t="array" ref="AO168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8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88" t="e">
        <f>VLOOKUP(data[[#This Row],[Lead Name]],get_cat!$A$170:$B$172,2,0)</f>
        <v>#N/A</v>
      </c>
      <c r="AR168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89" spans="1:44" x14ac:dyDescent="0.35">
      <c r="A1689" t="s">
        <v>133</v>
      </c>
      <c r="B1689" t="s">
        <v>322</v>
      </c>
      <c r="C1689" t="s">
        <v>322</v>
      </c>
      <c r="D1689" t="s">
        <v>322</v>
      </c>
      <c r="E1689" t="s">
        <v>48</v>
      </c>
      <c r="F1689" t="s">
        <v>48</v>
      </c>
      <c r="G1689" t="s">
        <v>48</v>
      </c>
      <c r="H1689" t="s">
        <v>48</v>
      </c>
      <c r="I1689" t="s">
        <v>48</v>
      </c>
      <c r="J1689" t="s">
        <v>48</v>
      </c>
      <c r="K1689" t="s">
        <v>48</v>
      </c>
      <c r="L1689" t="s">
        <v>48</v>
      </c>
      <c r="M1689" t="s">
        <v>48</v>
      </c>
      <c r="N1689" t="s">
        <v>48</v>
      </c>
      <c r="O1689" t="s">
        <v>48</v>
      </c>
      <c r="P1689" t="s">
        <v>48</v>
      </c>
      <c r="Q1689" t="s">
        <v>48</v>
      </c>
      <c r="R1689" t="s">
        <v>48</v>
      </c>
      <c r="S1689" t="s">
        <v>48</v>
      </c>
      <c r="T1689" t="s">
        <v>322</v>
      </c>
      <c r="U1689" t="s">
        <v>322</v>
      </c>
      <c r="V1689" t="s">
        <v>322</v>
      </c>
      <c r="W1689" t="s">
        <v>322</v>
      </c>
      <c r="X1689" t="s">
        <v>322</v>
      </c>
      <c r="Y1689" t="s">
        <v>322</v>
      </c>
      <c r="Z1689" t="s">
        <v>322</v>
      </c>
      <c r="AH1689" t="s">
        <v>322</v>
      </c>
      <c r="AI1689" s="26"/>
      <c r="AJ1689" s="26" t="s">
        <v>322</v>
      </c>
      <c r="AK1689" s="26" t="s">
        <v>322</v>
      </c>
      <c r="AL1689" s="26" t="s">
        <v>322</v>
      </c>
      <c r="AM1689" s="26" t="str" cm="1">
        <f t="array" ref="AM1689">IF(AH1689="Yes",T1689&amp;" (Suspended as of: "&amp;TEXT(AI1689,"m/dd/yyyy")&amp;")",T1689)</f>
        <v xml:space="preserve"> </v>
      </c>
      <c r="AN1689" t="str" cm="1">
        <f t="array" ref="AN168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89" t="str" cm="1">
        <f t="array" ref="AO168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8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89" t="e">
        <f>VLOOKUP(data[[#This Row],[Lead Name]],get_cat!$A$170:$B$172,2,0)</f>
        <v>#N/A</v>
      </c>
      <c r="AR168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90" spans="1:44" x14ac:dyDescent="0.35">
      <c r="A1690" t="s">
        <v>133</v>
      </c>
      <c r="B1690" t="s">
        <v>322</v>
      </c>
      <c r="C1690" t="s">
        <v>322</v>
      </c>
      <c r="D1690" t="s">
        <v>322</v>
      </c>
      <c r="E1690" t="s">
        <v>48</v>
      </c>
      <c r="F1690" t="s">
        <v>48</v>
      </c>
      <c r="G1690" t="s">
        <v>48</v>
      </c>
      <c r="H1690" t="s">
        <v>48</v>
      </c>
      <c r="I1690" t="s">
        <v>48</v>
      </c>
      <c r="J1690" t="s">
        <v>48</v>
      </c>
      <c r="K1690" t="s">
        <v>48</v>
      </c>
      <c r="L1690" t="s">
        <v>48</v>
      </c>
      <c r="M1690" t="s">
        <v>48</v>
      </c>
      <c r="N1690" t="s">
        <v>48</v>
      </c>
      <c r="O1690" t="s">
        <v>48</v>
      </c>
      <c r="P1690" t="s">
        <v>48</v>
      </c>
      <c r="Q1690" t="s">
        <v>48</v>
      </c>
      <c r="R1690" t="s">
        <v>48</v>
      </c>
      <c r="S1690" t="s">
        <v>48</v>
      </c>
      <c r="T1690" t="s">
        <v>322</v>
      </c>
      <c r="U1690" t="s">
        <v>322</v>
      </c>
      <c r="V1690" t="s">
        <v>322</v>
      </c>
      <c r="W1690" t="s">
        <v>322</v>
      </c>
      <c r="X1690" t="s">
        <v>322</v>
      </c>
      <c r="Y1690" t="s">
        <v>322</v>
      </c>
      <c r="Z1690" t="s">
        <v>322</v>
      </c>
      <c r="AH1690" t="s">
        <v>322</v>
      </c>
      <c r="AI1690" s="26"/>
      <c r="AJ1690" s="26" t="s">
        <v>322</v>
      </c>
      <c r="AK1690" s="26" t="s">
        <v>322</v>
      </c>
      <c r="AL1690" s="26" t="s">
        <v>322</v>
      </c>
      <c r="AM1690" s="26" t="str" cm="1">
        <f t="array" ref="AM1690">IF(AH1690="Yes",T1690&amp;" (Suspended as of: "&amp;TEXT(AI1690,"m/dd/yyyy")&amp;")",T1690)</f>
        <v xml:space="preserve"> </v>
      </c>
      <c r="AN1690" t="str" cm="1">
        <f t="array" ref="AN169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90" t="str" cm="1">
        <f t="array" ref="AO169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9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90" t="e">
        <f>VLOOKUP(data[[#This Row],[Lead Name]],get_cat!$A$170:$B$172,2,0)</f>
        <v>#N/A</v>
      </c>
      <c r="AR169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91" spans="1:44" x14ac:dyDescent="0.35">
      <c r="A1691" t="s">
        <v>133</v>
      </c>
      <c r="B1691" t="s">
        <v>322</v>
      </c>
      <c r="C1691" t="s">
        <v>322</v>
      </c>
      <c r="D1691" t="s">
        <v>322</v>
      </c>
      <c r="E1691" t="s">
        <v>48</v>
      </c>
      <c r="F1691" t="s">
        <v>48</v>
      </c>
      <c r="G1691" t="s">
        <v>48</v>
      </c>
      <c r="H1691" t="s">
        <v>48</v>
      </c>
      <c r="I1691" t="s">
        <v>48</v>
      </c>
      <c r="J1691" t="s">
        <v>48</v>
      </c>
      <c r="K1691" t="s">
        <v>48</v>
      </c>
      <c r="L1691" t="s">
        <v>48</v>
      </c>
      <c r="M1691" t="s">
        <v>48</v>
      </c>
      <c r="N1691" t="s">
        <v>48</v>
      </c>
      <c r="O1691" t="s">
        <v>48</v>
      </c>
      <c r="P1691" t="s">
        <v>48</v>
      </c>
      <c r="Q1691" t="s">
        <v>48</v>
      </c>
      <c r="R1691" t="s">
        <v>48</v>
      </c>
      <c r="S1691" t="s">
        <v>48</v>
      </c>
      <c r="T1691" t="s">
        <v>322</v>
      </c>
      <c r="U1691" t="s">
        <v>322</v>
      </c>
      <c r="V1691" t="s">
        <v>322</v>
      </c>
      <c r="W1691" t="s">
        <v>322</v>
      </c>
      <c r="X1691" t="s">
        <v>322</v>
      </c>
      <c r="Y1691" t="s">
        <v>322</v>
      </c>
      <c r="Z1691" t="s">
        <v>322</v>
      </c>
      <c r="AH1691" t="s">
        <v>322</v>
      </c>
      <c r="AI1691" s="26"/>
      <c r="AJ1691" s="26" t="s">
        <v>322</v>
      </c>
      <c r="AK1691" s="26" t="s">
        <v>322</v>
      </c>
      <c r="AL1691" s="26" t="s">
        <v>322</v>
      </c>
      <c r="AM1691" s="26" t="str" cm="1">
        <f t="array" ref="AM1691">IF(AH1691="Yes",T1691&amp;" (Suspended as of: "&amp;TEXT(AI1691,"m/dd/yyyy")&amp;")",T1691)</f>
        <v xml:space="preserve"> </v>
      </c>
      <c r="AN1691" t="str" cm="1">
        <f t="array" ref="AN169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91" t="str" cm="1">
        <f t="array" ref="AO169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9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91" t="e">
        <f>VLOOKUP(data[[#This Row],[Lead Name]],get_cat!$A$170:$B$172,2,0)</f>
        <v>#N/A</v>
      </c>
      <c r="AR169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92" spans="1:44" x14ac:dyDescent="0.35">
      <c r="A1692" t="s">
        <v>133</v>
      </c>
      <c r="B1692" t="s">
        <v>322</v>
      </c>
      <c r="C1692" t="s">
        <v>322</v>
      </c>
      <c r="D1692" t="s">
        <v>322</v>
      </c>
      <c r="E1692" t="s">
        <v>48</v>
      </c>
      <c r="F1692" t="s">
        <v>48</v>
      </c>
      <c r="G1692" t="s">
        <v>48</v>
      </c>
      <c r="H1692" t="s">
        <v>48</v>
      </c>
      <c r="I1692" t="s">
        <v>48</v>
      </c>
      <c r="J1692" t="s">
        <v>48</v>
      </c>
      <c r="K1692" t="s">
        <v>48</v>
      </c>
      <c r="L1692" t="s">
        <v>48</v>
      </c>
      <c r="M1692" t="s">
        <v>48</v>
      </c>
      <c r="N1692" t="s">
        <v>48</v>
      </c>
      <c r="O1692" t="s">
        <v>48</v>
      </c>
      <c r="P1692" t="s">
        <v>48</v>
      </c>
      <c r="Q1692" t="s">
        <v>48</v>
      </c>
      <c r="R1692" t="s">
        <v>48</v>
      </c>
      <c r="S1692" t="s">
        <v>48</v>
      </c>
      <c r="T1692" t="s">
        <v>322</v>
      </c>
      <c r="U1692" t="s">
        <v>322</v>
      </c>
      <c r="V1692" t="s">
        <v>322</v>
      </c>
      <c r="W1692" t="s">
        <v>322</v>
      </c>
      <c r="X1692" t="s">
        <v>322</v>
      </c>
      <c r="Y1692" t="s">
        <v>322</v>
      </c>
      <c r="Z1692" t="s">
        <v>322</v>
      </c>
      <c r="AH1692" t="s">
        <v>322</v>
      </c>
      <c r="AI1692" s="26"/>
      <c r="AJ1692" s="26" t="s">
        <v>322</v>
      </c>
      <c r="AK1692" s="26" t="s">
        <v>322</v>
      </c>
      <c r="AL1692" s="26" t="s">
        <v>322</v>
      </c>
      <c r="AM1692" s="26" t="str" cm="1">
        <f t="array" ref="AM1692">IF(AH1692="Yes",T1692&amp;" (Suspended as of: "&amp;TEXT(AI1692,"m/dd/yyyy")&amp;")",T1692)</f>
        <v xml:space="preserve"> </v>
      </c>
      <c r="AN1692" t="str" cm="1">
        <f t="array" ref="AN169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92" t="str" cm="1">
        <f t="array" ref="AO169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9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92" t="e">
        <f>VLOOKUP(data[[#This Row],[Lead Name]],get_cat!$A$170:$B$172,2,0)</f>
        <v>#N/A</v>
      </c>
      <c r="AR169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93" spans="1:44" x14ac:dyDescent="0.35">
      <c r="A1693" t="s">
        <v>133</v>
      </c>
      <c r="B1693" t="s">
        <v>322</v>
      </c>
      <c r="C1693" t="s">
        <v>322</v>
      </c>
      <c r="D1693" t="s">
        <v>322</v>
      </c>
      <c r="E1693" t="s">
        <v>48</v>
      </c>
      <c r="F1693" t="s">
        <v>48</v>
      </c>
      <c r="G1693" t="s">
        <v>48</v>
      </c>
      <c r="H1693" t="s">
        <v>48</v>
      </c>
      <c r="I1693" t="s">
        <v>48</v>
      </c>
      <c r="J1693" t="s">
        <v>48</v>
      </c>
      <c r="K1693" t="s">
        <v>48</v>
      </c>
      <c r="L1693" t="s">
        <v>48</v>
      </c>
      <c r="M1693" t="s">
        <v>48</v>
      </c>
      <c r="N1693" t="s">
        <v>48</v>
      </c>
      <c r="O1693" t="s">
        <v>48</v>
      </c>
      <c r="P1693" t="s">
        <v>48</v>
      </c>
      <c r="Q1693" t="s">
        <v>48</v>
      </c>
      <c r="R1693" t="s">
        <v>48</v>
      </c>
      <c r="S1693" t="s">
        <v>48</v>
      </c>
      <c r="T1693" t="s">
        <v>322</v>
      </c>
      <c r="U1693" t="s">
        <v>322</v>
      </c>
      <c r="V1693" t="s">
        <v>322</v>
      </c>
      <c r="W1693" t="s">
        <v>322</v>
      </c>
      <c r="X1693" t="s">
        <v>322</v>
      </c>
      <c r="Y1693" t="s">
        <v>322</v>
      </c>
      <c r="Z1693" t="s">
        <v>322</v>
      </c>
      <c r="AH1693" t="s">
        <v>322</v>
      </c>
      <c r="AI1693" s="26"/>
      <c r="AJ1693" s="26" t="s">
        <v>322</v>
      </c>
      <c r="AK1693" s="26" t="s">
        <v>322</v>
      </c>
      <c r="AL1693" s="26" t="s">
        <v>322</v>
      </c>
      <c r="AM1693" s="26" t="str" cm="1">
        <f t="array" ref="AM1693">IF(AH1693="Yes",T1693&amp;" (Suspended as of: "&amp;TEXT(AI1693,"m/dd/yyyy")&amp;")",T1693)</f>
        <v xml:space="preserve"> </v>
      </c>
      <c r="AN1693" t="str" cm="1">
        <f t="array" ref="AN169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93" t="str" cm="1">
        <f t="array" ref="AO169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9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93" t="e">
        <f>VLOOKUP(data[[#This Row],[Lead Name]],get_cat!$A$170:$B$172,2,0)</f>
        <v>#N/A</v>
      </c>
      <c r="AR169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94" spans="1:44" x14ac:dyDescent="0.35">
      <c r="A1694" t="s">
        <v>133</v>
      </c>
      <c r="B1694" t="s">
        <v>322</v>
      </c>
      <c r="C1694" t="s">
        <v>322</v>
      </c>
      <c r="D1694" t="s">
        <v>322</v>
      </c>
      <c r="E1694" t="s">
        <v>48</v>
      </c>
      <c r="F1694" t="s">
        <v>48</v>
      </c>
      <c r="G1694" t="s">
        <v>48</v>
      </c>
      <c r="H1694" t="s">
        <v>48</v>
      </c>
      <c r="I1694" t="s">
        <v>48</v>
      </c>
      <c r="J1694" t="s">
        <v>48</v>
      </c>
      <c r="K1694" t="s">
        <v>48</v>
      </c>
      <c r="L1694" t="s">
        <v>48</v>
      </c>
      <c r="M1694" t="s">
        <v>48</v>
      </c>
      <c r="N1694" t="s">
        <v>48</v>
      </c>
      <c r="O1694" t="s">
        <v>48</v>
      </c>
      <c r="P1694" t="s">
        <v>48</v>
      </c>
      <c r="Q1694" t="s">
        <v>48</v>
      </c>
      <c r="R1694" t="s">
        <v>48</v>
      </c>
      <c r="S1694" t="s">
        <v>48</v>
      </c>
      <c r="T1694" t="s">
        <v>322</v>
      </c>
      <c r="U1694" t="s">
        <v>322</v>
      </c>
      <c r="V1694" t="s">
        <v>322</v>
      </c>
      <c r="W1694" t="s">
        <v>322</v>
      </c>
      <c r="X1694" t="s">
        <v>322</v>
      </c>
      <c r="Y1694" t="s">
        <v>322</v>
      </c>
      <c r="Z1694" t="s">
        <v>322</v>
      </c>
      <c r="AH1694" t="s">
        <v>322</v>
      </c>
      <c r="AI1694" s="26"/>
      <c r="AJ1694" s="26" t="s">
        <v>322</v>
      </c>
      <c r="AK1694" s="26" t="s">
        <v>322</v>
      </c>
      <c r="AL1694" s="26" t="s">
        <v>322</v>
      </c>
      <c r="AM1694" s="26" t="str" cm="1">
        <f t="array" ref="AM1694">IF(AH1694="Yes",T1694&amp;" (Suspended as of: "&amp;TEXT(AI1694,"m/dd/yyyy")&amp;")",T1694)</f>
        <v xml:space="preserve"> </v>
      </c>
      <c r="AN1694" t="str" cm="1">
        <f t="array" ref="AN169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94" t="str" cm="1">
        <f t="array" ref="AO169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9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94" t="e">
        <f>VLOOKUP(data[[#This Row],[Lead Name]],get_cat!$A$170:$B$172,2,0)</f>
        <v>#N/A</v>
      </c>
      <c r="AR169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95" spans="1:44" x14ac:dyDescent="0.35">
      <c r="A1695" t="s">
        <v>133</v>
      </c>
      <c r="B1695" t="s">
        <v>322</v>
      </c>
      <c r="C1695" t="s">
        <v>322</v>
      </c>
      <c r="D1695" t="s">
        <v>322</v>
      </c>
      <c r="E1695" t="s">
        <v>48</v>
      </c>
      <c r="F1695" t="s">
        <v>48</v>
      </c>
      <c r="G1695" t="s">
        <v>48</v>
      </c>
      <c r="H1695" t="s">
        <v>48</v>
      </c>
      <c r="I1695" t="s">
        <v>48</v>
      </c>
      <c r="J1695" t="s">
        <v>48</v>
      </c>
      <c r="K1695" t="s">
        <v>48</v>
      </c>
      <c r="L1695" t="s">
        <v>48</v>
      </c>
      <c r="M1695" t="s">
        <v>48</v>
      </c>
      <c r="N1695" t="s">
        <v>48</v>
      </c>
      <c r="O1695" t="s">
        <v>48</v>
      </c>
      <c r="P1695" t="s">
        <v>48</v>
      </c>
      <c r="Q1695" t="s">
        <v>48</v>
      </c>
      <c r="R1695" t="s">
        <v>48</v>
      </c>
      <c r="S1695" t="s">
        <v>48</v>
      </c>
      <c r="T1695" t="s">
        <v>322</v>
      </c>
      <c r="U1695" t="s">
        <v>322</v>
      </c>
      <c r="V1695" t="s">
        <v>322</v>
      </c>
      <c r="W1695" t="s">
        <v>322</v>
      </c>
      <c r="X1695" t="s">
        <v>322</v>
      </c>
      <c r="Y1695" t="s">
        <v>322</v>
      </c>
      <c r="Z1695" t="s">
        <v>322</v>
      </c>
      <c r="AH1695" t="s">
        <v>322</v>
      </c>
      <c r="AI1695" s="26"/>
      <c r="AJ1695" s="26" t="s">
        <v>322</v>
      </c>
      <c r="AK1695" s="26" t="s">
        <v>322</v>
      </c>
      <c r="AL1695" s="26" t="s">
        <v>322</v>
      </c>
      <c r="AM1695" s="26" t="str" cm="1">
        <f t="array" ref="AM1695">IF(AH1695="Yes",T1695&amp;" (Suspended as of: "&amp;TEXT(AI1695,"m/dd/yyyy")&amp;")",T1695)</f>
        <v xml:space="preserve"> </v>
      </c>
      <c r="AN1695" t="str" cm="1">
        <f t="array" ref="AN169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95" t="str" cm="1">
        <f t="array" ref="AO169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9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95" t="e">
        <f>VLOOKUP(data[[#This Row],[Lead Name]],get_cat!$A$170:$B$172,2,0)</f>
        <v>#N/A</v>
      </c>
      <c r="AR169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96" spans="1:44" x14ac:dyDescent="0.35">
      <c r="A1696" t="s">
        <v>133</v>
      </c>
      <c r="B1696" t="s">
        <v>322</v>
      </c>
      <c r="C1696" t="s">
        <v>322</v>
      </c>
      <c r="D1696" t="s">
        <v>322</v>
      </c>
      <c r="E1696" t="s">
        <v>48</v>
      </c>
      <c r="F1696" t="s">
        <v>48</v>
      </c>
      <c r="G1696" t="s">
        <v>48</v>
      </c>
      <c r="H1696" t="s">
        <v>48</v>
      </c>
      <c r="I1696" t="s">
        <v>48</v>
      </c>
      <c r="J1696" t="s">
        <v>48</v>
      </c>
      <c r="K1696" t="s">
        <v>48</v>
      </c>
      <c r="L1696" t="s">
        <v>48</v>
      </c>
      <c r="M1696" t="s">
        <v>48</v>
      </c>
      <c r="N1696" t="s">
        <v>48</v>
      </c>
      <c r="O1696" t="s">
        <v>48</v>
      </c>
      <c r="P1696" t="s">
        <v>48</v>
      </c>
      <c r="Q1696" t="s">
        <v>48</v>
      </c>
      <c r="R1696" t="s">
        <v>48</v>
      </c>
      <c r="S1696" t="s">
        <v>48</v>
      </c>
      <c r="T1696" t="s">
        <v>322</v>
      </c>
      <c r="U1696" t="s">
        <v>322</v>
      </c>
      <c r="V1696" t="s">
        <v>322</v>
      </c>
      <c r="W1696" t="s">
        <v>322</v>
      </c>
      <c r="X1696" t="s">
        <v>322</v>
      </c>
      <c r="Y1696" t="s">
        <v>322</v>
      </c>
      <c r="Z1696" t="s">
        <v>322</v>
      </c>
      <c r="AH1696" t="s">
        <v>322</v>
      </c>
      <c r="AI1696" s="26"/>
      <c r="AJ1696" s="26" t="s">
        <v>322</v>
      </c>
      <c r="AK1696" s="26" t="s">
        <v>322</v>
      </c>
      <c r="AL1696" s="26" t="s">
        <v>322</v>
      </c>
      <c r="AM1696" s="26" t="str" cm="1">
        <f t="array" ref="AM1696">IF(AH1696="Yes",T1696&amp;" (Suspended as of: "&amp;TEXT(AI1696,"m/dd/yyyy")&amp;")",T1696)</f>
        <v xml:space="preserve"> </v>
      </c>
      <c r="AN1696" t="str" cm="1">
        <f t="array" ref="AN169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96" t="str" cm="1">
        <f t="array" ref="AO169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9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96" t="e">
        <f>VLOOKUP(data[[#This Row],[Lead Name]],get_cat!$A$170:$B$172,2,0)</f>
        <v>#N/A</v>
      </c>
      <c r="AR169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97" spans="1:44" x14ac:dyDescent="0.35">
      <c r="A1697" t="s">
        <v>133</v>
      </c>
      <c r="B1697" t="s">
        <v>322</v>
      </c>
      <c r="C1697" t="s">
        <v>322</v>
      </c>
      <c r="D1697" t="s">
        <v>322</v>
      </c>
      <c r="E1697" t="s">
        <v>48</v>
      </c>
      <c r="F1697" t="s">
        <v>48</v>
      </c>
      <c r="G1697" t="s">
        <v>48</v>
      </c>
      <c r="H1697" t="s">
        <v>48</v>
      </c>
      <c r="I1697" t="s">
        <v>48</v>
      </c>
      <c r="J1697" t="s">
        <v>48</v>
      </c>
      <c r="K1697" t="s">
        <v>48</v>
      </c>
      <c r="L1697" t="s">
        <v>48</v>
      </c>
      <c r="M1697" t="s">
        <v>48</v>
      </c>
      <c r="N1697" t="s">
        <v>48</v>
      </c>
      <c r="O1697" t="s">
        <v>48</v>
      </c>
      <c r="P1697" t="s">
        <v>48</v>
      </c>
      <c r="Q1697" t="s">
        <v>48</v>
      </c>
      <c r="R1697" t="s">
        <v>48</v>
      </c>
      <c r="S1697" t="s">
        <v>48</v>
      </c>
      <c r="T1697" t="s">
        <v>322</v>
      </c>
      <c r="U1697" t="s">
        <v>322</v>
      </c>
      <c r="V1697" t="s">
        <v>322</v>
      </c>
      <c r="W1697" t="s">
        <v>322</v>
      </c>
      <c r="X1697" t="s">
        <v>322</v>
      </c>
      <c r="Y1697" t="s">
        <v>322</v>
      </c>
      <c r="Z1697" t="s">
        <v>322</v>
      </c>
      <c r="AH1697" t="s">
        <v>322</v>
      </c>
      <c r="AI1697" s="26"/>
      <c r="AJ1697" s="26" t="s">
        <v>322</v>
      </c>
      <c r="AK1697" s="26" t="s">
        <v>322</v>
      </c>
      <c r="AL1697" s="26" t="s">
        <v>322</v>
      </c>
      <c r="AM1697" s="26" t="str" cm="1">
        <f t="array" ref="AM1697">IF(AH1697="Yes",T1697&amp;" (Suspended as of: "&amp;TEXT(AI1697,"m/dd/yyyy")&amp;")",T1697)</f>
        <v xml:space="preserve"> </v>
      </c>
      <c r="AN1697" t="str" cm="1">
        <f t="array" ref="AN169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97" t="str" cm="1">
        <f t="array" ref="AO169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9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97" t="e">
        <f>VLOOKUP(data[[#This Row],[Lead Name]],get_cat!$A$170:$B$172,2,0)</f>
        <v>#N/A</v>
      </c>
      <c r="AR169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98" spans="1:44" x14ac:dyDescent="0.35">
      <c r="A1698" t="s">
        <v>133</v>
      </c>
      <c r="B1698" t="s">
        <v>322</v>
      </c>
      <c r="C1698" t="s">
        <v>322</v>
      </c>
      <c r="D1698" t="s">
        <v>322</v>
      </c>
      <c r="E1698" t="s">
        <v>48</v>
      </c>
      <c r="F1698" t="s">
        <v>48</v>
      </c>
      <c r="G1698" t="s">
        <v>48</v>
      </c>
      <c r="H1698" t="s">
        <v>48</v>
      </c>
      <c r="I1698" t="s">
        <v>48</v>
      </c>
      <c r="J1698" t="s">
        <v>48</v>
      </c>
      <c r="K1698" t="s">
        <v>48</v>
      </c>
      <c r="L1698" t="s">
        <v>48</v>
      </c>
      <c r="M1698" t="s">
        <v>48</v>
      </c>
      <c r="N1698" t="s">
        <v>48</v>
      </c>
      <c r="O1698" t="s">
        <v>48</v>
      </c>
      <c r="P1698" t="s">
        <v>48</v>
      </c>
      <c r="Q1698" t="s">
        <v>48</v>
      </c>
      <c r="R1698" t="s">
        <v>48</v>
      </c>
      <c r="S1698" t="s">
        <v>48</v>
      </c>
      <c r="T1698" t="s">
        <v>322</v>
      </c>
      <c r="U1698" t="s">
        <v>322</v>
      </c>
      <c r="V1698" t="s">
        <v>322</v>
      </c>
      <c r="W1698" t="s">
        <v>322</v>
      </c>
      <c r="X1698" t="s">
        <v>322</v>
      </c>
      <c r="Y1698" t="s">
        <v>322</v>
      </c>
      <c r="Z1698" t="s">
        <v>322</v>
      </c>
      <c r="AH1698" t="s">
        <v>322</v>
      </c>
      <c r="AI1698" s="26"/>
      <c r="AJ1698" s="26" t="s">
        <v>322</v>
      </c>
      <c r="AK1698" s="26" t="s">
        <v>322</v>
      </c>
      <c r="AL1698" s="26" t="s">
        <v>322</v>
      </c>
      <c r="AM1698" s="26" t="str" cm="1">
        <f t="array" ref="AM1698">IF(AH1698="Yes",T1698&amp;" (Suspended as of: "&amp;TEXT(AI1698,"m/dd/yyyy")&amp;")",T1698)</f>
        <v xml:space="preserve"> </v>
      </c>
      <c r="AN1698" t="str" cm="1">
        <f t="array" ref="AN169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98" t="str" cm="1">
        <f t="array" ref="AO169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9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98" t="e">
        <f>VLOOKUP(data[[#This Row],[Lead Name]],get_cat!$A$170:$B$172,2,0)</f>
        <v>#N/A</v>
      </c>
      <c r="AR169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699" spans="1:44" x14ac:dyDescent="0.35">
      <c r="A1699" t="s">
        <v>133</v>
      </c>
      <c r="B1699" t="s">
        <v>322</v>
      </c>
      <c r="C1699" t="s">
        <v>322</v>
      </c>
      <c r="D1699" t="s">
        <v>322</v>
      </c>
      <c r="E1699" t="s">
        <v>48</v>
      </c>
      <c r="F1699" t="s">
        <v>48</v>
      </c>
      <c r="G1699" t="s">
        <v>48</v>
      </c>
      <c r="H1699" t="s">
        <v>48</v>
      </c>
      <c r="I1699" t="s">
        <v>48</v>
      </c>
      <c r="J1699" t="s">
        <v>48</v>
      </c>
      <c r="K1699" t="s">
        <v>48</v>
      </c>
      <c r="L1699" t="s">
        <v>48</v>
      </c>
      <c r="M1699" t="s">
        <v>48</v>
      </c>
      <c r="N1699" t="s">
        <v>48</v>
      </c>
      <c r="O1699" t="s">
        <v>48</v>
      </c>
      <c r="P1699" t="s">
        <v>48</v>
      </c>
      <c r="Q1699" t="s">
        <v>48</v>
      </c>
      <c r="R1699" t="s">
        <v>48</v>
      </c>
      <c r="S1699" t="s">
        <v>48</v>
      </c>
      <c r="T1699" t="s">
        <v>322</v>
      </c>
      <c r="U1699" t="s">
        <v>322</v>
      </c>
      <c r="V1699" t="s">
        <v>322</v>
      </c>
      <c r="W1699" t="s">
        <v>322</v>
      </c>
      <c r="X1699" t="s">
        <v>322</v>
      </c>
      <c r="Y1699" t="s">
        <v>322</v>
      </c>
      <c r="Z1699" t="s">
        <v>322</v>
      </c>
      <c r="AH1699" t="s">
        <v>322</v>
      </c>
      <c r="AI1699" s="26"/>
      <c r="AJ1699" s="26" t="s">
        <v>322</v>
      </c>
      <c r="AK1699" s="26" t="s">
        <v>322</v>
      </c>
      <c r="AL1699" s="26" t="s">
        <v>322</v>
      </c>
      <c r="AM1699" s="26" t="str" cm="1">
        <f t="array" ref="AM1699">IF(AH1699="Yes",T1699&amp;" (Suspended as of: "&amp;TEXT(AI1699,"m/dd/yyyy")&amp;")",T1699)</f>
        <v xml:space="preserve"> </v>
      </c>
      <c r="AN1699" t="str" cm="1">
        <f t="array" ref="AN169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699" t="str" cm="1">
        <f t="array" ref="AO169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69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699" t="e">
        <f>VLOOKUP(data[[#This Row],[Lead Name]],get_cat!$A$170:$B$172,2,0)</f>
        <v>#N/A</v>
      </c>
      <c r="AR169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00" spans="1:44" x14ac:dyDescent="0.35">
      <c r="A1700" t="s">
        <v>133</v>
      </c>
      <c r="B1700" t="s">
        <v>322</v>
      </c>
      <c r="C1700" t="s">
        <v>322</v>
      </c>
      <c r="D1700" t="s">
        <v>322</v>
      </c>
      <c r="E1700" t="s">
        <v>48</v>
      </c>
      <c r="F1700" t="s">
        <v>48</v>
      </c>
      <c r="G1700" t="s">
        <v>48</v>
      </c>
      <c r="H1700" t="s">
        <v>48</v>
      </c>
      <c r="I1700" t="s">
        <v>48</v>
      </c>
      <c r="J1700" t="s">
        <v>48</v>
      </c>
      <c r="K1700" t="s">
        <v>48</v>
      </c>
      <c r="L1700" t="s">
        <v>48</v>
      </c>
      <c r="M1700" t="s">
        <v>48</v>
      </c>
      <c r="N1700" t="s">
        <v>48</v>
      </c>
      <c r="O1700" t="s">
        <v>48</v>
      </c>
      <c r="P1700" t="s">
        <v>48</v>
      </c>
      <c r="Q1700" t="s">
        <v>48</v>
      </c>
      <c r="R1700" t="s">
        <v>48</v>
      </c>
      <c r="S1700" t="s">
        <v>48</v>
      </c>
      <c r="T1700" t="s">
        <v>322</v>
      </c>
      <c r="U1700" t="s">
        <v>322</v>
      </c>
      <c r="V1700" t="s">
        <v>322</v>
      </c>
      <c r="W1700" t="s">
        <v>322</v>
      </c>
      <c r="X1700" t="s">
        <v>322</v>
      </c>
      <c r="Y1700" t="s">
        <v>322</v>
      </c>
      <c r="Z1700" t="s">
        <v>322</v>
      </c>
      <c r="AH1700" t="s">
        <v>322</v>
      </c>
      <c r="AI1700" s="26"/>
      <c r="AJ1700" s="26" t="s">
        <v>322</v>
      </c>
      <c r="AK1700" s="26" t="s">
        <v>322</v>
      </c>
      <c r="AL1700" s="26" t="s">
        <v>322</v>
      </c>
      <c r="AM1700" s="26" t="str" cm="1">
        <f t="array" ref="AM1700">IF(AH1700="Yes",T1700&amp;" (Suspended as of: "&amp;TEXT(AI1700,"m/dd/yyyy")&amp;")",T1700)</f>
        <v xml:space="preserve"> </v>
      </c>
      <c r="AN1700" t="str" cm="1">
        <f t="array" ref="AN170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00" t="str" cm="1">
        <f t="array" ref="AO170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0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00" t="e">
        <f>VLOOKUP(data[[#This Row],[Lead Name]],get_cat!$A$170:$B$172,2,0)</f>
        <v>#N/A</v>
      </c>
      <c r="AR170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01" spans="1:44" x14ac:dyDescent="0.35">
      <c r="A1701" t="s">
        <v>133</v>
      </c>
      <c r="B1701" t="s">
        <v>322</v>
      </c>
      <c r="C1701" t="s">
        <v>322</v>
      </c>
      <c r="D1701" t="s">
        <v>322</v>
      </c>
      <c r="E1701" t="s">
        <v>48</v>
      </c>
      <c r="F1701" t="s">
        <v>48</v>
      </c>
      <c r="G1701" t="s">
        <v>48</v>
      </c>
      <c r="H1701" t="s">
        <v>48</v>
      </c>
      <c r="I1701" t="s">
        <v>48</v>
      </c>
      <c r="J1701" t="s">
        <v>48</v>
      </c>
      <c r="K1701" t="s">
        <v>48</v>
      </c>
      <c r="L1701" t="s">
        <v>48</v>
      </c>
      <c r="M1701" t="s">
        <v>48</v>
      </c>
      <c r="N1701" t="s">
        <v>48</v>
      </c>
      <c r="O1701" t="s">
        <v>48</v>
      </c>
      <c r="P1701" t="s">
        <v>48</v>
      </c>
      <c r="Q1701" t="s">
        <v>48</v>
      </c>
      <c r="R1701" t="s">
        <v>48</v>
      </c>
      <c r="S1701" t="s">
        <v>48</v>
      </c>
      <c r="T1701" t="s">
        <v>322</v>
      </c>
      <c r="U1701" t="s">
        <v>322</v>
      </c>
      <c r="V1701" t="s">
        <v>322</v>
      </c>
      <c r="W1701" t="s">
        <v>322</v>
      </c>
      <c r="X1701" t="s">
        <v>322</v>
      </c>
      <c r="Y1701" t="s">
        <v>322</v>
      </c>
      <c r="Z1701" t="s">
        <v>322</v>
      </c>
      <c r="AH1701" t="s">
        <v>322</v>
      </c>
      <c r="AI1701" s="26"/>
      <c r="AJ1701" s="26" t="s">
        <v>322</v>
      </c>
      <c r="AK1701" s="26" t="s">
        <v>322</v>
      </c>
      <c r="AL1701" s="26" t="s">
        <v>322</v>
      </c>
      <c r="AM1701" s="26" t="str" cm="1">
        <f t="array" ref="AM1701">IF(AH1701="Yes",T1701&amp;" (Suspended as of: "&amp;TEXT(AI1701,"m/dd/yyyy")&amp;")",T1701)</f>
        <v xml:space="preserve"> </v>
      </c>
      <c r="AN1701" t="str" cm="1">
        <f t="array" ref="AN170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01" t="str" cm="1">
        <f t="array" ref="AO170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0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01" t="e">
        <f>VLOOKUP(data[[#This Row],[Lead Name]],get_cat!$A$170:$B$172,2,0)</f>
        <v>#N/A</v>
      </c>
      <c r="AR170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02" spans="1:44" x14ac:dyDescent="0.35">
      <c r="A1702" t="s">
        <v>133</v>
      </c>
      <c r="B1702" t="s">
        <v>322</v>
      </c>
      <c r="C1702" t="s">
        <v>322</v>
      </c>
      <c r="D1702" t="s">
        <v>322</v>
      </c>
      <c r="E1702" t="s">
        <v>48</v>
      </c>
      <c r="F1702" t="s">
        <v>48</v>
      </c>
      <c r="G1702" t="s">
        <v>48</v>
      </c>
      <c r="H1702" t="s">
        <v>48</v>
      </c>
      <c r="I1702" t="s">
        <v>48</v>
      </c>
      <c r="J1702" t="s">
        <v>48</v>
      </c>
      <c r="K1702" t="s">
        <v>48</v>
      </c>
      <c r="L1702" t="s">
        <v>48</v>
      </c>
      <c r="M1702" t="s">
        <v>48</v>
      </c>
      <c r="N1702" t="s">
        <v>48</v>
      </c>
      <c r="O1702" t="s">
        <v>48</v>
      </c>
      <c r="P1702" t="s">
        <v>48</v>
      </c>
      <c r="Q1702" t="s">
        <v>48</v>
      </c>
      <c r="R1702" t="s">
        <v>48</v>
      </c>
      <c r="S1702" t="s">
        <v>48</v>
      </c>
      <c r="T1702" t="s">
        <v>322</v>
      </c>
      <c r="U1702" t="s">
        <v>322</v>
      </c>
      <c r="V1702" t="s">
        <v>322</v>
      </c>
      <c r="W1702" t="s">
        <v>322</v>
      </c>
      <c r="X1702" t="s">
        <v>322</v>
      </c>
      <c r="Y1702" t="s">
        <v>322</v>
      </c>
      <c r="Z1702" t="s">
        <v>322</v>
      </c>
      <c r="AH1702" t="s">
        <v>322</v>
      </c>
      <c r="AI1702" s="26"/>
      <c r="AJ1702" s="26" t="s">
        <v>322</v>
      </c>
      <c r="AK1702" s="26" t="s">
        <v>322</v>
      </c>
      <c r="AL1702" s="26" t="s">
        <v>322</v>
      </c>
      <c r="AM1702" s="26" t="str" cm="1">
        <f t="array" ref="AM1702">IF(AH1702="Yes",T1702&amp;" (Suspended as of: "&amp;TEXT(AI1702,"m/dd/yyyy")&amp;")",T1702)</f>
        <v xml:space="preserve"> </v>
      </c>
      <c r="AN1702" t="str" cm="1">
        <f t="array" ref="AN170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02" t="str" cm="1">
        <f t="array" ref="AO170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0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02" t="e">
        <f>VLOOKUP(data[[#This Row],[Lead Name]],get_cat!$A$170:$B$172,2,0)</f>
        <v>#N/A</v>
      </c>
      <c r="AR170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03" spans="1:44" x14ac:dyDescent="0.35">
      <c r="A1703" t="s">
        <v>133</v>
      </c>
      <c r="B1703" t="s">
        <v>322</v>
      </c>
      <c r="C1703" t="s">
        <v>322</v>
      </c>
      <c r="D1703" t="s">
        <v>322</v>
      </c>
      <c r="E1703" t="s">
        <v>48</v>
      </c>
      <c r="F1703" t="s">
        <v>48</v>
      </c>
      <c r="G1703" t="s">
        <v>48</v>
      </c>
      <c r="H1703" t="s">
        <v>48</v>
      </c>
      <c r="I1703" t="s">
        <v>48</v>
      </c>
      <c r="J1703" t="s">
        <v>48</v>
      </c>
      <c r="K1703" t="s">
        <v>48</v>
      </c>
      <c r="L1703" t="s">
        <v>48</v>
      </c>
      <c r="M1703" t="s">
        <v>48</v>
      </c>
      <c r="N1703" t="s">
        <v>48</v>
      </c>
      <c r="O1703" t="s">
        <v>48</v>
      </c>
      <c r="P1703" t="s">
        <v>48</v>
      </c>
      <c r="Q1703" t="s">
        <v>48</v>
      </c>
      <c r="R1703" t="s">
        <v>48</v>
      </c>
      <c r="S1703" t="s">
        <v>48</v>
      </c>
      <c r="T1703" t="s">
        <v>322</v>
      </c>
      <c r="U1703" t="s">
        <v>322</v>
      </c>
      <c r="V1703" t="s">
        <v>322</v>
      </c>
      <c r="W1703" t="s">
        <v>322</v>
      </c>
      <c r="X1703" t="s">
        <v>322</v>
      </c>
      <c r="Y1703" t="s">
        <v>322</v>
      </c>
      <c r="Z1703" t="s">
        <v>322</v>
      </c>
      <c r="AH1703" t="s">
        <v>322</v>
      </c>
      <c r="AI1703" s="26"/>
      <c r="AJ1703" s="26" t="s">
        <v>322</v>
      </c>
      <c r="AK1703" s="26" t="s">
        <v>322</v>
      </c>
      <c r="AL1703" s="26" t="s">
        <v>322</v>
      </c>
      <c r="AM1703" s="26" t="str" cm="1">
        <f t="array" ref="AM1703">IF(AH1703="Yes",T1703&amp;" (Suspended as of: "&amp;TEXT(AI1703,"m/dd/yyyy")&amp;")",T1703)</f>
        <v xml:space="preserve"> </v>
      </c>
      <c r="AN1703" t="str" cm="1">
        <f t="array" ref="AN170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03" t="str" cm="1">
        <f t="array" ref="AO170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0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03" t="e">
        <f>VLOOKUP(data[[#This Row],[Lead Name]],get_cat!$A$170:$B$172,2,0)</f>
        <v>#N/A</v>
      </c>
      <c r="AR170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04" spans="1:44" x14ac:dyDescent="0.35">
      <c r="A1704" t="s">
        <v>133</v>
      </c>
      <c r="B1704" t="s">
        <v>322</v>
      </c>
      <c r="C1704" t="s">
        <v>322</v>
      </c>
      <c r="D1704" t="s">
        <v>322</v>
      </c>
      <c r="E1704" t="s">
        <v>48</v>
      </c>
      <c r="F1704" t="s">
        <v>48</v>
      </c>
      <c r="G1704" t="s">
        <v>48</v>
      </c>
      <c r="H1704" t="s">
        <v>48</v>
      </c>
      <c r="I1704" t="s">
        <v>48</v>
      </c>
      <c r="J1704" t="s">
        <v>48</v>
      </c>
      <c r="K1704" t="s">
        <v>48</v>
      </c>
      <c r="L1704" t="s">
        <v>48</v>
      </c>
      <c r="M1704" t="s">
        <v>48</v>
      </c>
      <c r="N1704" t="s">
        <v>48</v>
      </c>
      <c r="O1704" t="s">
        <v>48</v>
      </c>
      <c r="P1704" t="s">
        <v>48</v>
      </c>
      <c r="Q1704" t="s">
        <v>48</v>
      </c>
      <c r="R1704" t="s">
        <v>48</v>
      </c>
      <c r="S1704" t="s">
        <v>48</v>
      </c>
      <c r="T1704" t="s">
        <v>322</v>
      </c>
      <c r="U1704" t="s">
        <v>322</v>
      </c>
      <c r="V1704" t="s">
        <v>322</v>
      </c>
      <c r="W1704" t="s">
        <v>322</v>
      </c>
      <c r="X1704" t="s">
        <v>322</v>
      </c>
      <c r="Y1704" t="s">
        <v>322</v>
      </c>
      <c r="Z1704" t="s">
        <v>322</v>
      </c>
      <c r="AH1704" t="s">
        <v>322</v>
      </c>
      <c r="AI1704" s="26"/>
      <c r="AJ1704" s="26" t="s">
        <v>322</v>
      </c>
      <c r="AK1704" s="26" t="s">
        <v>322</v>
      </c>
      <c r="AL1704" s="26" t="s">
        <v>322</v>
      </c>
      <c r="AM1704" s="26" t="str" cm="1">
        <f t="array" ref="AM1704">IF(AH1704="Yes",T1704&amp;" (Suspended as of: "&amp;TEXT(AI1704,"m/dd/yyyy")&amp;")",T1704)</f>
        <v xml:space="preserve"> </v>
      </c>
      <c r="AN1704" t="str" cm="1">
        <f t="array" ref="AN170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04" t="str" cm="1">
        <f t="array" ref="AO170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0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04" t="e">
        <f>VLOOKUP(data[[#This Row],[Lead Name]],get_cat!$A$170:$B$172,2,0)</f>
        <v>#N/A</v>
      </c>
      <c r="AR170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05" spans="1:44" x14ac:dyDescent="0.35">
      <c r="A1705" t="s">
        <v>133</v>
      </c>
      <c r="B1705" t="s">
        <v>322</v>
      </c>
      <c r="C1705" t="s">
        <v>322</v>
      </c>
      <c r="D1705" t="s">
        <v>322</v>
      </c>
      <c r="E1705" t="s">
        <v>48</v>
      </c>
      <c r="F1705" t="s">
        <v>48</v>
      </c>
      <c r="G1705" t="s">
        <v>48</v>
      </c>
      <c r="H1705" t="s">
        <v>48</v>
      </c>
      <c r="I1705" t="s">
        <v>48</v>
      </c>
      <c r="J1705" t="s">
        <v>48</v>
      </c>
      <c r="K1705" t="s">
        <v>48</v>
      </c>
      <c r="L1705" t="s">
        <v>48</v>
      </c>
      <c r="M1705" t="s">
        <v>48</v>
      </c>
      <c r="N1705" t="s">
        <v>48</v>
      </c>
      <c r="O1705" t="s">
        <v>48</v>
      </c>
      <c r="P1705" t="s">
        <v>48</v>
      </c>
      <c r="Q1705" t="s">
        <v>48</v>
      </c>
      <c r="R1705" t="s">
        <v>48</v>
      </c>
      <c r="S1705" t="s">
        <v>48</v>
      </c>
      <c r="T1705" t="s">
        <v>322</v>
      </c>
      <c r="U1705" t="s">
        <v>322</v>
      </c>
      <c r="V1705" t="s">
        <v>322</v>
      </c>
      <c r="W1705" t="s">
        <v>322</v>
      </c>
      <c r="X1705" t="s">
        <v>322</v>
      </c>
      <c r="Y1705" t="s">
        <v>322</v>
      </c>
      <c r="Z1705" t="s">
        <v>322</v>
      </c>
      <c r="AH1705" t="s">
        <v>322</v>
      </c>
      <c r="AI1705" s="26"/>
      <c r="AJ1705" s="26" t="s">
        <v>322</v>
      </c>
      <c r="AK1705" s="26" t="s">
        <v>322</v>
      </c>
      <c r="AL1705" s="26" t="s">
        <v>322</v>
      </c>
      <c r="AM1705" s="26" t="str" cm="1">
        <f t="array" ref="AM1705">IF(AH1705="Yes",T1705&amp;" (Suspended as of: "&amp;TEXT(AI1705,"m/dd/yyyy")&amp;")",T1705)</f>
        <v xml:space="preserve"> </v>
      </c>
      <c r="AN1705" t="str" cm="1">
        <f t="array" ref="AN170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05" t="str" cm="1">
        <f t="array" ref="AO170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0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05" t="e">
        <f>VLOOKUP(data[[#This Row],[Lead Name]],get_cat!$A$170:$B$172,2,0)</f>
        <v>#N/A</v>
      </c>
      <c r="AR170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06" spans="1:44" x14ac:dyDescent="0.35">
      <c r="A1706" t="s">
        <v>133</v>
      </c>
      <c r="B1706" t="s">
        <v>322</v>
      </c>
      <c r="C1706" t="s">
        <v>322</v>
      </c>
      <c r="D1706" t="s">
        <v>322</v>
      </c>
      <c r="E1706" t="s">
        <v>48</v>
      </c>
      <c r="F1706" t="s">
        <v>48</v>
      </c>
      <c r="G1706" t="s">
        <v>48</v>
      </c>
      <c r="H1706" t="s">
        <v>48</v>
      </c>
      <c r="I1706" t="s">
        <v>48</v>
      </c>
      <c r="J1706" t="s">
        <v>48</v>
      </c>
      <c r="K1706" t="s">
        <v>48</v>
      </c>
      <c r="L1706" t="s">
        <v>48</v>
      </c>
      <c r="M1706" t="s">
        <v>48</v>
      </c>
      <c r="N1706" t="s">
        <v>48</v>
      </c>
      <c r="O1706" t="s">
        <v>48</v>
      </c>
      <c r="P1706" t="s">
        <v>48</v>
      </c>
      <c r="Q1706" t="s">
        <v>48</v>
      </c>
      <c r="R1706" t="s">
        <v>48</v>
      </c>
      <c r="S1706" t="s">
        <v>48</v>
      </c>
      <c r="T1706" t="s">
        <v>322</v>
      </c>
      <c r="U1706" t="s">
        <v>322</v>
      </c>
      <c r="V1706" t="s">
        <v>322</v>
      </c>
      <c r="W1706" t="s">
        <v>322</v>
      </c>
      <c r="X1706" t="s">
        <v>322</v>
      </c>
      <c r="Y1706" t="s">
        <v>322</v>
      </c>
      <c r="Z1706" t="s">
        <v>322</v>
      </c>
      <c r="AH1706" t="s">
        <v>322</v>
      </c>
      <c r="AI1706" s="26"/>
      <c r="AJ1706" s="26" t="s">
        <v>322</v>
      </c>
      <c r="AK1706" s="26" t="s">
        <v>322</v>
      </c>
      <c r="AL1706" s="26" t="s">
        <v>322</v>
      </c>
      <c r="AM1706" s="26" t="str" cm="1">
        <f t="array" ref="AM1706">IF(AH1706="Yes",T1706&amp;" (Suspended as of: "&amp;TEXT(AI1706,"m/dd/yyyy")&amp;")",T1706)</f>
        <v xml:space="preserve"> </v>
      </c>
      <c r="AN1706" t="str" cm="1">
        <f t="array" ref="AN170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06" t="str" cm="1">
        <f t="array" ref="AO170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0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06" t="e">
        <f>VLOOKUP(data[[#This Row],[Lead Name]],get_cat!$A$170:$B$172,2,0)</f>
        <v>#N/A</v>
      </c>
      <c r="AR170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07" spans="1:44" x14ac:dyDescent="0.35">
      <c r="A1707" t="s">
        <v>133</v>
      </c>
      <c r="B1707" t="s">
        <v>322</v>
      </c>
      <c r="C1707" t="s">
        <v>322</v>
      </c>
      <c r="D1707" t="s">
        <v>322</v>
      </c>
      <c r="E1707" t="s">
        <v>48</v>
      </c>
      <c r="F1707" t="s">
        <v>48</v>
      </c>
      <c r="G1707" t="s">
        <v>48</v>
      </c>
      <c r="H1707" t="s">
        <v>48</v>
      </c>
      <c r="I1707" t="s">
        <v>48</v>
      </c>
      <c r="J1707" t="s">
        <v>48</v>
      </c>
      <c r="K1707" t="s">
        <v>48</v>
      </c>
      <c r="L1707" t="s">
        <v>48</v>
      </c>
      <c r="M1707" t="s">
        <v>48</v>
      </c>
      <c r="N1707" t="s">
        <v>48</v>
      </c>
      <c r="O1707" t="s">
        <v>48</v>
      </c>
      <c r="P1707" t="s">
        <v>48</v>
      </c>
      <c r="Q1707" t="s">
        <v>48</v>
      </c>
      <c r="R1707" t="s">
        <v>48</v>
      </c>
      <c r="S1707" t="s">
        <v>48</v>
      </c>
      <c r="T1707" t="s">
        <v>322</v>
      </c>
      <c r="U1707" t="s">
        <v>322</v>
      </c>
      <c r="V1707" t="s">
        <v>322</v>
      </c>
      <c r="W1707" t="s">
        <v>322</v>
      </c>
      <c r="X1707" t="s">
        <v>322</v>
      </c>
      <c r="Y1707" t="s">
        <v>322</v>
      </c>
      <c r="Z1707" t="s">
        <v>322</v>
      </c>
      <c r="AH1707" t="s">
        <v>322</v>
      </c>
      <c r="AI1707" s="26"/>
      <c r="AJ1707" s="26" t="s">
        <v>322</v>
      </c>
      <c r="AK1707" s="26" t="s">
        <v>322</v>
      </c>
      <c r="AL1707" s="26" t="s">
        <v>322</v>
      </c>
      <c r="AM1707" s="26" t="str" cm="1">
        <f t="array" ref="AM1707">IF(AH1707="Yes",T1707&amp;" (Suspended as of: "&amp;TEXT(AI1707,"m/dd/yyyy")&amp;")",T1707)</f>
        <v xml:space="preserve"> </v>
      </c>
      <c r="AN1707" t="str" cm="1">
        <f t="array" ref="AN170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07" t="str" cm="1">
        <f t="array" ref="AO170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0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07" t="e">
        <f>VLOOKUP(data[[#This Row],[Lead Name]],get_cat!$A$170:$B$172,2,0)</f>
        <v>#N/A</v>
      </c>
      <c r="AR170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08" spans="1:44" x14ac:dyDescent="0.35">
      <c r="A1708" t="s">
        <v>133</v>
      </c>
      <c r="B1708" t="s">
        <v>322</v>
      </c>
      <c r="C1708" t="s">
        <v>322</v>
      </c>
      <c r="D1708" t="s">
        <v>322</v>
      </c>
      <c r="E1708" t="s">
        <v>48</v>
      </c>
      <c r="F1708" t="s">
        <v>48</v>
      </c>
      <c r="G1708" t="s">
        <v>48</v>
      </c>
      <c r="H1708" t="s">
        <v>48</v>
      </c>
      <c r="I1708" t="s">
        <v>48</v>
      </c>
      <c r="J1708" t="s">
        <v>48</v>
      </c>
      <c r="K1708" t="s">
        <v>48</v>
      </c>
      <c r="L1708" t="s">
        <v>48</v>
      </c>
      <c r="M1708" t="s">
        <v>48</v>
      </c>
      <c r="N1708" t="s">
        <v>48</v>
      </c>
      <c r="O1708" t="s">
        <v>48</v>
      </c>
      <c r="P1708" t="s">
        <v>48</v>
      </c>
      <c r="Q1708" t="s">
        <v>48</v>
      </c>
      <c r="R1708" t="s">
        <v>48</v>
      </c>
      <c r="S1708" t="s">
        <v>48</v>
      </c>
      <c r="T1708" t="s">
        <v>322</v>
      </c>
      <c r="U1708" t="s">
        <v>322</v>
      </c>
      <c r="V1708" t="s">
        <v>322</v>
      </c>
      <c r="W1708" t="s">
        <v>322</v>
      </c>
      <c r="X1708" t="s">
        <v>322</v>
      </c>
      <c r="Y1708" t="s">
        <v>322</v>
      </c>
      <c r="Z1708" t="s">
        <v>322</v>
      </c>
      <c r="AH1708" t="s">
        <v>322</v>
      </c>
      <c r="AI1708" s="26"/>
      <c r="AJ1708" s="26" t="s">
        <v>322</v>
      </c>
      <c r="AK1708" s="26" t="s">
        <v>322</v>
      </c>
      <c r="AL1708" s="26" t="s">
        <v>322</v>
      </c>
      <c r="AM1708" s="26" t="str" cm="1">
        <f t="array" ref="AM1708">IF(AH1708="Yes",T1708&amp;" (Suspended as of: "&amp;TEXT(AI1708,"m/dd/yyyy")&amp;")",T1708)</f>
        <v xml:space="preserve"> </v>
      </c>
      <c r="AN1708" t="str" cm="1">
        <f t="array" ref="AN170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08" t="str" cm="1">
        <f t="array" ref="AO170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0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08" t="e">
        <f>VLOOKUP(data[[#This Row],[Lead Name]],get_cat!$A$170:$B$172,2,0)</f>
        <v>#N/A</v>
      </c>
      <c r="AR170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09" spans="1:44" x14ac:dyDescent="0.35">
      <c r="A1709" t="s">
        <v>133</v>
      </c>
      <c r="B1709" t="s">
        <v>322</v>
      </c>
      <c r="C1709" t="s">
        <v>322</v>
      </c>
      <c r="D1709" t="s">
        <v>322</v>
      </c>
      <c r="E1709" t="s">
        <v>48</v>
      </c>
      <c r="F1709" t="s">
        <v>48</v>
      </c>
      <c r="G1709" t="s">
        <v>48</v>
      </c>
      <c r="H1709" t="s">
        <v>48</v>
      </c>
      <c r="I1709" t="s">
        <v>48</v>
      </c>
      <c r="J1709" t="s">
        <v>48</v>
      </c>
      <c r="K1709" t="s">
        <v>48</v>
      </c>
      <c r="L1709" t="s">
        <v>48</v>
      </c>
      <c r="M1709" t="s">
        <v>48</v>
      </c>
      <c r="N1709" t="s">
        <v>48</v>
      </c>
      <c r="O1709" t="s">
        <v>48</v>
      </c>
      <c r="P1709" t="s">
        <v>48</v>
      </c>
      <c r="Q1709" t="s">
        <v>48</v>
      </c>
      <c r="R1709" t="s">
        <v>48</v>
      </c>
      <c r="S1709" t="s">
        <v>48</v>
      </c>
      <c r="T1709" t="s">
        <v>322</v>
      </c>
      <c r="U1709" t="s">
        <v>322</v>
      </c>
      <c r="V1709" t="s">
        <v>322</v>
      </c>
      <c r="W1709" t="s">
        <v>322</v>
      </c>
      <c r="X1709" t="s">
        <v>322</v>
      </c>
      <c r="Y1709" t="s">
        <v>322</v>
      </c>
      <c r="Z1709" t="s">
        <v>322</v>
      </c>
      <c r="AH1709" t="s">
        <v>322</v>
      </c>
      <c r="AI1709" s="26"/>
      <c r="AJ1709" s="26" t="s">
        <v>322</v>
      </c>
      <c r="AK1709" s="26" t="s">
        <v>322</v>
      </c>
      <c r="AL1709" s="26" t="s">
        <v>322</v>
      </c>
      <c r="AM1709" s="26" t="str" cm="1">
        <f t="array" ref="AM1709">IF(AH1709="Yes",T1709&amp;" (Suspended as of: "&amp;TEXT(AI1709,"m/dd/yyyy")&amp;")",T1709)</f>
        <v xml:space="preserve"> </v>
      </c>
      <c r="AN1709" t="str" cm="1">
        <f t="array" ref="AN170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09" t="str" cm="1">
        <f t="array" ref="AO170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0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09" t="e">
        <f>VLOOKUP(data[[#This Row],[Lead Name]],get_cat!$A$170:$B$172,2,0)</f>
        <v>#N/A</v>
      </c>
      <c r="AR170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10" spans="1:44" x14ac:dyDescent="0.35">
      <c r="A1710" t="s">
        <v>133</v>
      </c>
      <c r="B1710" t="s">
        <v>322</v>
      </c>
      <c r="C1710" t="s">
        <v>322</v>
      </c>
      <c r="D1710" t="s">
        <v>322</v>
      </c>
      <c r="E1710" t="s">
        <v>48</v>
      </c>
      <c r="F1710" t="s">
        <v>48</v>
      </c>
      <c r="G1710" t="s">
        <v>48</v>
      </c>
      <c r="H1710" t="s">
        <v>48</v>
      </c>
      <c r="I1710" t="s">
        <v>48</v>
      </c>
      <c r="J1710" t="s">
        <v>48</v>
      </c>
      <c r="K1710" t="s">
        <v>48</v>
      </c>
      <c r="L1710" t="s">
        <v>48</v>
      </c>
      <c r="M1710" t="s">
        <v>48</v>
      </c>
      <c r="N1710" t="s">
        <v>48</v>
      </c>
      <c r="O1710" t="s">
        <v>48</v>
      </c>
      <c r="P1710" t="s">
        <v>48</v>
      </c>
      <c r="Q1710" t="s">
        <v>48</v>
      </c>
      <c r="R1710" t="s">
        <v>48</v>
      </c>
      <c r="S1710" t="s">
        <v>48</v>
      </c>
      <c r="T1710" t="s">
        <v>322</v>
      </c>
      <c r="U1710" t="s">
        <v>322</v>
      </c>
      <c r="V1710" t="s">
        <v>322</v>
      </c>
      <c r="W1710" t="s">
        <v>322</v>
      </c>
      <c r="X1710" t="s">
        <v>322</v>
      </c>
      <c r="Y1710" t="s">
        <v>322</v>
      </c>
      <c r="Z1710" t="s">
        <v>322</v>
      </c>
      <c r="AH1710" t="s">
        <v>322</v>
      </c>
      <c r="AI1710" s="26"/>
      <c r="AJ1710" s="26" t="s">
        <v>322</v>
      </c>
      <c r="AK1710" s="26" t="s">
        <v>322</v>
      </c>
      <c r="AL1710" s="26" t="s">
        <v>322</v>
      </c>
      <c r="AM1710" s="26" t="str" cm="1">
        <f t="array" ref="AM1710">IF(AH1710="Yes",T1710&amp;" (Suspended as of: "&amp;TEXT(AI1710,"m/dd/yyyy")&amp;")",T1710)</f>
        <v xml:space="preserve"> </v>
      </c>
      <c r="AN1710" t="str" cm="1">
        <f t="array" ref="AN171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10" t="str" cm="1">
        <f t="array" ref="AO171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1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10" t="e">
        <f>VLOOKUP(data[[#This Row],[Lead Name]],get_cat!$A$170:$B$172,2,0)</f>
        <v>#N/A</v>
      </c>
      <c r="AR171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11" spans="1:44" x14ac:dyDescent="0.35">
      <c r="A1711" t="s">
        <v>133</v>
      </c>
      <c r="B1711" t="s">
        <v>322</v>
      </c>
      <c r="C1711" t="s">
        <v>322</v>
      </c>
      <c r="D1711" t="s">
        <v>322</v>
      </c>
      <c r="E1711" t="s">
        <v>48</v>
      </c>
      <c r="F1711" t="s">
        <v>48</v>
      </c>
      <c r="G1711" t="s">
        <v>48</v>
      </c>
      <c r="H1711" t="s">
        <v>48</v>
      </c>
      <c r="I1711" t="s">
        <v>48</v>
      </c>
      <c r="J1711" t="s">
        <v>48</v>
      </c>
      <c r="K1711" t="s">
        <v>48</v>
      </c>
      <c r="L1711" t="s">
        <v>48</v>
      </c>
      <c r="M1711" t="s">
        <v>48</v>
      </c>
      <c r="N1711" t="s">
        <v>48</v>
      </c>
      <c r="O1711" t="s">
        <v>48</v>
      </c>
      <c r="P1711" t="s">
        <v>48</v>
      </c>
      <c r="Q1711" t="s">
        <v>48</v>
      </c>
      <c r="R1711" t="s">
        <v>48</v>
      </c>
      <c r="S1711" t="s">
        <v>48</v>
      </c>
      <c r="T1711" t="s">
        <v>322</v>
      </c>
      <c r="U1711" t="s">
        <v>322</v>
      </c>
      <c r="V1711" t="s">
        <v>322</v>
      </c>
      <c r="W1711" t="s">
        <v>322</v>
      </c>
      <c r="X1711" t="s">
        <v>322</v>
      </c>
      <c r="Y1711" t="s">
        <v>322</v>
      </c>
      <c r="Z1711" t="s">
        <v>322</v>
      </c>
      <c r="AH1711" t="s">
        <v>322</v>
      </c>
      <c r="AI1711" s="26"/>
      <c r="AJ1711" s="26" t="s">
        <v>322</v>
      </c>
      <c r="AK1711" s="26" t="s">
        <v>322</v>
      </c>
      <c r="AL1711" s="26" t="s">
        <v>322</v>
      </c>
      <c r="AM1711" s="26" t="str" cm="1">
        <f t="array" ref="AM1711">IF(AH1711="Yes",T1711&amp;" (Suspended as of: "&amp;TEXT(AI1711,"m/dd/yyyy")&amp;")",T1711)</f>
        <v xml:space="preserve"> </v>
      </c>
      <c r="AN1711" t="str" cm="1">
        <f t="array" ref="AN171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11" t="str" cm="1">
        <f t="array" ref="AO171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1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11" t="e">
        <f>VLOOKUP(data[[#This Row],[Lead Name]],get_cat!$A$170:$B$172,2,0)</f>
        <v>#N/A</v>
      </c>
      <c r="AR171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12" spans="1:44" x14ac:dyDescent="0.35">
      <c r="A1712" t="s">
        <v>133</v>
      </c>
      <c r="B1712" t="s">
        <v>322</v>
      </c>
      <c r="C1712" t="s">
        <v>322</v>
      </c>
      <c r="D1712" t="s">
        <v>322</v>
      </c>
      <c r="E1712" t="s">
        <v>48</v>
      </c>
      <c r="F1712" t="s">
        <v>48</v>
      </c>
      <c r="G1712" t="s">
        <v>48</v>
      </c>
      <c r="H1712" t="s">
        <v>48</v>
      </c>
      <c r="I1712" t="s">
        <v>48</v>
      </c>
      <c r="J1712" t="s">
        <v>48</v>
      </c>
      <c r="K1712" t="s">
        <v>48</v>
      </c>
      <c r="L1712" t="s">
        <v>48</v>
      </c>
      <c r="M1712" t="s">
        <v>48</v>
      </c>
      <c r="N1712" t="s">
        <v>48</v>
      </c>
      <c r="O1712" t="s">
        <v>48</v>
      </c>
      <c r="P1712" t="s">
        <v>48</v>
      </c>
      <c r="Q1712" t="s">
        <v>48</v>
      </c>
      <c r="R1712" t="s">
        <v>48</v>
      </c>
      <c r="S1712" t="s">
        <v>48</v>
      </c>
      <c r="T1712" t="s">
        <v>322</v>
      </c>
      <c r="U1712" t="s">
        <v>322</v>
      </c>
      <c r="V1712" t="s">
        <v>322</v>
      </c>
      <c r="W1712" t="s">
        <v>322</v>
      </c>
      <c r="X1712" t="s">
        <v>322</v>
      </c>
      <c r="Y1712" t="s">
        <v>322</v>
      </c>
      <c r="Z1712" t="s">
        <v>322</v>
      </c>
      <c r="AH1712" t="s">
        <v>322</v>
      </c>
      <c r="AI1712" s="26"/>
      <c r="AJ1712" s="26" t="s">
        <v>322</v>
      </c>
      <c r="AK1712" s="26" t="s">
        <v>322</v>
      </c>
      <c r="AL1712" s="26" t="s">
        <v>322</v>
      </c>
      <c r="AM1712" s="26" t="str" cm="1">
        <f t="array" ref="AM1712">IF(AH1712="Yes",T1712&amp;" (Suspended as of: "&amp;TEXT(AI1712,"m/dd/yyyy")&amp;")",T1712)</f>
        <v xml:space="preserve"> </v>
      </c>
      <c r="AN1712" t="str" cm="1">
        <f t="array" ref="AN171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12" t="str" cm="1">
        <f t="array" ref="AO171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1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12" t="e">
        <f>VLOOKUP(data[[#This Row],[Lead Name]],get_cat!$A$170:$B$172,2,0)</f>
        <v>#N/A</v>
      </c>
      <c r="AR171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13" spans="1:44" x14ac:dyDescent="0.35">
      <c r="A1713" t="s">
        <v>133</v>
      </c>
      <c r="B1713" t="s">
        <v>322</v>
      </c>
      <c r="C1713" t="s">
        <v>322</v>
      </c>
      <c r="D1713" t="s">
        <v>322</v>
      </c>
      <c r="E1713" t="s">
        <v>48</v>
      </c>
      <c r="F1713" t="s">
        <v>48</v>
      </c>
      <c r="G1713" t="s">
        <v>48</v>
      </c>
      <c r="H1713" t="s">
        <v>48</v>
      </c>
      <c r="I1713" t="s">
        <v>48</v>
      </c>
      <c r="J1713" t="s">
        <v>48</v>
      </c>
      <c r="K1713" t="s">
        <v>48</v>
      </c>
      <c r="L1713" t="s">
        <v>48</v>
      </c>
      <c r="M1713" t="s">
        <v>48</v>
      </c>
      <c r="N1713" t="s">
        <v>48</v>
      </c>
      <c r="O1713" t="s">
        <v>48</v>
      </c>
      <c r="P1713" t="s">
        <v>48</v>
      </c>
      <c r="Q1713" t="s">
        <v>48</v>
      </c>
      <c r="R1713" t="s">
        <v>48</v>
      </c>
      <c r="S1713" t="s">
        <v>48</v>
      </c>
      <c r="T1713" t="s">
        <v>322</v>
      </c>
      <c r="U1713" t="s">
        <v>322</v>
      </c>
      <c r="V1713" t="s">
        <v>322</v>
      </c>
      <c r="W1713" t="s">
        <v>322</v>
      </c>
      <c r="X1713" t="s">
        <v>322</v>
      </c>
      <c r="Y1713" t="s">
        <v>322</v>
      </c>
      <c r="Z1713" t="s">
        <v>322</v>
      </c>
      <c r="AH1713" t="s">
        <v>322</v>
      </c>
      <c r="AI1713" s="26"/>
      <c r="AJ1713" s="26" t="s">
        <v>322</v>
      </c>
      <c r="AK1713" s="26" t="s">
        <v>322</v>
      </c>
      <c r="AL1713" s="26" t="s">
        <v>322</v>
      </c>
      <c r="AM1713" s="26" t="str" cm="1">
        <f t="array" ref="AM1713">IF(AH1713="Yes",T1713&amp;" (Suspended as of: "&amp;TEXT(AI1713,"m/dd/yyyy")&amp;")",T1713)</f>
        <v xml:space="preserve"> </v>
      </c>
      <c r="AN1713" t="str" cm="1">
        <f t="array" ref="AN171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13" t="str" cm="1">
        <f t="array" ref="AO171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1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13" t="e">
        <f>VLOOKUP(data[[#This Row],[Lead Name]],get_cat!$A$170:$B$172,2,0)</f>
        <v>#N/A</v>
      </c>
      <c r="AR171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14" spans="1:44" x14ac:dyDescent="0.35">
      <c r="A1714" t="s">
        <v>133</v>
      </c>
      <c r="B1714" t="s">
        <v>322</v>
      </c>
      <c r="C1714" t="s">
        <v>322</v>
      </c>
      <c r="D1714" t="s">
        <v>322</v>
      </c>
      <c r="E1714" t="s">
        <v>48</v>
      </c>
      <c r="F1714" t="s">
        <v>48</v>
      </c>
      <c r="G1714" t="s">
        <v>48</v>
      </c>
      <c r="H1714" t="s">
        <v>48</v>
      </c>
      <c r="I1714" t="s">
        <v>48</v>
      </c>
      <c r="J1714" t="s">
        <v>48</v>
      </c>
      <c r="K1714" t="s">
        <v>48</v>
      </c>
      <c r="L1714" t="s">
        <v>48</v>
      </c>
      <c r="M1714" t="s">
        <v>48</v>
      </c>
      <c r="N1714" t="s">
        <v>48</v>
      </c>
      <c r="O1714" t="s">
        <v>48</v>
      </c>
      <c r="P1714" t="s">
        <v>48</v>
      </c>
      <c r="Q1714" t="s">
        <v>48</v>
      </c>
      <c r="R1714" t="s">
        <v>48</v>
      </c>
      <c r="S1714" t="s">
        <v>48</v>
      </c>
      <c r="T1714" t="s">
        <v>322</v>
      </c>
      <c r="U1714" t="s">
        <v>322</v>
      </c>
      <c r="V1714" t="s">
        <v>322</v>
      </c>
      <c r="W1714" t="s">
        <v>322</v>
      </c>
      <c r="X1714" t="s">
        <v>322</v>
      </c>
      <c r="Y1714" t="s">
        <v>322</v>
      </c>
      <c r="Z1714" t="s">
        <v>322</v>
      </c>
      <c r="AH1714" t="s">
        <v>322</v>
      </c>
      <c r="AI1714" s="26"/>
      <c r="AJ1714" s="26" t="s">
        <v>322</v>
      </c>
      <c r="AK1714" s="26" t="s">
        <v>322</v>
      </c>
      <c r="AL1714" s="26" t="s">
        <v>322</v>
      </c>
      <c r="AM1714" s="26" t="str" cm="1">
        <f t="array" ref="AM1714">IF(AH1714="Yes",T1714&amp;" (Suspended as of: "&amp;TEXT(AI1714,"m/dd/yyyy")&amp;")",T1714)</f>
        <v xml:space="preserve"> </v>
      </c>
      <c r="AN1714" t="str" cm="1">
        <f t="array" ref="AN171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14" t="str" cm="1">
        <f t="array" ref="AO171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1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14" t="e">
        <f>VLOOKUP(data[[#This Row],[Lead Name]],get_cat!$A$170:$B$172,2,0)</f>
        <v>#N/A</v>
      </c>
      <c r="AR171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15" spans="1:44" x14ac:dyDescent="0.35">
      <c r="A1715" t="s">
        <v>133</v>
      </c>
      <c r="B1715" t="s">
        <v>322</v>
      </c>
      <c r="C1715" t="s">
        <v>322</v>
      </c>
      <c r="D1715" t="s">
        <v>322</v>
      </c>
      <c r="E1715" t="s">
        <v>48</v>
      </c>
      <c r="F1715" t="s">
        <v>48</v>
      </c>
      <c r="G1715" t="s">
        <v>48</v>
      </c>
      <c r="H1715" t="s">
        <v>48</v>
      </c>
      <c r="I1715" t="s">
        <v>48</v>
      </c>
      <c r="J1715" t="s">
        <v>48</v>
      </c>
      <c r="K1715" t="s">
        <v>48</v>
      </c>
      <c r="L1715" t="s">
        <v>48</v>
      </c>
      <c r="M1715" t="s">
        <v>48</v>
      </c>
      <c r="N1715" t="s">
        <v>48</v>
      </c>
      <c r="O1715" t="s">
        <v>48</v>
      </c>
      <c r="P1715" t="s">
        <v>48</v>
      </c>
      <c r="Q1715" t="s">
        <v>48</v>
      </c>
      <c r="R1715" t="s">
        <v>48</v>
      </c>
      <c r="S1715" t="s">
        <v>48</v>
      </c>
      <c r="T1715" t="s">
        <v>322</v>
      </c>
      <c r="U1715" t="s">
        <v>322</v>
      </c>
      <c r="V1715" t="s">
        <v>322</v>
      </c>
      <c r="W1715" t="s">
        <v>322</v>
      </c>
      <c r="X1715" t="s">
        <v>322</v>
      </c>
      <c r="Y1715" t="s">
        <v>322</v>
      </c>
      <c r="Z1715" t="s">
        <v>322</v>
      </c>
      <c r="AH1715" t="s">
        <v>322</v>
      </c>
      <c r="AI1715" s="26"/>
      <c r="AJ1715" s="26" t="s">
        <v>322</v>
      </c>
      <c r="AK1715" s="26" t="s">
        <v>322</v>
      </c>
      <c r="AL1715" s="26" t="s">
        <v>322</v>
      </c>
      <c r="AM1715" s="26" t="str" cm="1">
        <f t="array" ref="AM1715">IF(AH1715="Yes",T1715&amp;" (Suspended as of: "&amp;TEXT(AI1715,"m/dd/yyyy")&amp;")",T1715)</f>
        <v xml:space="preserve"> </v>
      </c>
      <c r="AN1715" t="str" cm="1">
        <f t="array" ref="AN171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15" t="str" cm="1">
        <f t="array" ref="AO171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1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15" t="e">
        <f>VLOOKUP(data[[#This Row],[Lead Name]],get_cat!$A$170:$B$172,2,0)</f>
        <v>#N/A</v>
      </c>
      <c r="AR171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16" spans="1:44" x14ac:dyDescent="0.35">
      <c r="A1716" t="s">
        <v>133</v>
      </c>
      <c r="B1716" t="s">
        <v>322</v>
      </c>
      <c r="C1716" t="s">
        <v>322</v>
      </c>
      <c r="D1716" t="s">
        <v>322</v>
      </c>
      <c r="E1716" t="s">
        <v>48</v>
      </c>
      <c r="F1716" t="s">
        <v>48</v>
      </c>
      <c r="G1716" t="s">
        <v>48</v>
      </c>
      <c r="H1716" t="s">
        <v>48</v>
      </c>
      <c r="I1716" t="s">
        <v>48</v>
      </c>
      <c r="J1716" t="s">
        <v>48</v>
      </c>
      <c r="K1716" t="s">
        <v>48</v>
      </c>
      <c r="L1716" t="s">
        <v>48</v>
      </c>
      <c r="M1716" t="s">
        <v>48</v>
      </c>
      <c r="N1716" t="s">
        <v>48</v>
      </c>
      <c r="O1716" t="s">
        <v>48</v>
      </c>
      <c r="P1716" t="s">
        <v>48</v>
      </c>
      <c r="Q1716" t="s">
        <v>48</v>
      </c>
      <c r="R1716" t="s">
        <v>48</v>
      </c>
      <c r="S1716" t="s">
        <v>48</v>
      </c>
      <c r="T1716" t="s">
        <v>322</v>
      </c>
      <c r="U1716" t="s">
        <v>322</v>
      </c>
      <c r="V1716" t="s">
        <v>322</v>
      </c>
      <c r="W1716" t="s">
        <v>322</v>
      </c>
      <c r="X1716" t="s">
        <v>322</v>
      </c>
      <c r="Y1716" t="s">
        <v>322</v>
      </c>
      <c r="Z1716" t="s">
        <v>322</v>
      </c>
      <c r="AH1716" t="s">
        <v>322</v>
      </c>
      <c r="AI1716" s="26"/>
      <c r="AJ1716" s="26" t="s">
        <v>322</v>
      </c>
      <c r="AK1716" s="26" t="s">
        <v>322</v>
      </c>
      <c r="AL1716" s="26" t="s">
        <v>322</v>
      </c>
      <c r="AM1716" s="26" t="str" cm="1">
        <f t="array" ref="AM1716">IF(AH1716="Yes",T1716&amp;" (Suspended as of: "&amp;TEXT(AI1716,"m/dd/yyyy")&amp;")",T1716)</f>
        <v xml:space="preserve"> </v>
      </c>
      <c r="AN1716" t="str" cm="1">
        <f t="array" ref="AN171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16" t="str" cm="1">
        <f t="array" ref="AO171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1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16" t="e">
        <f>VLOOKUP(data[[#This Row],[Lead Name]],get_cat!$A$170:$B$172,2,0)</f>
        <v>#N/A</v>
      </c>
      <c r="AR171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17" spans="1:44" x14ac:dyDescent="0.35">
      <c r="A1717" t="s">
        <v>133</v>
      </c>
      <c r="B1717" t="s">
        <v>322</v>
      </c>
      <c r="C1717" t="s">
        <v>322</v>
      </c>
      <c r="D1717" t="s">
        <v>322</v>
      </c>
      <c r="E1717" t="s">
        <v>48</v>
      </c>
      <c r="F1717" t="s">
        <v>48</v>
      </c>
      <c r="G1717" t="s">
        <v>48</v>
      </c>
      <c r="H1717" t="s">
        <v>48</v>
      </c>
      <c r="I1717" t="s">
        <v>48</v>
      </c>
      <c r="J1717" t="s">
        <v>48</v>
      </c>
      <c r="K1717" t="s">
        <v>48</v>
      </c>
      <c r="L1717" t="s">
        <v>48</v>
      </c>
      <c r="M1717" t="s">
        <v>48</v>
      </c>
      <c r="N1717" t="s">
        <v>48</v>
      </c>
      <c r="O1717" t="s">
        <v>48</v>
      </c>
      <c r="P1717" t="s">
        <v>48</v>
      </c>
      <c r="Q1717" t="s">
        <v>48</v>
      </c>
      <c r="R1717" t="s">
        <v>48</v>
      </c>
      <c r="S1717" t="s">
        <v>48</v>
      </c>
      <c r="T1717" t="s">
        <v>322</v>
      </c>
      <c r="U1717" t="s">
        <v>322</v>
      </c>
      <c r="V1717" t="s">
        <v>322</v>
      </c>
      <c r="W1717" t="s">
        <v>322</v>
      </c>
      <c r="X1717" t="s">
        <v>322</v>
      </c>
      <c r="Y1717" t="s">
        <v>322</v>
      </c>
      <c r="Z1717" t="s">
        <v>322</v>
      </c>
      <c r="AH1717" t="s">
        <v>322</v>
      </c>
      <c r="AI1717" s="26"/>
      <c r="AJ1717" s="26" t="s">
        <v>322</v>
      </c>
      <c r="AK1717" s="26" t="s">
        <v>322</v>
      </c>
      <c r="AL1717" s="26" t="s">
        <v>322</v>
      </c>
      <c r="AM1717" s="26" t="str" cm="1">
        <f t="array" ref="AM1717">IF(AH1717="Yes",T1717&amp;" (Suspended as of: "&amp;TEXT(AI1717,"m/dd/yyyy")&amp;")",T1717)</f>
        <v xml:space="preserve"> </v>
      </c>
      <c r="AN1717" t="str" cm="1">
        <f t="array" ref="AN171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17" t="str" cm="1">
        <f t="array" ref="AO171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1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17" t="e">
        <f>VLOOKUP(data[[#This Row],[Lead Name]],get_cat!$A$170:$B$172,2,0)</f>
        <v>#N/A</v>
      </c>
      <c r="AR171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18" spans="1:44" x14ac:dyDescent="0.35">
      <c r="A1718" t="s">
        <v>133</v>
      </c>
      <c r="B1718" t="s">
        <v>322</v>
      </c>
      <c r="C1718" t="s">
        <v>322</v>
      </c>
      <c r="D1718" t="s">
        <v>322</v>
      </c>
      <c r="E1718" t="s">
        <v>48</v>
      </c>
      <c r="F1718" t="s">
        <v>48</v>
      </c>
      <c r="G1718" t="s">
        <v>48</v>
      </c>
      <c r="H1718" t="s">
        <v>48</v>
      </c>
      <c r="I1718" t="s">
        <v>48</v>
      </c>
      <c r="J1718" t="s">
        <v>48</v>
      </c>
      <c r="K1718" t="s">
        <v>48</v>
      </c>
      <c r="L1718" t="s">
        <v>48</v>
      </c>
      <c r="M1718" t="s">
        <v>48</v>
      </c>
      <c r="N1718" t="s">
        <v>48</v>
      </c>
      <c r="O1718" t="s">
        <v>48</v>
      </c>
      <c r="P1718" t="s">
        <v>48</v>
      </c>
      <c r="Q1718" t="s">
        <v>48</v>
      </c>
      <c r="R1718" t="s">
        <v>48</v>
      </c>
      <c r="S1718" t="s">
        <v>48</v>
      </c>
      <c r="T1718" t="s">
        <v>322</v>
      </c>
      <c r="U1718" t="s">
        <v>322</v>
      </c>
      <c r="V1718" t="s">
        <v>322</v>
      </c>
      <c r="W1718" t="s">
        <v>322</v>
      </c>
      <c r="X1718" t="s">
        <v>322</v>
      </c>
      <c r="Y1718" t="s">
        <v>322</v>
      </c>
      <c r="Z1718" t="s">
        <v>322</v>
      </c>
      <c r="AH1718" t="s">
        <v>322</v>
      </c>
      <c r="AI1718" s="26"/>
      <c r="AJ1718" s="26" t="s">
        <v>322</v>
      </c>
      <c r="AK1718" s="26" t="s">
        <v>322</v>
      </c>
      <c r="AL1718" s="26" t="s">
        <v>322</v>
      </c>
      <c r="AM1718" s="26" t="str" cm="1">
        <f t="array" ref="AM1718">IF(AH1718="Yes",T1718&amp;" (Suspended as of: "&amp;TEXT(AI1718,"m/dd/yyyy")&amp;")",T1718)</f>
        <v xml:space="preserve"> </v>
      </c>
      <c r="AN1718" t="str" cm="1">
        <f t="array" ref="AN171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18" t="str" cm="1">
        <f t="array" ref="AO171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1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18" t="e">
        <f>VLOOKUP(data[[#This Row],[Lead Name]],get_cat!$A$170:$B$172,2,0)</f>
        <v>#N/A</v>
      </c>
      <c r="AR171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19" spans="1:44" x14ac:dyDescent="0.35">
      <c r="A1719" t="s">
        <v>133</v>
      </c>
      <c r="B1719" t="s">
        <v>322</v>
      </c>
      <c r="C1719" t="s">
        <v>322</v>
      </c>
      <c r="D1719" t="s">
        <v>322</v>
      </c>
      <c r="E1719" t="s">
        <v>48</v>
      </c>
      <c r="F1719" t="s">
        <v>48</v>
      </c>
      <c r="G1719" t="s">
        <v>48</v>
      </c>
      <c r="H1719" t="s">
        <v>48</v>
      </c>
      <c r="I1719" t="s">
        <v>48</v>
      </c>
      <c r="J1719" t="s">
        <v>48</v>
      </c>
      <c r="K1719" t="s">
        <v>48</v>
      </c>
      <c r="L1719" t="s">
        <v>48</v>
      </c>
      <c r="M1719" t="s">
        <v>48</v>
      </c>
      <c r="N1719" t="s">
        <v>48</v>
      </c>
      <c r="O1719" t="s">
        <v>48</v>
      </c>
      <c r="P1719" t="s">
        <v>48</v>
      </c>
      <c r="Q1719" t="s">
        <v>48</v>
      </c>
      <c r="R1719" t="s">
        <v>48</v>
      </c>
      <c r="S1719" t="s">
        <v>48</v>
      </c>
      <c r="T1719" t="s">
        <v>322</v>
      </c>
      <c r="U1719" t="s">
        <v>322</v>
      </c>
      <c r="V1719" t="s">
        <v>322</v>
      </c>
      <c r="W1719" t="s">
        <v>322</v>
      </c>
      <c r="X1719" t="s">
        <v>322</v>
      </c>
      <c r="Y1719" t="s">
        <v>322</v>
      </c>
      <c r="Z1719" t="s">
        <v>322</v>
      </c>
      <c r="AH1719" t="s">
        <v>322</v>
      </c>
      <c r="AI1719" s="26"/>
      <c r="AJ1719" s="26" t="s">
        <v>322</v>
      </c>
      <c r="AK1719" s="26" t="s">
        <v>322</v>
      </c>
      <c r="AL1719" s="26" t="s">
        <v>322</v>
      </c>
      <c r="AM1719" s="26" t="str" cm="1">
        <f t="array" ref="AM1719">IF(AH1719="Yes",T1719&amp;" (Suspended as of: "&amp;TEXT(AI1719,"m/dd/yyyy")&amp;")",T1719)</f>
        <v xml:space="preserve"> </v>
      </c>
      <c r="AN1719" t="str" cm="1">
        <f t="array" ref="AN171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19" t="str" cm="1">
        <f t="array" ref="AO171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1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19" t="e">
        <f>VLOOKUP(data[[#This Row],[Lead Name]],get_cat!$A$170:$B$172,2,0)</f>
        <v>#N/A</v>
      </c>
      <c r="AR171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20" spans="1:44" x14ac:dyDescent="0.35">
      <c r="A1720" t="s">
        <v>133</v>
      </c>
      <c r="B1720" t="s">
        <v>322</v>
      </c>
      <c r="C1720" t="s">
        <v>322</v>
      </c>
      <c r="D1720" t="s">
        <v>322</v>
      </c>
      <c r="E1720" t="s">
        <v>48</v>
      </c>
      <c r="F1720" t="s">
        <v>48</v>
      </c>
      <c r="G1720" t="s">
        <v>48</v>
      </c>
      <c r="H1720" t="s">
        <v>48</v>
      </c>
      <c r="I1720" t="s">
        <v>48</v>
      </c>
      <c r="J1720" t="s">
        <v>48</v>
      </c>
      <c r="K1720" t="s">
        <v>48</v>
      </c>
      <c r="L1720" t="s">
        <v>48</v>
      </c>
      <c r="M1720" t="s">
        <v>48</v>
      </c>
      <c r="N1720" t="s">
        <v>48</v>
      </c>
      <c r="O1720" t="s">
        <v>48</v>
      </c>
      <c r="P1720" t="s">
        <v>48</v>
      </c>
      <c r="Q1720" t="s">
        <v>48</v>
      </c>
      <c r="R1720" t="s">
        <v>48</v>
      </c>
      <c r="S1720" t="s">
        <v>48</v>
      </c>
      <c r="T1720" t="s">
        <v>322</v>
      </c>
      <c r="U1720" t="s">
        <v>322</v>
      </c>
      <c r="V1720" t="s">
        <v>322</v>
      </c>
      <c r="W1720" t="s">
        <v>322</v>
      </c>
      <c r="X1720" t="s">
        <v>322</v>
      </c>
      <c r="Y1720" t="s">
        <v>322</v>
      </c>
      <c r="Z1720" t="s">
        <v>322</v>
      </c>
      <c r="AH1720" t="s">
        <v>322</v>
      </c>
      <c r="AI1720" s="26"/>
      <c r="AJ1720" s="26" t="s">
        <v>322</v>
      </c>
      <c r="AK1720" s="26" t="s">
        <v>322</v>
      </c>
      <c r="AL1720" s="26" t="s">
        <v>322</v>
      </c>
      <c r="AM1720" s="26" t="str" cm="1">
        <f t="array" ref="AM1720">IF(AH1720="Yes",T1720&amp;" (Suspended as of: "&amp;TEXT(AI1720,"m/dd/yyyy")&amp;")",T1720)</f>
        <v xml:space="preserve"> </v>
      </c>
      <c r="AN1720" t="str" cm="1">
        <f t="array" ref="AN172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20" t="str" cm="1">
        <f t="array" ref="AO172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2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20" t="e">
        <f>VLOOKUP(data[[#This Row],[Lead Name]],get_cat!$A$170:$B$172,2,0)</f>
        <v>#N/A</v>
      </c>
      <c r="AR172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21" spans="1:44" x14ac:dyDescent="0.35">
      <c r="A1721" t="s">
        <v>133</v>
      </c>
      <c r="B1721" t="s">
        <v>322</v>
      </c>
      <c r="C1721" t="s">
        <v>322</v>
      </c>
      <c r="D1721" t="s">
        <v>322</v>
      </c>
      <c r="E1721" t="s">
        <v>48</v>
      </c>
      <c r="F1721" t="s">
        <v>48</v>
      </c>
      <c r="G1721" t="s">
        <v>48</v>
      </c>
      <c r="H1721" t="s">
        <v>48</v>
      </c>
      <c r="I1721" t="s">
        <v>48</v>
      </c>
      <c r="J1721" t="s">
        <v>48</v>
      </c>
      <c r="K1721" t="s">
        <v>48</v>
      </c>
      <c r="L1721" t="s">
        <v>48</v>
      </c>
      <c r="M1721" t="s">
        <v>48</v>
      </c>
      <c r="N1721" t="s">
        <v>48</v>
      </c>
      <c r="O1721" t="s">
        <v>48</v>
      </c>
      <c r="P1721" t="s">
        <v>48</v>
      </c>
      <c r="Q1721" t="s">
        <v>48</v>
      </c>
      <c r="R1721" t="s">
        <v>48</v>
      </c>
      <c r="S1721" t="s">
        <v>48</v>
      </c>
      <c r="T1721" t="s">
        <v>322</v>
      </c>
      <c r="U1721" t="s">
        <v>322</v>
      </c>
      <c r="V1721" t="s">
        <v>322</v>
      </c>
      <c r="W1721" t="s">
        <v>322</v>
      </c>
      <c r="X1721" t="s">
        <v>322</v>
      </c>
      <c r="Y1721" t="s">
        <v>322</v>
      </c>
      <c r="Z1721" t="s">
        <v>322</v>
      </c>
      <c r="AH1721" t="s">
        <v>322</v>
      </c>
      <c r="AI1721" s="26"/>
      <c r="AJ1721" s="26" t="s">
        <v>322</v>
      </c>
      <c r="AK1721" s="26" t="s">
        <v>322</v>
      </c>
      <c r="AL1721" s="26" t="s">
        <v>322</v>
      </c>
      <c r="AM1721" s="26" t="str" cm="1">
        <f t="array" ref="AM1721">IF(AH1721="Yes",T1721&amp;" (Suspended as of: "&amp;TEXT(AI1721,"m/dd/yyyy")&amp;")",T1721)</f>
        <v xml:space="preserve"> </v>
      </c>
      <c r="AN1721" t="str" cm="1">
        <f t="array" ref="AN172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21" t="str" cm="1">
        <f t="array" ref="AO172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2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21" t="e">
        <f>VLOOKUP(data[[#This Row],[Lead Name]],get_cat!$A$170:$B$172,2,0)</f>
        <v>#N/A</v>
      </c>
      <c r="AR172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22" spans="1:44" x14ac:dyDescent="0.35">
      <c r="A1722" t="s">
        <v>133</v>
      </c>
      <c r="B1722" t="s">
        <v>322</v>
      </c>
      <c r="C1722" t="s">
        <v>322</v>
      </c>
      <c r="D1722" t="s">
        <v>322</v>
      </c>
      <c r="E1722" t="s">
        <v>48</v>
      </c>
      <c r="F1722" t="s">
        <v>48</v>
      </c>
      <c r="G1722" t="s">
        <v>48</v>
      </c>
      <c r="H1722" t="s">
        <v>48</v>
      </c>
      <c r="I1722" t="s">
        <v>48</v>
      </c>
      <c r="J1722" t="s">
        <v>48</v>
      </c>
      <c r="K1722" t="s">
        <v>48</v>
      </c>
      <c r="L1722" t="s">
        <v>48</v>
      </c>
      <c r="M1722" t="s">
        <v>48</v>
      </c>
      <c r="N1722" t="s">
        <v>48</v>
      </c>
      <c r="O1722" t="s">
        <v>48</v>
      </c>
      <c r="P1722" t="s">
        <v>48</v>
      </c>
      <c r="Q1722" t="s">
        <v>48</v>
      </c>
      <c r="R1722" t="s">
        <v>48</v>
      </c>
      <c r="S1722" t="s">
        <v>48</v>
      </c>
      <c r="T1722" t="s">
        <v>322</v>
      </c>
      <c r="U1722" t="s">
        <v>322</v>
      </c>
      <c r="V1722" t="s">
        <v>322</v>
      </c>
      <c r="W1722" t="s">
        <v>322</v>
      </c>
      <c r="X1722" t="s">
        <v>322</v>
      </c>
      <c r="Y1722" t="s">
        <v>322</v>
      </c>
      <c r="Z1722" t="s">
        <v>322</v>
      </c>
      <c r="AH1722" t="s">
        <v>322</v>
      </c>
      <c r="AI1722" s="26"/>
      <c r="AJ1722" s="26" t="s">
        <v>322</v>
      </c>
      <c r="AK1722" s="26" t="s">
        <v>322</v>
      </c>
      <c r="AL1722" s="26" t="s">
        <v>322</v>
      </c>
      <c r="AM1722" s="26" t="str" cm="1">
        <f t="array" ref="AM1722">IF(AH1722="Yes",T1722&amp;" (Suspended as of: "&amp;TEXT(AI1722,"m/dd/yyyy")&amp;")",T1722)</f>
        <v xml:space="preserve"> </v>
      </c>
      <c r="AN1722" t="str" cm="1">
        <f t="array" ref="AN172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22" t="str" cm="1">
        <f t="array" ref="AO172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2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22" t="e">
        <f>VLOOKUP(data[[#This Row],[Lead Name]],get_cat!$A$170:$B$172,2,0)</f>
        <v>#N/A</v>
      </c>
      <c r="AR172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23" spans="1:44" x14ac:dyDescent="0.35">
      <c r="A1723" t="s">
        <v>133</v>
      </c>
      <c r="B1723" t="s">
        <v>322</v>
      </c>
      <c r="C1723" t="s">
        <v>322</v>
      </c>
      <c r="D1723" t="s">
        <v>322</v>
      </c>
      <c r="E1723" t="s">
        <v>48</v>
      </c>
      <c r="F1723" t="s">
        <v>48</v>
      </c>
      <c r="G1723" t="s">
        <v>48</v>
      </c>
      <c r="H1723" t="s">
        <v>48</v>
      </c>
      <c r="I1723" t="s">
        <v>48</v>
      </c>
      <c r="J1723" t="s">
        <v>48</v>
      </c>
      <c r="K1723" t="s">
        <v>48</v>
      </c>
      <c r="L1723" t="s">
        <v>48</v>
      </c>
      <c r="M1723" t="s">
        <v>48</v>
      </c>
      <c r="N1723" t="s">
        <v>48</v>
      </c>
      <c r="O1723" t="s">
        <v>48</v>
      </c>
      <c r="P1723" t="s">
        <v>48</v>
      </c>
      <c r="Q1723" t="s">
        <v>48</v>
      </c>
      <c r="R1723" t="s">
        <v>48</v>
      </c>
      <c r="S1723" t="s">
        <v>48</v>
      </c>
      <c r="T1723" t="s">
        <v>322</v>
      </c>
      <c r="U1723" t="s">
        <v>322</v>
      </c>
      <c r="V1723" t="s">
        <v>322</v>
      </c>
      <c r="W1723" t="s">
        <v>322</v>
      </c>
      <c r="X1723" t="s">
        <v>322</v>
      </c>
      <c r="Y1723" t="s">
        <v>322</v>
      </c>
      <c r="Z1723" t="s">
        <v>322</v>
      </c>
      <c r="AH1723" t="s">
        <v>322</v>
      </c>
      <c r="AI1723" s="26"/>
      <c r="AJ1723" s="26" t="s">
        <v>322</v>
      </c>
      <c r="AK1723" s="26" t="s">
        <v>322</v>
      </c>
      <c r="AL1723" s="26" t="s">
        <v>322</v>
      </c>
      <c r="AM1723" s="26" t="str" cm="1">
        <f t="array" ref="AM1723">IF(AH1723="Yes",T1723&amp;" (Suspended as of: "&amp;TEXT(AI1723,"m/dd/yyyy")&amp;")",T1723)</f>
        <v xml:space="preserve"> </v>
      </c>
      <c r="AN1723" t="str" cm="1">
        <f t="array" ref="AN172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23" t="str" cm="1">
        <f t="array" ref="AO172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2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23" t="e">
        <f>VLOOKUP(data[[#This Row],[Lead Name]],get_cat!$A$170:$B$172,2,0)</f>
        <v>#N/A</v>
      </c>
      <c r="AR172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24" spans="1:44" x14ac:dyDescent="0.35">
      <c r="A1724" t="s">
        <v>133</v>
      </c>
      <c r="B1724" t="s">
        <v>322</v>
      </c>
      <c r="C1724" t="s">
        <v>322</v>
      </c>
      <c r="D1724" t="s">
        <v>322</v>
      </c>
      <c r="E1724" t="s">
        <v>48</v>
      </c>
      <c r="F1724" t="s">
        <v>48</v>
      </c>
      <c r="G1724" t="s">
        <v>48</v>
      </c>
      <c r="H1724" t="s">
        <v>48</v>
      </c>
      <c r="I1724" t="s">
        <v>48</v>
      </c>
      <c r="J1724" t="s">
        <v>48</v>
      </c>
      <c r="K1724" t="s">
        <v>48</v>
      </c>
      <c r="L1724" t="s">
        <v>48</v>
      </c>
      <c r="M1724" t="s">
        <v>48</v>
      </c>
      <c r="N1724" t="s">
        <v>48</v>
      </c>
      <c r="O1724" t="s">
        <v>48</v>
      </c>
      <c r="P1724" t="s">
        <v>48</v>
      </c>
      <c r="Q1724" t="s">
        <v>48</v>
      </c>
      <c r="R1724" t="s">
        <v>48</v>
      </c>
      <c r="S1724" t="s">
        <v>48</v>
      </c>
      <c r="T1724" t="s">
        <v>322</v>
      </c>
      <c r="U1724" t="s">
        <v>322</v>
      </c>
      <c r="V1724" t="s">
        <v>322</v>
      </c>
      <c r="W1724" t="s">
        <v>322</v>
      </c>
      <c r="X1724" t="s">
        <v>322</v>
      </c>
      <c r="Y1724" t="s">
        <v>322</v>
      </c>
      <c r="Z1724" t="s">
        <v>322</v>
      </c>
      <c r="AH1724" t="s">
        <v>322</v>
      </c>
      <c r="AI1724" s="26"/>
      <c r="AJ1724" s="26" t="s">
        <v>322</v>
      </c>
      <c r="AK1724" s="26" t="s">
        <v>322</v>
      </c>
      <c r="AL1724" s="26" t="s">
        <v>322</v>
      </c>
      <c r="AM1724" s="26" t="str" cm="1">
        <f t="array" ref="AM1724">IF(AH1724="Yes",T1724&amp;" (Suspended as of: "&amp;TEXT(AI1724,"m/dd/yyyy")&amp;")",T1724)</f>
        <v xml:space="preserve"> </v>
      </c>
      <c r="AN1724" t="str" cm="1">
        <f t="array" ref="AN172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24" t="str" cm="1">
        <f t="array" ref="AO172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2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24" t="e">
        <f>VLOOKUP(data[[#This Row],[Lead Name]],get_cat!$A$170:$B$172,2,0)</f>
        <v>#N/A</v>
      </c>
      <c r="AR172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25" spans="1:44" x14ac:dyDescent="0.35">
      <c r="A1725" t="s">
        <v>133</v>
      </c>
      <c r="B1725" t="s">
        <v>322</v>
      </c>
      <c r="C1725" t="s">
        <v>322</v>
      </c>
      <c r="D1725" t="s">
        <v>322</v>
      </c>
      <c r="E1725" t="s">
        <v>48</v>
      </c>
      <c r="F1725" t="s">
        <v>48</v>
      </c>
      <c r="G1725" t="s">
        <v>48</v>
      </c>
      <c r="H1725" t="s">
        <v>48</v>
      </c>
      <c r="I1725" t="s">
        <v>48</v>
      </c>
      <c r="J1725" t="s">
        <v>48</v>
      </c>
      <c r="K1725" t="s">
        <v>48</v>
      </c>
      <c r="L1725" t="s">
        <v>48</v>
      </c>
      <c r="M1725" t="s">
        <v>48</v>
      </c>
      <c r="N1725" t="s">
        <v>48</v>
      </c>
      <c r="O1725" t="s">
        <v>48</v>
      </c>
      <c r="P1725" t="s">
        <v>48</v>
      </c>
      <c r="Q1725" t="s">
        <v>48</v>
      </c>
      <c r="R1725" t="s">
        <v>48</v>
      </c>
      <c r="S1725" t="s">
        <v>48</v>
      </c>
      <c r="T1725" t="s">
        <v>322</v>
      </c>
      <c r="U1725" t="s">
        <v>322</v>
      </c>
      <c r="V1725" t="s">
        <v>322</v>
      </c>
      <c r="W1725" t="s">
        <v>322</v>
      </c>
      <c r="X1725" t="s">
        <v>322</v>
      </c>
      <c r="Y1725" t="s">
        <v>322</v>
      </c>
      <c r="Z1725" t="s">
        <v>322</v>
      </c>
      <c r="AH1725" t="s">
        <v>322</v>
      </c>
      <c r="AI1725" s="26"/>
      <c r="AJ1725" s="26" t="s">
        <v>322</v>
      </c>
      <c r="AK1725" s="26" t="s">
        <v>322</v>
      </c>
      <c r="AL1725" s="26" t="s">
        <v>322</v>
      </c>
      <c r="AM1725" s="26" t="str" cm="1">
        <f t="array" ref="AM1725">IF(AH1725="Yes",T1725&amp;" (Suspended as of: "&amp;TEXT(AI1725,"m/dd/yyyy")&amp;")",T1725)</f>
        <v xml:space="preserve"> </v>
      </c>
      <c r="AN1725" t="str" cm="1">
        <f t="array" ref="AN172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25" t="str" cm="1">
        <f t="array" ref="AO172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2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25" t="e">
        <f>VLOOKUP(data[[#This Row],[Lead Name]],get_cat!$A$170:$B$172,2,0)</f>
        <v>#N/A</v>
      </c>
      <c r="AR172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26" spans="1:44" x14ac:dyDescent="0.35">
      <c r="A1726" t="s">
        <v>133</v>
      </c>
      <c r="B1726" t="s">
        <v>322</v>
      </c>
      <c r="C1726" t="s">
        <v>322</v>
      </c>
      <c r="D1726" t="s">
        <v>322</v>
      </c>
      <c r="E1726" t="s">
        <v>48</v>
      </c>
      <c r="F1726" t="s">
        <v>48</v>
      </c>
      <c r="G1726" t="s">
        <v>48</v>
      </c>
      <c r="H1726" t="s">
        <v>48</v>
      </c>
      <c r="I1726" t="s">
        <v>48</v>
      </c>
      <c r="J1726" t="s">
        <v>48</v>
      </c>
      <c r="K1726" t="s">
        <v>48</v>
      </c>
      <c r="L1726" t="s">
        <v>48</v>
      </c>
      <c r="M1726" t="s">
        <v>48</v>
      </c>
      <c r="N1726" t="s">
        <v>48</v>
      </c>
      <c r="O1726" t="s">
        <v>48</v>
      </c>
      <c r="P1726" t="s">
        <v>48</v>
      </c>
      <c r="Q1726" t="s">
        <v>48</v>
      </c>
      <c r="R1726" t="s">
        <v>48</v>
      </c>
      <c r="S1726" t="s">
        <v>48</v>
      </c>
      <c r="T1726" t="s">
        <v>322</v>
      </c>
      <c r="U1726" t="s">
        <v>322</v>
      </c>
      <c r="V1726" t="s">
        <v>322</v>
      </c>
      <c r="W1726" t="s">
        <v>322</v>
      </c>
      <c r="X1726" t="s">
        <v>322</v>
      </c>
      <c r="Y1726" t="s">
        <v>322</v>
      </c>
      <c r="Z1726" t="s">
        <v>322</v>
      </c>
      <c r="AH1726" t="s">
        <v>322</v>
      </c>
      <c r="AI1726" s="26"/>
      <c r="AJ1726" s="26" t="s">
        <v>322</v>
      </c>
      <c r="AK1726" s="26" t="s">
        <v>322</v>
      </c>
      <c r="AL1726" s="26" t="s">
        <v>322</v>
      </c>
      <c r="AM1726" s="26" t="str" cm="1">
        <f t="array" ref="AM1726">IF(AH1726="Yes",T1726&amp;" (Suspended as of: "&amp;TEXT(AI1726,"m/dd/yyyy")&amp;")",T1726)</f>
        <v xml:space="preserve"> </v>
      </c>
      <c r="AN1726" t="str" cm="1">
        <f t="array" ref="AN172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26" t="str" cm="1">
        <f t="array" ref="AO172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2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26" t="e">
        <f>VLOOKUP(data[[#This Row],[Lead Name]],get_cat!$A$170:$B$172,2,0)</f>
        <v>#N/A</v>
      </c>
      <c r="AR172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27" spans="1:44" x14ac:dyDescent="0.35">
      <c r="A1727" t="s">
        <v>133</v>
      </c>
      <c r="B1727" t="s">
        <v>322</v>
      </c>
      <c r="C1727" t="s">
        <v>322</v>
      </c>
      <c r="D1727" t="s">
        <v>322</v>
      </c>
      <c r="E1727" t="s">
        <v>48</v>
      </c>
      <c r="F1727" t="s">
        <v>48</v>
      </c>
      <c r="G1727" t="s">
        <v>48</v>
      </c>
      <c r="H1727" t="s">
        <v>48</v>
      </c>
      <c r="I1727" t="s">
        <v>48</v>
      </c>
      <c r="J1727" t="s">
        <v>48</v>
      </c>
      <c r="K1727" t="s">
        <v>48</v>
      </c>
      <c r="L1727" t="s">
        <v>48</v>
      </c>
      <c r="M1727" t="s">
        <v>48</v>
      </c>
      <c r="N1727" t="s">
        <v>48</v>
      </c>
      <c r="O1727" t="s">
        <v>48</v>
      </c>
      <c r="P1727" t="s">
        <v>48</v>
      </c>
      <c r="Q1727" t="s">
        <v>48</v>
      </c>
      <c r="R1727" t="s">
        <v>48</v>
      </c>
      <c r="S1727" t="s">
        <v>48</v>
      </c>
      <c r="T1727" t="s">
        <v>322</v>
      </c>
      <c r="U1727" t="s">
        <v>322</v>
      </c>
      <c r="V1727" t="s">
        <v>322</v>
      </c>
      <c r="W1727" t="s">
        <v>322</v>
      </c>
      <c r="X1727" t="s">
        <v>322</v>
      </c>
      <c r="Y1727" t="s">
        <v>322</v>
      </c>
      <c r="Z1727" t="s">
        <v>322</v>
      </c>
      <c r="AH1727" t="s">
        <v>322</v>
      </c>
      <c r="AI1727" s="26"/>
      <c r="AJ1727" s="26" t="s">
        <v>322</v>
      </c>
      <c r="AK1727" s="26" t="s">
        <v>322</v>
      </c>
      <c r="AL1727" s="26" t="s">
        <v>322</v>
      </c>
      <c r="AM1727" s="26" t="str" cm="1">
        <f t="array" ref="AM1727">IF(AH1727="Yes",T1727&amp;" (Suspended as of: "&amp;TEXT(AI1727,"m/dd/yyyy")&amp;")",T1727)</f>
        <v xml:space="preserve"> </v>
      </c>
      <c r="AN1727" t="str" cm="1">
        <f t="array" ref="AN172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27" t="str" cm="1">
        <f t="array" ref="AO172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2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27" t="e">
        <f>VLOOKUP(data[[#This Row],[Lead Name]],get_cat!$A$170:$B$172,2,0)</f>
        <v>#N/A</v>
      </c>
      <c r="AR172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28" spans="1:44" x14ac:dyDescent="0.35">
      <c r="A1728" t="s">
        <v>133</v>
      </c>
      <c r="B1728" t="s">
        <v>322</v>
      </c>
      <c r="C1728" t="s">
        <v>322</v>
      </c>
      <c r="D1728" t="s">
        <v>322</v>
      </c>
      <c r="E1728" t="s">
        <v>48</v>
      </c>
      <c r="F1728" t="s">
        <v>48</v>
      </c>
      <c r="G1728" t="s">
        <v>48</v>
      </c>
      <c r="H1728" t="s">
        <v>48</v>
      </c>
      <c r="I1728" t="s">
        <v>48</v>
      </c>
      <c r="J1728" t="s">
        <v>48</v>
      </c>
      <c r="K1728" t="s">
        <v>48</v>
      </c>
      <c r="L1728" t="s">
        <v>48</v>
      </c>
      <c r="M1728" t="s">
        <v>48</v>
      </c>
      <c r="N1728" t="s">
        <v>48</v>
      </c>
      <c r="O1728" t="s">
        <v>48</v>
      </c>
      <c r="P1728" t="s">
        <v>48</v>
      </c>
      <c r="Q1728" t="s">
        <v>48</v>
      </c>
      <c r="R1728" t="s">
        <v>48</v>
      </c>
      <c r="S1728" t="s">
        <v>48</v>
      </c>
      <c r="T1728" t="s">
        <v>322</v>
      </c>
      <c r="U1728" t="s">
        <v>322</v>
      </c>
      <c r="V1728" t="s">
        <v>322</v>
      </c>
      <c r="W1728" t="s">
        <v>322</v>
      </c>
      <c r="X1728" t="s">
        <v>322</v>
      </c>
      <c r="Y1728" t="s">
        <v>322</v>
      </c>
      <c r="Z1728" t="s">
        <v>322</v>
      </c>
      <c r="AH1728" t="s">
        <v>322</v>
      </c>
      <c r="AI1728" s="26"/>
      <c r="AJ1728" s="26" t="s">
        <v>322</v>
      </c>
      <c r="AK1728" s="26" t="s">
        <v>322</v>
      </c>
      <c r="AL1728" s="26" t="s">
        <v>322</v>
      </c>
      <c r="AM1728" s="26" t="str" cm="1">
        <f t="array" ref="AM1728">IF(AH1728="Yes",T1728&amp;" (Suspended as of: "&amp;TEXT(AI1728,"m/dd/yyyy")&amp;")",T1728)</f>
        <v xml:space="preserve"> </v>
      </c>
      <c r="AN1728" t="str" cm="1">
        <f t="array" ref="AN172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28" t="str" cm="1">
        <f t="array" ref="AO172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2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28" t="e">
        <f>VLOOKUP(data[[#This Row],[Lead Name]],get_cat!$A$170:$B$172,2,0)</f>
        <v>#N/A</v>
      </c>
      <c r="AR172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29" spans="1:44" x14ac:dyDescent="0.35">
      <c r="A1729" t="s">
        <v>133</v>
      </c>
      <c r="B1729" t="s">
        <v>322</v>
      </c>
      <c r="C1729" t="s">
        <v>322</v>
      </c>
      <c r="D1729" t="s">
        <v>322</v>
      </c>
      <c r="E1729" t="s">
        <v>48</v>
      </c>
      <c r="F1729" t="s">
        <v>48</v>
      </c>
      <c r="G1729" t="s">
        <v>48</v>
      </c>
      <c r="H1729" t="s">
        <v>48</v>
      </c>
      <c r="I1729" t="s">
        <v>48</v>
      </c>
      <c r="J1729" t="s">
        <v>48</v>
      </c>
      <c r="K1729" t="s">
        <v>48</v>
      </c>
      <c r="L1729" t="s">
        <v>48</v>
      </c>
      <c r="M1729" t="s">
        <v>48</v>
      </c>
      <c r="N1729" t="s">
        <v>48</v>
      </c>
      <c r="O1729" t="s">
        <v>48</v>
      </c>
      <c r="P1729" t="s">
        <v>48</v>
      </c>
      <c r="Q1729" t="s">
        <v>48</v>
      </c>
      <c r="R1729" t="s">
        <v>48</v>
      </c>
      <c r="S1729" t="s">
        <v>48</v>
      </c>
      <c r="T1729" t="s">
        <v>322</v>
      </c>
      <c r="U1729" t="s">
        <v>322</v>
      </c>
      <c r="V1729" t="s">
        <v>322</v>
      </c>
      <c r="W1729" t="s">
        <v>322</v>
      </c>
      <c r="X1729" t="s">
        <v>322</v>
      </c>
      <c r="Y1729" t="s">
        <v>322</v>
      </c>
      <c r="Z1729" t="s">
        <v>322</v>
      </c>
      <c r="AH1729" t="s">
        <v>322</v>
      </c>
      <c r="AI1729" s="26"/>
      <c r="AJ1729" s="26" t="s">
        <v>322</v>
      </c>
      <c r="AK1729" s="26" t="s">
        <v>322</v>
      </c>
      <c r="AL1729" s="26" t="s">
        <v>322</v>
      </c>
      <c r="AM1729" s="26" t="str" cm="1">
        <f t="array" ref="AM1729">IF(AH1729="Yes",T1729&amp;" (Suspended as of: "&amp;TEXT(AI1729,"m/dd/yyyy")&amp;")",T1729)</f>
        <v xml:space="preserve"> </v>
      </c>
      <c r="AN1729" t="str" cm="1">
        <f t="array" ref="AN172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29" t="str" cm="1">
        <f t="array" ref="AO172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2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29" t="e">
        <f>VLOOKUP(data[[#This Row],[Lead Name]],get_cat!$A$170:$B$172,2,0)</f>
        <v>#N/A</v>
      </c>
      <c r="AR172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30" spans="1:44" x14ac:dyDescent="0.35">
      <c r="A1730" t="s">
        <v>133</v>
      </c>
      <c r="B1730" t="s">
        <v>322</v>
      </c>
      <c r="C1730" t="s">
        <v>322</v>
      </c>
      <c r="D1730" t="s">
        <v>322</v>
      </c>
      <c r="E1730" t="s">
        <v>48</v>
      </c>
      <c r="F1730" t="s">
        <v>48</v>
      </c>
      <c r="G1730" t="s">
        <v>48</v>
      </c>
      <c r="H1730" t="s">
        <v>48</v>
      </c>
      <c r="I1730" t="s">
        <v>48</v>
      </c>
      <c r="J1730" t="s">
        <v>48</v>
      </c>
      <c r="K1730" t="s">
        <v>48</v>
      </c>
      <c r="L1730" t="s">
        <v>48</v>
      </c>
      <c r="M1730" t="s">
        <v>48</v>
      </c>
      <c r="N1730" t="s">
        <v>48</v>
      </c>
      <c r="O1730" t="s">
        <v>48</v>
      </c>
      <c r="P1730" t="s">
        <v>48</v>
      </c>
      <c r="Q1730" t="s">
        <v>48</v>
      </c>
      <c r="R1730" t="s">
        <v>48</v>
      </c>
      <c r="S1730" t="s">
        <v>48</v>
      </c>
      <c r="T1730" t="s">
        <v>322</v>
      </c>
      <c r="U1730" t="s">
        <v>322</v>
      </c>
      <c r="V1730" t="s">
        <v>322</v>
      </c>
      <c r="W1730" t="s">
        <v>322</v>
      </c>
      <c r="X1730" t="s">
        <v>322</v>
      </c>
      <c r="Y1730" t="s">
        <v>322</v>
      </c>
      <c r="Z1730" t="s">
        <v>322</v>
      </c>
      <c r="AH1730" t="s">
        <v>322</v>
      </c>
      <c r="AI1730" s="26"/>
      <c r="AJ1730" s="26" t="s">
        <v>322</v>
      </c>
      <c r="AK1730" s="26" t="s">
        <v>322</v>
      </c>
      <c r="AL1730" s="26" t="s">
        <v>322</v>
      </c>
      <c r="AM1730" s="26" t="str" cm="1">
        <f t="array" ref="AM1730">IF(AH1730="Yes",T1730&amp;" (Suspended as of: "&amp;TEXT(AI1730,"m/dd/yyyy")&amp;")",T1730)</f>
        <v xml:space="preserve"> </v>
      </c>
      <c r="AN1730" t="str" cm="1">
        <f t="array" ref="AN173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30" t="str" cm="1">
        <f t="array" ref="AO173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3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30" t="e">
        <f>VLOOKUP(data[[#This Row],[Lead Name]],get_cat!$A$170:$B$172,2,0)</f>
        <v>#N/A</v>
      </c>
      <c r="AR173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31" spans="1:44" x14ac:dyDescent="0.35">
      <c r="A1731" t="s">
        <v>133</v>
      </c>
      <c r="B1731" t="s">
        <v>322</v>
      </c>
      <c r="C1731" t="s">
        <v>322</v>
      </c>
      <c r="D1731" t="s">
        <v>322</v>
      </c>
      <c r="E1731" t="s">
        <v>48</v>
      </c>
      <c r="F1731" t="s">
        <v>48</v>
      </c>
      <c r="G1731" t="s">
        <v>48</v>
      </c>
      <c r="H1731" t="s">
        <v>48</v>
      </c>
      <c r="I1731" t="s">
        <v>48</v>
      </c>
      <c r="J1731" t="s">
        <v>48</v>
      </c>
      <c r="K1731" t="s">
        <v>48</v>
      </c>
      <c r="L1731" t="s">
        <v>48</v>
      </c>
      <c r="M1731" t="s">
        <v>48</v>
      </c>
      <c r="N1731" t="s">
        <v>48</v>
      </c>
      <c r="O1731" t="s">
        <v>48</v>
      </c>
      <c r="P1731" t="s">
        <v>48</v>
      </c>
      <c r="Q1731" t="s">
        <v>48</v>
      </c>
      <c r="R1731" t="s">
        <v>48</v>
      </c>
      <c r="S1731" t="s">
        <v>48</v>
      </c>
      <c r="T1731" t="s">
        <v>322</v>
      </c>
      <c r="U1731" t="s">
        <v>322</v>
      </c>
      <c r="V1731" t="s">
        <v>322</v>
      </c>
      <c r="W1731" t="s">
        <v>322</v>
      </c>
      <c r="X1731" t="s">
        <v>322</v>
      </c>
      <c r="Y1731" t="s">
        <v>322</v>
      </c>
      <c r="Z1731" t="s">
        <v>322</v>
      </c>
      <c r="AH1731" t="s">
        <v>322</v>
      </c>
      <c r="AI1731" s="26"/>
      <c r="AJ1731" s="26" t="s">
        <v>322</v>
      </c>
      <c r="AK1731" s="26" t="s">
        <v>322</v>
      </c>
      <c r="AL1731" s="26" t="s">
        <v>322</v>
      </c>
      <c r="AM1731" s="26" t="str" cm="1">
        <f t="array" ref="AM1731">IF(AH1731="Yes",T1731&amp;" (Suspended as of: "&amp;TEXT(AI1731,"m/dd/yyyy")&amp;")",T1731)</f>
        <v xml:space="preserve"> </v>
      </c>
      <c r="AN1731" t="str" cm="1">
        <f t="array" ref="AN173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31" t="str" cm="1">
        <f t="array" ref="AO173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3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31" t="e">
        <f>VLOOKUP(data[[#This Row],[Lead Name]],get_cat!$A$170:$B$172,2,0)</f>
        <v>#N/A</v>
      </c>
      <c r="AR173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32" spans="1:44" x14ac:dyDescent="0.35">
      <c r="A1732" t="s">
        <v>133</v>
      </c>
      <c r="B1732" t="s">
        <v>322</v>
      </c>
      <c r="C1732" t="s">
        <v>322</v>
      </c>
      <c r="D1732" t="s">
        <v>322</v>
      </c>
      <c r="E1732" t="s">
        <v>48</v>
      </c>
      <c r="F1732" t="s">
        <v>48</v>
      </c>
      <c r="G1732" t="s">
        <v>48</v>
      </c>
      <c r="H1732" t="s">
        <v>48</v>
      </c>
      <c r="I1732" t="s">
        <v>48</v>
      </c>
      <c r="J1732" t="s">
        <v>48</v>
      </c>
      <c r="K1732" t="s">
        <v>48</v>
      </c>
      <c r="L1732" t="s">
        <v>48</v>
      </c>
      <c r="M1732" t="s">
        <v>48</v>
      </c>
      <c r="N1732" t="s">
        <v>48</v>
      </c>
      <c r="O1732" t="s">
        <v>48</v>
      </c>
      <c r="P1732" t="s">
        <v>48</v>
      </c>
      <c r="Q1732" t="s">
        <v>48</v>
      </c>
      <c r="R1732" t="s">
        <v>48</v>
      </c>
      <c r="S1732" t="s">
        <v>48</v>
      </c>
      <c r="T1732" t="s">
        <v>322</v>
      </c>
      <c r="U1732" t="s">
        <v>322</v>
      </c>
      <c r="V1732" t="s">
        <v>322</v>
      </c>
      <c r="W1732" t="s">
        <v>322</v>
      </c>
      <c r="X1732" t="s">
        <v>322</v>
      </c>
      <c r="Y1732" t="s">
        <v>322</v>
      </c>
      <c r="Z1732" t="s">
        <v>322</v>
      </c>
      <c r="AH1732" t="s">
        <v>322</v>
      </c>
      <c r="AI1732" s="26"/>
      <c r="AJ1732" s="26" t="s">
        <v>322</v>
      </c>
      <c r="AK1732" s="26" t="s">
        <v>322</v>
      </c>
      <c r="AL1732" s="26" t="s">
        <v>322</v>
      </c>
      <c r="AM1732" s="26" t="str" cm="1">
        <f t="array" ref="AM1732">IF(AH1732="Yes",T1732&amp;" (Suspended as of: "&amp;TEXT(AI1732,"m/dd/yyyy")&amp;")",T1732)</f>
        <v xml:space="preserve"> </v>
      </c>
      <c r="AN1732" t="str" cm="1">
        <f t="array" ref="AN173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32" t="str" cm="1">
        <f t="array" ref="AO173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3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32" t="e">
        <f>VLOOKUP(data[[#This Row],[Lead Name]],get_cat!$A$170:$B$172,2,0)</f>
        <v>#N/A</v>
      </c>
      <c r="AR173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33" spans="1:44" x14ac:dyDescent="0.35">
      <c r="A1733" t="s">
        <v>133</v>
      </c>
      <c r="B1733" t="s">
        <v>322</v>
      </c>
      <c r="C1733" t="s">
        <v>322</v>
      </c>
      <c r="D1733" t="s">
        <v>322</v>
      </c>
      <c r="E1733" t="s">
        <v>48</v>
      </c>
      <c r="F1733" t="s">
        <v>48</v>
      </c>
      <c r="G1733" t="s">
        <v>48</v>
      </c>
      <c r="H1733" t="s">
        <v>48</v>
      </c>
      <c r="I1733" t="s">
        <v>48</v>
      </c>
      <c r="J1733" t="s">
        <v>48</v>
      </c>
      <c r="K1733" t="s">
        <v>48</v>
      </c>
      <c r="L1733" t="s">
        <v>48</v>
      </c>
      <c r="M1733" t="s">
        <v>48</v>
      </c>
      <c r="N1733" t="s">
        <v>48</v>
      </c>
      <c r="O1733" t="s">
        <v>48</v>
      </c>
      <c r="P1733" t="s">
        <v>48</v>
      </c>
      <c r="Q1733" t="s">
        <v>48</v>
      </c>
      <c r="R1733" t="s">
        <v>48</v>
      </c>
      <c r="S1733" t="s">
        <v>48</v>
      </c>
      <c r="T1733" t="s">
        <v>322</v>
      </c>
      <c r="U1733" t="s">
        <v>322</v>
      </c>
      <c r="V1733" t="s">
        <v>322</v>
      </c>
      <c r="W1733" t="s">
        <v>322</v>
      </c>
      <c r="X1733" t="s">
        <v>322</v>
      </c>
      <c r="Y1733" t="s">
        <v>322</v>
      </c>
      <c r="Z1733" t="s">
        <v>322</v>
      </c>
      <c r="AH1733" t="s">
        <v>322</v>
      </c>
      <c r="AI1733" s="26"/>
      <c r="AJ1733" s="26" t="s">
        <v>322</v>
      </c>
      <c r="AK1733" s="26" t="s">
        <v>322</v>
      </c>
      <c r="AL1733" s="26" t="s">
        <v>322</v>
      </c>
      <c r="AM1733" s="26" t="str" cm="1">
        <f t="array" ref="AM1733">IF(AH1733="Yes",T1733&amp;" (Suspended as of: "&amp;TEXT(AI1733,"m/dd/yyyy")&amp;")",T1733)</f>
        <v xml:space="preserve"> </v>
      </c>
      <c r="AN1733" t="str" cm="1">
        <f t="array" ref="AN173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33" t="str" cm="1">
        <f t="array" ref="AO173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3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33" t="e">
        <f>VLOOKUP(data[[#This Row],[Lead Name]],get_cat!$A$170:$B$172,2,0)</f>
        <v>#N/A</v>
      </c>
      <c r="AR173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34" spans="1:44" x14ac:dyDescent="0.35">
      <c r="A1734" t="s">
        <v>133</v>
      </c>
      <c r="B1734" t="s">
        <v>322</v>
      </c>
      <c r="C1734" t="s">
        <v>322</v>
      </c>
      <c r="D1734" t="s">
        <v>322</v>
      </c>
      <c r="E1734" t="s">
        <v>48</v>
      </c>
      <c r="F1734" t="s">
        <v>48</v>
      </c>
      <c r="G1734" t="s">
        <v>48</v>
      </c>
      <c r="H1734" t="s">
        <v>48</v>
      </c>
      <c r="I1734" t="s">
        <v>48</v>
      </c>
      <c r="J1734" t="s">
        <v>48</v>
      </c>
      <c r="K1734" t="s">
        <v>48</v>
      </c>
      <c r="L1734" t="s">
        <v>48</v>
      </c>
      <c r="M1734" t="s">
        <v>48</v>
      </c>
      <c r="N1734" t="s">
        <v>48</v>
      </c>
      <c r="O1734" t="s">
        <v>48</v>
      </c>
      <c r="P1734" t="s">
        <v>48</v>
      </c>
      <c r="Q1734" t="s">
        <v>48</v>
      </c>
      <c r="R1734" t="s">
        <v>48</v>
      </c>
      <c r="S1734" t="s">
        <v>48</v>
      </c>
      <c r="T1734" t="s">
        <v>322</v>
      </c>
      <c r="U1734" t="s">
        <v>322</v>
      </c>
      <c r="V1734" t="s">
        <v>322</v>
      </c>
      <c r="W1734" t="s">
        <v>322</v>
      </c>
      <c r="X1734" t="s">
        <v>322</v>
      </c>
      <c r="Y1734" t="s">
        <v>322</v>
      </c>
      <c r="Z1734" t="s">
        <v>322</v>
      </c>
      <c r="AH1734" t="s">
        <v>322</v>
      </c>
      <c r="AI1734" s="26"/>
      <c r="AJ1734" s="26" t="s">
        <v>322</v>
      </c>
      <c r="AK1734" s="26" t="s">
        <v>322</v>
      </c>
      <c r="AL1734" s="26" t="s">
        <v>322</v>
      </c>
      <c r="AM1734" s="26" t="str" cm="1">
        <f t="array" ref="AM1734">IF(AH1734="Yes",T1734&amp;" (Suspended as of: "&amp;TEXT(AI1734,"m/dd/yyyy")&amp;")",T1734)</f>
        <v xml:space="preserve"> </v>
      </c>
      <c r="AN1734" t="str" cm="1">
        <f t="array" ref="AN173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34" t="str" cm="1">
        <f t="array" ref="AO173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3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34" t="e">
        <f>VLOOKUP(data[[#This Row],[Lead Name]],get_cat!$A$170:$B$172,2,0)</f>
        <v>#N/A</v>
      </c>
      <c r="AR173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35" spans="1:44" x14ac:dyDescent="0.35">
      <c r="A1735" t="s">
        <v>133</v>
      </c>
      <c r="B1735" t="s">
        <v>322</v>
      </c>
      <c r="C1735" t="s">
        <v>322</v>
      </c>
      <c r="D1735" t="s">
        <v>322</v>
      </c>
      <c r="E1735" t="s">
        <v>48</v>
      </c>
      <c r="F1735" t="s">
        <v>48</v>
      </c>
      <c r="G1735" t="s">
        <v>48</v>
      </c>
      <c r="H1735" t="s">
        <v>48</v>
      </c>
      <c r="I1735" t="s">
        <v>48</v>
      </c>
      <c r="J1735" t="s">
        <v>48</v>
      </c>
      <c r="K1735" t="s">
        <v>48</v>
      </c>
      <c r="L1735" t="s">
        <v>48</v>
      </c>
      <c r="M1735" t="s">
        <v>48</v>
      </c>
      <c r="N1735" t="s">
        <v>48</v>
      </c>
      <c r="O1735" t="s">
        <v>48</v>
      </c>
      <c r="P1735" t="s">
        <v>48</v>
      </c>
      <c r="Q1735" t="s">
        <v>48</v>
      </c>
      <c r="R1735" t="s">
        <v>48</v>
      </c>
      <c r="S1735" t="s">
        <v>48</v>
      </c>
      <c r="T1735" t="s">
        <v>322</v>
      </c>
      <c r="U1735" t="s">
        <v>322</v>
      </c>
      <c r="V1735" t="s">
        <v>322</v>
      </c>
      <c r="W1735" t="s">
        <v>322</v>
      </c>
      <c r="X1735" t="s">
        <v>322</v>
      </c>
      <c r="Y1735" t="s">
        <v>322</v>
      </c>
      <c r="Z1735" t="s">
        <v>322</v>
      </c>
      <c r="AH1735" t="s">
        <v>322</v>
      </c>
      <c r="AI1735" s="26"/>
      <c r="AJ1735" s="26" t="s">
        <v>322</v>
      </c>
      <c r="AK1735" s="26" t="s">
        <v>322</v>
      </c>
      <c r="AL1735" s="26" t="s">
        <v>322</v>
      </c>
      <c r="AM1735" s="26" t="str" cm="1">
        <f t="array" ref="AM1735">IF(AH1735="Yes",T1735&amp;" (Suspended as of: "&amp;TEXT(AI1735,"m/dd/yyyy")&amp;")",T1735)</f>
        <v xml:space="preserve"> </v>
      </c>
      <c r="AN1735" t="str" cm="1">
        <f t="array" ref="AN173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35" t="str" cm="1">
        <f t="array" ref="AO173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3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35" t="e">
        <f>VLOOKUP(data[[#This Row],[Lead Name]],get_cat!$A$170:$B$172,2,0)</f>
        <v>#N/A</v>
      </c>
      <c r="AR173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36" spans="1:44" x14ac:dyDescent="0.35">
      <c r="A1736" t="s">
        <v>133</v>
      </c>
      <c r="B1736" t="s">
        <v>322</v>
      </c>
      <c r="C1736" t="s">
        <v>322</v>
      </c>
      <c r="D1736" t="s">
        <v>322</v>
      </c>
      <c r="E1736" t="s">
        <v>48</v>
      </c>
      <c r="F1736" t="s">
        <v>48</v>
      </c>
      <c r="G1736" t="s">
        <v>48</v>
      </c>
      <c r="H1736" t="s">
        <v>48</v>
      </c>
      <c r="I1736" t="s">
        <v>48</v>
      </c>
      <c r="J1736" t="s">
        <v>48</v>
      </c>
      <c r="K1736" t="s">
        <v>48</v>
      </c>
      <c r="L1736" t="s">
        <v>48</v>
      </c>
      <c r="M1736" t="s">
        <v>48</v>
      </c>
      <c r="N1736" t="s">
        <v>48</v>
      </c>
      <c r="O1736" t="s">
        <v>48</v>
      </c>
      <c r="P1736" t="s">
        <v>48</v>
      </c>
      <c r="Q1736" t="s">
        <v>48</v>
      </c>
      <c r="R1736" t="s">
        <v>48</v>
      </c>
      <c r="S1736" t="s">
        <v>48</v>
      </c>
      <c r="T1736" t="s">
        <v>322</v>
      </c>
      <c r="U1736" t="s">
        <v>322</v>
      </c>
      <c r="V1736" t="s">
        <v>322</v>
      </c>
      <c r="W1736" t="s">
        <v>322</v>
      </c>
      <c r="X1736" t="s">
        <v>322</v>
      </c>
      <c r="Y1736" t="s">
        <v>322</v>
      </c>
      <c r="Z1736" t="s">
        <v>322</v>
      </c>
      <c r="AH1736" t="s">
        <v>322</v>
      </c>
      <c r="AI1736" s="26"/>
      <c r="AJ1736" s="26" t="s">
        <v>322</v>
      </c>
      <c r="AK1736" s="26" t="s">
        <v>322</v>
      </c>
      <c r="AL1736" s="26" t="s">
        <v>322</v>
      </c>
      <c r="AM1736" s="26" t="str" cm="1">
        <f t="array" ref="AM1736">IF(AH1736="Yes",T1736&amp;" (Suspended as of: "&amp;TEXT(AI1736,"m/dd/yyyy")&amp;")",T1736)</f>
        <v xml:space="preserve"> </v>
      </c>
      <c r="AN1736" t="str" cm="1">
        <f t="array" ref="AN173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36" t="str" cm="1">
        <f t="array" ref="AO173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3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36" t="e">
        <f>VLOOKUP(data[[#This Row],[Lead Name]],get_cat!$A$170:$B$172,2,0)</f>
        <v>#N/A</v>
      </c>
      <c r="AR173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37" spans="1:44" x14ac:dyDescent="0.35">
      <c r="A1737" t="s">
        <v>133</v>
      </c>
      <c r="B1737" t="s">
        <v>322</v>
      </c>
      <c r="C1737" t="s">
        <v>322</v>
      </c>
      <c r="D1737" t="s">
        <v>322</v>
      </c>
      <c r="E1737" t="s">
        <v>48</v>
      </c>
      <c r="F1737" t="s">
        <v>48</v>
      </c>
      <c r="G1737" t="s">
        <v>48</v>
      </c>
      <c r="H1737" t="s">
        <v>48</v>
      </c>
      <c r="I1737" t="s">
        <v>48</v>
      </c>
      <c r="J1737" t="s">
        <v>48</v>
      </c>
      <c r="K1737" t="s">
        <v>48</v>
      </c>
      <c r="L1737" t="s">
        <v>48</v>
      </c>
      <c r="M1737" t="s">
        <v>48</v>
      </c>
      <c r="N1737" t="s">
        <v>48</v>
      </c>
      <c r="O1737" t="s">
        <v>48</v>
      </c>
      <c r="P1737" t="s">
        <v>48</v>
      </c>
      <c r="Q1737" t="s">
        <v>48</v>
      </c>
      <c r="R1737" t="s">
        <v>48</v>
      </c>
      <c r="S1737" t="s">
        <v>48</v>
      </c>
      <c r="T1737" t="s">
        <v>322</v>
      </c>
      <c r="U1737" t="s">
        <v>322</v>
      </c>
      <c r="V1737" t="s">
        <v>322</v>
      </c>
      <c r="W1737" t="s">
        <v>322</v>
      </c>
      <c r="X1737" t="s">
        <v>322</v>
      </c>
      <c r="Y1737" t="s">
        <v>322</v>
      </c>
      <c r="Z1737" t="s">
        <v>322</v>
      </c>
      <c r="AH1737" t="s">
        <v>322</v>
      </c>
      <c r="AI1737" s="26"/>
      <c r="AJ1737" s="26" t="s">
        <v>322</v>
      </c>
      <c r="AK1737" s="26" t="s">
        <v>322</v>
      </c>
      <c r="AL1737" s="26" t="s">
        <v>322</v>
      </c>
      <c r="AM1737" s="26" t="str" cm="1">
        <f t="array" ref="AM1737">IF(AH1737="Yes",T1737&amp;" (Suspended as of: "&amp;TEXT(AI1737,"m/dd/yyyy")&amp;")",T1737)</f>
        <v xml:space="preserve"> </v>
      </c>
      <c r="AN1737" t="str" cm="1">
        <f t="array" ref="AN173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37" t="str" cm="1">
        <f t="array" ref="AO173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3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37" t="e">
        <f>VLOOKUP(data[[#This Row],[Lead Name]],get_cat!$A$170:$B$172,2,0)</f>
        <v>#N/A</v>
      </c>
      <c r="AR173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38" spans="1:44" x14ac:dyDescent="0.35">
      <c r="A1738" t="s">
        <v>133</v>
      </c>
      <c r="B1738" t="s">
        <v>322</v>
      </c>
      <c r="C1738" t="s">
        <v>322</v>
      </c>
      <c r="D1738" t="s">
        <v>322</v>
      </c>
      <c r="E1738" t="s">
        <v>48</v>
      </c>
      <c r="F1738" t="s">
        <v>48</v>
      </c>
      <c r="G1738" t="s">
        <v>48</v>
      </c>
      <c r="H1738" t="s">
        <v>48</v>
      </c>
      <c r="I1738" t="s">
        <v>48</v>
      </c>
      <c r="J1738" t="s">
        <v>48</v>
      </c>
      <c r="K1738" t="s">
        <v>48</v>
      </c>
      <c r="L1738" t="s">
        <v>48</v>
      </c>
      <c r="M1738" t="s">
        <v>48</v>
      </c>
      <c r="N1738" t="s">
        <v>48</v>
      </c>
      <c r="O1738" t="s">
        <v>48</v>
      </c>
      <c r="P1738" t="s">
        <v>48</v>
      </c>
      <c r="Q1738" t="s">
        <v>48</v>
      </c>
      <c r="R1738" t="s">
        <v>48</v>
      </c>
      <c r="S1738" t="s">
        <v>48</v>
      </c>
      <c r="T1738" t="s">
        <v>322</v>
      </c>
      <c r="U1738" t="s">
        <v>322</v>
      </c>
      <c r="V1738" t="s">
        <v>322</v>
      </c>
      <c r="W1738" t="s">
        <v>322</v>
      </c>
      <c r="X1738" t="s">
        <v>322</v>
      </c>
      <c r="Y1738" t="s">
        <v>322</v>
      </c>
      <c r="Z1738" t="s">
        <v>322</v>
      </c>
      <c r="AH1738" t="s">
        <v>322</v>
      </c>
      <c r="AI1738" s="26"/>
      <c r="AJ1738" s="26" t="s">
        <v>322</v>
      </c>
      <c r="AK1738" s="26" t="s">
        <v>322</v>
      </c>
      <c r="AL1738" s="26" t="s">
        <v>322</v>
      </c>
      <c r="AM1738" s="26" t="str" cm="1">
        <f t="array" ref="AM1738">IF(AH1738="Yes",T1738&amp;" (Suspended as of: "&amp;TEXT(AI1738,"m/dd/yyyy")&amp;")",T1738)</f>
        <v xml:space="preserve"> </v>
      </c>
      <c r="AN1738" t="str" cm="1">
        <f t="array" ref="AN173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38" t="str" cm="1">
        <f t="array" ref="AO173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3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38" t="e">
        <f>VLOOKUP(data[[#This Row],[Lead Name]],get_cat!$A$170:$B$172,2,0)</f>
        <v>#N/A</v>
      </c>
      <c r="AR173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39" spans="1:44" x14ac:dyDescent="0.35">
      <c r="A1739" t="s">
        <v>133</v>
      </c>
      <c r="B1739" t="s">
        <v>322</v>
      </c>
      <c r="C1739" t="s">
        <v>322</v>
      </c>
      <c r="D1739" t="s">
        <v>322</v>
      </c>
      <c r="E1739" t="s">
        <v>48</v>
      </c>
      <c r="F1739" t="s">
        <v>48</v>
      </c>
      <c r="G1739" t="s">
        <v>48</v>
      </c>
      <c r="H1739" t="s">
        <v>48</v>
      </c>
      <c r="I1739" t="s">
        <v>48</v>
      </c>
      <c r="J1739" t="s">
        <v>48</v>
      </c>
      <c r="K1739" t="s">
        <v>48</v>
      </c>
      <c r="L1739" t="s">
        <v>48</v>
      </c>
      <c r="M1739" t="s">
        <v>48</v>
      </c>
      <c r="N1739" t="s">
        <v>48</v>
      </c>
      <c r="O1739" t="s">
        <v>48</v>
      </c>
      <c r="P1739" t="s">
        <v>48</v>
      </c>
      <c r="Q1739" t="s">
        <v>48</v>
      </c>
      <c r="R1739" t="s">
        <v>48</v>
      </c>
      <c r="S1739" t="s">
        <v>48</v>
      </c>
      <c r="T1739" t="s">
        <v>322</v>
      </c>
      <c r="U1739" t="s">
        <v>322</v>
      </c>
      <c r="V1739" t="s">
        <v>322</v>
      </c>
      <c r="W1739" t="s">
        <v>322</v>
      </c>
      <c r="X1739" t="s">
        <v>322</v>
      </c>
      <c r="Y1739" t="s">
        <v>322</v>
      </c>
      <c r="Z1739" t="s">
        <v>322</v>
      </c>
      <c r="AH1739" t="s">
        <v>322</v>
      </c>
      <c r="AI1739" s="26"/>
      <c r="AJ1739" s="26" t="s">
        <v>322</v>
      </c>
      <c r="AK1739" s="26" t="s">
        <v>322</v>
      </c>
      <c r="AL1739" s="26" t="s">
        <v>322</v>
      </c>
      <c r="AM1739" s="26" t="str" cm="1">
        <f t="array" ref="AM1739">IF(AH1739="Yes",T1739&amp;" (Suspended as of: "&amp;TEXT(AI1739,"m/dd/yyyy")&amp;")",T1739)</f>
        <v xml:space="preserve"> </v>
      </c>
      <c r="AN1739" t="str" cm="1">
        <f t="array" ref="AN173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39" t="str" cm="1">
        <f t="array" ref="AO173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3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39" t="e">
        <f>VLOOKUP(data[[#This Row],[Lead Name]],get_cat!$A$170:$B$172,2,0)</f>
        <v>#N/A</v>
      </c>
      <c r="AR173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40" spans="1:44" x14ac:dyDescent="0.35">
      <c r="A1740" t="s">
        <v>133</v>
      </c>
      <c r="B1740" t="s">
        <v>322</v>
      </c>
      <c r="C1740" t="s">
        <v>322</v>
      </c>
      <c r="D1740" t="s">
        <v>322</v>
      </c>
      <c r="E1740" t="s">
        <v>48</v>
      </c>
      <c r="F1740" t="s">
        <v>48</v>
      </c>
      <c r="G1740" t="s">
        <v>48</v>
      </c>
      <c r="H1740" t="s">
        <v>48</v>
      </c>
      <c r="I1740" t="s">
        <v>48</v>
      </c>
      <c r="J1740" t="s">
        <v>48</v>
      </c>
      <c r="K1740" t="s">
        <v>48</v>
      </c>
      <c r="L1740" t="s">
        <v>48</v>
      </c>
      <c r="M1740" t="s">
        <v>48</v>
      </c>
      <c r="N1740" t="s">
        <v>48</v>
      </c>
      <c r="O1740" t="s">
        <v>48</v>
      </c>
      <c r="P1740" t="s">
        <v>48</v>
      </c>
      <c r="Q1740" t="s">
        <v>48</v>
      </c>
      <c r="R1740" t="s">
        <v>48</v>
      </c>
      <c r="S1740" t="s">
        <v>48</v>
      </c>
      <c r="T1740" t="s">
        <v>322</v>
      </c>
      <c r="U1740" t="s">
        <v>322</v>
      </c>
      <c r="V1740" t="s">
        <v>322</v>
      </c>
      <c r="W1740" t="s">
        <v>322</v>
      </c>
      <c r="X1740" t="s">
        <v>322</v>
      </c>
      <c r="Y1740" t="s">
        <v>322</v>
      </c>
      <c r="Z1740" t="s">
        <v>322</v>
      </c>
      <c r="AH1740" t="s">
        <v>322</v>
      </c>
      <c r="AI1740" s="26"/>
      <c r="AJ1740" s="26" t="s">
        <v>322</v>
      </c>
      <c r="AK1740" s="26" t="s">
        <v>322</v>
      </c>
      <c r="AL1740" s="26" t="s">
        <v>322</v>
      </c>
      <c r="AM1740" s="26" t="str" cm="1">
        <f t="array" ref="AM1740">IF(AH1740="Yes",T1740&amp;" (Suspended as of: "&amp;TEXT(AI1740,"m/dd/yyyy")&amp;")",T1740)</f>
        <v xml:space="preserve"> </v>
      </c>
      <c r="AN1740" t="str" cm="1">
        <f t="array" ref="AN174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40" t="str" cm="1">
        <f t="array" ref="AO174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4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40" t="e">
        <f>VLOOKUP(data[[#This Row],[Lead Name]],get_cat!$A$170:$B$172,2,0)</f>
        <v>#N/A</v>
      </c>
      <c r="AR174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41" spans="1:44" x14ac:dyDescent="0.35">
      <c r="A1741" t="s">
        <v>133</v>
      </c>
      <c r="B1741" t="s">
        <v>322</v>
      </c>
      <c r="C1741" t="s">
        <v>322</v>
      </c>
      <c r="D1741" t="s">
        <v>322</v>
      </c>
      <c r="E1741" t="s">
        <v>48</v>
      </c>
      <c r="F1741" t="s">
        <v>48</v>
      </c>
      <c r="G1741" t="s">
        <v>48</v>
      </c>
      <c r="H1741" t="s">
        <v>48</v>
      </c>
      <c r="I1741" t="s">
        <v>48</v>
      </c>
      <c r="J1741" t="s">
        <v>48</v>
      </c>
      <c r="K1741" t="s">
        <v>48</v>
      </c>
      <c r="L1741" t="s">
        <v>48</v>
      </c>
      <c r="M1741" t="s">
        <v>48</v>
      </c>
      <c r="N1741" t="s">
        <v>48</v>
      </c>
      <c r="O1741" t="s">
        <v>48</v>
      </c>
      <c r="P1741" t="s">
        <v>48</v>
      </c>
      <c r="Q1741" t="s">
        <v>48</v>
      </c>
      <c r="R1741" t="s">
        <v>48</v>
      </c>
      <c r="S1741" t="s">
        <v>48</v>
      </c>
      <c r="T1741" t="s">
        <v>322</v>
      </c>
      <c r="U1741" t="s">
        <v>322</v>
      </c>
      <c r="V1741" t="s">
        <v>322</v>
      </c>
      <c r="W1741" t="s">
        <v>322</v>
      </c>
      <c r="X1741" t="s">
        <v>322</v>
      </c>
      <c r="Y1741" t="s">
        <v>322</v>
      </c>
      <c r="Z1741" t="s">
        <v>322</v>
      </c>
      <c r="AH1741" t="s">
        <v>322</v>
      </c>
      <c r="AI1741" s="26"/>
      <c r="AJ1741" s="26" t="s">
        <v>322</v>
      </c>
      <c r="AK1741" s="26" t="s">
        <v>322</v>
      </c>
      <c r="AL1741" s="26" t="s">
        <v>322</v>
      </c>
      <c r="AM1741" s="26" t="str" cm="1">
        <f t="array" ref="AM1741">IF(AH1741="Yes",T1741&amp;" (Suspended as of: "&amp;TEXT(AI1741,"m/dd/yyyy")&amp;")",T1741)</f>
        <v xml:space="preserve"> </v>
      </c>
      <c r="AN1741" t="str" cm="1">
        <f t="array" ref="AN174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41" t="str" cm="1">
        <f t="array" ref="AO174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4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41" t="e">
        <f>VLOOKUP(data[[#This Row],[Lead Name]],get_cat!$A$170:$B$172,2,0)</f>
        <v>#N/A</v>
      </c>
      <c r="AR174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42" spans="1:44" x14ac:dyDescent="0.35">
      <c r="A1742" t="s">
        <v>133</v>
      </c>
      <c r="B1742" t="s">
        <v>322</v>
      </c>
      <c r="C1742" t="s">
        <v>322</v>
      </c>
      <c r="D1742" t="s">
        <v>322</v>
      </c>
      <c r="E1742" t="s">
        <v>48</v>
      </c>
      <c r="F1742" t="s">
        <v>48</v>
      </c>
      <c r="G1742" t="s">
        <v>48</v>
      </c>
      <c r="H1742" t="s">
        <v>48</v>
      </c>
      <c r="I1742" t="s">
        <v>48</v>
      </c>
      <c r="J1742" t="s">
        <v>48</v>
      </c>
      <c r="K1742" t="s">
        <v>48</v>
      </c>
      <c r="L1742" t="s">
        <v>48</v>
      </c>
      <c r="M1742" t="s">
        <v>48</v>
      </c>
      <c r="N1742" t="s">
        <v>48</v>
      </c>
      <c r="O1742" t="s">
        <v>48</v>
      </c>
      <c r="P1742" t="s">
        <v>48</v>
      </c>
      <c r="Q1742" t="s">
        <v>48</v>
      </c>
      <c r="R1742" t="s">
        <v>48</v>
      </c>
      <c r="S1742" t="s">
        <v>48</v>
      </c>
      <c r="T1742" t="s">
        <v>322</v>
      </c>
      <c r="U1742" t="s">
        <v>322</v>
      </c>
      <c r="V1742" t="s">
        <v>322</v>
      </c>
      <c r="W1742" t="s">
        <v>322</v>
      </c>
      <c r="X1742" t="s">
        <v>322</v>
      </c>
      <c r="Y1742" t="s">
        <v>322</v>
      </c>
      <c r="Z1742" t="s">
        <v>322</v>
      </c>
      <c r="AH1742" t="s">
        <v>322</v>
      </c>
      <c r="AI1742" s="26"/>
      <c r="AJ1742" s="26" t="s">
        <v>322</v>
      </c>
      <c r="AK1742" s="26" t="s">
        <v>322</v>
      </c>
      <c r="AL1742" s="26" t="s">
        <v>322</v>
      </c>
      <c r="AM1742" s="26" t="str" cm="1">
        <f t="array" ref="AM1742">IF(AH1742="Yes",T1742&amp;" (Suspended as of: "&amp;TEXT(AI1742,"m/dd/yyyy")&amp;")",T1742)</f>
        <v xml:space="preserve"> </v>
      </c>
      <c r="AN1742" t="str" cm="1">
        <f t="array" ref="AN174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42" t="str" cm="1">
        <f t="array" ref="AO174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4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42" t="e">
        <f>VLOOKUP(data[[#This Row],[Lead Name]],get_cat!$A$170:$B$172,2,0)</f>
        <v>#N/A</v>
      </c>
      <c r="AR174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43" spans="1:44" x14ac:dyDescent="0.35">
      <c r="A1743" t="s">
        <v>133</v>
      </c>
      <c r="B1743" t="s">
        <v>322</v>
      </c>
      <c r="C1743" t="s">
        <v>322</v>
      </c>
      <c r="D1743" t="s">
        <v>322</v>
      </c>
      <c r="E1743" t="s">
        <v>48</v>
      </c>
      <c r="F1743" t="s">
        <v>48</v>
      </c>
      <c r="G1743" t="s">
        <v>48</v>
      </c>
      <c r="H1743" t="s">
        <v>48</v>
      </c>
      <c r="I1743" t="s">
        <v>48</v>
      </c>
      <c r="J1743" t="s">
        <v>48</v>
      </c>
      <c r="K1743" t="s">
        <v>48</v>
      </c>
      <c r="L1743" t="s">
        <v>48</v>
      </c>
      <c r="M1743" t="s">
        <v>48</v>
      </c>
      <c r="N1743" t="s">
        <v>48</v>
      </c>
      <c r="O1743" t="s">
        <v>48</v>
      </c>
      <c r="P1743" t="s">
        <v>48</v>
      </c>
      <c r="Q1743" t="s">
        <v>48</v>
      </c>
      <c r="R1743" t="s">
        <v>48</v>
      </c>
      <c r="S1743" t="s">
        <v>48</v>
      </c>
      <c r="T1743" t="s">
        <v>322</v>
      </c>
      <c r="U1743" t="s">
        <v>322</v>
      </c>
      <c r="V1743" t="s">
        <v>322</v>
      </c>
      <c r="W1743" t="s">
        <v>322</v>
      </c>
      <c r="X1743" t="s">
        <v>322</v>
      </c>
      <c r="Y1743" t="s">
        <v>322</v>
      </c>
      <c r="Z1743" t="s">
        <v>322</v>
      </c>
      <c r="AH1743" t="s">
        <v>322</v>
      </c>
      <c r="AI1743" s="26"/>
      <c r="AJ1743" s="26" t="s">
        <v>322</v>
      </c>
      <c r="AK1743" s="26" t="s">
        <v>322</v>
      </c>
      <c r="AL1743" s="26" t="s">
        <v>322</v>
      </c>
      <c r="AM1743" s="26" t="str" cm="1">
        <f t="array" ref="AM1743">IF(AH1743="Yes",T1743&amp;" (Suspended as of: "&amp;TEXT(AI1743,"m/dd/yyyy")&amp;")",T1743)</f>
        <v xml:space="preserve"> </v>
      </c>
      <c r="AN1743" t="str" cm="1">
        <f t="array" ref="AN174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43" t="str" cm="1">
        <f t="array" ref="AO174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4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43" t="e">
        <f>VLOOKUP(data[[#This Row],[Lead Name]],get_cat!$A$170:$B$172,2,0)</f>
        <v>#N/A</v>
      </c>
      <c r="AR174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44" spans="1:44" x14ac:dyDescent="0.35">
      <c r="A1744" t="s">
        <v>133</v>
      </c>
      <c r="B1744" t="s">
        <v>322</v>
      </c>
      <c r="C1744" t="s">
        <v>322</v>
      </c>
      <c r="D1744" t="s">
        <v>322</v>
      </c>
      <c r="E1744" t="s">
        <v>48</v>
      </c>
      <c r="F1744" t="s">
        <v>48</v>
      </c>
      <c r="G1744" t="s">
        <v>48</v>
      </c>
      <c r="H1744" t="s">
        <v>48</v>
      </c>
      <c r="I1744" t="s">
        <v>48</v>
      </c>
      <c r="J1744" t="s">
        <v>48</v>
      </c>
      <c r="K1744" t="s">
        <v>48</v>
      </c>
      <c r="L1744" t="s">
        <v>48</v>
      </c>
      <c r="M1744" t="s">
        <v>48</v>
      </c>
      <c r="N1744" t="s">
        <v>48</v>
      </c>
      <c r="O1744" t="s">
        <v>48</v>
      </c>
      <c r="P1744" t="s">
        <v>48</v>
      </c>
      <c r="Q1744" t="s">
        <v>48</v>
      </c>
      <c r="R1744" t="s">
        <v>48</v>
      </c>
      <c r="S1744" t="s">
        <v>48</v>
      </c>
      <c r="T1744" t="s">
        <v>322</v>
      </c>
      <c r="U1744" t="s">
        <v>322</v>
      </c>
      <c r="V1744" t="s">
        <v>322</v>
      </c>
      <c r="W1744" t="s">
        <v>322</v>
      </c>
      <c r="X1744" t="s">
        <v>322</v>
      </c>
      <c r="Y1744" t="s">
        <v>322</v>
      </c>
      <c r="Z1744" t="s">
        <v>322</v>
      </c>
      <c r="AH1744" t="s">
        <v>322</v>
      </c>
      <c r="AI1744" s="26"/>
      <c r="AJ1744" s="26" t="s">
        <v>322</v>
      </c>
      <c r="AK1744" s="26" t="s">
        <v>322</v>
      </c>
      <c r="AL1744" s="26" t="s">
        <v>322</v>
      </c>
      <c r="AM1744" s="26" t="str" cm="1">
        <f t="array" ref="AM1744">IF(AH1744="Yes",T1744&amp;" (Suspended as of: "&amp;TEXT(AI1744,"m/dd/yyyy")&amp;")",T1744)</f>
        <v xml:space="preserve"> </v>
      </c>
      <c r="AN1744" t="str" cm="1">
        <f t="array" ref="AN174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44" t="str" cm="1">
        <f t="array" ref="AO174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4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44" t="e">
        <f>VLOOKUP(data[[#This Row],[Lead Name]],get_cat!$A$170:$B$172,2,0)</f>
        <v>#N/A</v>
      </c>
      <c r="AR174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45" spans="1:44" x14ac:dyDescent="0.35">
      <c r="A1745" t="s">
        <v>133</v>
      </c>
      <c r="B1745" t="s">
        <v>322</v>
      </c>
      <c r="C1745" t="s">
        <v>322</v>
      </c>
      <c r="D1745" t="s">
        <v>322</v>
      </c>
      <c r="E1745" t="s">
        <v>48</v>
      </c>
      <c r="F1745" t="s">
        <v>48</v>
      </c>
      <c r="G1745" t="s">
        <v>48</v>
      </c>
      <c r="H1745" t="s">
        <v>48</v>
      </c>
      <c r="I1745" t="s">
        <v>48</v>
      </c>
      <c r="J1745" t="s">
        <v>48</v>
      </c>
      <c r="K1745" t="s">
        <v>48</v>
      </c>
      <c r="L1745" t="s">
        <v>48</v>
      </c>
      <c r="M1745" t="s">
        <v>48</v>
      </c>
      <c r="N1745" t="s">
        <v>48</v>
      </c>
      <c r="O1745" t="s">
        <v>48</v>
      </c>
      <c r="P1745" t="s">
        <v>48</v>
      </c>
      <c r="Q1745" t="s">
        <v>48</v>
      </c>
      <c r="R1745" t="s">
        <v>48</v>
      </c>
      <c r="S1745" t="s">
        <v>48</v>
      </c>
      <c r="T1745" t="s">
        <v>322</v>
      </c>
      <c r="U1745" t="s">
        <v>322</v>
      </c>
      <c r="V1745" t="s">
        <v>322</v>
      </c>
      <c r="W1745" t="s">
        <v>322</v>
      </c>
      <c r="X1745" t="s">
        <v>322</v>
      </c>
      <c r="Y1745" t="s">
        <v>322</v>
      </c>
      <c r="Z1745" t="s">
        <v>322</v>
      </c>
      <c r="AH1745" t="s">
        <v>322</v>
      </c>
      <c r="AI1745" s="26"/>
      <c r="AJ1745" s="26" t="s">
        <v>322</v>
      </c>
      <c r="AK1745" s="26" t="s">
        <v>322</v>
      </c>
      <c r="AL1745" s="26" t="s">
        <v>322</v>
      </c>
      <c r="AM1745" s="26" t="str" cm="1">
        <f t="array" ref="AM1745">IF(AH1745="Yes",T1745&amp;" (Suspended as of: "&amp;TEXT(AI1745,"m/dd/yyyy")&amp;")",T1745)</f>
        <v xml:space="preserve"> </v>
      </c>
      <c r="AN1745" t="str" cm="1">
        <f t="array" ref="AN174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45" t="str" cm="1">
        <f t="array" ref="AO174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4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45" t="e">
        <f>VLOOKUP(data[[#This Row],[Lead Name]],get_cat!$A$170:$B$172,2,0)</f>
        <v>#N/A</v>
      </c>
      <c r="AR174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46" spans="1:44" x14ac:dyDescent="0.35">
      <c r="A1746" t="s">
        <v>133</v>
      </c>
      <c r="B1746" t="s">
        <v>322</v>
      </c>
      <c r="C1746" t="s">
        <v>322</v>
      </c>
      <c r="D1746" t="s">
        <v>322</v>
      </c>
      <c r="E1746" t="s">
        <v>48</v>
      </c>
      <c r="F1746" t="s">
        <v>48</v>
      </c>
      <c r="G1746" t="s">
        <v>48</v>
      </c>
      <c r="H1746" t="s">
        <v>48</v>
      </c>
      <c r="I1746" t="s">
        <v>48</v>
      </c>
      <c r="J1746" t="s">
        <v>48</v>
      </c>
      <c r="K1746" t="s">
        <v>48</v>
      </c>
      <c r="L1746" t="s">
        <v>48</v>
      </c>
      <c r="M1746" t="s">
        <v>48</v>
      </c>
      <c r="N1746" t="s">
        <v>48</v>
      </c>
      <c r="O1746" t="s">
        <v>48</v>
      </c>
      <c r="P1746" t="s">
        <v>48</v>
      </c>
      <c r="Q1746" t="s">
        <v>48</v>
      </c>
      <c r="R1746" t="s">
        <v>48</v>
      </c>
      <c r="S1746" t="s">
        <v>48</v>
      </c>
      <c r="T1746" t="s">
        <v>322</v>
      </c>
      <c r="U1746" t="s">
        <v>322</v>
      </c>
      <c r="V1746" t="s">
        <v>322</v>
      </c>
      <c r="W1746" t="s">
        <v>322</v>
      </c>
      <c r="X1746" t="s">
        <v>322</v>
      </c>
      <c r="Y1746" t="s">
        <v>322</v>
      </c>
      <c r="Z1746" t="s">
        <v>322</v>
      </c>
      <c r="AH1746" t="s">
        <v>322</v>
      </c>
      <c r="AI1746" s="26"/>
      <c r="AJ1746" s="26" t="s">
        <v>322</v>
      </c>
      <c r="AK1746" s="26" t="s">
        <v>322</v>
      </c>
      <c r="AL1746" s="26" t="s">
        <v>322</v>
      </c>
      <c r="AM1746" s="26" t="str" cm="1">
        <f t="array" ref="AM1746">IF(AH1746="Yes",T1746&amp;" (Suspended as of: "&amp;TEXT(AI1746,"m/dd/yyyy")&amp;")",T1746)</f>
        <v xml:space="preserve"> </v>
      </c>
      <c r="AN1746" t="str" cm="1">
        <f t="array" ref="AN174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46" t="str" cm="1">
        <f t="array" ref="AO174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4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46" t="e">
        <f>VLOOKUP(data[[#This Row],[Lead Name]],get_cat!$A$170:$B$172,2,0)</f>
        <v>#N/A</v>
      </c>
      <c r="AR174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47" spans="1:44" x14ac:dyDescent="0.35">
      <c r="A1747" t="s">
        <v>133</v>
      </c>
      <c r="B1747" t="s">
        <v>322</v>
      </c>
      <c r="C1747" t="s">
        <v>322</v>
      </c>
      <c r="D1747" t="s">
        <v>322</v>
      </c>
      <c r="E1747" t="s">
        <v>48</v>
      </c>
      <c r="F1747" t="s">
        <v>48</v>
      </c>
      <c r="G1747" t="s">
        <v>48</v>
      </c>
      <c r="H1747" t="s">
        <v>48</v>
      </c>
      <c r="I1747" t="s">
        <v>48</v>
      </c>
      <c r="J1747" t="s">
        <v>48</v>
      </c>
      <c r="K1747" t="s">
        <v>48</v>
      </c>
      <c r="L1747" t="s">
        <v>48</v>
      </c>
      <c r="M1747" t="s">
        <v>48</v>
      </c>
      <c r="N1747" t="s">
        <v>48</v>
      </c>
      <c r="O1747" t="s">
        <v>48</v>
      </c>
      <c r="P1747" t="s">
        <v>48</v>
      </c>
      <c r="Q1747" t="s">
        <v>48</v>
      </c>
      <c r="R1747" t="s">
        <v>48</v>
      </c>
      <c r="S1747" t="s">
        <v>48</v>
      </c>
      <c r="T1747" t="s">
        <v>322</v>
      </c>
      <c r="U1747" t="s">
        <v>322</v>
      </c>
      <c r="V1747" t="s">
        <v>322</v>
      </c>
      <c r="W1747" t="s">
        <v>322</v>
      </c>
      <c r="X1747" t="s">
        <v>322</v>
      </c>
      <c r="Y1747" t="s">
        <v>322</v>
      </c>
      <c r="Z1747" t="s">
        <v>322</v>
      </c>
      <c r="AH1747" t="s">
        <v>322</v>
      </c>
      <c r="AI1747" s="26"/>
      <c r="AJ1747" s="26" t="s">
        <v>322</v>
      </c>
      <c r="AK1747" s="26" t="s">
        <v>322</v>
      </c>
      <c r="AL1747" s="26" t="s">
        <v>322</v>
      </c>
      <c r="AM1747" s="26" t="str" cm="1">
        <f t="array" ref="AM1747">IF(AH1747="Yes",T1747&amp;" (Suspended as of: "&amp;TEXT(AI1747,"m/dd/yyyy")&amp;")",T1747)</f>
        <v xml:space="preserve"> </v>
      </c>
      <c r="AN1747" t="str" cm="1">
        <f t="array" ref="AN174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47" t="str" cm="1">
        <f t="array" ref="AO174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4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47" t="e">
        <f>VLOOKUP(data[[#This Row],[Lead Name]],get_cat!$A$170:$B$172,2,0)</f>
        <v>#N/A</v>
      </c>
      <c r="AR174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48" spans="1:44" x14ac:dyDescent="0.35">
      <c r="A1748" t="s">
        <v>133</v>
      </c>
      <c r="B1748" t="s">
        <v>322</v>
      </c>
      <c r="C1748" t="s">
        <v>322</v>
      </c>
      <c r="D1748" t="s">
        <v>322</v>
      </c>
      <c r="E1748" t="s">
        <v>48</v>
      </c>
      <c r="F1748" t="s">
        <v>48</v>
      </c>
      <c r="G1748" t="s">
        <v>48</v>
      </c>
      <c r="H1748" t="s">
        <v>48</v>
      </c>
      <c r="I1748" t="s">
        <v>48</v>
      </c>
      <c r="J1748" t="s">
        <v>48</v>
      </c>
      <c r="K1748" t="s">
        <v>48</v>
      </c>
      <c r="L1748" t="s">
        <v>48</v>
      </c>
      <c r="M1748" t="s">
        <v>48</v>
      </c>
      <c r="N1748" t="s">
        <v>48</v>
      </c>
      <c r="O1748" t="s">
        <v>48</v>
      </c>
      <c r="P1748" t="s">
        <v>48</v>
      </c>
      <c r="Q1748" t="s">
        <v>48</v>
      </c>
      <c r="R1748" t="s">
        <v>48</v>
      </c>
      <c r="S1748" t="s">
        <v>48</v>
      </c>
      <c r="T1748" t="s">
        <v>322</v>
      </c>
      <c r="U1748" t="s">
        <v>322</v>
      </c>
      <c r="V1748" t="s">
        <v>322</v>
      </c>
      <c r="W1748" t="s">
        <v>322</v>
      </c>
      <c r="X1748" t="s">
        <v>322</v>
      </c>
      <c r="Y1748" t="s">
        <v>322</v>
      </c>
      <c r="Z1748" t="s">
        <v>322</v>
      </c>
      <c r="AH1748" t="s">
        <v>322</v>
      </c>
      <c r="AI1748" s="26"/>
      <c r="AJ1748" s="26" t="s">
        <v>322</v>
      </c>
      <c r="AK1748" s="26" t="s">
        <v>322</v>
      </c>
      <c r="AL1748" s="26" t="s">
        <v>322</v>
      </c>
      <c r="AM1748" s="26" t="str" cm="1">
        <f t="array" ref="AM1748">IF(AH1748="Yes",T1748&amp;" (Suspended as of: "&amp;TEXT(AI1748,"m/dd/yyyy")&amp;")",T1748)</f>
        <v xml:space="preserve"> </v>
      </c>
      <c r="AN1748" t="str" cm="1">
        <f t="array" ref="AN174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48" t="str" cm="1">
        <f t="array" ref="AO174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4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48" t="e">
        <f>VLOOKUP(data[[#This Row],[Lead Name]],get_cat!$A$170:$B$172,2,0)</f>
        <v>#N/A</v>
      </c>
      <c r="AR174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49" spans="1:44" x14ac:dyDescent="0.35">
      <c r="A1749" t="s">
        <v>133</v>
      </c>
      <c r="B1749" t="s">
        <v>322</v>
      </c>
      <c r="C1749" t="s">
        <v>322</v>
      </c>
      <c r="D1749" t="s">
        <v>322</v>
      </c>
      <c r="E1749" t="s">
        <v>48</v>
      </c>
      <c r="F1749" t="s">
        <v>48</v>
      </c>
      <c r="G1749" t="s">
        <v>48</v>
      </c>
      <c r="H1749" t="s">
        <v>48</v>
      </c>
      <c r="I1749" t="s">
        <v>48</v>
      </c>
      <c r="J1749" t="s">
        <v>48</v>
      </c>
      <c r="K1749" t="s">
        <v>48</v>
      </c>
      <c r="L1749" t="s">
        <v>48</v>
      </c>
      <c r="M1749" t="s">
        <v>48</v>
      </c>
      <c r="N1749" t="s">
        <v>48</v>
      </c>
      <c r="O1749" t="s">
        <v>48</v>
      </c>
      <c r="P1749" t="s">
        <v>48</v>
      </c>
      <c r="Q1749" t="s">
        <v>48</v>
      </c>
      <c r="R1749" t="s">
        <v>48</v>
      </c>
      <c r="S1749" t="s">
        <v>48</v>
      </c>
      <c r="T1749" t="s">
        <v>322</v>
      </c>
      <c r="U1749" t="s">
        <v>322</v>
      </c>
      <c r="V1749" t="s">
        <v>322</v>
      </c>
      <c r="W1749" t="s">
        <v>322</v>
      </c>
      <c r="X1749" t="s">
        <v>322</v>
      </c>
      <c r="Y1749" t="s">
        <v>322</v>
      </c>
      <c r="Z1749" t="s">
        <v>322</v>
      </c>
      <c r="AH1749" t="s">
        <v>322</v>
      </c>
      <c r="AI1749" s="26"/>
      <c r="AJ1749" s="26" t="s">
        <v>322</v>
      </c>
      <c r="AK1749" s="26" t="s">
        <v>322</v>
      </c>
      <c r="AL1749" s="26" t="s">
        <v>322</v>
      </c>
      <c r="AM1749" s="26" t="str" cm="1">
        <f t="array" ref="AM1749">IF(AH1749="Yes",T1749&amp;" (Suspended as of: "&amp;TEXT(AI1749,"m/dd/yyyy")&amp;")",T1749)</f>
        <v xml:space="preserve"> </v>
      </c>
      <c r="AN1749" t="str" cm="1">
        <f t="array" ref="AN174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49" t="str" cm="1">
        <f t="array" ref="AO174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4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49" t="e">
        <f>VLOOKUP(data[[#This Row],[Lead Name]],get_cat!$A$170:$B$172,2,0)</f>
        <v>#N/A</v>
      </c>
      <c r="AR174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50" spans="1:44" x14ac:dyDescent="0.35">
      <c r="A1750" t="s">
        <v>133</v>
      </c>
      <c r="B1750" t="s">
        <v>322</v>
      </c>
      <c r="C1750" t="s">
        <v>322</v>
      </c>
      <c r="D1750" t="s">
        <v>322</v>
      </c>
      <c r="E1750" t="s">
        <v>48</v>
      </c>
      <c r="F1750" t="s">
        <v>48</v>
      </c>
      <c r="G1750" t="s">
        <v>48</v>
      </c>
      <c r="H1750" t="s">
        <v>48</v>
      </c>
      <c r="I1750" t="s">
        <v>48</v>
      </c>
      <c r="J1750" t="s">
        <v>48</v>
      </c>
      <c r="K1750" t="s">
        <v>48</v>
      </c>
      <c r="L1750" t="s">
        <v>48</v>
      </c>
      <c r="M1750" t="s">
        <v>48</v>
      </c>
      <c r="N1750" t="s">
        <v>48</v>
      </c>
      <c r="O1750" t="s">
        <v>48</v>
      </c>
      <c r="P1750" t="s">
        <v>48</v>
      </c>
      <c r="Q1750" t="s">
        <v>48</v>
      </c>
      <c r="R1750" t="s">
        <v>48</v>
      </c>
      <c r="S1750" t="s">
        <v>48</v>
      </c>
      <c r="T1750" t="s">
        <v>322</v>
      </c>
      <c r="U1750" t="s">
        <v>322</v>
      </c>
      <c r="V1750" t="s">
        <v>322</v>
      </c>
      <c r="W1750" t="s">
        <v>322</v>
      </c>
      <c r="X1750" t="s">
        <v>322</v>
      </c>
      <c r="Y1750" t="s">
        <v>322</v>
      </c>
      <c r="Z1750" t="s">
        <v>322</v>
      </c>
      <c r="AH1750" t="s">
        <v>322</v>
      </c>
      <c r="AI1750" s="26"/>
      <c r="AJ1750" s="26" t="s">
        <v>322</v>
      </c>
      <c r="AK1750" s="26" t="s">
        <v>322</v>
      </c>
      <c r="AL1750" s="26" t="s">
        <v>322</v>
      </c>
      <c r="AM1750" s="26" t="str" cm="1">
        <f t="array" ref="AM1750">IF(AH1750="Yes",T1750&amp;" (Suspended as of: "&amp;TEXT(AI1750,"m/dd/yyyy")&amp;")",T1750)</f>
        <v xml:space="preserve"> </v>
      </c>
      <c r="AN1750" t="str" cm="1">
        <f t="array" ref="AN175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50" t="str" cm="1">
        <f t="array" ref="AO175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5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50" t="e">
        <f>VLOOKUP(data[[#This Row],[Lead Name]],get_cat!$A$170:$B$172,2,0)</f>
        <v>#N/A</v>
      </c>
      <c r="AR175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51" spans="1:44" x14ac:dyDescent="0.35">
      <c r="A1751" t="s">
        <v>133</v>
      </c>
      <c r="B1751" t="s">
        <v>322</v>
      </c>
      <c r="C1751" t="s">
        <v>322</v>
      </c>
      <c r="D1751" t="s">
        <v>322</v>
      </c>
      <c r="E1751" t="s">
        <v>48</v>
      </c>
      <c r="F1751" t="s">
        <v>48</v>
      </c>
      <c r="G1751" t="s">
        <v>48</v>
      </c>
      <c r="H1751" t="s">
        <v>48</v>
      </c>
      <c r="I1751" t="s">
        <v>48</v>
      </c>
      <c r="J1751" t="s">
        <v>48</v>
      </c>
      <c r="K1751" t="s">
        <v>48</v>
      </c>
      <c r="L1751" t="s">
        <v>48</v>
      </c>
      <c r="M1751" t="s">
        <v>48</v>
      </c>
      <c r="N1751" t="s">
        <v>48</v>
      </c>
      <c r="O1751" t="s">
        <v>48</v>
      </c>
      <c r="P1751" t="s">
        <v>48</v>
      </c>
      <c r="Q1751" t="s">
        <v>48</v>
      </c>
      <c r="R1751" t="s">
        <v>48</v>
      </c>
      <c r="S1751" t="s">
        <v>48</v>
      </c>
      <c r="T1751" t="s">
        <v>322</v>
      </c>
      <c r="U1751" t="s">
        <v>322</v>
      </c>
      <c r="V1751" t="s">
        <v>322</v>
      </c>
      <c r="W1751" t="s">
        <v>322</v>
      </c>
      <c r="X1751" t="s">
        <v>322</v>
      </c>
      <c r="Y1751" t="s">
        <v>322</v>
      </c>
      <c r="Z1751" t="s">
        <v>322</v>
      </c>
      <c r="AH1751" t="s">
        <v>322</v>
      </c>
      <c r="AI1751" s="26"/>
      <c r="AJ1751" s="26" t="s">
        <v>322</v>
      </c>
      <c r="AK1751" s="26" t="s">
        <v>322</v>
      </c>
      <c r="AL1751" s="26" t="s">
        <v>322</v>
      </c>
      <c r="AM1751" s="26" t="str" cm="1">
        <f t="array" ref="AM1751">IF(AH1751="Yes",T1751&amp;" (Suspended as of: "&amp;TEXT(AI1751,"m/dd/yyyy")&amp;")",T1751)</f>
        <v xml:space="preserve"> </v>
      </c>
      <c r="AN1751" t="str" cm="1">
        <f t="array" ref="AN175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51" t="str" cm="1">
        <f t="array" ref="AO175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5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51" t="e">
        <f>VLOOKUP(data[[#This Row],[Lead Name]],get_cat!$A$170:$B$172,2,0)</f>
        <v>#N/A</v>
      </c>
      <c r="AR175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52" spans="1:44" x14ac:dyDescent="0.35">
      <c r="A1752" t="s">
        <v>133</v>
      </c>
      <c r="B1752" t="s">
        <v>322</v>
      </c>
      <c r="C1752" t="s">
        <v>322</v>
      </c>
      <c r="D1752" t="s">
        <v>322</v>
      </c>
      <c r="E1752" t="s">
        <v>48</v>
      </c>
      <c r="F1752" t="s">
        <v>48</v>
      </c>
      <c r="G1752" t="s">
        <v>48</v>
      </c>
      <c r="H1752" t="s">
        <v>48</v>
      </c>
      <c r="I1752" t="s">
        <v>48</v>
      </c>
      <c r="J1752" t="s">
        <v>48</v>
      </c>
      <c r="K1752" t="s">
        <v>48</v>
      </c>
      <c r="L1752" t="s">
        <v>48</v>
      </c>
      <c r="M1752" t="s">
        <v>48</v>
      </c>
      <c r="N1752" t="s">
        <v>48</v>
      </c>
      <c r="O1752" t="s">
        <v>48</v>
      </c>
      <c r="P1752" t="s">
        <v>48</v>
      </c>
      <c r="Q1752" t="s">
        <v>48</v>
      </c>
      <c r="R1752" t="s">
        <v>48</v>
      </c>
      <c r="S1752" t="s">
        <v>48</v>
      </c>
      <c r="T1752" t="s">
        <v>322</v>
      </c>
      <c r="U1752" t="s">
        <v>322</v>
      </c>
      <c r="V1752" t="s">
        <v>322</v>
      </c>
      <c r="W1752" t="s">
        <v>322</v>
      </c>
      <c r="X1752" t="s">
        <v>322</v>
      </c>
      <c r="Y1752" t="s">
        <v>322</v>
      </c>
      <c r="Z1752" t="s">
        <v>322</v>
      </c>
      <c r="AH1752" t="s">
        <v>322</v>
      </c>
      <c r="AI1752" s="26"/>
      <c r="AJ1752" s="26" t="s">
        <v>322</v>
      </c>
      <c r="AK1752" s="26" t="s">
        <v>322</v>
      </c>
      <c r="AL1752" s="26" t="s">
        <v>322</v>
      </c>
      <c r="AM1752" s="26" t="str" cm="1">
        <f t="array" ref="AM1752">IF(AH1752="Yes",T1752&amp;" (Suspended as of: "&amp;TEXT(AI1752,"m/dd/yyyy")&amp;")",T1752)</f>
        <v xml:space="preserve"> </v>
      </c>
      <c r="AN1752" t="str" cm="1">
        <f t="array" ref="AN175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52" t="str" cm="1">
        <f t="array" ref="AO175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5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52" t="e">
        <f>VLOOKUP(data[[#This Row],[Lead Name]],get_cat!$A$170:$B$172,2,0)</f>
        <v>#N/A</v>
      </c>
      <c r="AR175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53" spans="1:44" x14ac:dyDescent="0.35">
      <c r="A1753" t="s">
        <v>133</v>
      </c>
      <c r="B1753" t="s">
        <v>322</v>
      </c>
      <c r="C1753" t="s">
        <v>322</v>
      </c>
      <c r="D1753" t="s">
        <v>322</v>
      </c>
      <c r="E1753" t="s">
        <v>48</v>
      </c>
      <c r="F1753" t="s">
        <v>48</v>
      </c>
      <c r="G1753" t="s">
        <v>48</v>
      </c>
      <c r="H1753" t="s">
        <v>48</v>
      </c>
      <c r="I1753" t="s">
        <v>48</v>
      </c>
      <c r="J1753" t="s">
        <v>48</v>
      </c>
      <c r="K1753" t="s">
        <v>48</v>
      </c>
      <c r="L1753" t="s">
        <v>48</v>
      </c>
      <c r="M1753" t="s">
        <v>48</v>
      </c>
      <c r="N1753" t="s">
        <v>48</v>
      </c>
      <c r="O1753" t="s">
        <v>48</v>
      </c>
      <c r="P1753" t="s">
        <v>48</v>
      </c>
      <c r="Q1753" t="s">
        <v>48</v>
      </c>
      <c r="R1753" t="s">
        <v>48</v>
      </c>
      <c r="S1753" t="s">
        <v>48</v>
      </c>
      <c r="T1753" t="s">
        <v>322</v>
      </c>
      <c r="U1753" t="s">
        <v>322</v>
      </c>
      <c r="V1753" t="s">
        <v>322</v>
      </c>
      <c r="W1753" t="s">
        <v>322</v>
      </c>
      <c r="X1753" t="s">
        <v>322</v>
      </c>
      <c r="Y1753" t="s">
        <v>322</v>
      </c>
      <c r="Z1753" t="s">
        <v>322</v>
      </c>
      <c r="AH1753" t="s">
        <v>322</v>
      </c>
      <c r="AI1753" s="26"/>
      <c r="AJ1753" s="26" t="s">
        <v>322</v>
      </c>
      <c r="AK1753" s="26" t="s">
        <v>322</v>
      </c>
      <c r="AL1753" s="26" t="s">
        <v>322</v>
      </c>
      <c r="AM1753" s="26" t="str" cm="1">
        <f t="array" ref="AM1753">IF(AH1753="Yes",T1753&amp;" (Suspended as of: "&amp;TEXT(AI1753,"m/dd/yyyy")&amp;")",T1753)</f>
        <v xml:space="preserve"> </v>
      </c>
      <c r="AN1753" t="str" cm="1">
        <f t="array" ref="AN175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53" t="str" cm="1">
        <f t="array" ref="AO175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5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53" t="e">
        <f>VLOOKUP(data[[#This Row],[Lead Name]],get_cat!$A$170:$B$172,2,0)</f>
        <v>#N/A</v>
      </c>
      <c r="AR175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54" spans="1:44" x14ac:dyDescent="0.35">
      <c r="A1754" t="s">
        <v>133</v>
      </c>
      <c r="B1754" t="s">
        <v>322</v>
      </c>
      <c r="C1754" t="s">
        <v>322</v>
      </c>
      <c r="D1754" t="s">
        <v>322</v>
      </c>
      <c r="E1754" t="s">
        <v>48</v>
      </c>
      <c r="F1754" t="s">
        <v>48</v>
      </c>
      <c r="G1754" t="s">
        <v>48</v>
      </c>
      <c r="H1754" t="s">
        <v>48</v>
      </c>
      <c r="I1754" t="s">
        <v>48</v>
      </c>
      <c r="J1754" t="s">
        <v>48</v>
      </c>
      <c r="K1754" t="s">
        <v>48</v>
      </c>
      <c r="L1754" t="s">
        <v>48</v>
      </c>
      <c r="M1754" t="s">
        <v>48</v>
      </c>
      <c r="N1754" t="s">
        <v>48</v>
      </c>
      <c r="O1754" t="s">
        <v>48</v>
      </c>
      <c r="P1754" t="s">
        <v>48</v>
      </c>
      <c r="Q1754" t="s">
        <v>48</v>
      </c>
      <c r="R1754" t="s">
        <v>48</v>
      </c>
      <c r="S1754" t="s">
        <v>48</v>
      </c>
      <c r="T1754" t="s">
        <v>322</v>
      </c>
      <c r="U1754" t="s">
        <v>322</v>
      </c>
      <c r="V1754" t="s">
        <v>322</v>
      </c>
      <c r="W1754" t="s">
        <v>322</v>
      </c>
      <c r="X1754" t="s">
        <v>322</v>
      </c>
      <c r="Y1754" t="s">
        <v>322</v>
      </c>
      <c r="Z1754" t="s">
        <v>322</v>
      </c>
      <c r="AH1754" t="s">
        <v>322</v>
      </c>
      <c r="AI1754" s="26"/>
      <c r="AJ1754" s="26" t="s">
        <v>322</v>
      </c>
      <c r="AK1754" s="26" t="s">
        <v>322</v>
      </c>
      <c r="AL1754" s="26" t="s">
        <v>322</v>
      </c>
      <c r="AM1754" s="26" t="str" cm="1">
        <f t="array" ref="AM1754">IF(AH1754="Yes",T1754&amp;" (Suspended as of: "&amp;TEXT(AI1754,"m/dd/yyyy")&amp;")",T1754)</f>
        <v xml:space="preserve"> </v>
      </c>
      <c r="AN1754" t="str" cm="1">
        <f t="array" ref="AN175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54" t="str" cm="1">
        <f t="array" ref="AO175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5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54" t="e">
        <f>VLOOKUP(data[[#This Row],[Lead Name]],get_cat!$A$170:$B$172,2,0)</f>
        <v>#N/A</v>
      </c>
      <c r="AR175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55" spans="1:44" x14ac:dyDescent="0.35">
      <c r="A1755" t="s">
        <v>133</v>
      </c>
      <c r="B1755" t="s">
        <v>322</v>
      </c>
      <c r="C1755" t="s">
        <v>322</v>
      </c>
      <c r="D1755" t="s">
        <v>322</v>
      </c>
      <c r="E1755" t="s">
        <v>48</v>
      </c>
      <c r="F1755" t="s">
        <v>48</v>
      </c>
      <c r="G1755" t="s">
        <v>48</v>
      </c>
      <c r="H1755" t="s">
        <v>48</v>
      </c>
      <c r="I1755" t="s">
        <v>48</v>
      </c>
      <c r="J1755" t="s">
        <v>48</v>
      </c>
      <c r="K1755" t="s">
        <v>48</v>
      </c>
      <c r="L1755" t="s">
        <v>48</v>
      </c>
      <c r="M1755" t="s">
        <v>48</v>
      </c>
      <c r="N1755" t="s">
        <v>48</v>
      </c>
      <c r="O1755" t="s">
        <v>48</v>
      </c>
      <c r="P1755" t="s">
        <v>48</v>
      </c>
      <c r="Q1755" t="s">
        <v>48</v>
      </c>
      <c r="R1755" t="s">
        <v>48</v>
      </c>
      <c r="S1755" t="s">
        <v>48</v>
      </c>
      <c r="T1755" t="s">
        <v>322</v>
      </c>
      <c r="U1755" t="s">
        <v>322</v>
      </c>
      <c r="V1755" t="s">
        <v>322</v>
      </c>
      <c r="W1755" t="s">
        <v>322</v>
      </c>
      <c r="X1755" t="s">
        <v>322</v>
      </c>
      <c r="Y1755" t="s">
        <v>322</v>
      </c>
      <c r="Z1755" t="s">
        <v>322</v>
      </c>
      <c r="AH1755" t="s">
        <v>322</v>
      </c>
      <c r="AI1755" s="26"/>
      <c r="AJ1755" s="26" t="s">
        <v>322</v>
      </c>
      <c r="AK1755" s="26" t="s">
        <v>322</v>
      </c>
      <c r="AL1755" s="26" t="s">
        <v>322</v>
      </c>
      <c r="AM1755" s="26" t="str" cm="1">
        <f t="array" ref="AM1755">IF(AH1755="Yes",T1755&amp;" (Suspended as of: "&amp;TEXT(AI1755,"m/dd/yyyy")&amp;")",T1755)</f>
        <v xml:space="preserve"> </v>
      </c>
      <c r="AN1755" t="str" cm="1">
        <f t="array" ref="AN175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55" t="str" cm="1">
        <f t="array" ref="AO175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5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55" t="e">
        <f>VLOOKUP(data[[#This Row],[Lead Name]],get_cat!$A$170:$B$172,2,0)</f>
        <v>#N/A</v>
      </c>
      <c r="AR175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56" spans="1:44" x14ac:dyDescent="0.35">
      <c r="A1756" t="s">
        <v>133</v>
      </c>
      <c r="B1756" t="s">
        <v>322</v>
      </c>
      <c r="C1756" t="s">
        <v>322</v>
      </c>
      <c r="D1756" t="s">
        <v>322</v>
      </c>
      <c r="E1756" t="s">
        <v>48</v>
      </c>
      <c r="F1756" t="s">
        <v>48</v>
      </c>
      <c r="G1756" t="s">
        <v>48</v>
      </c>
      <c r="H1756" t="s">
        <v>48</v>
      </c>
      <c r="I1756" t="s">
        <v>48</v>
      </c>
      <c r="J1756" t="s">
        <v>48</v>
      </c>
      <c r="K1756" t="s">
        <v>48</v>
      </c>
      <c r="L1756" t="s">
        <v>48</v>
      </c>
      <c r="M1756" t="s">
        <v>48</v>
      </c>
      <c r="N1756" t="s">
        <v>48</v>
      </c>
      <c r="O1756" t="s">
        <v>48</v>
      </c>
      <c r="P1756" t="s">
        <v>48</v>
      </c>
      <c r="Q1756" t="s">
        <v>48</v>
      </c>
      <c r="R1756" t="s">
        <v>48</v>
      </c>
      <c r="S1756" t="s">
        <v>48</v>
      </c>
      <c r="T1756" t="s">
        <v>322</v>
      </c>
      <c r="U1756" t="s">
        <v>322</v>
      </c>
      <c r="V1756" t="s">
        <v>322</v>
      </c>
      <c r="W1756" t="s">
        <v>322</v>
      </c>
      <c r="X1756" t="s">
        <v>322</v>
      </c>
      <c r="Y1756" t="s">
        <v>322</v>
      </c>
      <c r="Z1756" t="s">
        <v>322</v>
      </c>
      <c r="AH1756" t="s">
        <v>322</v>
      </c>
      <c r="AI1756" s="26"/>
      <c r="AJ1756" s="26" t="s">
        <v>322</v>
      </c>
      <c r="AK1756" s="26" t="s">
        <v>322</v>
      </c>
      <c r="AL1756" s="26" t="s">
        <v>322</v>
      </c>
      <c r="AM1756" s="26" t="str" cm="1">
        <f t="array" ref="AM1756">IF(AH1756="Yes",T1756&amp;" (Suspended as of: "&amp;TEXT(AI1756,"m/dd/yyyy")&amp;")",T1756)</f>
        <v xml:space="preserve"> </v>
      </c>
      <c r="AN1756" t="str" cm="1">
        <f t="array" ref="AN175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56" t="str" cm="1">
        <f t="array" ref="AO175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5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56" t="e">
        <f>VLOOKUP(data[[#This Row],[Lead Name]],get_cat!$A$170:$B$172,2,0)</f>
        <v>#N/A</v>
      </c>
      <c r="AR175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57" spans="1:44" x14ac:dyDescent="0.35">
      <c r="A1757" t="s">
        <v>133</v>
      </c>
      <c r="B1757" t="s">
        <v>322</v>
      </c>
      <c r="C1757" t="s">
        <v>322</v>
      </c>
      <c r="D1757" t="s">
        <v>322</v>
      </c>
      <c r="E1757" t="s">
        <v>48</v>
      </c>
      <c r="F1757" t="s">
        <v>48</v>
      </c>
      <c r="G1757" t="s">
        <v>48</v>
      </c>
      <c r="H1757" t="s">
        <v>48</v>
      </c>
      <c r="I1757" t="s">
        <v>48</v>
      </c>
      <c r="J1757" t="s">
        <v>48</v>
      </c>
      <c r="K1757" t="s">
        <v>48</v>
      </c>
      <c r="L1757" t="s">
        <v>48</v>
      </c>
      <c r="M1757" t="s">
        <v>48</v>
      </c>
      <c r="N1757" t="s">
        <v>48</v>
      </c>
      <c r="O1757" t="s">
        <v>48</v>
      </c>
      <c r="P1757" t="s">
        <v>48</v>
      </c>
      <c r="Q1757" t="s">
        <v>48</v>
      </c>
      <c r="R1757" t="s">
        <v>48</v>
      </c>
      <c r="S1757" t="s">
        <v>48</v>
      </c>
      <c r="T1757" t="s">
        <v>322</v>
      </c>
      <c r="U1757" t="s">
        <v>322</v>
      </c>
      <c r="V1757" t="s">
        <v>322</v>
      </c>
      <c r="W1757" t="s">
        <v>322</v>
      </c>
      <c r="X1757" t="s">
        <v>322</v>
      </c>
      <c r="Y1757" t="s">
        <v>322</v>
      </c>
      <c r="Z1757" t="s">
        <v>322</v>
      </c>
      <c r="AH1757" t="s">
        <v>322</v>
      </c>
      <c r="AI1757" s="26"/>
      <c r="AJ1757" s="26" t="s">
        <v>322</v>
      </c>
      <c r="AK1757" s="26" t="s">
        <v>322</v>
      </c>
      <c r="AL1757" s="26" t="s">
        <v>322</v>
      </c>
      <c r="AM1757" s="26" t="str" cm="1">
        <f t="array" ref="AM1757">IF(AH1757="Yes",T1757&amp;" (Suspended as of: "&amp;TEXT(AI1757,"m/dd/yyyy")&amp;")",T1757)</f>
        <v xml:space="preserve"> </v>
      </c>
      <c r="AN1757" t="str" cm="1">
        <f t="array" ref="AN175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57" t="str" cm="1">
        <f t="array" ref="AO175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5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57" t="e">
        <f>VLOOKUP(data[[#This Row],[Lead Name]],get_cat!$A$170:$B$172,2,0)</f>
        <v>#N/A</v>
      </c>
      <c r="AR175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58" spans="1:44" x14ac:dyDescent="0.35">
      <c r="A1758" t="s">
        <v>133</v>
      </c>
      <c r="B1758" t="s">
        <v>322</v>
      </c>
      <c r="C1758" t="s">
        <v>322</v>
      </c>
      <c r="D1758" t="s">
        <v>322</v>
      </c>
      <c r="E1758" t="s">
        <v>48</v>
      </c>
      <c r="F1758" t="s">
        <v>48</v>
      </c>
      <c r="G1758" t="s">
        <v>48</v>
      </c>
      <c r="H1758" t="s">
        <v>48</v>
      </c>
      <c r="I1758" t="s">
        <v>48</v>
      </c>
      <c r="J1758" t="s">
        <v>48</v>
      </c>
      <c r="K1758" t="s">
        <v>48</v>
      </c>
      <c r="L1758" t="s">
        <v>48</v>
      </c>
      <c r="M1758" t="s">
        <v>48</v>
      </c>
      <c r="N1758" t="s">
        <v>48</v>
      </c>
      <c r="O1758" t="s">
        <v>48</v>
      </c>
      <c r="P1758" t="s">
        <v>48</v>
      </c>
      <c r="Q1758" t="s">
        <v>48</v>
      </c>
      <c r="R1758" t="s">
        <v>48</v>
      </c>
      <c r="S1758" t="s">
        <v>48</v>
      </c>
      <c r="T1758" t="s">
        <v>322</v>
      </c>
      <c r="U1758" t="s">
        <v>322</v>
      </c>
      <c r="V1758" t="s">
        <v>322</v>
      </c>
      <c r="W1758" t="s">
        <v>322</v>
      </c>
      <c r="X1758" t="s">
        <v>322</v>
      </c>
      <c r="Y1758" t="s">
        <v>322</v>
      </c>
      <c r="Z1758" t="s">
        <v>322</v>
      </c>
      <c r="AH1758" t="s">
        <v>322</v>
      </c>
      <c r="AI1758" s="26"/>
      <c r="AJ1758" s="26" t="s">
        <v>322</v>
      </c>
      <c r="AK1758" s="26" t="s">
        <v>322</v>
      </c>
      <c r="AL1758" s="26" t="s">
        <v>322</v>
      </c>
      <c r="AM1758" s="26" t="str" cm="1">
        <f t="array" ref="AM1758">IF(AH1758="Yes",T1758&amp;" (Suspended as of: "&amp;TEXT(AI1758,"m/dd/yyyy")&amp;")",T1758)</f>
        <v xml:space="preserve"> </v>
      </c>
      <c r="AN1758" t="str" cm="1">
        <f t="array" ref="AN175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58" t="str" cm="1">
        <f t="array" ref="AO175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5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58" t="e">
        <f>VLOOKUP(data[[#This Row],[Lead Name]],get_cat!$A$170:$B$172,2,0)</f>
        <v>#N/A</v>
      </c>
      <c r="AR175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59" spans="1:44" x14ac:dyDescent="0.35">
      <c r="A1759" t="s">
        <v>133</v>
      </c>
      <c r="B1759" t="s">
        <v>322</v>
      </c>
      <c r="C1759" t="s">
        <v>322</v>
      </c>
      <c r="D1759" t="s">
        <v>322</v>
      </c>
      <c r="E1759" t="s">
        <v>48</v>
      </c>
      <c r="F1759" t="s">
        <v>48</v>
      </c>
      <c r="G1759" t="s">
        <v>48</v>
      </c>
      <c r="H1759" t="s">
        <v>48</v>
      </c>
      <c r="I1759" t="s">
        <v>48</v>
      </c>
      <c r="J1759" t="s">
        <v>48</v>
      </c>
      <c r="K1759" t="s">
        <v>48</v>
      </c>
      <c r="L1759" t="s">
        <v>48</v>
      </c>
      <c r="M1759" t="s">
        <v>48</v>
      </c>
      <c r="N1759" t="s">
        <v>48</v>
      </c>
      <c r="O1759" t="s">
        <v>48</v>
      </c>
      <c r="P1759" t="s">
        <v>48</v>
      </c>
      <c r="Q1759" t="s">
        <v>48</v>
      </c>
      <c r="R1759" t="s">
        <v>48</v>
      </c>
      <c r="S1759" t="s">
        <v>48</v>
      </c>
      <c r="T1759" t="s">
        <v>322</v>
      </c>
      <c r="U1759" t="s">
        <v>322</v>
      </c>
      <c r="V1759" t="s">
        <v>322</v>
      </c>
      <c r="W1759" t="s">
        <v>322</v>
      </c>
      <c r="X1759" t="s">
        <v>322</v>
      </c>
      <c r="Y1759" t="s">
        <v>322</v>
      </c>
      <c r="Z1759" t="s">
        <v>322</v>
      </c>
      <c r="AH1759" t="s">
        <v>322</v>
      </c>
      <c r="AI1759" s="26"/>
      <c r="AJ1759" s="26" t="s">
        <v>322</v>
      </c>
      <c r="AK1759" s="26" t="s">
        <v>322</v>
      </c>
      <c r="AL1759" s="26" t="s">
        <v>322</v>
      </c>
      <c r="AM1759" s="26" t="str" cm="1">
        <f t="array" ref="AM1759">IF(AH1759="Yes",T1759&amp;" (Suspended as of: "&amp;TEXT(AI1759,"m/dd/yyyy")&amp;")",T1759)</f>
        <v xml:space="preserve"> </v>
      </c>
      <c r="AN1759" t="str" cm="1">
        <f t="array" ref="AN175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59" t="str" cm="1">
        <f t="array" ref="AO175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5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59" t="e">
        <f>VLOOKUP(data[[#This Row],[Lead Name]],get_cat!$A$170:$B$172,2,0)</f>
        <v>#N/A</v>
      </c>
      <c r="AR175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60" spans="1:44" x14ac:dyDescent="0.35">
      <c r="A1760" t="s">
        <v>133</v>
      </c>
      <c r="B1760" t="s">
        <v>322</v>
      </c>
      <c r="C1760" t="s">
        <v>322</v>
      </c>
      <c r="D1760" t="s">
        <v>322</v>
      </c>
      <c r="E1760" t="s">
        <v>48</v>
      </c>
      <c r="F1760" t="s">
        <v>48</v>
      </c>
      <c r="G1760" t="s">
        <v>48</v>
      </c>
      <c r="H1760" t="s">
        <v>48</v>
      </c>
      <c r="I1760" t="s">
        <v>48</v>
      </c>
      <c r="J1760" t="s">
        <v>48</v>
      </c>
      <c r="K1760" t="s">
        <v>48</v>
      </c>
      <c r="L1760" t="s">
        <v>48</v>
      </c>
      <c r="M1760" t="s">
        <v>48</v>
      </c>
      <c r="N1760" t="s">
        <v>48</v>
      </c>
      <c r="O1760" t="s">
        <v>48</v>
      </c>
      <c r="P1760" t="s">
        <v>48</v>
      </c>
      <c r="Q1760" t="s">
        <v>48</v>
      </c>
      <c r="R1760" t="s">
        <v>48</v>
      </c>
      <c r="S1760" t="s">
        <v>48</v>
      </c>
      <c r="T1760" t="s">
        <v>322</v>
      </c>
      <c r="U1760" t="s">
        <v>322</v>
      </c>
      <c r="V1760" t="s">
        <v>322</v>
      </c>
      <c r="W1760" t="s">
        <v>322</v>
      </c>
      <c r="X1760" t="s">
        <v>322</v>
      </c>
      <c r="Y1760" t="s">
        <v>322</v>
      </c>
      <c r="Z1760" t="s">
        <v>322</v>
      </c>
      <c r="AH1760" t="s">
        <v>322</v>
      </c>
      <c r="AI1760" s="26"/>
      <c r="AJ1760" s="26" t="s">
        <v>322</v>
      </c>
      <c r="AK1760" s="26" t="s">
        <v>322</v>
      </c>
      <c r="AL1760" s="26" t="s">
        <v>322</v>
      </c>
      <c r="AM1760" s="26" t="str" cm="1">
        <f t="array" ref="AM1760">IF(AH1760="Yes",T1760&amp;" (Suspended as of: "&amp;TEXT(AI1760,"m/dd/yyyy")&amp;")",T1760)</f>
        <v xml:space="preserve"> </v>
      </c>
      <c r="AN1760" t="str" cm="1">
        <f t="array" ref="AN176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60" t="str" cm="1">
        <f t="array" ref="AO176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6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60" t="e">
        <f>VLOOKUP(data[[#This Row],[Lead Name]],get_cat!$A$170:$B$172,2,0)</f>
        <v>#N/A</v>
      </c>
      <c r="AR176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61" spans="1:44" x14ac:dyDescent="0.35">
      <c r="A1761" t="s">
        <v>133</v>
      </c>
      <c r="B1761" t="s">
        <v>322</v>
      </c>
      <c r="C1761" t="s">
        <v>322</v>
      </c>
      <c r="D1761" t="s">
        <v>322</v>
      </c>
      <c r="E1761" t="s">
        <v>48</v>
      </c>
      <c r="F1761" t="s">
        <v>48</v>
      </c>
      <c r="G1761" t="s">
        <v>48</v>
      </c>
      <c r="H1761" t="s">
        <v>48</v>
      </c>
      <c r="I1761" t="s">
        <v>48</v>
      </c>
      <c r="J1761" t="s">
        <v>48</v>
      </c>
      <c r="K1761" t="s">
        <v>48</v>
      </c>
      <c r="L1761" t="s">
        <v>48</v>
      </c>
      <c r="M1761" t="s">
        <v>48</v>
      </c>
      <c r="N1761" t="s">
        <v>48</v>
      </c>
      <c r="O1761" t="s">
        <v>48</v>
      </c>
      <c r="P1761" t="s">
        <v>48</v>
      </c>
      <c r="Q1761" t="s">
        <v>48</v>
      </c>
      <c r="R1761" t="s">
        <v>48</v>
      </c>
      <c r="S1761" t="s">
        <v>48</v>
      </c>
      <c r="T1761" t="s">
        <v>322</v>
      </c>
      <c r="U1761" t="s">
        <v>322</v>
      </c>
      <c r="V1761" t="s">
        <v>322</v>
      </c>
      <c r="W1761" t="s">
        <v>322</v>
      </c>
      <c r="X1761" t="s">
        <v>322</v>
      </c>
      <c r="Y1761" t="s">
        <v>322</v>
      </c>
      <c r="Z1761" t="s">
        <v>322</v>
      </c>
      <c r="AH1761" t="s">
        <v>322</v>
      </c>
      <c r="AI1761" s="26"/>
      <c r="AJ1761" s="26" t="s">
        <v>322</v>
      </c>
      <c r="AK1761" s="26" t="s">
        <v>322</v>
      </c>
      <c r="AL1761" s="26" t="s">
        <v>322</v>
      </c>
      <c r="AM1761" s="26" t="str" cm="1">
        <f t="array" ref="AM1761">IF(AH1761="Yes",T1761&amp;" (Suspended as of: "&amp;TEXT(AI1761,"m/dd/yyyy")&amp;")",T1761)</f>
        <v xml:space="preserve"> </v>
      </c>
      <c r="AN1761" t="str" cm="1">
        <f t="array" ref="AN176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61" t="str" cm="1">
        <f t="array" ref="AO176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6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61" t="e">
        <f>VLOOKUP(data[[#This Row],[Lead Name]],get_cat!$A$170:$B$172,2,0)</f>
        <v>#N/A</v>
      </c>
      <c r="AR176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62" spans="1:44" x14ac:dyDescent="0.35">
      <c r="A1762" t="s">
        <v>133</v>
      </c>
      <c r="B1762" t="s">
        <v>322</v>
      </c>
      <c r="C1762" t="s">
        <v>322</v>
      </c>
      <c r="D1762" t="s">
        <v>322</v>
      </c>
      <c r="E1762" t="s">
        <v>48</v>
      </c>
      <c r="F1762" t="s">
        <v>48</v>
      </c>
      <c r="G1762" t="s">
        <v>48</v>
      </c>
      <c r="H1762" t="s">
        <v>48</v>
      </c>
      <c r="I1762" t="s">
        <v>48</v>
      </c>
      <c r="J1762" t="s">
        <v>48</v>
      </c>
      <c r="K1762" t="s">
        <v>48</v>
      </c>
      <c r="L1762" t="s">
        <v>48</v>
      </c>
      <c r="M1762" t="s">
        <v>48</v>
      </c>
      <c r="N1762" t="s">
        <v>48</v>
      </c>
      <c r="O1762" t="s">
        <v>48</v>
      </c>
      <c r="P1762" t="s">
        <v>48</v>
      </c>
      <c r="Q1762" t="s">
        <v>48</v>
      </c>
      <c r="R1762" t="s">
        <v>48</v>
      </c>
      <c r="S1762" t="s">
        <v>48</v>
      </c>
      <c r="T1762" t="s">
        <v>322</v>
      </c>
      <c r="U1762" t="s">
        <v>322</v>
      </c>
      <c r="V1762" t="s">
        <v>322</v>
      </c>
      <c r="W1762" t="s">
        <v>322</v>
      </c>
      <c r="X1762" t="s">
        <v>322</v>
      </c>
      <c r="Y1762" t="s">
        <v>322</v>
      </c>
      <c r="Z1762" t="s">
        <v>322</v>
      </c>
      <c r="AH1762" t="s">
        <v>322</v>
      </c>
      <c r="AI1762" s="26"/>
      <c r="AJ1762" s="26" t="s">
        <v>322</v>
      </c>
      <c r="AK1762" s="26" t="s">
        <v>322</v>
      </c>
      <c r="AL1762" s="26" t="s">
        <v>322</v>
      </c>
      <c r="AM1762" s="26" t="str" cm="1">
        <f t="array" ref="AM1762">IF(AH1762="Yes",T1762&amp;" (Suspended as of: "&amp;TEXT(AI1762,"m/dd/yyyy")&amp;")",T1762)</f>
        <v xml:space="preserve"> </v>
      </c>
      <c r="AN1762" t="str" cm="1">
        <f t="array" ref="AN176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62" t="str" cm="1">
        <f t="array" ref="AO176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6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62" t="e">
        <f>VLOOKUP(data[[#This Row],[Lead Name]],get_cat!$A$170:$B$172,2,0)</f>
        <v>#N/A</v>
      </c>
      <c r="AR176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63" spans="1:44" x14ac:dyDescent="0.35">
      <c r="A1763" t="s">
        <v>133</v>
      </c>
      <c r="B1763" t="s">
        <v>322</v>
      </c>
      <c r="C1763" t="s">
        <v>322</v>
      </c>
      <c r="D1763" t="s">
        <v>322</v>
      </c>
      <c r="E1763" t="s">
        <v>48</v>
      </c>
      <c r="F1763" t="s">
        <v>48</v>
      </c>
      <c r="G1763" t="s">
        <v>48</v>
      </c>
      <c r="H1763" t="s">
        <v>48</v>
      </c>
      <c r="I1763" t="s">
        <v>48</v>
      </c>
      <c r="J1763" t="s">
        <v>48</v>
      </c>
      <c r="K1763" t="s">
        <v>48</v>
      </c>
      <c r="L1763" t="s">
        <v>48</v>
      </c>
      <c r="M1763" t="s">
        <v>48</v>
      </c>
      <c r="N1763" t="s">
        <v>48</v>
      </c>
      <c r="O1763" t="s">
        <v>48</v>
      </c>
      <c r="P1763" t="s">
        <v>48</v>
      </c>
      <c r="Q1763" t="s">
        <v>48</v>
      </c>
      <c r="R1763" t="s">
        <v>48</v>
      </c>
      <c r="S1763" t="s">
        <v>48</v>
      </c>
      <c r="T1763" t="s">
        <v>322</v>
      </c>
      <c r="U1763" t="s">
        <v>322</v>
      </c>
      <c r="V1763" t="s">
        <v>322</v>
      </c>
      <c r="W1763" t="s">
        <v>322</v>
      </c>
      <c r="X1763" t="s">
        <v>322</v>
      </c>
      <c r="Y1763" t="s">
        <v>322</v>
      </c>
      <c r="Z1763" t="s">
        <v>322</v>
      </c>
      <c r="AH1763" t="s">
        <v>322</v>
      </c>
      <c r="AI1763" s="26"/>
      <c r="AJ1763" s="26" t="s">
        <v>322</v>
      </c>
      <c r="AK1763" s="26" t="s">
        <v>322</v>
      </c>
      <c r="AL1763" s="26" t="s">
        <v>322</v>
      </c>
      <c r="AM1763" s="26" t="str" cm="1">
        <f t="array" ref="AM1763">IF(AH1763="Yes",T1763&amp;" (Suspended as of: "&amp;TEXT(AI1763,"m/dd/yyyy")&amp;")",T1763)</f>
        <v xml:space="preserve"> </v>
      </c>
      <c r="AN1763" t="str" cm="1">
        <f t="array" ref="AN176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63" t="str" cm="1">
        <f t="array" ref="AO176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6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63" t="e">
        <f>VLOOKUP(data[[#This Row],[Lead Name]],get_cat!$A$170:$B$172,2,0)</f>
        <v>#N/A</v>
      </c>
      <c r="AR176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64" spans="1:44" x14ac:dyDescent="0.35">
      <c r="A1764" t="s">
        <v>133</v>
      </c>
      <c r="B1764" t="s">
        <v>322</v>
      </c>
      <c r="C1764" t="s">
        <v>322</v>
      </c>
      <c r="D1764" t="s">
        <v>322</v>
      </c>
      <c r="E1764" t="s">
        <v>48</v>
      </c>
      <c r="F1764" t="s">
        <v>48</v>
      </c>
      <c r="G1764" t="s">
        <v>48</v>
      </c>
      <c r="H1764" t="s">
        <v>48</v>
      </c>
      <c r="I1764" t="s">
        <v>48</v>
      </c>
      <c r="J1764" t="s">
        <v>48</v>
      </c>
      <c r="K1764" t="s">
        <v>48</v>
      </c>
      <c r="L1764" t="s">
        <v>48</v>
      </c>
      <c r="M1764" t="s">
        <v>48</v>
      </c>
      <c r="N1764" t="s">
        <v>48</v>
      </c>
      <c r="O1764" t="s">
        <v>48</v>
      </c>
      <c r="P1764" t="s">
        <v>48</v>
      </c>
      <c r="Q1764" t="s">
        <v>48</v>
      </c>
      <c r="R1764" t="s">
        <v>48</v>
      </c>
      <c r="S1764" t="s">
        <v>48</v>
      </c>
      <c r="T1764" t="s">
        <v>322</v>
      </c>
      <c r="U1764" t="s">
        <v>322</v>
      </c>
      <c r="V1764" t="s">
        <v>322</v>
      </c>
      <c r="W1764" t="s">
        <v>322</v>
      </c>
      <c r="X1764" t="s">
        <v>322</v>
      </c>
      <c r="Y1764" t="s">
        <v>322</v>
      </c>
      <c r="Z1764" t="s">
        <v>322</v>
      </c>
      <c r="AH1764" t="s">
        <v>322</v>
      </c>
      <c r="AI1764" s="26"/>
      <c r="AJ1764" s="26" t="s">
        <v>322</v>
      </c>
      <c r="AK1764" s="26" t="s">
        <v>322</v>
      </c>
      <c r="AL1764" s="26" t="s">
        <v>322</v>
      </c>
      <c r="AM1764" s="26" t="str" cm="1">
        <f t="array" ref="AM1764">IF(AH1764="Yes",T1764&amp;" (Suspended as of: "&amp;TEXT(AI1764,"m/dd/yyyy")&amp;")",T1764)</f>
        <v xml:space="preserve"> </v>
      </c>
      <c r="AN1764" t="str" cm="1">
        <f t="array" ref="AN176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64" t="str" cm="1">
        <f t="array" ref="AO176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6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64" t="e">
        <f>VLOOKUP(data[[#This Row],[Lead Name]],get_cat!$A$170:$B$172,2,0)</f>
        <v>#N/A</v>
      </c>
      <c r="AR176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65" spans="1:44" x14ac:dyDescent="0.35">
      <c r="A1765" t="s">
        <v>133</v>
      </c>
      <c r="B1765" t="s">
        <v>322</v>
      </c>
      <c r="C1765" t="s">
        <v>322</v>
      </c>
      <c r="D1765" t="s">
        <v>322</v>
      </c>
      <c r="E1765" t="s">
        <v>48</v>
      </c>
      <c r="F1765" t="s">
        <v>48</v>
      </c>
      <c r="G1765" t="s">
        <v>48</v>
      </c>
      <c r="H1765" t="s">
        <v>48</v>
      </c>
      <c r="I1765" t="s">
        <v>48</v>
      </c>
      <c r="J1765" t="s">
        <v>48</v>
      </c>
      <c r="K1765" t="s">
        <v>48</v>
      </c>
      <c r="L1765" t="s">
        <v>48</v>
      </c>
      <c r="M1765" t="s">
        <v>48</v>
      </c>
      <c r="N1765" t="s">
        <v>48</v>
      </c>
      <c r="O1765" t="s">
        <v>48</v>
      </c>
      <c r="P1765" t="s">
        <v>48</v>
      </c>
      <c r="Q1765" t="s">
        <v>48</v>
      </c>
      <c r="R1765" t="s">
        <v>48</v>
      </c>
      <c r="S1765" t="s">
        <v>48</v>
      </c>
      <c r="T1765" t="s">
        <v>322</v>
      </c>
      <c r="U1765" t="s">
        <v>322</v>
      </c>
      <c r="V1765" t="s">
        <v>322</v>
      </c>
      <c r="W1765" t="s">
        <v>322</v>
      </c>
      <c r="X1765" t="s">
        <v>322</v>
      </c>
      <c r="Y1765" t="s">
        <v>322</v>
      </c>
      <c r="Z1765" t="s">
        <v>322</v>
      </c>
      <c r="AH1765" t="s">
        <v>322</v>
      </c>
      <c r="AI1765" s="26"/>
      <c r="AJ1765" s="26" t="s">
        <v>322</v>
      </c>
      <c r="AK1765" s="26" t="s">
        <v>322</v>
      </c>
      <c r="AL1765" s="26" t="s">
        <v>322</v>
      </c>
      <c r="AM1765" s="26" t="str" cm="1">
        <f t="array" ref="AM1765">IF(AH1765="Yes",T1765&amp;" (Suspended as of: "&amp;TEXT(AI1765,"m/dd/yyyy")&amp;")",T1765)</f>
        <v xml:space="preserve"> </v>
      </c>
      <c r="AN1765" t="str" cm="1">
        <f t="array" ref="AN176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65" t="str" cm="1">
        <f t="array" ref="AO176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6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65" t="e">
        <f>VLOOKUP(data[[#This Row],[Lead Name]],get_cat!$A$170:$B$172,2,0)</f>
        <v>#N/A</v>
      </c>
      <c r="AR176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66" spans="1:44" x14ac:dyDescent="0.35">
      <c r="A1766" t="s">
        <v>133</v>
      </c>
      <c r="B1766" t="s">
        <v>322</v>
      </c>
      <c r="C1766" t="s">
        <v>322</v>
      </c>
      <c r="D1766" t="s">
        <v>322</v>
      </c>
      <c r="E1766" t="s">
        <v>48</v>
      </c>
      <c r="F1766" t="s">
        <v>48</v>
      </c>
      <c r="G1766" t="s">
        <v>48</v>
      </c>
      <c r="H1766" t="s">
        <v>48</v>
      </c>
      <c r="I1766" t="s">
        <v>48</v>
      </c>
      <c r="J1766" t="s">
        <v>48</v>
      </c>
      <c r="K1766" t="s">
        <v>48</v>
      </c>
      <c r="L1766" t="s">
        <v>48</v>
      </c>
      <c r="M1766" t="s">
        <v>48</v>
      </c>
      <c r="N1766" t="s">
        <v>48</v>
      </c>
      <c r="O1766" t="s">
        <v>48</v>
      </c>
      <c r="P1766" t="s">
        <v>48</v>
      </c>
      <c r="Q1766" t="s">
        <v>48</v>
      </c>
      <c r="R1766" t="s">
        <v>48</v>
      </c>
      <c r="S1766" t="s">
        <v>48</v>
      </c>
      <c r="T1766" t="s">
        <v>322</v>
      </c>
      <c r="U1766" t="s">
        <v>322</v>
      </c>
      <c r="V1766" t="s">
        <v>322</v>
      </c>
      <c r="W1766" t="s">
        <v>322</v>
      </c>
      <c r="X1766" t="s">
        <v>322</v>
      </c>
      <c r="Y1766" t="s">
        <v>322</v>
      </c>
      <c r="Z1766" t="s">
        <v>322</v>
      </c>
      <c r="AH1766" t="s">
        <v>322</v>
      </c>
      <c r="AI1766" s="26"/>
      <c r="AJ1766" s="26" t="s">
        <v>322</v>
      </c>
      <c r="AK1766" s="26" t="s">
        <v>322</v>
      </c>
      <c r="AL1766" s="26" t="s">
        <v>322</v>
      </c>
      <c r="AM1766" s="26" t="str" cm="1">
        <f t="array" ref="AM1766">IF(AH1766="Yes",T1766&amp;" (Suspended as of: "&amp;TEXT(AI1766,"m/dd/yyyy")&amp;")",T1766)</f>
        <v xml:space="preserve"> </v>
      </c>
      <c r="AN1766" t="str" cm="1">
        <f t="array" ref="AN176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66" t="str" cm="1">
        <f t="array" ref="AO176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6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66" t="e">
        <f>VLOOKUP(data[[#This Row],[Lead Name]],get_cat!$A$170:$B$172,2,0)</f>
        <v>#N/A</v>
      </c>
      <c r="AR176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67" spans="1:44" x14ac:dyDescent="0.35">
      <c r="A1767" t="s">
        <v>133</v>
      </c>
      <c r="B1767" t="s">
        <v>322</v>
      </c>
      <c r="C1767" t="s">
        <v>322</v>
      </c>
      <c r="D1767" t="s">
        <v>322</v>
      </c>
      <c r="E1767" t="s">
        <v>48</v>
      </c>
      <c r="F1767" t="s">
        <v>48</v>
      </c>
      <c r="G1767" t="s">
        <v>48</v>
      </c>
      <c r="H1767" t="s">
        <v>48</v>
      </c>
      <c r="I1767" t="s">
        <v>48</v>
      </c>
      <c r="J1767" t="s">
        <v>48</v>
      </c>
      <c r="K1767" t="s">
        <v>48</v>
      </c>
      <c r="L1767" t="s">
        <v>48</v>
      </c>
      <c r="M1767" t="s">
        <v>48</v>
      </c>
      <c r="N1767" t="s">
        <v>48</v>
      </c>
      <c r="O1767" t="s">
        <v>48</v>
      </c>
      <c r="P1767" t="s">
        <v>48</v>
      </c>
      <c r="Q1767" t="s">
        <v>48</v>
      </c>
      <c r="R1767" t="s">
        <v>48</v>
      </c>
      <c r="S1767" t="s">
        <v>48</v>
      </c>
      <c r="T1767" t="s">
        <v>322</v>
      </c>
      <c r="U1767" t="s">
        <v>322</v>
      </c>
      <c r="V1767" t="s">
        <v>322</v>
      </c>
      <c r="W1767" t="s">
        <v>322</v>
      </c>
      <c r="X1767" t="s">
        <v>322</v>
      </c>
      <c r="Y1767" t="s">
        <v>322</v>
      </c>
      <c r="Z1767" t="s">
        <v>322</v>
      </c>
      <c r="AH1767" t="s">
        <v>322</v>
      </c>
      <c r="AI1767" s="26"/>
      <c r="AJ1767" s="26" t="s">
        <v>322</v>
      </c>
      <c r="AK1767" s="26" t="s">
        <v>322</v>
      </c>
      <c r="AL1767" s="26" t="s">
        <v>322</v>
      </c>
      <c r="AM1767" s="26" t="str" cm="1">
        <f t="array" ref="AM1767">IF(AH1767="Yes",T1767&amp;" (Suspended as of: "&amp;TEXT(AI1767,"m/dd/yyyy")&amp;")",T1767)</f>
        <v xml:space="preserve"> </v>
      </c>
      <c r="AN1767" t="str" cm="1">
        <f t="array" ref="AN176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67" t="str" cm="1">
        <f t="array" ref="AO176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6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67" t="e">
        <f>VLOOKUP(data[[#This Row],[Lead Name]],get_cat!$A$170:$B$172,2,0)</f>
        <v>#N/A</v>
      </c>
      <c r="AR176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68" spans="1:44" x14ac:dyDescent="0.35">
      <c r="A1768" t="s">
        <v>133</v>
      </c>
      <c r="B1768" t="s">
        <v>322</v>
      </c>
      <c r="C1768" t="s">
        <v>322</v>
      </c>
      <c r="D1768" t="s">
        <v>322</v>
      </c>
      <c r="E1768" t="s">
        <v>48</v>
      </c>
      <c r="F1768" t="s">
        <v>48</v>
      </c>
      <c r="G1768" t="s">
        <v>48</v>
      </c>
      <c r="H1768" t="s">
        <v>48</v>
      </c>
      <c r="I1768" t="s">
        <v>48</v>
      </c>
      <c r="J1768" t="s">
        <v>48</v>
      </c>
      <c r="K1768" t="s">
        <v>48</v>
      </c>
      <c r="L1768" t="s">
        <v>48</v>
      </c>
      <c r="M1768" t="s">
        <v>48</v>
      </c>
      <c r="N1768" t="s">
        <v>48</v>
      </c>
      <c r="O1768" t="s">
        <v>48</v>
      </c>
      <c r="P1768" t="s">
        <v>48</v>
      </c>
      <c r="Q1768" t="s">
        <v>48</v>
      </c>
      <c r="R1768" t="s">
        <v>48</v>
      </c>
      <c r="S1768" t="s">
        <v>48</v>
      </c>
      <c r="T1768" t="s">
        <v>322</v>
      </c>
      <c r="U1768" t="s">
        <v>322</v>
      </c>
      <c r="V1768" t="s">
        <v>322</v>
      </c>
      <c r="W1768" t="s">
        <v>322</v>
      </c>
      <c r="X1768" t="s">
        <v>322</v>
      </c>
      <c r="Y1768" t="s">
        <v>322</v>
      </c>
      <c r="Z1768" t="s">
        <v>322</v>
      </c>
      <c r="AH1768" t="s">
        <v>322</v>
      </c>
      <c r="AI1768" s="26"/>
      <c r="AJ1768" s="26" t="s">
        <v>322</v>
      </c>
      <c r="AK1768" s="26" t="s">
        <v>322</v>
      </c>
      <c r="AL1768" s="26" t="s">
        <v>322</v>
      </c>
      <c r="AM1768" s="26" t="str" cm="1">
        <f t="array" ref="AM1768">IF(AH1768="Yes",T1768&amp;" (Suspended as of: "&amp;TEXT(AI1768,"m/dd/yyyy")&amp;")",T1768)</f>
        <v xml:space="preserve"> </v>
      </c>
      <c r="AN1768" t="str" cm="1">
        <f t="array" ref="AN176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68" t="str" cm="1">
        <f t="array" ref="AO176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6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68" t="e">
        <f>VLOOKUP(data[[#This Row],[Lead Name]],get_cat!$A$170:$B$172,2,0)</f>
        <v>#N/A</v>
      </c>
      <c r="AR176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69" spans="1:44" x14ac:dyDescent="0.35">
      <c r="A1769" t="s">
        <v>133</v>
      </c>
      <c r="B1769" t="s">
        <v>322</v>
      </c>
      <c r="C1769" t="s">
        <v>322</v>
      </c>
      <c r="D1769" t="s">
        <v>322</v>
      </c>
      <c r="E1769" t="s">
        <v>48</v>
      </c>
      <c r="F1769" t="s">
        <v>48</v>
      </c>
      <c r="G1769" t="s">
        <v>48</v>
      </c>
      <c r="H1769" t="s">
        <v>48</v>
      </c>
      <c r="I1769" t="s">
        <v>48</v>
      </c>
      <c r="J1769" t="s">
        <v>48</v>
      </c>
      <c r="K1769" t="s">
        <v>48</v>
      </c>
      <c r="L1769" t="s">
        <v>48</v>
      </c>
      <c r="M1769" t="s">
        <v>48</v>
      </c>
      <c r="N1769" t="s">
        <v>48</v>
      </c>
      <c r="O1769" t="s">
        <v>48</v>
      </c>
      <c r="P1769" t="s">
        <v>48</v>
      </c>
      <c r="Q1769" t="s">
        <v>48</v>
      </c>
      <c r="R1769" t="s">
        <v>48</v>
      </c>
      <c r="S1769" t="s">
        <v>48</v>
      </c>
      <c r="T1769" t="s">
        <v>322</v>
      </c>
      <c r="U1769" t="s">
        <v>322</v>
      </c>
      <c r="V1769" t="s">
        <v>322</v>
      </c>
      <c r="W1769" t="s">
        <v>322</v>
      </c>
      <c r="X1769" t="s">
        <v>322</v>
      </c>
      <c r="Y1769" t="s">
        <v>322</v>
      </c>
      <c r="Z1769" t="s">
        <v>322</v>
      </c>
      <c r="AH1769" t="s">
        <v>322</v>
      </c>
      <c r="AI1769" s="26"/>
      <c r="AJ1769" s="26" t="s">
        <v>322</v>
      </c>
      <c r="AK1769" s="26" t="s">
        <v>322</v>
      </c>
      <c r="AL1769" s="26" t="s">
        <v>322</v>
      </c>
      <c r="AM1769" s="26" t="str" cm="1">
        <f t="array" ref="AM1769">IF(AH1769="Yes",T1769&amp;" (Suspended as of: "&amp;TEXT(AI1769,"m/dd/yyyy")&amp;")",T1769)</f>
        <v xml:space="preserve"> </v>
      </c>
      <c r="AN1769" t="str" cm="1">
        <f t="array" ref="AN176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69" t="str" cm="1">
        <f t="array" ref="AO176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6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69" t="e">
        <f>VLOOKUP(data[[#This Row],[Lead Name]],get_cat!$A$170:$B$172,2,0)</f>
        <v>#N/A</v>
      </c>
      <c r="AR176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70" spans="1:44" x14ac:dyDescent="0.35">
      <c r="A1770" t="s">
        <v>133</v>
      </c>
      <c r="B1770" t="s">
        <v>322</v>
      </c>
      <c r="C1770" t="s">
        <v>322</v>
      </c>
      <c r="D1770" t="s">
        <v>322</v>
      </c>
      <c r="E1770" t="s">
        <v>48</v>
      </c>
      <c r="F1770" t="s">
        <v>48</v>
      </c>
      <c r="G1770" t="s">
        <v>48</v>
      </c>
      <c r="H1770" t="s">
        <v>48</v>
      </c>
      <c r="I1770" t="s">
        <v>48</v>
      </c>
      <c r="J1770" t="s">
        <v>48</v>
      </c>
      <c r="K1770" t="s">
        <v>48</v>
      </c>
      <c r="L1770" t="s">
        <v>48</v>
      </c>
      <c r="M1770" t="s">
        <v>48</v>
      </c>
      <c r="N1770" t="s">
        <v>48</v>
      </c>
      <c r="O1770" t="s">
        <v>48</v>
      </c>
      <c r="P1770" t="s">
        <v>48</v>
      </c>
      <c r="Q1770" t="s">
        <v>48</v>
      </c>
      <c r="R1770" t="s">
        <v>48</v>
      </c>
      <c r="S1770" t="s">
        <v>48</v>
      </c>
      <c r="T1770" t="s">
        <v>322</v>
      </c>
      <c r="U1770" t="s">
        <v>322</v>
      </c>
      <c r="V1770" t="s">
        <v>322</v>
      </c>
      <c r="W1770" t="s">
        <v>322</v>
      </c>
      <c r="X1770" t="s">
        <v>322</v>
      </c>
      <c r="Y1770" t="s">
        <v>322</v>
      </c>
      <c r="Z1770" t="s">
        <v>322</v>
      </c>
      <c r="AH1770" t="s">
        <v>322</v>
      </c>
      <c r="AI1770" s="26"/>
      <c r="AJ1770" s="26" t="s">
        <v>322</v>
      </c>
      <c r="AK1770" s="26" t="s">
        <v>322</v>
      </c>
      <c r="AL1770" s="26" t="s">
        <v>322</v>
      </c>
      <c r="AM1770" s="26" t="str" cm="1">
        <f t="array" ref="AM1770">IF(AH1770="Yes",T1770&amp;" (Suspended as of: "&amp;TEXT(AI1770,"m/dd/yyyy")&amp;")",T1770)</f>
        <v xml:space="preserve"> </v>
      </c>
      <c r="AN1770" t="str" cm="1">
        <f t="array" ref="AN177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70" t="str" cm="1">
        <f t="array" ref="AO177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7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70" t="e">
        <f>VLOOKUP(data[[#This Row],[Lead Name]],get_cat!$A$170:$B$172,2,0)</f>
        <v>#N/A</v>
      </c>
      <c r="AR177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71" spans="1:44" x14ac:dyDescent="0.35">
      <c r="A1771" t="s">
        <v>133</v>
      </c>
      <c r="B1771" t="s">
        <v>322</v>
      </c>
      <c r="C1771" t="s">
        <v>322</v>
      </c>
      <c r="D1771" t="s">
        <v>322</v>
      </c>
      <c r="E1771" t="s">
        <v>48</v>
      </c>
      <c r="F1771" t="s">
        <v>48</v>
      </c>
      <c r="G1771" t="s">
        <v>48</v>
      </c>
      <c r="H1771" t="s">
        <v>48</v>
      </c>
      <c r="I1771" t="s">
        <v>48</v>
      </c>
      <c r="J1771" t="s">
        <v>48</v>
      </c>
      <c r="K1771" t="s">
        <v>48</v>
      </c>
      <c r="L1771" t="s">
        <v>48</v>
      </c>
      <c r="M1771" t="s">
        <v>48</v>
      </c>
      <c r="N1771" t="s">
        <v>48</v>
      </c>
      <c r="O1771" t="s">
        <v>48</v>
      </c>
      <c r="P1771" t="s">
        <v>48</v>
      </c>
      <c r="Q1771" t="s">
        <v>48</v>
      </c>
      <c r="R1771" t="s">
        <v>48</v>
      </c>
      <c r="S1771" t="s">
        <v>48</v>
      </c>
      <c r="T1771" t="s">
        <v>322</v>
      </c>
      <c r="U1771" t="s">
        <v>322</v>
      </c>
      <c r="V1771" t="s">
        <v>322</v>
      </c>
      <c r="W1771" t="s">
        <v>322</v>
      </c>
      <c r="X1771" t="s">
        <v>322</v>
      </c>
      <c r="Y1771" t="s">
        <v>322</v>
      </c>
      <c r="Z1771" t="s">
        <v>322</v>
      </c>
      <c r="AH1771" t="s">
        <v>322</v>
      </c>
      <c r="AI1771" s="26"/>
      <c r="AJ1771" s="26" t="s">
        <v>322</v>
      </c>
      <c r="AK1771" s="26" t="s">
        <v>322</v>
      </c>
      <c r="AL1771" s="26" t="s">
        <v>322</v>
      </c>
      <c r="AM1771" s="26" t="str" cm="1">
        <f t="array" ref="AM1771">IF(AH1771="Yes",T1771&amp;" (Suspended as of: "&amp;TEXT(AI1771,"m/dd/yyyy")&amp;")",T1771)</f>
        <v xml:space="preserve"> </v>
      </c>
      <c r="AN1771" t="str" cm="1">
        <f t="array" ref="AN177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71" t="str" cm="1">
        <f t="array" ref="AO177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7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71" t="e">
        <f>VLOOKUP(data[[#This Row],[Lead Name]],get_cat!$A$170:$B$172,2,0)</f>
        <v>#N/A</v>
      </c>
      <c r="AR177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72" spans="1:44" x14ac:dyDescent="0.35">
      <c r="A1772" t="s">
        <v>133</v>
      </c>
      <c r="B1772" t="s">
        <v>322</v>
      </c>
      <c r="C1772" t="s">
        <v>322</v>
      </c>
      <c r="D1772" t="s">
        <v>322</v>
      </c>
      <c r="E1772" t="s">
        <v>48</v>
      </c>
      <c r="F1772" t="s">
        <v>48</v>
      </c>
      <c r="G1772" t="s">
        <v>48</v>
      </c>
      <c r="H1772" t="s">
        <v>48</v>
      </c>
      <c r="I1772" t="s">
        <v>48</v>
      </c>
      <c r="J1772" t="s">
        <v>48</v>
      </c>
      <c r="K1772" t="s">
        <v>48</v>
      </c>
      <c r="L1772" t="s">
        <v>48</v>
      </c>
      <c r="M1772" t="s">
        <v>48</v>
      </c>
      <c r="N1772" t="s">
        <v>48</v>
      </c>
      <c r="O1772" t="s">
        <v>48</v>
      </c>
      <c r="P1772" t="s">
        <v>48</v>
      </c>
      <c r="Q1772" t="s">
        <v>48</v>
      </c>
      <c r="R1772" t="s">
        <v>48</v>
      </c>
      <c r="S1772" t="s">
        <v>48</v>
      </c>
      <c r="T1772" t="s">
        <v>322</v>
      </c>
      <c r="U1772" t="s">
        <v>322</v>
      </c>
      <c r="V1772" t="s">
        <v>322</v>
      </c>
      <c r="W1772" t="s">
        <v>322</v>
      </c>
      <c r="X1772" t="s">
        <v>322</v>
      </c>
      <c r="Y1772" t="s">
        <v>322</v>
      </c>
      <c r="Z1772" t="s">
        <v>322</v>
      </c>
      <c r="AH1772" t="s">
        <v>322</v>
      </c>
      <c r="AI1772" s="26"/>
      <c r="AJ1772" s="26" t="s">
        <v>322</v>
      </c>
      <c r="AK1772" s="26" t="s">
        <v>322</v>
      </c>
      <c r="AL1772" s="26" t="s">
        <v>322</v>
      </c>
      <c r="AM1772" s="26" t="str" cm="1">
        <f t="array" ref="AM1772">IF(AH1772="Yes",T1772&amp;" (Suspended as of: "&amp;TEXT(AI1772,"m/dd/yyyy")&amp;")",T1772)</f>
        <v xml:space="preserve"> </v>
      </c>
      <c r="AN1772" t="str" cm="1">
        <f t="array" ref="AN177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72" t="str" cm="1">
        <f t="array" ref="AO177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7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72" t="e">
        <f>VLOOKUP(data[[#This Row],[Lead Name]],get_cat!$A$170:$B$172,2,0)</f>
        <v>#N/A</v>
      </c>
      <c r="AR177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73" spans="1:44" x14ac:dyDescent="0.35">
      <c r="A1773" t="s">
        <v>133</v>
      </c>
      <c r="B1773" t="s">
        <v>322</v>
      </c>
      <c r="C1773" t="s">
        <v>322</v>
      </c>
      <c r="D1773" t="s">
        <v>322</v>
      </c>
      <c r="E1773" t="s">
        <v>48</v>
      </c>
      <c r="F1773" t="s">
        <v>48</v>
      </c>
      <c r="G1773" t="s">
        <v>48</v>
      </c>
      <c r="H1773" t="s">
        <v>48</v>
      </c>
      <c r="I1773" t="s">
        <v>48</v>
      </c>
      <c r="J1773" t="s">
        <v>48</v>
      </c>
      <c r="K1773" t="s">
        <v>48</v>
      </c>
      <c r="L1773" t="s">
        <v>48</v>
      </c>
      <c r="M1773" t="s">
        <v>48</v>
      </c>
      <c r="N1773" t="s">
        <v>48</v>
      </c>
      <c r="O1773" t="s">
        <v>48</v>
      </c>
      <c r="P1773" t="s">
        <v>48</v>
      </c>
      <c r="Q1773" t="s">
        <v>48</v>
      </c>
      <c r="R1773" t="s">
        <v>48</v>
      </c>
      <c r="S1773" t="s">
        <v>48</v>
      </c>
      <c r="T1773" t="s">
        <v>322</v>
      </c>
      <c r="U1773" t="s">
        <v>322</v>
      </c>
      <c r="V1773" t="s">
        <v>322</v>
      </c>
      <c r="W1773" t="s">
        <v>322</v>
      </c>
      <c r="X1773" t="s">
        <v>322</v>
      </c>
      <c r="Y1773" t="s">
        <v>322</v>
      </c>
      <c r="Z1773" t="s">
        <v>322</v>
      </c>
      <c r="AH1773" t="s">
        <v>322</v>
      </c>
      <c r="AI1773" s="26"/>
      <c r="AJ1773" s="26" t="s">
        <v>322</v>
      </c>
      <c r="AK1773" s="26" t="s">
        <v>322</v>
      </c>
      <c r="AL1773" s="26" t="s">
        <v>322</v>
      </c>
      <c r="AM1773" s="26" t="str" cm="1">
        <f t="array" ref="AM1773">IF(AH1773="Yes",T1773&amp;" (Suspended as of: "&amp;TEXT(AI1773,"m/dd/yyyy")&amp;")",T1773)</f>
        <v xml:space="preserve"> </v>
      </c>
      <c r="AN1773" t="str" cm="1">
        <f t="array" ref="AN177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73" t="str" cm="1">
        <f t="array" ref="AO177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7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73" t="e">
        <f>VLOOKUP(data[[#This Row],[Lead Name]],get_cat!$A$170:$B$172,2,0)</f>
        <v>#N/A</v>
      </c>
      <c r="AR177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74" spans="1:44" x14ac:dyDescent="0.35">
      <c r="A1774" t="s">
        <v>133</v>
      </c>
      <c r="B1774" t="s">
        <v>322</v>
      </c>
      <c r="C1774" t="s">
        <v>322</v>
      </c>
      <c r="D1774" t="s">
        <v>322</v>
      </c>
      <c r="E1774" t="s">
        <v>48</v>
      </c>
      <c r="F1774" t="s">
        <v>48</v>
      </c>
      <c r="G1774" t="s">
        <v>48</v>
      </c>
      <c r="H1774" t="s">
        <v>48</v>
      </c>
      <c r="I1774" t="s">
        <v>48</v>
      </c>
      <c r="J1774" t="s">
        <v>48</v>
      </c>
      <c r="K1774" t="s">
        <v>48</v>
      </c>
      <c r="L1774" t="s">
        <v>48</v>
      </c>
      <c r="M1774" t="s">
        <v>48</v>
      </c>
      <c r="N1774" t="s">
        <v>48</v>
      </c>
      <c r="O1774" t="s">
        <v>48</v>
      </c>
      <c r="P1774" t="s">
        <v>48</v>
      </c>
      <c r="Q1774" t="s">
        <v>48</v>
      </c>
      <c r="R1774" t="s">
        <v>48</v>
      </c>
      <c r="S1774" t="s">
        <v>48</v>
      </c>
      <c r="T1774" t="s">
        <v>322</v>
      </c>
      <c r="U1774" t="s">
        <v>322</v>
      </c>
      <c r="V1774" t="s">
        <v>322</v>
      </c>
      <c r="W1774" t="s">
        <v>322</v>
      </c>
      <c r="X1774" t="s">
        <v>322</v>
      </c>
      <c r="Y1774" t="s">
        <v>322</v>
      </c>
      <c r="Z1774" t="s">
        <v>322</v>
      </c>
      <c r="AH1774" t="s">
        <v>322</v>
      </c>
      <c r="AI1774" s="26"/>
      <c r="AJ1774" s="26" t="s">
        <v>322</v>
      </c>
      <c r="AK1774" s="26" t="s">
        <v>322</v>
      </c>
      <c r="AL1774" s="26" t="s">
        <v>322</v>
      </c>
      <c r="AM1774" s="26" t="str" cm="1">
        <f t="array" ref="AM1774">IF(AH1774="Yes",T1774&amp;" (Suspended as of: "&amp;TEXT(AI1774,"m/dd/yyyy")&amp;")",T1774)</f>
        <v xml:space="preserve"> </v>
      </c>
      <c r="AN1774" t="str" cm="1">
        <f t="array" ref="AN177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74" t="str" cm="1">
        <f t="array" ref="AO177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7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74" t="e">
        <f>VLOOKUP(data[[#This Row],[Lead Name]],get_cat!$A$170:$B$172,2,0)</f>
        <v>#N/A</v>
      </c>
      <c r="AR177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75" spans="1:44" x14ac:dyDescent="0.35">
      <c r="A1775" t="s">
        <v>133</v>
      </c>
      <c r="B1775" t="s">
        <v>322</v>
      </c>
      <c r="C1775" t="s">
        <v>322</v>
      </c>
      <c r="D1775" t="s">
        <v>322</v>
      </c>
      <c r="E1775" t="s">
        <v>48</v>
      </c>
      <c r="F1775" t="s">
        <v>48</v>
      </c>
      <c r="G1775" t="s">
        <v>48</v>
      </c>
      <c r="H1775" t="s">
        <v>48</v>
      </c>
      <c r="I1775" t="s">
        <v>48</v>
      </c>
      <c r="J1775" t="s">
        <v>48</v>
      </c>
      <c r="K1775" t="s">
        <v>48</v>
      </c>
      <c r="L1775" t="s">
        <v>48</v>
      </c>
      <c r="M1775" t="s">
        <v>48</v>
      </c>
      <c r="N1775" t="s">
        <v>48</v>
      </c>
      <c r="O1775" t="s">
        <v>48</v>
      </c>
      <c r="P1775" t="s">
        <v>48</v>
      </c>
      <c r="Q1775" t="s">
        <v>48</v>
      </c>
      <c r="R1775" t="s">
        <v>48</v>
      </c>
      <c r="S1775" t="s">
        <v>48</v>
      </c>
      <c r="T1775" t="s">
        <v>322</v>
      </c>
      <c r="U1775" t="s">
        <v>322</v>
      </c>
      <c r="V1775" t="s">
        <v>322</v>
      </c>
      <c r="W1775" t="s">
        <v>322</v>
      </c>
      <c r="X1775" t="s">
        <v>322</v>
      </c>
      <c r="Y1775" t="s">
        <v>322</v>
      </c>
      <c r="Z1775" t="s">
        <v>322</v>
      </c>
      <c r="AH1775" t="s">
        <v>322</v>
      </c>
      <c r="AI1775" s="26"/>
      <c r="AJ1775" s="26" t="s">
        <v>322</v>
      </c>
      <c r="AK1775" s="26" t="s">
        <v>322</v>
      </c>
      <c r="AL1775" s="26" t="s">
        <v>322</v>
      </c>
      <c r="AM1775" s="26" t="str" cm="1">
        <f t="array" ref="AM1775">IF(AH1775="Yes",T1775&amp;" (Suspended as of: "&amp;TEXT(AI1775,"m/dd/yyyy")&amp;")",T1775)</f>
        <v xml:space="preserve"> </v>
      </c>
      <c r="AN1775" t="str" cm="1">
        <f t="array" ref="AN177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75" t="str" cm="1">
        <f t="array" ref="AO177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7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75" t="e">
        <f>VLOOKUP(data[[#This Row],[Lead Name]],get_cat!$A$170:$B$172,2,0)</f>
        <v>#N/A</v>
      </c>
      <c r="AR177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76" spans="1:44" x14ac:dyDescent="0.35">
      <c r="A1776" t="s">
        <v>133</v>
      </c>
      <c r="B1776" t="s">
        <v>322</v>
      </c>
      <c r="C1776" t="s">
        <v>322</v>
      </c>
      <c r="D1776" t="s">
        <v>322</v>
      </c>
      <c r="E1776" t="s">
        <v>48</v>
      </c>
      <c r="F1776" t="s">
        <v>48</v>
      </c>
      <c r="G1776" t="s">
        <v>48</v>
      </c>
      <c r="H1776" t="s">
        <v>48</v>
      </c>
      <c r="I1776" t="s">
        <v>48</v>
      </c>
      <c r="J1776" t="s">
        <v>48</v>
      </c>
      <c r="K1776" t="s">
        <v>48</v>
      </c>
      <c r="L1776" t="s">
        <v>48</v>
      </c>
      <c r="M1776" t="s">
        <v>48</v>
      </c>
      <c r="N1776" t="s">
        <v>48</v>
      </c>
      <c r="O1776" t="s">
        <v>48</v>
      </c>
      <c r="P1776" t="s">
        <v>48</v>
      </c>
      <c r="Q1776" t="s">
        <v>48</v>
      </c>
      <c r="R1776" t="s">
        <v>48</v>
      </c>
      <c r="S1776" t="s">
        <v>48</v>
      </c>
      <c r="T1776" t="s">
        <v>322</v>
      </c>
      <c r="U1776" t="s">
        <v>322</v>
      </c>
      <c r="V1776" t="s">
        <v>322</v>
      </c>
      <c r="W1776" t="s">
        <v>322</v>
      </c>
      <c r="X1776" t="s">
        <v>322</v>
      </c>
      <c r="Y1776" t="s">
        <v>322</v>
      </c>
      <c r="Z1776" t="s">
        <v>322</v>
      </c>
      <c r="AH1776" t="s">
        <v>322</v>
      </c>
      <c r="AI1776" s="26"/>
      <c r="AJ1776" s="26" t="s">
        <v>322</v>
      </c>
      <c r="AK1776" s="26" t="s">
        <v>322</v>
      </c>
      <c r="AL1776" s="26" t="s">
        <v>322</v>
      </c>
      <c r="AM1776" s="26" t="str" cm="1">
        <f t="array" ref="AM1776">IF(AH1776="Yes",T1776&amp;" (Suspended as of: "&amp;TEXT(AI1776,"m/dd/yyyy")&amp;")",T1776)</f>
        <v xml:space="preserve"> </v>
      </c>
      <c r="AN1776" t="str" cm="1">
        <f t="array" ref="AN177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76" t="str" cm="1">
        <f t="array" ref="AO177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7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76" t="e">
        <f>VLOOKUP(data[[#This Row],[Lead Name]],get_cat!$A$170:$B$172,2,0)</f>
        <v>#N/A</v>
      </c>
      <c r="AR177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77" spans="1:44" x14ac:dyDescent="0.35">
      <c r="A1777" t="s">
        <v>133</v>
      </c>
      <c r="B1777" t="s">
        <v>322</v>
      </c>
      <c r="C1777" t="s">
        <v>322</v>
      </c>
      <c r="D1777" t="s">
        <v>322</v>
      </c>
      <c r="E1777" t="s">
        <v>48</v>
      </c>
      <c r="F1777" t="s">
        <v>48</v>
      </c>
      <c r="G1777" t="s">
        <v>48</v>
      </c>
      <c r="H1777" t="s">
        <v>48</v>
      </c>
      <c r="I1777" t="s">
        <v>48</v>
      </c>
      <c r="J1777" t="s">
        <v>48</v>
      </c>
      <c r="K1777" t="s">
        <v>48</v>
      </c>
      <c r="L1777" t="s">
        <v>48</v>
      </c>
      <c r="M1777" t="s">
        <v>48</v>
      </c>
      <c r="N1777" t="s">
        <v>48</v>
      </c>
      <c r="O1777" t="s">
        <v>48</v>
      </c>
      <c r="P1777" t="s">
        <v>48</v>
      </c>
      <c r="Q1777" t="s">
        <v>48</v>
      </c>
      <c r="R1777" t="s">
        <v>48</v>
      </c>
      <c r="S1777" t="s">
        <v>48</v>
      </c>
      <c r="T1777" t="s">
        <v>322</v>
      </c>
      <c r="U1777" t="s">
        <v>322</v>
      </c>
      <c r="V1777" t="s">
        <v>322</v>
      </c>
      <c r="W1777" t="s">
        <v>322</v>
      </c>
      <c r="X1777" t="s">
        <v>322</v>
      </c>
      <c r="Y1777" t="s">
        <v>322</v>
      </c>
      <c r="Z1777" t="s">
        <v>322</v>
      </c>
      <c r="AH1777" t="s">
        <v>322</v>
      </c>
      <c r="AI1777" s="26"/>
      <c r="AJ1777" s="26" t="s">
        <v>322</v>
      </c>
      <c r="AK1777" s="26" t="s">
        <v>322</v>
      </c>
      <c r="AL1777" s="26" t="s">
        <v>322</v>
      </c>
      <c r="AM1777" s="26" t="str" cm="1">
        <f t="array" ref="AM1777">IF(AH1777="Yes",T1777&amp;" (Suspended as of: "&amp;TEXT(AI1777,"m/dd/yyyy")&amp;")",T1777)</f>
        <v xml:space="preserve"> </v>
      </c>
      <c r="AN1777" t="str" cm="1">
        <f t="array" ref="AN177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77" t="str" cm="1">
        <f t="array" ref="AO177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7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77" t="e">
        <f>VLOOKUP(data[[#This Row],[Lead Name]],get_cat!$A$170:$B$172,2,0)</f>
        <v>#N/A</v>
      </c>
      <c r="AR177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78" spans="1:44" x14ac:dyDescent="0.35">
      <c r="A1778" t="s">
        <v>133</v>
      </c>
      <c r="B1778" t="s">
        <v>322</v>
      </c>
      <c r="C1778" t="s">
        <v>322</v>
      </c>
      <c r="D1778" t="s">
        <v>322</v>
      </c>
      <c r="E1778" t="s">
        <v>48</v>
      </c>
      <c r="F1778" t="s">
        <v>48</v>
      </c>
      <c r="G1778" t="s">
        <v>48</v>
      </c>
      <c r="H1778" t="s">
        <v>48</v>
      </c>
      <c r="I1778" t="s">
        <v>48</v>
      </c>
      <c r="J1778" t="s">
        <v>48</v>
      </c>
      <c r="K1778" t="s">
        <v>48</v>
      </c>
      <c r="L1778" t="s">
        <v>48</v>
      </c>
      <c r="M1778" t="s">
        <v>48</v>
      </c>
      <c r="N1778" t="s">
        <v>48</v>
      </c>
      <c r="O1778" t="s">
        <v>48</v>
      </c>
      <c r="P1778" t="s">
        <v>48</v>
      </c>
      <c r="Q1778" t="s">
        <v>48</v>
      </c>
      <c r="R1778" t="s">
        <v>48</v>
      </c>
      <c r="S1778" t="s">
        <v>48</v>
      </c>
      <c r="T1778" t="s">
        <v>322</v>
      </c>
      <c r="U1778" t="s">
        <v>322</v>
      </c>
      <c r="V1778" t="s">
        <v>322</v>
      </c>
      <c r="W1778" t="s">
        <v>322</v>
      </c>
      <c r="X1778" t="s">
        <v>322</v>
      </c>
      <c r="Y1778" t="s">
        <v>322</v>
      </c>
      <c r="Z1778" t="s">
        <v>322</v>
      </c>
      <c r="AH1778" t="s">
        <v>322</v>
      </c>
      <c r="AI1778" s="26"/>
      <c r="AJ1778" s="26" t="s">
        <v>322</v>
      </c>
      <c r="AK1778" s="26" t="s">
        <v>322</v>
      </c>
      <c r="AL1778" s="26" t="s">
        <v>322</v>
      </c>
      <c r="AM1778" s="26" t="str" cm="1">
        <f t="array" ref="AM1778">IF(AH1778="Yes",T1778&amp;" (Suspended as of: "&amp;TEXT(AI1778,"m/dd/yyyy")&amp;")",T1778)</f>
        <v xml:space="preserve"> </v>
      </c>
      <c r="AN1778" t="str" cm="1">
        <f t="array" ref="AN177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78" t="str" cm="1">
        <f t="array" ref="AO177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7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78" t="e">
        <f>VLOOKUP(data[[#This Row],[Lead Name]],get_cat!$A$170:$B$172,2,0)</f>
        <v>#N/A</v>
      </c>
      <c r="AR177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79" spans="1:44" x14ac:dyDescent="0.35">
      <c r="A1779" t="s">
        <v>133</v>
      </c>
      <c r="B1779" t="s">
        <v>322</v>
      </c>
      <c r="C1779" t="s">
        <v>322</v>
      </c>
      <c r="D1779" t="s">
        <v>322</v>
      </c>
      <c r="E1779" t="s">
        <v>48</v>
      </c>
      <c r="F1779" t="s">
        <v>48</v>
      </c>
      <c r="G1779" t="s">
        <v>48</v>
      </c>
      <c r="H1779" t="s">
        <v>48</v>
      </c>
      <c r="I1779" t="s">
        <v>48</v>
      </c>
      <c r="J1779" t="s">
        <v>48</v>
      </c>
      <c r="K1779" t="s">
        <v>48</v>
      </c>
      <c r="L1779" t="s">
        <v>48</v>
      </c>
      <c r="M1779" t="s">
        <v>48</v>
      </c>
      <c r="N1779" t="s">
        <v>48</v>
      </c>
      <c r="O1779" t="s">
        <v>48</v>
      </c>
      <c r="P1779" t="s">
        <v>48</v>
      </c>
      <c r="Q1779" t="s">
        <v>48</v>
      </c>
      <c r="R1779" t="s">
        <v>48</v>
      </c>
      <c r="S1779" t="s">
        <v>48</v>
      </c>
      <c r="T1779" t="s">
        <v>322</v>
      </c>
      <c r="U1779" t="s">
        <v>322</v>
      </c>
      <c r="V1779" t="s">
        <v>322</v>
      </c>
      <c r="W1779" t="s">
        <v>322</v>
      </c>
      <c r="X1779" t="s">
        <v>322</v>
      </c>
      <c r="Y1779" t="s">
        <v>322</v>
      </c>
      <c r="Z1779" t="s">
        <v>322</v>
      </c>
      <c r="AH1779" t="s">
        <v>322</v>
      </c>
      <c r="AI1779" s="26"/>
      <c r="AJ1779" s="26" t="s">
        <v>322</v>
      </c>
      <c r="AK1779" s="26" t="s">
        <v>322</v>
      </c>
      <c r="AL1779" s="26" t="s">
        <v>322</v>
      </c>
      <c r="AM1779" s="26" t="str" cm="1">
        <f t="array" ref="AM1779">IF(AH1779="Yes",T1779&amp;" (Suspended as of: "&amp;TEXT(AI1779,"m/dd/yyyy")&amp;")",T1779)</f>
        <v xml:space="preserve"> </v>
      </c>
      <c r="AN1779" t="str" cm="1">
        <f t="array" ref="AN177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79" t="str" cm="1">
        <f t="array" ref="AO177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7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79" t="e">
        <f>VLOOKUP(data[[#This Row],[Lead Name]],get_cat!$A$170:$B$172,2,0)</f>
        <v>#N/A</v>
      </c>
      <c r="AR177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80" spans="1:44" x14ac:dyDescent="0.35">
      <c r="A1780" t="s">
        <v>133</v>
      </c>
      <c r="B1780" t="s">
        <v>322</v>
      </c>
      <c r="C1780" t="s">
        <v>322</v>
      </c>
      <c r="D1780" t="s">
        <v>322</v>
      </c>
      <c r="E1780" t="s">
        <v>48</v>
      </c>
      <c r="F1780" t="s">
        <v>48</v>
      </c>
      <c r="G1780" t="s">
        <v>48</v>
      </c>
      <c r="H1780" t="s">
        <v>48</v>
      </c>
      <c r="I1780" t="s">
        <v>48</v>
      </c>
      <c r="J1780" t="s">
        <v>48</v>
      </c>
      <c r="K1780" t="s">
        <v>48</v>
      </c>
      <c r="L1780" t="s">
        <v>48</v>
      </c>
      <c r="M1780" t="s">
        <v>48</v>
      </c>
      <c r="N1780" t="s">
        <v>48</v>
      </c>
      <c r="O1780" t="s">
        <v>48</v>
      </c>
      <c r="P1780" t="s">
        <v>48</v>
      </c>
      <c r="Q1780" t="s">
        <v>48</v>
      </c>
      <c r="R1780" t="s">
        <v>48</v>
      </c>
      <c r="S1780" t="s">
        <v>48</v>
      </c>
      <c r="T1780" t="s">
        <v>322</v>
      </c>
      <c r="U1780" t="s">
        <v>322</v>
      </c>
      <c r="V1780" t="s">
        <v>322</v>
      </c>
      <c r="W1780" t="s">
        <v>322</v>
      </c>
      <c r="X1780" t="s">
        <v>322</v>
      </c>
      <c r="Y1780" t="s">
        <v>322</v>
      </c>
      <c r="Z1780" t="s">
        <v>322</v>
      </c>
      <c r="AH1780" t="s">
        <v>322</v>
      </c>
      <c r="AI1780" s="26"/>
      <c r="AJ1780" s="26" t="s">
        <v>322</v>
      </c>
      <c r="AK1780" s="26" t="s">
        <v>322</v>
      </c>
      <c r="AL1780" s="26" t="s">
        <v>322</v>
      </c>
      <c r="AM1780" s="26" t="str" cm="1">
        <f t="array" ref="AM1780">IF(AH1780="Yes",T1780&amp;" (Suspended as of: "&amp;TEXT(AI1780,"m/dd/yyyy")&amp;")",T1780)</f>
        <v xml:space="preserve"> </v>
      </c>
      <c r="AN1780" t="str" cm="1">
        <f t="array" ref="AN178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80" t="str" cm="1">
        <f t="array" ref="AO178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8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80" t="e">
        <f>VLOOKUP(data[[#This Row],[Lead Name]],get_cat!$A$170:$B$172,2,0)</f>
        <v>#N/A</v>
      </c>
      <c r="AR178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81" spans="1:44" x14ac:dyDescent="0.35">
      <c r="A1781" t="s">
        <v>133</v>
      </c>
      <c r="B1781" t="s">
        <v>322</v>
      </c>
      <c r="C1781" t="s">
        <v>322</v>
      </c>
      <c r="D1781" t="s">
        <v>322</v>
      </c>
      <c r="E1781" t="s">
        <v>48</v>
      </c>
      <c r="F1781" t="s">
        <v>48</v>
      </c>
      <c r="G1781" t="s">
        <v>48</v>
      </c>
      <c r="H1781" t="s">
        <v>48</v>
      </c>
      <c r="I1781" t="s">
        <v>48</v>
      </c>
      <c r="J1781" t="s">
        <v>48</v>
      </c>
      <c r="K1781" t="s">
        <v>48</v>
      </c>
      <c r="L1781" t="s">
        <v>48</v>
      </c>
      <c r="M1781" t="s">
        <v>48</v>
      </c>
      <c r="N1781" t="s">
        <v>48</v>
      </c>
      <c r="O1781" t="s">
        <v>48</v>
      </c>
      <c r="P1781" t="s">
        <v>48</v>
      </c>
      <c r="Q1781" t="s">
        <v>48</v>
      </c>
      <c r="R1781" t="s">
        <v>48</v>
      </c>
      <c r="S1781" t="s">
        <v>48</v>
      </c>
      <c r="T1781" t="s">
        <v>322</v>
      </c>
      <c r="U1781" t="s">
        <v>322</v>
      </c>
      <c r="V1781" t="s">
        <v>322</v>
      </c>
      <c r="W1781" t="s">
        <v>322</v>
      </c>
      <c r="X1781" t="s">
        <v>322</v>
      </c>
      <c r="Y1781" t="s">
        <v>322</v>
      </c>
      <c r="Z1781" t="s">
        <v>322</v>
      </c>
      <c r="AH1781" t="s">
        <v>322</v>
      </c>
      <c r="AI1781" s="26"/>
      <c r="AJ1781" s="26" t="s">
        <v>322</v>
      </c>
      <c r="AK1781" s="26" t="s">
        <v>322</v>
      </c>
      <c r="AL1781" s="26" t="s">
        <v>322</v>
      </c>
      <c r="AM1781" s="26" t="str" cm="1">
        <f t="array" ref="AM1781">IF(AH1781="Yes",T1781&amp;" (Suspended as of: "&amp;TEXT(AI1781,"m/dd/yyyy")&amp;")",T1781)</f>
        <v xml:space="preserve"> </v>
      </c>
      <c r="AN1781" t="str" cm="1">
        <f t="array" ref="AN178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81" t="str" cm="1">
        <f t="array" ref="AO178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8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81" t="e">
        <f>VLOOKUP(data[[#This Row],[Lead Name]],get_cat!$A$170:$B$172,2,0)</f>
        <v>#N/A</v>
      </c>
      <c r="AR178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82" spans="1:44" x14ac:dyDescent="0.35">
      <c r="A1782" t="s">
        <v>133</v>
      </c>
      <c r="B1782" t="s">
        <v>322</v>
      </c>
      <c r="C1782" t="s">
        <v>322</v>
      </c>
      <c r="D1782" t="s">
        <v>322</v>
      </c>
      <c r="E1782" t="s">
        <v>48</v>
      </c>
      <c r="F1782" t="s">
        <v>48</v>
      </c>
      <c r="G1782" t="s">
        <v>48</v>
      </c>
      <c r="H1782" t="s">
        <v>48</v>
      </c>
      <c r="I1782" t="s">
        <v>48</v>
      </c>
      <c r="J1782" t="s">
        <v>48</v>
      </c>
      <c r="K1782" t="s">
        <v>48</v>
      </c>
      <c r="L1782" t="s">
        <v>48</v>
      </c>
      <c r="M1782" t="s">
        <v>48</v>
      </c>
      <c r="N1782" t="s">
        <v>48</v>
      </c>
      <c r="O1782" t="s">
        <v>48</v>
      </c>
      <c r="P1782" t="s">
        <v>48</v>
      </c>
      <c r="Q1782" t="s">
        <v>48</v>
      </c>
      <c r="R1782" t="s">
        <v>48</v>
      </c>
      <c r="S1782" t="s">
        <v>48</v>
      </c>
      <c r="T1782" t="s">
        <v>322</v>
      </c>
      <c r="U1782" t="s">
        <v>322</v>
      </c>
      <c r="V1782" t="s">
        <v>322</v>
      </c>
      <c r="W1782" t="s">
        <v>322</v>
      </c>
      <c r="X1782" t="s">
        <v>322</v>
      </c>
      <c r="Y1782" t="s">
        <v>322</v>
      </c>
      <c r="Z1782" t="s">
        <v>322</v>
      </c>
      <c r="AH1782" t="s">
        <v>322</v>
      </c>
      <c r="AI1782" s="26"/>
      <c r="AJ1782" s="26" t="s">
        <v>322</v>
      </c>
      <c r="AK1782" s="26" t="s">
        <v>322</v>
      </c>
      <c r="AL1782" s="26" t="s">
        <v>322</v>
      </c>
      <c r="AM1782" s="26" t="str" cm="1">
        <f t="array" ref="AM1782">IF(AH1782="Yes",T1782&amp;" (Suspended as of: "&amp;TEXT(AI1782,"m/dd/yyyy")&amp;")",T1782)</f>
        <v xml:space="preserve"> </v>
      </c>
      <c r="AN1782" t="str" cm="1">
        <f t="array" ref="AN178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82" t="str" cm="1">
        <f t="array" ref="AO178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8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82" t="e">
        <f>VLOOKUP(data[[#This Row],[Lead Name]],get_cat!$A$170:$B$172,2,0)</f>
        <v>#N/A</v>
      </c>
      <c r="AR178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83" spans="1:44" x14ac:dyDescent="0.35">
      <c r="A1783" t="s">
        <v>133</v>
      </c>
      <c r="B1783" t="s">
        <v>322</v>
      </c>
      <c r="C1783" t="s">
        <v>322</v>
      </c>
      <c r="D1783" t="s">
        <v>322</v>
      </c>
      <c r="E1783" t="s">
        <v>48</v>
      </c>
      <c r="F1783" t="s">
        <v>48</v>
      </c>
      <c r="G1783" t="s">
        <v>48</v>
      </c>
      <c r="H1783" t="s">
        <v>48</v>
      </c>
      <c r="I1783" t="s">
        <v>48</v>
      </c>
      <c r="J1783" t="s">
        <v>48</v>
      </c>
      <c r="K1783" t="s">
        <v>48</v>
      </c>
      <c r="L1783" t="s">
        <v>48</v>
      </c>
      <c r="M1783" t="s">
        <v>48</v>
      </c>
      <c r="N1783" t="s">
        <v>48</v>
      </c>
      <c r="O1783" t="s">
        <v>48</v>
      </c>
      <c r="P1783" t="s">
        <v>48</v>
      </c>
      <c r="Q1783" t="s">
        <v>48</v>
      </c>
      <c r="R1783" t="s">
        <v>48</v>
      </c>
      <c r="S1783" t="s">
        <v>48</v>
      </c>
      <c r="T1783" t="s">
        <v>322</v>
      </c>
      <c r="U1783" t="s">
        <v>322</v>
      </c>
      <c r="V1783" t="s">
        <v>322</v>
      </c>
      <c r="W1783" t="s">
        <v>322</v>
      </c>
      <c r="X1783" t="s">
        <v>322</v>
      </c>
      <c r="Y1783" t="s">
        <v>322</v>
      </c>
      <c r="Z1783" t="s">
        <v>322</v>
      </c>
      <c r="AH1783" t="s">
        <v>322</v>
      </c>
      <c r="AI1783" s="26"/>
      <c r="AJ1783" s="26" t="s">
        <v>322</v>
      </c>
      <c r="AK1783" s="26" t="s">
        <v>322</v>
      </c>
      <c r="AL1783" s="26" t="s">
        <v>322</v>
      </c>
      <c r="AM1783" s="26" t="str" cm="1">
        <f t="array" ref="AM1783">IF(AH1783="Yes",T1783&amp;" (Suspended as of: "&amp;TEXT(AI1783,"m/dd/yyyy")&amp;")",T1783)</f>
        <v xml:space="preserve"> </v>
      </c>
      <c r="AN1783" t="str" cm="1">
        <f t="array" ref="AN178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83" t="str" cm="1">
        <f t="array" ref="AO178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8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83" t="e">
        <f>VLOOKUP(data[[#This Row],[Lead Name]],get_cat!$A$170:$B$172,2,0)</f>
        <v>#N/A</v>
      </c>
      <c r="AR178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84" spans="1:44" x14ac:dyDescent="0.35">
      <c r="A1784" t="s">
        <v>133</v>
      </c>
      <c r="B1784" t="s">
        <v>322</v>
      </c>
      <c r="C1784" t="s">
        <v>322</v>
      </c>
      <c r="D1784" t="s">
        <v>322</v>
      </c>
      <c r="E1784" t="s">
        <v>48</v>
      </c>
      <c r="F1784" t="s">
        <v>48</v>
      </c>
      <c r="G1784" t="s">
        <v>48</v>
      </c>
      <c r="H1784" t="s">
        <v>48</v>
      </c>
      <c r="I1784" t="s">
        <v>48</v>
      </c>
      <c r="J1784" t="s">
        <v>48</v>
      </c>
      <c r="K1784" t="s">
        <v>48</v>
      </c>
      <c r="L1784" t="s">
        <v>48</v>
      </c>
      <c r="M1784" t="s">
        <v>48</v>
      </c>
      <c r="N1784" t="s">
        <v>48</v>
      </c>
      <c r="O1784" t="s">
        <v>48</v>
      </c>
      <c r="P1784" t="s">
        <v>48</v>
      </c>
      <c r="Q1784" t="s">
        <v>48</v>
      </c>
      <c r="R1784" t="s">
        <v>48</v>
      </c>
      <c r="S1784" t="s">
        <v>48</v>
      </c>
      <c r="T1784" t="s">
        <v>322</v>
      </c>
      <c r="U1784" t="s">
        <v>322</v>
      </c>
      <c r="V1784" t="s">
        <v>322</v>
      </c>
      <c r="W1784" t="s">
        <v>322</v>
      </c>
      <c r="X1784" t="s">
        <v>322</v>
      </c>
      <c r="Y1784" t="s">
        <v>322</v>
      </c>
      <c r="Z1784" t="s">
        <v>322</v>
      </c>
      <c r="AH1784" t="s">
        <v>322</v>
      </c>
      <c r="AI1784" s="26"/>
      <c r="AJ1784" s="26" t="s">
        <v>322</v>
      </c>
      <c r="AK1784" s="26" t="s">
        <v>322</v>
      </c>
      <c r="AL1784" s="26" t="s">
        <v>322</v>
      </c>
      <c r="AM1784" s="26" t="str" cm="1">
        <f t="array" ref="AM1784">IF(AH1784="Yes",T1784&amp;" (Suspended as of: "&amp;TEXT(AI1784,"m/dd/yyyy")&amp;")",T1784)</f>
        <v xml:space="preserve"> </v>
      </c>
      <c r="AN1784" t="str" cm="1">
        <f t="array" ref="AN178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84" t="str" cm="1">
        <f t="array" ref="AO178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8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84" t="e">
        <f>VLOOKUP(data[[#This Row],[Lead Name]],get_cat!$A$170:$B$172,2,0)</f>
        <v>#N/A</v>
      </c>
      <c r="AR178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85" spans="1:44" x14ac:dyDescent="0.35">
      <c r="A1785" t="s">
        <v>133</v>
      </c>
      <c r="B1785" t="s">
        <v>322</v>
      </c>
      <c r="C1785" t="s">
        <v>322</v>
      </c>
      <c r="D1785" t="s">
        <v>322</v>
      </c>
      <c r="E1785" t="s">
        <v>48</v>
      </c>
      <c r="F1785" t="s">
        <v>48</v>
      </c>
      <c r="G1785" t="s">
        <v>48</v>
      </c>
      <c r="H1785" t="s">
        <v>48</v>
      </c>
      <c r="I1785" t="s">
        <v>48</v>
      </c>
      <c r="J1785" t="s">
        <v>48</v>
      </c>
      <c r="K1785" t="s">
        <v>48</v>
      </c>
      <c r="L1785" t="s">
        <v>48</v>
      </c>
      <c r="M1785" t="s">
        <v>48</v>
      </c>
      <c r="N1785" t="s">
        <v>48</v>
      </c>
      <c r="O1785" t="s">
        <v>48</v>
      </c>
      <c r="P1785" t="s">
        <v>48</v>
      </c>
      <c r="Q1785" t="s">
        <v>48</v>
      </c>
      <c r="R1785" t="s">
        <v>48</v>
      </c>
      <c r="S1785" t="s">
        <v>48</v>
      </c>
      <c r="T1785" t="s">
        <v>322</v>
      </c>
      <c r="U1785" t="s">
        <v>322</v>
      </c>
      <c r="V1785" t="s">
        <v>322</v>
      </c>
      <c r="W1785" t="s">
        <v>322</v>
      </c>
      <c r="X1785" t="s">
        <v>322</v>
      </c>
      <c r="Y1785" t="s">
        <v>322</v>
      </c>
      <c r="Z1785" t="s">
        <v>322</v>
      </c>
      <c r="AH1785" t="s">
        <v>322</v>
      </c>
      <c r="AI1785" s="26"/>
      <c r="AJ1785" s="26" t="s">
        <v>322</v>
      </c>
      <c r="AK1785" s="26" t="s">
        <v>322</v>
      </c>
      <c r="AL1785" s="26" t="s">
        <v>322</v>
      </c>
      <c r="AM1785" s="26" t="str" cm="1">
        <f t="array" ref="AM1785">IF(AH1785="Yes",T1785&amp;" (Suspended as of: "&amp;TEXT(AI1785,"m/dd/yyyy")&amp;")",T1785)</f>
        <v xml:space="preserve"> </v>
      </c>
      <c r="AN1785" t="str" cm="1">
        <f t="array" ref="AN178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85" t="str" cm="1">
        <f t="array" ref="AO178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8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85" t="e">
        <f>VLOOKUP(data[[#This Row],[Lead Name]],get_cat!$A$170:$B$172,2,0)</f>
        <v>#N/A</v>
      </c>
      <c r="AR178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86" spans="1:44" x14ac:dyDescent="0.35">
      <c r="A1786" t="s">
        <v>133</v>
      </c>
      <c r="B1786" t="s">
        <v>322</v>
      </c>
      <c r="C1786" t="s">
        <v>322</v>
      </c>
      <c r="D1786" t="s">
        <v>322</v>
      </c>
      <c r="E1786" t="s">
        <v>48</v>
      </c>
      <c r="F1786" t="s">
        <v>48</v>
      </c>
      <c r="G1786" t="s">
        <v>48</v>
      </c>
      <c r="H1786" t="s">
        <v>48</v>
      </c>
      <c r="I1786" t="s">
        <v>48</v>
      </c>
      <c r="J1786" t="s">
        <v>48</v>
      </c>
      <c r="K1786" t="s">
        <v>48</v>
      </c>
      <c r="L1786" t="s">
        <v>48</v>
      </c>
      <c r="M1786" t="s">
        <v>48</v>
      </c>
      <c r="N1786" t="s">
        <v>48</v>
      </c>
      <c r="O1786" t="s">
        <v>48</v>
      </c>
      <c r="P1786" t="s">
        <v>48</v>
      </c>
      <c r="Q1786" t="s">
        <v>48</v>
      </c>
      <c r="R1786" t="s">
        <v>48</v>
      </c>
      <c r="S1786" t="s">
        <v>48</v>
      </c>
      <c r="T1786" t="s">
        <v>322</v>
      </c>
      <c r="U1786" t="s">
        <v>322</v>
      </c>
      <c r="V1786" t="s">
        <v>322</v>
      </c>
      <c r="W1786" t="s">
        <v>322</v>
      </c>
      <c r="X1786" t="s">
        <v>322</v>
      </c>
      <c r="Y1786" t="s">
        <v>322</v>
      </c>
      <c r="Z1786" t="s">
        <v>322</v>
      </c>
      <c r="AH1786" t="s">
        <v>322</v>
      </c>
      <c r="AI1786" s="26"/>
      <c r="AJ1786" s="26" t="s">
        <v>322</v>
      </c>
      <c r="AK1786" s="26" t="s">
        <v>322</v>
      </c>
      <c r="AL1786" s="26" t="s">
        <v>322</v>
      </c>
      <c r="AM1786" s="26" t="str" cm="1">
        <f t="array" ref="AM1786">IF(AH1786="Yes",T1786&amp;" (Suspended as of: "&amp;TEXT(AI1786,"m/dd/yyyy")&amp;")",T1786)</f>
        <v xml:space="preserve"> </v>
      </c>
      <c r="AN1786" t="str" cm="1">
        <f t="array" ref="AN178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86" t="str" cm="1">
        <f t="array" ref="AO178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8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86" t="e">
        <f>VLOOKUP(data[[#This Row],[Lead Name]],get_cat!$A$170:$B$172,2,0)</f>
        <v>#N/A</v>
      </c>
      <c r="AR178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87" spans="1:44" x14ac:dyDescent="0.35">
      <c r="A1787" t="s">
        <v>133</v>
      </c>
      <c r="B1787" t="s">
        <v>322</v>
      </c>
      <c r="C1787" t="s">
        <v>322</v>
      </c>
      <c r="D1787" t="s">
        <v>322</v>
      </c>
      <c r="E1787" t="s">
        <v>48</v>
      </c>
      <c r="F1787" t="s">
        <v>48</v>
      </c>
      <c r="G1787" t="s">
        <v>48</v>
      </c>
      <c r="H1787" t="s">
        <v>48</v>
      </c>
      <c r="I1787" t="s">
        <v>48</v>
      </c>
      <c r="J1787" t="s">
        <v>48</v>
      </c>
      <c r="K1787" t="s">
        <v>48</v>
      </c>
      <c r="L1787" t="s">
        <v>48</v>
      </c>
      <c r="M1787" t="s">
        <v>48</v>
      </c>
      <c r="N1787" t="s">
        <v>48</v>
      </c>
      <c r="O1787" t="s">
        <v>48</v>
      </c>
      <c r="P1787" t="s">
        <v>48</v>
      </c>
      <c r="Q1787" t="s">
        <v>48</v>
      </c>
      <c r="R1787" t="s">
        <v>48</v>
      </c>
      <c r="S1787" t="s">
        <v>48</v>
      </c>
      <c r="T1787" t="s">
        <v>322</v>
      </c>
      <c r="U1787" t="s">
        <v>322</v>
      </c>
      <c r="V1787" t="s">
        <v>322</v>
      </c>
      <c r="W1787" t="s">
        <v>322</v>
      </c>
      <c r="X1787" t="s">
        <v>322</v>
      </c>
      <c r="Y1787" t="s">
        <v>322</v>
      </c>
      <c r="Z1787" t="s">
        <v>322</v>
      </c>
      <c r="AH1787" t="s">
        <v>322</v>
      </c>
      <c r="AI1787" s="26"/>
      <c r="AJ1787" s="26" t="s">
        <v>322</v>
      </c>
      <c r="AK1787" s="26" t="s">
        <v>322</v>
      </c>
      <c r="AL1787" s="26" t="s">
        <v>322</v>
      </c>
      <c r="AM1787" s="26" t="str" cm="1">
        <f t="array" ref="AM1787">IF(AH1787="Yes",T1787&amp;" (Suspended as of: "&amp;TEXT(AI1787,"m/dd/yyyy")&amp;")",T1787)</f>
        <v xml:space="preserve"> </v>
      </c>
      <c r="AN1787" t="str" cm="1">
        <f t="array" ref="AN178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87" t="str" cm="1">
        <f t="array" ref="AO178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8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87" t="e">
        <f>VLOOKUP(data[[#This Row],[Lead Name]],get_cat!$A$170:$B$172,2,0)</f>
        <v>#N/A</v>
      </c>
      <c r="AR178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88" spans="1:44" x14ac:dyDescent="0.35">
      <c r="A1788" t="s">
        <v>133</v>
      </c>
      <c r="B1788" t="s">
        <v>322</v>
      </c>
      <c r="C1788" t="s">
        <v>322</v>
      </c>
      <c r="D1788" t="s">
        <v>322</v>
      </c>
      <c r="E1788" t="s">
        <v>48</v>
      </c>
      <c r="F1788" t="s">
        <v>48</v>
      </c>
      <c r="G1788" t="s">
        <v>48</v>
      </c>
      <c r="H1788" t="s">
        <v>48</v>
      </c>
      <c r="I1788" t="s">
        <v>48</v>
      </c>
      <c r="J1788" t="s">
        <v>48</v>
      </c>
      <c r="K1788" t="s">
        <v>48</v>
      </c>
      <c r="L1788" t="s">
        <v>48</v>
      </c>
      <c r="M1788" t="s">
        <v>48</v>
      </c>
      <c r="N1788" t="s">
        <v>48</v>
      </c>
      <c r="O1788" t="s">
        <v>48</v>
      </c>
      <c r="P1788" t="s">
        <v>48</v>
      </c>
      <c r="Q1788" t="s">
        <v>48</v>
      </c>
      <c r="R1788" t="s">
        <v>48</v>
      </c>
      <c r="S1788" t="s">
        <v>48</v>
      </c>
      <c r="T1788" t="s">
        <v>322</v>
      </c>
      <c r="U1788" t="s">
        <v>322</v>
      </c>
      <c r="V1788" t="s">
        <v>322</v>
      </c>
      <c r="W1788" t="s">
        <v>322</v>
      </c>
      <c r="X1788" t="s">
        <v>322</v>
      </c>
      <c r="Y1788" t="s">
        <v>322</v>
      </c>
      <c r="Z1788" t="s">
        <v>322</v>
      </c>
      <c r="AH1788" t="s">
        <v>322</v>
      </c>
      <c r="AI1788" s="26"/>
      <c r="AJ1788" s="26" t="s">
        <v>322</v>
      </c>
      <c r="AK1788" s="26" t="s">
        <v>322</v>
      </c>
      <c r="AL1788" s="26" t="s">
        <v>322</v>
      </c>
      <c r="AM1788" s="26" t="str" cm="1">
        <f t="array" ref="AM1788">IF(AH1788="Yes",T1788&amp;" (Suspended as of: "&amp;TEXT(AI1788,"m/dd/yyyy")&amp;")",T1788)</f>
        <v xml:space="preserve"> </v>
      </c>
      <c r="AN1788" t="str" cm="1">
        <f t="array" ref="AN178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88" t="str" cm="1">
        <f t="array" ref="AO178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8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88" t="e">
        <f>VLOOKUP(data[[#This Row],[Lead Name]],get_cat!$A$170:$B$172,2,0)</f>
        <v>#N/A</v>
      </c>
      <c r="AR178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89" spans="1:44" x14ac:dyDescent="0.35">
      <c r="A1789" t="s">
        <v>133</v>
      </c>
      <c r="B1789" t="s">
        <v>322</v>
      </c>
      <c r="C1789" t="s">
        <v>322</v>
      </c>
      <c r="D1789" t="s">
        <v>322</v>
      </c>
      <c r="E1789" t="s">
        <v>48</v>
      </c>
      <c r="F1789" t="s">
        <v>48</v>
      </c>
      <c r="G1789" t="s">
        <v>48</v>
      </c>
      <c r="H1789" t="s">
        <v>48</v>
      </c>
      <c r="I1789" t="s">
        <v>48</v>
      </c>
      <c r="J1789" t="s">
        <v>48</v>
      </c>
      <c r="K1789" t="s">
        <v>48</v>
      </c>
      <c r="L1789" t="s">
        <v>48</v>
      </c>
      <c r="M1789" t="s">
        <v>48</v>
      </c>
      <c r="N1789" t="s">
        <v>48</v>
      </c>
      <c r="O1789" t="s">
        <v>48</v>
      </c>
      <c r="P1789" t="s">
        <v>48</v>
      </c>
      <c r="Q1789" t="s">
        <v>48</v>
      </c>
      <c r="R1789" t="s">
        <v>48</v>
      </c>
      <c r="S1789" t="s">
        <v>48</v>
      </c>
      <c r="T1789" t="s">
        <v>322</v>
      </c>
      <c r="U1789" t="s">
        <v>322</v>
      </c>
      <c r="V1789" t="s">
        <v>322</v>
      </c>
      <c r="W1789" t="s">
        <v>322</v>
      </c>
      <c r="X1789" t="s">
        <v>322</v>
      </c>
      <c r="Y1789" t="s">
        <v>322</v>
      </c>
      <c r="Z1789" t="s">
        <v>322</v>
      </c>
      <c r="AH1789" t="s">
        <v>322</v>
      </c>
      <c r="AI1789" s="26"/>
      <c r="AJ1789" s="26" t="s">
        <v>322</v>
      </c>
      <c r="AK1789" s="26" t="s">
        <v>322</v>
      </c>
      <c r="AL1789" s="26" t="s">
        <v>322</v>
      </c>
      <c r="AM1789" s="26" t="str" cm="1">
        <f t="array" ref="AM1789">IF(AH1789="Yes",T1789&amp;" (Suspended as of: "&amp;TEXT(AI1789,"m/dd/yyyy")&amp;")",T1789)</f>
        <v xml:space="preserve"> </v>
      </c>
      <c r="AN1789" t="str" cm="1">
        <f t="array" ref="AN178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89" t="str" cm="1">
        <f t="array" ref="AO178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8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89" t="e">
        <f>VLOOKUP(data[[#This Row],[Lead Name]],get_cat!$A$170:$B$172,2,0)</f>
        <v>#N/A</v>
      </c>
      <c r="AR178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90" spans="1:44" x14ac:dyDescent="0.35">
      <c r="A1790" t="s">
        <v>133</v>
      </c>
      <c r="B1790" t="s">
        <v>322</v>
      </c>
      <c r="C1790" t="s">
        <v>322</v>
      </c>
      <c r="D1790" t="s">
        <v>322</v>
      </c>
      <c r="E1790" t="s">
        <v>48</v>
      </c>
      <c r="F1790" t="s">
        <v>48</v>
      </c>
      <c r="G1790" t="s">
        <v>48</v>
      </c>
      <c r="H1790" t="s">
        <v>48</v>
      </c>
      <c r="I1790" t="s">
        <v>48</v>
      </c>
      <c r="J1790" t="s">
        <v>48</v>
      </c>
      <c r="K1790" t="s">
        <v>48</v>
      </c>
      <c r="L1790" t="s">
        <v>48</v>
      </c>
      <c r="M1790" t="s">
        <v>48</v>
      </c>
      <c r="N1790" t="s">
        <v>48</v>
      </c>
      <c r="O1790" t="s">
        <v>48</v>
      </c>
      <c r="P1790" t="s">
        <v>48</v>
      </c>
      <c r="Q1790" t="s">
        <v>48</v>
      </c>
      <c r="R1790" t="s">
        <v>48</v>
      </c>
      <c r="S1790" t="s">
        <v>48</v>
      </c>
      <c r="T1790" t="s">
        <v>322</v>
      </c>
      <c r="U1790" t="s">
        <v>322</v>
      </c>
      <c r="V1790" t="s">
        <v>322</v>
      </c>
      <c r="W1790" t="s">
        <v>322</v>
      </c>
      <c r="X1790" t="s">
        <v>322</v>
      </c>
      <c r="Y1790" t="s">
        <v>322</v>
      </c>
      <c r="Z1790" t="s">
        <v>322</v>
      </c>
      <c r="AH1790" t="s">
        <v>322</v>
      </c>
      <c r="AI1790" s="26"/>
      <c r="AJ1790" s="26" t="s">
        <v>322</v>
      </c>
      <c r="AK1790" s="26" t="s">
        <v>322</v>
      </c>
      <c r="AL1790" s="26" t="s">
        <v>322</v>
      </c>
      <c r="AM1790" s="26" t="str" cm="1">
        <f t="array" ref="AM1790">IF(AH1790="Yes",T1790&amp;" (Suspended as of: "&amp;TEXT(AI1790,"m/dd/yyyy")&amp;")",T1790)</f>
        <v xml:space="preserve"> </v>
      </c>
      <c r="AN1790" t="str" cm="1">
        <f t="array" ref="AN1790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90" t="str" cm="1">
        <f t="array" ref="AO1790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90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90" t="e">
        <f>VLOOKUP(data[[#This Row],[Lead Name]],get_cat!$A$170:$B$172,2,0)</f>
        <v>#N/A</v>
      </c>
      <c r="AR1790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91" spans="1:44" x14ac:dyDescent="0.35">
      <c r="A1791" t="s">
        <v>133</v>
      </c>
      <c r="B1791" t="s">
        <v>322</v>
      </c>
      <c r="C1791" t="s">
        <v>322</v>
      </c>
      <c r="D1791" t="s">
        <v>322</v>
      </c>
      <c r="E1791" t="s">
        <v>48</v>
      </c>
      <c r="F1791" t="s">
        <v>48</v>
      </c>
      <c r="G1791" t="s">
        <v>48</v>
      </c>
      <c r="H1791" t="s">
        <v>48</v>
      </c>
      <c r="I1791" t="s">
        <v>48</v>
      </c>
      <c r="J1791" t="s">
        <v>48</v>
      </c>
      <c r="K1791" t="s">
        <v>48</v>
      </c>
      <c r="L1791" t="s">
        <v>48</v>
      </c>
      <c r="M1791" t="s">
        <v>48</v>
      </c>
      <c r="N1791" t="s">
        <v>48</v>
      </c>
      <c r="O1791" t="s">
        <v>48</v>
      </c>
      <c r="P1791" t="s">
        <v>48</v>
      </c>
      <c r="Q1791" t="s">
        <v>48</v>
      </c>
      <c r="R1791" t="s">
        <v>48</v>
      </c>
      <c r="S1791" t="s">
        <v>48</v>
      </c>
      <c r="T1791" t="s">
        <v>322</v>
      </c>
      <c r="U1791" t="s">
        <v>322</v>
      </c>
      <c r="V1791" t="s">
        <v>322</v>
      </c>
      <c r="W1791" t="s">
        <v>322</v>
      </c>
      <c r="X1791" t="s">
        <v>322</v>
      </c>
      <c r="Y1791" t="s">
        <v>322</v>
      </c>
      <c r="Z1791" t="s">
        <v>322</v>
      </c>
      <c r="AH1791" t="s">
        <v>322</v>
      </c>
      <c r="AI1791" s="26"/>
      <c r="AJ1791" s="26" t="s">
        <v>322</v>
      </c>
      <c r="AK1791" s="26" t="s">
        <v>322</v>
      </c>
      <c r="AL1791" s="26" t="s">
        <v>322</v>
      </c>
      <c r="AM1791" s="26" t="str" cm="1">
        <f t="array" ref="AM1791">IF(AH1791="Yes",T1791&amp;" (Suspended as of: "&amp;TEXT(AI1791,"m/dd/yyyy")&amp;")",T1791)</f>
        <v xml:space="preserve"> </v>
      </c>
      <c r="AN1791" t="str" cm="1">
        <f t="array" ref="AN1791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91" t="str" cm="1">
        <f t="array" ref="AO1791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91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91" t="e">
        <f>VLOOKUP(data[[#This Row],[Lead Name]],get_cat!$A$170:$B$172,2,0)</f>
        <v>#N/A</v>
      </c>
      <c r="AR1791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92" spans="1:44" x14ac:dyDescent="0.35">
      <c r="A1792" t="s">
        <v>133</v>
      </c>
      <c r="B1792" t="s">
        <v>322</v>
      </c>
      <c r="C1792" t="s">
        <v>322</v>
      </c>
      <c r="D1792" t="s">
        <v>322</v>
      </c>
      <c r="E1792" t="s">
        <v>48</v>
      </c>
      <c r="F1792" t="s">
        <v>48</v>
      </c>
      <c r="G1792" t="s">
        <v>48</v>
      </c>
      <c r="H1792" t="s">
        <v>48</v>
      </c>
      <c r="I1792" t="s">
        <v>48</v>
      </c>
      <c r="J1792" t="s">
        <v>48</v>
      </c>
      <c r="K1792" t="s">
        <v>48</v>
      </c>
      <c r="L1792" t="s">
        <v>48</v>
      </c>
      <c r="M1792" t="s">
        <v>48</v>
      </c>
      <c r="N1792" t="s">
        <v>48</v>
      </c>
      <c r="O1792" t="s">
        <v>48</v>
      </c>
      <c r="P1792" t="s">
        <v>48</v>
      </c>
      <c r="Q1792" t="s">
        <v>48</v>
      </c>
      <c r="R1792" t="s">
        <v>48</v>
      </c>
      <c r="S1792" t="s">
        <v>48</v>
      </c>
      <c r="T1792" t="s">
        <v>322</v>
      </c>
      <c r="U1792" t="s">
        <v>322</v>
      </c>
      <c r="V1792" t="s">
        <v>322</v>
      </c>
      <c r="W1792" t="s">
        <v>322</v>
      </c>
      <c r="X1792" t="s">
        <v>322</v>
      </c>
      <c r="Y1792" t="s">
        <v>322</v>
      </c>
      <c r="Z1792" t="s">
        <v>322</v>
      </c>
      <c r="AH1792" t="s">
        <v>322</v>
      </c>
      <c r="AI1792" s="26"/>
      <c r="AJ1792" s="26" t="s">
        <v>322</v>
      </c>
      <c r="AK1792" s="26" t="s">
        <v>322</v>
      </c>
      <c r="AL1792" s="26" t="s">
        <v>322</v>
      </c>
      <c r="AM1792" s="26" t="str" cm="1">
        <f t="array" ref="AM1792">IF(AH1792="Yes",T1792&amp;" (Suspended as of: "&amp;TEXT(AI1792,"m/dd/yyyy")&amp;")",T1792)</f>
        <v xml:space="preserve"> </v>
      </c>
      <c r="AN1792" t="str" cm="1">
        <f t="array" ref="AN1792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92" t="str" cm="1">
        <f t="array" ref="AO1792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92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92" t="e">
        <f>VLOOKUP(data[[#This Row],[Lead Name]],get_cat!$A$170:$B$172,2,0)</f>
        <v>#N/A</v>
      </c>
      <c r="AR1792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93" spans="1:44" x14ac:dyDescent="0.35">
      <c r="A1793" t="s">
        <v>133</v>
      </c>
      <c r="B1793" t="s">
        <v>322</v>
      </c>
      <c r="C1793" t="s">
        <v>322</v>
      </c>
      <c r="D1793" t="s">
        <v>322</v>
      </c>
      <c r="E1793" t="s">
        <v>48</v>
      </c>
      <c r="F1793" t="s">
        <v>48</v>
      </c>
      <c r="G1793" t="s">
        <v>48</v>
      </c>
      <c r="H1793" t="s">
        <v>48</v>
      </c>
      <c r="I1793" t="s">
        <v>48</v>
      </c>
      <c r="J1793" t="s">
        <v>48</v>
      </c>
      <c r="K1793" t="s">
        <v>48</v>
      </c>
      <c r="L1793" t="s">
        <v>48</v>
      </c>
      <c r="M1793" t="s">
        <v>48</v>
      </c>
      <c r="N1793" t="s">
        <v>48</v>
      </c>
      <c r="O1793" t="s">
        <v>48</v>
      </c>
      <c r="P1793" t="s">
        <v>48</v>
      </c>
      <c r="Q1793" t="s">
        <v>48</v>
      </c>
      <c r="R1793" t="s">
        <v>48</v>
      </c>
      <c r="S1793" t="s">
        <v>48</v>
      </c>
      <c r="T1793" t="s">
        <v>322</v>
      </c>
      <c r="U1793" t="s">
        <v>322</v>
      </c>
      <c r="V1793" t="s">
        <v>322</v>
      </c>
      <c r="W1793" t="s">
        <v>322</v>
      </c>
      <c r="X1793" t="s">
        <v>322</v>
      </c>
      <c r="Y1793" t="s">
        <v>322</v>
      </c>
      <c r="Z1793" t="s">
        <v>322</v>
      </c>
      <c r="AH1793" t="s">
        <v>322</v>
      </c>
      <c r="AI1793" s="26"/>
      <c r="AJ1793" s="26" t="s">
        <v>322</v>
      </c>
      <c r="AK1793" s="26" t="s">
        <v>322</v>
      </c>
      <c r="AL1793" s="26" t="s">
        <v>322</v>
      </c>
      <c r="AM1793" s="26" t="str" cm="1">
        <f t="array" ref="AM1793">IF(AH1793="Yes",T1793&amp;" (Suspended as of: "&amp;TEXT(AI1793,"m/dd/yyyy")&amp;")",T1793)</f>
        <v xml:space="preserve"> </v>
      </c>
      <c r="AN1793" t="str" cm="1">
        <f t="array" ref="AN1793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93" t="str" cm="1">
        <f t="array" ref="AO1793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93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93" t="e">
        <f>VLOOKUP(data[[#This Row],[Lead Name]],get_cat!$A$170:$B$172,2,0)</f>
        <v>#N/A</v>
      </c>
      <c r="AR1793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94" spans="1:44" x14ac:dyDescent="0.35">
      <c r="A1794" t="s">
        <v>133</v>
      </c>
      <c r="B1794" t="s">
        <v>322</v>
      </c>
      <c r="C1794" t="s">
        <v>322</v>
      </c>
      <c r="D1794" t="s">
        <v>322</v>
      </c>
      <c r="E1794" t="s">
        <v>48</v>
      </c>
      <c r="F1794" t="s">
        <v>48</v>
      </c>
      <c r="G1794" t="s">
        <v>48</v>
      </c>
      <c r="H1794" t="s">
        <v>48</v>
      </c>
      <c r="I1794" t="s">
        <v>48</v>
      </c>
      <c r="J1794" t="s">
        <v>48</v>
      </c>
      <c r="K1794" t="s">
        <v>48</v>
      </c>
      <c r="L1794" t="s">
        <v>48</v>
      </c>
      <c r="M1794" t="s">
        <v>48</v>
      </c>
      <c r="N1794" t="s">
        <v>48</v>
      </c>
      <c r="O1794" t="s">
        <v>48</v>
      </c>
      <c r="P1794" t="s">
        <v>48</v>
      </c>
      <c r="Q1794" t="s">
        <v>48</v>
      </c>
      <c r="R1794" t="s">
        <v>48</v>
      </c>
      <c r="S1794" t="s">
        <v>48</v>
      </c>
      <c r="T1794" t="s">
        <v>322</v>
      </c>
      <c r="U1794" t="s">
        <v>322</v>
      </c>
      <c r="V1794" t="s">
        <v>322</v>
      </c>
      <c r="W1794" t="s">
        <v>322</v>
      </c>
      <c r="X1794" t="s">
        <v>322</v>
      </c>
      <c r="Y1794" t="s">
        <v>322</v>
      </c>
      <c r="Z1794" t="s">
        <v>322</v>
      </c>
      <c r="AH1794" t="s">
        <v>322</v>
      </c>
      <c r="AI1794" s="26"/>
      <c r="AJ1794" s="26" t="s">
        <v>322</v>
      </c>
      <c r="AK1794" s="26" t="s">
        <v>322</v>
      </c>
      <c r="AL1794" s="26" t="s">
        <v>322</v>
      </c>
      <c r="AM1794" s="26" t="str" cm="1">
        <f t="array" ref="AM1794">IF(AH1794="Yes",T1794&amp;" (Suspended as of: "&amp;TEXT(AI1794,"m/dd/yyyy")&amp;")",T1794)</f>
        <v xml:space="preserve"> </v>
      </c>
      <c r="AN1794" t="str" cm="1">
        <f t="array" ref="AN1794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94" t="str" cm="1">
        <f t="array" ref="AO1794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94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94" t="e">
        <f>VLOOKUP(data[[#This Row],[Lead Name]],get_cat!$A$170:$B$172,2,0)</f>
        <v>#N/A</v>
      </c>
      <c r="AR1794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95" spans="1:44" x14ac:dyDescent="0.35">
      <c r="A1795" t="s">
        <v>133</v>
      </c>
      <c r="B1795" t="s">
        <v>322</v>
      </c>
      <c r="C1795" t="s">
        <v>322</v>
      </c>
      <c r="D1795" t="s">
        <v>322</v>
      </c>
      <c r="E1795" t="s">
        <v>48</v>
      </c>
      <c r="F1795" t="s">
        <v>48</v>
      </c>
      <c r="G1795" t="s">
        <v>48</v>
      </c>
      <c r="H1795" t="s">
        <v>48</v>
      </c>
      <c r="I1795" t="s">
        <v>48</v>
      </c>
      <c r="J1795" t="s">
        <v>48</v>
      </c>
      <c r="K1795" t="s">
        <v>48</v>
      </c>
      <c r="L1795" t="s">
        <v>48</v>
      </c>
      <c r="M1795" t="s">
        <v>48</v>
      </c>
      <c r="N1795" t="s">
        <v>48</v>
      </c>
      <c r="O1795" t="s">
        <v>48</v>
      </c>
      <c r="P1795" t="s">
        <v>48</v>
      </c>
      <c r="Q1795" t="s">
        <v>48</v>
      </c>
      <c r="R1795" t="s">
        <v>48</v>
      </c>
      <c r="S1795" t="s">
        <v>48</v>
      </c>
      <c r="T1795" t="s">
        <v>322</v>
      </c>
      <c r="U1795" t="s">
        <v>322</v>
      </c>
      <c r="V1795" t="s">
        <v>322</v>
      </c>
      <c r="W1795" t="s">
        <v>322</v>
      </c>
      <c r="X1795" t="s">
        <v>322</v>
      </c>
      <c r="Y1795" t="s">
        <v>322</v>
      </c>
      <c r="Z1795" t="s">
        <v>322</v>
      </c>
      <c r="AH1795" t="s">
        <v>322</v>
      </c>
      <c r="AI1795" s="26"/>
      <c r="AJ1795" s="26" t="s">
        <v>322</v>
      </c>
      <c r="AK1795" s="26" t="s">
        <v>322</v>
      </c>
      <c r="AL1795" s="26" t="s">
        <v>322</v>
      </c>
      <c r="AM1795" s="26" t="str" cm="1">
        <f t="array" ref="AM1795">IF(AH1795="Yes",T1795&amp;" (Suspended as of: "&amp;TEXT(AI1795,"m/dd/yyyy")&amp;")",T1795)</f>
        <v xml:space="preserve"> </v>
      </c>
      <c r="AN1795" t="str" cm="1">
        <f t="array" ref="AN1795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95" t="str" cm="1">
        <f t="array" ref="AO1795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95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95" t="e">
        <f>VLOOKUP(data[[#This Row],[Lead Name]],get_cat!$A$170:$B$172,2,0)</f>
        <v>#N/A</v>
      </c>
      <c r="AR1795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96" spans="1:44" x14ac:dyDescent="0.35">
      <c r="A1796" t="s">
        <v>133</v>
      </c>
      <c r="B1796" t="s">
        <v>322</v>
      </c>
      <c r="C1796" t="s">
        <v>322</v>
      </c>
      <c r="D1796" t="s">
        <v>322</v>
      </c>
      <c r="E1796" t="s">
        <v>48</v>
      </c>
      <c r="F1796" t="s">
        <v>48</v>
      </c>
      <c r="G1796" t="s">
        <v>48</v>
      </c>
      <c r="H1796" t="s">
        <v>48</v>
      </c>
      <c r="I1796" t="s">
        <v>48</v>
      </c>
      <c r="J1796" t="s">
        <v>48</v>
      </c>
      <c r="K1796" t="s">
        <v>48</v>
      </c>
      <c r="L1796" t="s">
        <v>48</v>
      </c>
      <c r="M1796" t="s">
        <v>48</v>
      </c>
      <c r="N1796" t="s">
        <v>48</v>
      </c>
      <c r="O1796" t="s">
        <v>48</v>
      </c>
      <c r="P1796" t="s">
        <v>48</v>
      </c>
      <c r="Q1796" t="s">
        <v>48</v>
      </c>
      <c r="R1796" t="s">
        <v>48</v>
      </c>
      <c r="S1796" t="s">
        <v>48</v>
      </c>
      <c r="T1796" t="s">
        <v>322</v>
      </c>
      <c r="U1796" t="s">
        <v>322</v>
      </c>
      <c r="V1796" t="s">
        <v>322</v>
      </c>
      <c r="W1796" t="s">
        <v>322</v>
      </c>
      <c r="X1796" t="s">
        <v>322</v>
      </c>
      <c r="Y1796" t="s">
        <v>322</v>
      </c>
      <c r="Z1796" t="s">
        <v>322</v>
      </c>
      <c r="AH1796" t="s">
        <v>322</v>
      </c>
      <c r="AI1796" s="26"/>
      <c r="AJ1796" s="26" t="s">
        <v>322</v>
      </c>
      <c r="AK1796" s="26" t="s">
        <v>322</v>
      </c>
      <c r="AL1796" s="26" t="s">
        <v>322</v>
      </c>
      <c r="AM1796" s="26" t="str" cm="1">
        <f t="array" ref="AM1796">IF(AH1796="Yes",T1796&amp;" (Suspended as of: "&amp;TEXT(AI1796,"m/dd/yyyy")&amp;")",T1796)</f>
        <v xml:space="preserve"> </v>
      </c>
      <c r="AN1796" t="str" cm="1">
        <f t="array" ref="AN1796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96" t="str" cm="1">
        <f t="array" ref="AO1796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96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96" t="e">
        <f>VLOOKUP(data[[#This Row],[Lead Name]],get_cat!$A$170:$B$172,2,0)</f>
        <v>#N/A</v>
      </c>
      <c r="AR1796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97" spans="1:44" x14ac:dyDescent="0.35">
      <c r="A1797" t="s">
        <v>133</v>
      </c>
      <c r="B1797" t="s">
        <v>322</v>
      </c>
      <c r="C1797" t="s">
        <v>322</v>
      </c>
      <c r="D1797" t="s">
        <v>322</v>
      </c>
      <c r="E1797" t="s">
        <v>48</v>
      </c>
      <c r="F1797" t="s">
        <v>48</v>
      </c>
      <c r="G1797" t="s">
        <v>48</v>
      </c>
      <c r="H1797" t="s">
        <v>48</v>
      </c>
      <c r="I1797" t="s">
        <v>48</v>
      </c>
      <c r="J1797" t="s">
        <v>48</v>
      </c>
      <c r="K1797" t="s">
        <v>48</v>
      </c>
      <c r="L1797" t="s">
        <v>48</v>
      </c>
      <c r="M1797" t="s">
        <v>48</v>
      </c>
      <c r="N1797" t="s">
        <v>48</v>
      </c>
      <c r="O1797" t="s">
        <v>48</v>
      </c>
      <c r="P1797" t="s">
        <v>48</v>
      </c>
      <c r="Q1797" t="s">
        <v>48</v>
      </c>
      <c r="R1797" t="s">
        <v>48</v>
      </c>
      <c r="S1797" t="s">
        <v>48</v>
      </c>
      <c r="T1797" t="s">
        <v>322</v>
      </c>
      <c r="U1797" t="s">
        <v>322</v>
      </c>
      <c r="V1797" t="s">
        <v>322</v>
      </c>
      <c r="W1797" t="s">
        <v>322</v>
      </c>
      <c r="X1797" t="s">
        <v>322</v>
      </c>
      <c r="Y1797" t="s">
        <v>322</v>
      </c>
      <c r="Z1797" t="s">
        <v>322</v>
      </c>
      <c r="AH1797" t="s">
        <v>322</v>
      </c>
      <c r="AI1797" s="26"/>
      <c r="AJ1797" s="26" t="s">
        <v>322</v>
      </c>
      <c r="AK1797" s="26" t="s">
        <v>322</v>
      </c>
      <c r="AL1797" s="26" t="s">
        <v>322</v>
      </c>
      <c r="AM1797" s="26" t="str" cm="1">
        <f t="array" ref="AM1797">IF(AH1797="Yes",T1797&amp;" (Suspended as of: "&amp;TEXT(AI1797,"m/dd/yyyy")&amp;")",T1797)</f>
        <v xml:space="preserve"> </v>
      </c>
      <c r="AN1797" t="str" cm="1">
        <f t="array" ref="AN1797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97" t="str" cm="1">
        <f t="array" ref="AO1797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97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97" t="e">
        <f>VLOOKUP(data[[#This Row],[Lead Name]],get_cat!$A$170:$B$172,2,0)</f>
        <v>#N/A</v>
      </c>
      <c r="AR1797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98" spans="1:44" x14ac:dyDescent="0.35">
      <c r="A1798" t="s">
        <v>133</v>
      </c>
      <c r="B1798" t="s">
        <v>322</v>
      </c>
      <c r="C1798" t="s">
        <v>322</v>
      </c>
      <c r="D1798" t="s">
        <v>322</v>
      </c>
      <c r="E1798" t="s">
        <v>48</v>
      </c>
      <c r="F1798" t="s">
        <v>48</v>
      </c>
      <c r="G1798" t="s">
        <v>48</v>
      </c>
      <c r="H1798" t="s">
        <v>48</v>
      </c>
      <c r="I1798" t="s">
        <v>48</v>
      </c>
      <c r="J1798" t="s">
        <v>48</v>
      </c>
      <c r="K1798" t="s">
        <v>48</v>
      </c>
      <c r="L1798" t="s">
        <v>48</v>
      </c>
      <c r="M1798" t="s">
        <v>48</v>
      </c>
      <c r="N1798" t="s">
        <v>48</v>
      </c>
      <c r="O1798" t="s">
        <v>48</v>
      </c>
      <c r="P1798" t="s">
        <v>48</v>
      </c>
      <c r="Q1798" t="s">
        <v>48</v>
      </c>
      <c r="R1798" t="s">
        <v>48</v>
      </c>
      <c r="S1798" t="s">
        <v>48</v>
      </c>
      <c r="T1798" t="s">
        <v>322</v>
      </c>
      <c r="U1798" t="s">
        <v>322</v>
      </c>
      <c r="V1798" t="s">
        <v>322</v>
      </c>
      <c r="W1798" t="s">
        <v>322</v>
      </c>
      <c r="X1798" t="s">
        <v>322</v>
      </c>
      <c r="Y1798" t="s">
        <v>322</v>
      </c>
      <c r="Z1798" t="s">
        <v>322</v>
      </c>
      <c r="AH1798" t="s">
        <v>322</v>
      </c>
      <c r="AI1798" s="26"/>
      <c r="AJ1798" s="26" t="s">
        <v>322</v>
      </c>
      <c r="AK1798" s="26" t="s">
        <v>322</v>
      </c>
      <c r="AL1798" s="26" t="s">
        <v>322</v>
      </c>
      <c r="AM1798" s="26" t="str" cm="1">
        <f t="array" ref="AM1798">IF(AH1798="Yes",T1798&amp;" (Suspended as of: "&amp;TEXT(AI1798,"m/dd/yyyy")&amp;")",T1798)</f>
        <v xml:space="preserve"> </v>
      </c>
      <c r="AN1798" t="str" cm="1">
        <f t="array" ref="AN1798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98" t="str" cm="1">
        <f t="array" ref="AO1798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98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98" t="e">
        <f>VLOOKUP(data[[#This Row],[Lead Name]],get_cat!$A$170:$B$172,2,0)</f>
        <v>#N/A</v>
      </c>
      <c r="AR1798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799" spans="1:44" x14ac:dyDescent="0.35">
      <c r="A1799" t="s">
        <v>133</v>
      </c>
      <c r="B1799" t="s">
        <v>322</v>
      </c>
      <c r="C1799" t="s">
        <v>322</v>
      </c>
      <c r="D1799" t="s">
        <v>322</v>
      </c>
      <c r="E1799" t="s">
        <v>48</v>
      </c>
      <c r="F1799" t="s">
        <v>48</v>
      </c>
      <c r="G1799" t="s">
        <v>48</v>
      </c>
      <c r="H1799" t="s">
        <v>48</v>
      </c>
      <c r="I1799" t="s">
        <v>48</v>
      </c>
      <c r="J1799" t="s">
        <v>48</v>
      </c>
      <c r="K1799" t="s">
        <v>48</v>
      </c>
      <c r="L1799" t="s">
        <v>48</v>
      </c>
      <c r="M1799" t="s">
        <v>48</v>
      </c>
      <c r="N1799" t="s">
        <v>48</v>
      </c>
      <c r="O1799" t="s">
        <v>48</v>
      </c>
      <c r="P1799" t="s">
        <v>48</v>
      </c>
      <c r="Q1799" t="s">
        <v>48</v>
      </c>
      <c r="R1799" t="s">
        <v>48</v>
      </c>
      <c r="S1799" t="s">
        <v>48</v>
      </c>
      <c r="T1799" t="s">
        <v>322</v>
      </c>
      <c r="U1799" t="s">
        <v>322</v>
      </c>
      <c r="V1799" t="s">
        <v>322</v>
      </c>
      <c r="W1799" t="s">
        <v>322</v>
      </c>
      <c r="X1799" t="s">
        <v>322</v>
      </c>
      <c r="Y1799" t="s">
        <v>322</v>
      </c>
      <c r="Z1799" t="s">
        <v>322</v>
      </c>
      <c r="AH1799" t="s">
        <v>322</v>
      </c>
      <c r="AI1799" s="26"/>
      <c r="AJ1799" s="26" t="s">
        <v>322</v>
      </c>
      <c r="AK1799" s="26" t="s">
        <v>322</v>
      </c>
      <c r="AL1799" s="26" t="s">
        <v>322</v>
      </c>
      <c r="AM1799" s="26" t="str" cm="1">
        <f t="array" ref="AM1799">IF(AH1799="Yes",T1799&amp;" (Suspended as of: "&amp;TEXT(AI1799,"m/dd/yyyy")&amp;")",T1799)</f>
        <v xml:space="preserve"> </v>
      </c>
      <c r="AN1799" t="str" cm="1">
        <f t="array" ref="AN1799">data[[#Headers],[PPD 10 Days]]&amp;": "&amp;TEXT(data[[#This Row],[PPD 10 Days]],"0.00%")&amp;CHAR(10)&amp;data[[#Headers],[PPD 15 Days]]&amp;": "&amp;TEXT(data[[#This Row],[PPD 15 Days]],"0.00%")&amp;CHAR(10)&amp;data[[#Headers],[PPD 20 Days]]&amp;": "&amp;TEXT(data[[#This Row],[PPD 20 Days]],"0.00%")&amp;CHAR(10)&amp;data[[#Headers],[PPD 30 Days]]&amp;": "&amp;TEXT(data[[#This Row],[PPD 30 Days]],"0.00%")</f>
        <v>PPD 10 Days: 0.00%
PPD 15 Days: 0.00%
PPD 20 Days: 0.00%
PPD 30 Days: 0.00%</v>
      </c>
      <c r="AO1799" t="str" cm="1">
        <f t="array" ref="AO1799">"% Markup Prevailing Wage: "&amp;TEXT(data[[#This Row],[% Markup Prevailing Wage]],"0.00%")&amp;CHAR(10)&amp;"% or $ amount Markup Non Business/Emergency Hours: "&amp;TEXT(data[[#This Row],[% Markup Non Business/Emergency Hours]],"$0.00")&amp;CHAR(10)&amp;"% Markup Materials: "&amp;TEXT(data[[#This Row],[% Markup Materials]],"0.00%")</f>
        <v>% Markup Prevailing Wage: 0.00%
% or $ amount Markup Non Business/Emergency Hours: $0.00
% Markup Materials: 0.00%</v>
      </c>
      <c r="AP1799" t="str">
        <f>data[[#Headers],[Contract Manager Name]]&amp;": "&amp;data[[#This Row],[Contract Manager Name]]&amp;CHAR(10)&amp;LEFT(data[[#Headers],[Primary Address (Street, City, Town)]],14)&amp;": "&amp;data[[#This Row],[Primary Address (Street, City, Town)]]&amp;CHAR(10)&amp;data[[#Headers],[Phone Number]]&amp;": "&amp;data[[#This Row],[Phone Number]]&amp;CHAR(10)&amp;data[[#Headers],[Fax Number]]&amp;": "&amp;data[[#This Row],[Fax Number]]</f>
        <v xml:space="preserve">Contract Manager Name:  
Primary Addres:  
Phone Number:  
Fax Number:  </v>
      </c>
      <c r="AQ1799" t="e">
        <f>VLOOKUP(data[[#This Row],[Lead Name]],get_cat!$A$170:$B$172,2,0)</f>
        <v>#N/A</v>
      </c>
      <c r="AR1799" t="str">
        <f>data[[#Headers],[Emergency Contact Name]]&amp;": "&amp;data[[#This Row],[Emergency Contact Name]]&amp;CHAR(10)&amp;data[[#Headers],[Emergency Contact Phone/After Hours]]&amp;": "&amp;data[[#This Row],[Emergency Contact Phone/After Hours]]&amp;CHAR(10)&amp;data[[#Headers],[Emergency Contact Email]]&amp;": "&amp;data[[#This Row],[Emergency Contact Email]]</f>
        <v xml:space="preserve">Emergency Contact Name:  
Emergency Contact Phone/After Hours:  
Emergency Contact Email:  </v>
      </c>
    </row>
    <row r="1800" spans="1:44" x14ac:dyDescent="0.35">
      <c r="AH1800" s="25"/>
      <c r="AI1800" s="26"/>
      <c r="AJ1800" s="26"/>
      <c r="AK1800" s="26"/>
      <c r="AL1800" s="26"/>
      <c r="AM1800" s="26"/>
    </row>
    <row r="1801" spans="1:44" x14ac:dyDescent="0.35">
      <c r="AH1801" s="25"/>
      <c r="AI1801" s="26"/>
      <c r="AJ1801" s="26"/>
      <c r="AK1801" s="26"/>
      <c r="AL1801" s="26"/>
      <c r="AM1801" s="26"/>
    </row>
    <row r="1802" spans="1:44" x14ac:dyDescent="0.35">
      <c r="AH1802" s="25"/>
      <c r="AI1802" s="26"/>
      <c r="AJ1802" s="26"/>
      <c r="AK1802" s="26"/>
      <c r="AL1802" s="26"/>
      <c r="AM1802" s="26"/>
    </row>
    <row r="1803" spans="1:44" x14ac:dyDescent="0.35">
      <c r="AH1803" s="25"/>
      <c r="AI1803" s="26"/>
      <c r="AJ1803" s="26"/>
      <c r="AK1803" s="26"/>
      <c r="AL1803" s="26"/>
      <c r="AM1803" s="26"/>
    </row>
    <row r="1804" spans="1:44" x14ac:dyDescent="0.35">
      <c r="AH1804" s="25"/>
      <c r="AI1804" s="26"/>
      <c r="AJ1804" s="26"/>
      <c r="AK1804" s="26"/>
      <c r="AL1804" s="26"/>
      <c r="AM1804" s="26"/>
    </row>
    <row r="1805" spans="1:44" x14ac:dyDescent="0.35">
      <c r="AH1805" s="25"/>
      <c r="AI1805" s="26"/>
      <c r="AJ1805" s="26"/>
      <c r="AK1805" s="26"/>
      <c r="AL1805" s="26"/>
      <c r="AM1805" s="26"/>
    </row>
    <row r="1806" spans="1:44" x14ac:dyDescent="0.35">
      <c r="AH1806" s="25"/>
      <c r="AI1806" s="26"/>
      <c r="AJ1806" s="26"/>
      <c r="AK1806" s="26"/>
      <c r="AL1806" s="26"/>
      <c r="AM1806" s="26"/>
    </row>
    <row r="1807" spans="1:44" x14ac:dyDescent="0.35">
      <c r="AH1807" s="25"/>
      <c r="AI1807" s="26"/>
      <c r="AJ1807" s="26"/>
      <c r="AK1807" s="26"/>
      <c r="AL1807" s="26"/>
      <c r="AM1807" s="26"/>
    </row>
    <row r="1808" spans="1:44" x14ac:dyDescent="0.35">
      <c r="AH1808" s="25"/>
      <c r="AI1808" s="26"/>
      <c r="AJ1808" s="26"/>
      <c r="AK1808" s="26"/>
      <c r="AL1808" s="26"/>
      <c r="AM1808" s="26"/>
    </row>
    <row r="1809" spans="34:39" x14ac:dyDescent="0.35">
      <c r="AH1809" s="25"/>
      <c r="AI1809" s="26"/>
      <c r="AJ1809" s="26"/>
      <c r="AK1809" s="26"/>
      <c r="AL1809" s="26"/>
      <c r="AM1809" s="26"/>
    </row>
    <row r="1810" spans="34:39" x14ac:dyDescent="0.35">
      <c r="AH1810" s="25"/>
      <c r="AI1810" s="26"/>
      <c r="AJ1810" s="26"/>
      <c r="AK1810" s="26"/>
      <c r="AL1810" s="26"/>
      <c r="AM1810" s="26"/>
    </row>
    <row r="1811" spans="34:39" x14ac:dyDescent="0.35">
      <c r="AH1811" s="25"/>
      <c r="AI1811" s="26"/>
      <c r="AJ1811" s="26"/>
      <c r="AK1811" s="26"/>
      <c r="AL1811" s="26"/>
      <c r="AM1811" s="26"/>
    </row>
    <row r="1812" spans="34:39" x14ac:dyDescent="0.35">
      <c r="AH1812" s="25"/>
      <c r="AI1812" s="26"/>
      <c r="AJ1812" s="26"/>
      <c r="AK1812" s="26"/>
      <c r="AL1812" s="26"/>
      <c r="AM1812" s="26"/>
    </row>
    <row r="1813" spans="34:39" x14ac:dyDescent="0.35">
      <c r="AH1813" s="25"/>
      <c r="AI1813" s="26"/>
      <c r="AJ1813" s="26"/>
      <c r="AK1813" s="26"/>
      <c r="AL1813" s="26"/>
      <c r="AM1813" s="26"/>
    </row>
    <row r="1814" spans="34:39" x14ac:dyDescent="0.35">
      <c r="AH1814" s="25"/>
      <c r="AI1814" s="26"/>
      <c r="AJ1814" s="26"/>
      <c r="AK1814" s="26"/>
      <c r="AL1814" s="26"/>
      <c r="AM1814" s="26"/>
    </row>
    <row r="1815" spans="34:39" x14ac:dyDescent="0.35">
      <c r="AH1815" s="25"/>
      <c r="AI1815" s="26"/>
      <c r="AJ1815" s="26"/>
      <c r="AK1815" s="26"/>
      <c r="AL1815" s="26"/>
      <c r="AM1815" s="26"/>
    </row>
    <row r="1816" spans="34:39" x14ac:dyDescent="0.35">
      <c r="AH1816" s="25"/>
      <c r="AI1816" s="26"/>
      <c r="AJ1816" s="26"/>
      <c r="AK1816" s="26"/>
      <c r="AL1816" s="26"/>
      <c r="AM1816" s="26"/>
    </row>
    <row r="1817" spans="34:39" x14ac:dyDescent="0.35">
      <c r="AH1817" s="25"/>
      <c r="AI1817" s="26"/>
      <c r="AJ1817" s="26"/>
      <c r="AK1817" s="26"/>
      <c r="AL1817" s="26"/>
      <c r="AM1817" s="26"/>
    </row>
    <row r="1818" spans="34:39" x14ac:dyDescent="0.35">
      <c r="AH1818" s="25"/>
      <c r="AI1818" s="26"/>
      <c r="AJ1818" s="26"/>
      <c r="AK1818" s="26"/>
      <c r="AL1818" s="26"/>
      <c r="AM1818" s="26"/>
    </row>
    <row r="1819" spans="34:39" x14ac:dyDescent="0.35">
      <c r="AH1819" s="25"/>
      <c r="AI1819" s="26"/>
      <c r="AJ1819" s="26"/>
      <c r="AK1819" s="26"/>
      <c r="AL1819" s="26"/>
      <c r="AM1819" s="26"/>
    </row>
    <row r="1820" spans="34:39" x14ac:dyDescent="0.35">
      <c r="AH1820" s="25"/>
      <c r="AI1820" s="26"/>
      <c r="AJ1820" s="26"/>
      <c r="AK1820" s="26"/>
      <c r="AL1820" s="26"/>
      <c r="AM1820" s="26"/>
    </row>
    <row r="1821" spans="34:39" x14ac:dyDescent="0.35">
      <c r="AH1821" s="25"/>
      <c r="AI1821" s="26"/>
      <c r="AJ1821" s="26"/>
      <c r="AK1821" s="26"/>
      <c r="AL1821" s="26"/>
      <c r="AM1821" s="26"/>
    </row>
    <row r="1822" spans="34:39" x14ac:dyDescent="0.35">
      <c r="AH1822" s="25"/>
      <c r="AI1822" s="26"/>
      <c r="AJ1822" s="26"/>
      <c r="AK1822" s="26"/>
      <c r="AL1822" s="26"/>
      <c r="AM1822" s="26"/>
    </row>
    <row r="1823" spans="34:39" x14ac:dyDescent="0.35">
      <c r="AH1823" s="25"/>
      <c r="AI1823" s="26"/>
      <c r="AJ1823" s="26"/>
      <c r="AK1823" s="26"/>
      <c r="AL1823" s="26"/>
      <c r="AM1823" s="26"/>
    </row>
    <row r="1824" spans="34:39" x14ac:dyDescent="0.35">
      <c r="AH1824" s="25"/>
      <c r="AI1824" s="26"/>
      <c r="AJ1824" s="26"/>
      <c r="AK1824" s="26"/>
      <c r="AL1824" s="26"/>
      <c r="AM1824" s="26"/>
    </row>
    <row r="1825" spans="34:39" x14ac:dyDescent="0.35">
      <c r="AH1825" s="25"/>
      <c r="AI1825" s="26"/>
      <c r="AJ1825" s="26"/>
      <c r="AK1825" s="26"/>
      <c r="AL1825" s="26"/>
      <c r="AM1825" s="26"/>
    </row>
    <row r="1826" spans="34:39" x14ac:dyDescent="0.35">
      <c r="AH1826" s="25"/>
      <c r="AI1826" s="26"/>
      <c r="AJ1826" s="26"/>
      <c r="AK1826" s="26"/>
      <c r="AL1826" s="26"/>
      <c r="AM1826" s="26"/>
    </row>
    <row r="1827" spans="34:39" x14ac:dyDescent="0.35">
      <c r="AH1827" s="25"/>
      <c r="AI1827" s="26"/>
      <c r="AJ1827" s="26"/>
      <c r="AK1827" s="26"/>
      <c r="AL1827" s="26"/>
      <c r="AM1827" s="26"/>
    </row>
    <row r="1828" spans="34:39" x14ac:dyDescent="0.35">
      <c r="AH1828" s="25"/>
      <c r="AI1828" s="26"/>
      <c r="AJ1828" s="26"/>
      <c r="AK1828" s="26"/>
      <c r="AL1828" s="26"/>
      <c r="AM1828" s="26"/>
    </row>
    <row r="1829" spans="34:39" x14ac:dyDescent="0.35">
      <c r="AH1829" s="25"/>
      <c r="AI1829" s="26"/>
      <c r="AJ1829" s="26"/>
      <c r="AK1829" s="26"/>
      <c r="AL1829" s="26"/>
      <c r="AM1829" s="26"/>
    </row>
    <row r="1830" spans="34:39" x14ac:dyDescent="0.35">
      <c r="AH1830" s="25"/>
      <c r="AI1830" s="26"/>
      <c r="AJ1830" s="26"/>
      <c r="AK1830" s="26"/>
      <c r="AL1830" s="26"/>
      <c r="AM1830" s="26"/>
    </row>
    <row r="1831" spans="34:39" x14ac:dyDescent="0.35">
      <c r="AH1831" s="25"/>
      <c r="AI1831" s="26"/>
      <c r="AJ1831" s="26"/>
      <c r="AK1831" s="26"/>
      <c r="AL1831" s="26"/>
      <c r="AM1831" s="26"/>
    </row>
    <row r="1832" spans="34:39" x14ac:dyDescent="0.35">
      <c r="AH1832" s="25"/>
      <c r="AI1832" s="26"/>
      <c r="AJ1832" s="26"/>
      <c r="AK1832" s="26"/>
      <c r="AL1832" s="26"/>
      <c r="AM1832" s="26"/>
    </row>
    <row r="1833" spans="34:39" x14ac:dyDescent="0.35">
      <c r="AH1833" s="25"/>
      <c r="AI1833" s="26"/>
      <c r="AJ1833" s="26"/>
      <c r="AK1833" s="26"/>
      <c r="AL1833" s="26"/>
      <c r="AM1833" s="26"/>
    </row>
    <row r="1834" spans="34:39" x14ac:dyDescent="0.35">
      <c r="AH1834" s="25"/>
      <c r="AI1834" s="26"/>
      <c r="AJ1834" s="26"/>
      <c r="AK1834" s="26"/>
      <c r="AL1834" s="26"/>
      <c r="AM1834" s="26"/>
    </row>
    <row r="1835" spans="34:39" x14ac:dyDescent="0.35">
      <c r="AH1835" s="25"/>
      <c r="AI1835" s="26"/>
      <c r="AJ1835" s="26"/>
      <c r="AK1835" s="26"/>
      <c r="AL1835" s="26"/>
      <c r="AM1835" s="26"/>
    </row>
    <row r="1836" spans="34:39" x14ac:dyDescent="0.35">
      <c r="AH1836" s="25"/>
      <c r="AI1836" s="26"/>
      <c r="AJ1836" s="26"/>
      <c r="AK1836" s="26"/>
      <c r="AL1836" s="26"/>
      <c r="AM1836" s="26"/>
    </row>
    <row r="1837" spans="34:39" x14ac:dyDescent="0.35">
      <c r="AH1837" s="25"/>
      <c r="AI1837" s="26"/>
      <c r="AJ1837" s="26"/>
      <c r="AK1837" s="26"/>
      <c r="AL1837" s="26"/>
      <c r="AM1837" s="26"/>
    </row>
    <row r="1838" spans="34:39" x14ac:dyDescent="0.35">
      <c r="AH1838" s="25"/>
      <c r="AI1838" s="26"/>
      <c r="AJ1838" s="26"/>
      <c r="AK1838" s="26"/>
      <c r="AL1838" s="26"/>
      <c r="AM1838" s="26"/>
    </row>
    <row r="1839" spans="34:39" x14ac:dyDescent="0.35">
      <c r="AH1839" s="25"/>
      <c r="AI1839" s="26"/>
      <c r="AJ1839" s="26"/>
      <c r="AK1839" s="26"/>
      <c r="AL1839" s="26"/>
      <c r="AM1839" s="26"/>
    </row>
    <row r="1840" spans="34:39" x14ac:dyDescent="0.35">
      <c r="AH1840" s="25"/>
      <c r="AI1840" s="26"/>
      <c r="AJ1840" s="26"/>
      <c r="AK1840" s="26"/>
      <c r="AL1840" s="26"/>
      <c r="AM1840" s="26"/>
    </row>
    <row r="1841" spans="34:39" x14ac:dyDescent="0.35">
      <c r="AH1841" s="25"/>
      <c r="AI1841" s="26"/>
      <c r="AJ1841" s="26"/>
      <c r="AK1841" s="26"/>
      <c r="AL1841" s="26"/>
      <c r="AM1841" s="26"/>
    </row>
    <row r="1842" spans="34:39" x14ac:dyDescent="0.35">
      <c r="AH1842" s="25"/>
      <c r="AI1842" s="26"/>
      <c r="AJ1842" s="26"/>
      <c r="AK1842" s="26"/>
      <c r="AL1842" s="26"/>
      <c r="AM1842" s="26"/>
    </row>
    <row r="1843" spans="34:39" x14ac:dyDescent="0.35">
      <c r="AH1843" s="25"/>
      <c r="AI1843" s="26"/>
      <c r="AJ1843" s="26"/>
      <c r="AK1843" s="26"/>
      <c r="AL1843" s="26"/>
      <c r="AM1843" s="26"/>
    </row>
    <row r="1844" spans="34:39" x14ac:dyDescent="0.35">
      <c r="AH1844" s="25"/>
      <c r="AI1844" s="26"/>
      <c r="AJ1844" s="26"/>
      <c r="AK1844" s="26"/>
      <c r="AL1844" s="26"/>
      <c r="AM1844" s="26"/>
    </row>
    <row r="1845" spans="34:39" x14ac:dyDescent="0.35">
      <c r="AH1845" s="25"/>
      <c r="AI1845" s="26"/>
      <c r="AJ1845" s="26"/>
      <c r="AK1845" s="26"/>
      <c r="AL1845" s="26"/>
      <c r="AM1845" s="26"/>
    </row>
    <row r="1846" spans="34:39" x14ac:dyDescent="0.35">
      <c r="AH1846" s="25"/>
      <c r="AI1846" s="26"/>
      <c r="AJ1846" s="26"/>
      <c r="AK1846" s="26"/>
      <c r="AL1846" s="26"/>
      <c r="AM1846" s="26"/>
    </row>
    <row r="1847" spans="34:39" x14ac:dyDescent="0.35">
      <c r="AH1847" s="25"/>
      <c r="AI1847" s="26"/>
      <c r="AJ1847" s="26"/>
      <c r="AK1847" s="26"/>
      <c r="AL1847" s="26"/>
      <c r="AM1847" s="26"/>
    </row>
    <row r="1848" spans="34:39" x14ac:dyDescent="0.35">
      <c r="AH1848" s="25"/>
      <c r="AI1848" s="26"/>
      <c r="AJ1848" s="26"/>
      <c r="AK1848" s="26"/>
      <c r="AL1848" s="26"/>
      <c r="AM1848" s="26"/>
    </row>
    <row r="1849" spans="34:39" x14ac:dyDescent="0.35">
      <c r="AH1849" s="25"/>
      <c r="AI1849" s="26"/>
      <c r="AJ1849" s="26"/>
      <c r="AK1849" s="26"/>
      <c r="AL1849" s="26"/>
      <c r="AM1849" s="26"/>
    </row>
    <row r="1850" spans="34:39" x14ac:dyDescent="0.35">
      <c r="AH1850" s="25"/>
      <c r="AI1850" s="26"/>
      <c r="AJ1850" s="26"/>
      <c r="AK1850" s="26"/>
      <c r="AL1850" s="26"/>
      <c r="AM1850" s="26"/>
    </row>
    <row r="1851" spans="34:39" x14ac:dyDescent="0.35">
      <c r="AH1851" s="25"/>
      <c r="AI1851" s="26"/>
      <c r="AJ1851" s="26"/>
      <c r="AK1851" s="26"/>
      <c r="AL1851" s="26"/>
      <c r="AM1851" s="26"/>
    </row>
    <row r="1852" spans="34:39" x14ac:dyDescent="0.35">
      <c r="AH1852" s="25"/>
      <c r="AI1852" s="26"/>
      <c r="AJ1852" s="26"/>
      <c r="AK1852" s="26"/>
      <c r="AL1852" s="26"/>
      <c r="AM1852" s="26"/>
    </row>
    <row r="1853" spans="34:39" x14ac:dyDescent="0.35">
      <c r="AH1853" s="25"/>
      <c r="AI1853" s="26"/>
      <c r="AJ1853" s="26"/>
      <c r="AK1853" s="26"/>
      <c r="AL1853" s="26"/>
      <c r="AM1853" s="26"/>
    </row>
    <row r="1854" spans="34:39" x14ac:dyDescent="0.35">
      <c r="AH1854" s="25"/>
      <c r="AI1854" s="26"/>
      <c r="AJ1854" s="26"/>
      <c r="AK1854" s="26"/>
      <c r="AL1854" s="26"/>
      <c r="AM1854" s="26"/>
    </row>
    <row r="1855" spans="34:39" x14ac:dyDescent="0.35">
      <c r="AH1855" s="25"/>
      <c r="AI1855" s="26"/>
      <c r="AJ1855" s="26"/>
      <c r="AK1855" s="26"/>
      <c r="AL1855" s="26"/>
      <c r="AM1855" s="26"/>
    </row>
    <row r="1856" spans="34:39" x14ac:dyDescent="0.35">
      <c r="AH1856" s="25"/>
      <c r="AI1856" s="26"/>
      <c r="AJ1856" s="26"/>
      <c r="AK1856" s="26"/>
      <c r="AL1856" s="26"/>
      <c r="AM1856" s="26"/>
    </row>
    <row r="1857" spans="34:39" x14ac:dyDescent="0.35">
      <c r="AH1857" s="25"/>
      <c r="AI1857" s="26"/>
      <c r="AJ1857" s="26"/>
      <c r="AK1857" s="26"/>
      <c r="AL1857" s="26"/>
      <c r="AM1857" s="26"/>
    </row>
    <row r="1858" spans="34:39" x14ac:dyDescent="0.35">
      <c r="AH1858" s="25"/>
      <c r="AI1858" s="26"/>
      <c r="AJ1858" s="26"/>
      <c r="AK1858" s="26"/>
      <c r="AL1858" s="26"/>
      <c r="AM1858" s="26"/>
    </row>
    <row r="1859" spans="34:39" x14ac:dyDescent="0.35">
      <c r="AH1859" s="25"/>
      <c r="AI1859" s="26"/>
      <c r="AJ1859" s="26"/>
      <c r="AK1859" s="26"/>
      <c r="AL1859" s="26"/>
      <c r="AM1859" s="26"/>
    </row>
    <row r="1860" spans="34:39" x14ac:dyDescent="0.35">
      <c r="AH1860" s="25"/>
      <c r="AI1860" s="26"/>
      <c r="AJ1860" s="26"/>
      <c r="AK1860" s="26"/>
      <c r="AL1860" s="26"/>
      <c r="AM1860" s="26"/>
    </row>
    <row r="1861" spans="34:39" x14ac:dyDescent="0.35">
      <c r="AH1861" s="25"/>
      <c r="AI1861" s="26"/>
      <c r="AJ1861" s="26"/>
      <c r="AK1861" s="26"/>
      <c r="AL1861" s="26"/>
      <c r="AM1861" s="26"/>
    </row>
    <row r="1862" spans="34:39" x14ac:dyDescent="0.35">
      <c r="AH1862" s="25"/>
      <c r="AI1862" s="26"/>
      <c r="AJ1862" s="26"/>
      <c r="AK1862" s="26"/>
      <c r="AL1862" s="26"/>
      <c r="AM1862" s="26"/>
    </row>
    <row r="1863" spans="34:39" x14ac:dyDescent="0.35">
      <c r="AH1863" s="25"/>
      <c r="AI1863" s="26"/>
      <c r="AJ1863" s="26"/>
      <c r="AK1863" s="26"/>
      <c r="AL1863" s="26"/>
      <c r="AM1863" s="26"/>
    </row>
    <row r="1864" spans="34:39" x14ac:dyDescent="0.35">
      <c r="AH1864" s="25"/>
      <c r="AI1864" s="26"/>
      <c r="AJ1864" s="26"/>
      <c r="AK1864" s="26"/>
      <c r="AL1864" s="26"/>
      <c r="AM1864" s="26"/>
    </row>
    <row r="1865" spans="34:39" x14ac:dyDescent="0.35">
      <c r="AH1865" s="25"/>
      <c r="AI1865" s="26"/>
      <c r="AJ1865" s="26"/>
      <c r="AK1865" s="26"/>
      <c r="AL1865" s="26"/>
      <c r="AM1865" s="26"/>
    </row>
    <row r="1866" spans="34:39" x14ac:dyDescent="0.35">
      <c r="AH1866" s="25"/>
      <c r="AI1866" s="26"/>
      <c r="AJ1866" s="26"/>
      <c r="AK1866" s="26"/>
      <c r="AL1866" s="26"/>
      <c r="AM1866" s="26"/>
    </row>
    <row r="1867" spans="34:39" x14ac:dyDescent="0.35">
      <c r="AH1867" s="25"/>
      <c r="AI1867" s="26"/>
      <c r="AJ1867" s="26"/>
      <c r="AK1867" s="26"/>
      <c r="AL1867" s="26"/>
      <c r="AM1867" s="26"/>
    </row>
    <row r="1868" spans="34:39" x14ac:dyDescent="0.35">
      <c r="AH1868" s="25"/>
      <c r="AI1868" s="26"/>
      <c r="AJ1868" s="26"/>
      <c r="AK1868" s="26"/>
      <c r="AL1868" s="26"/>
      <c r="AM1868" s="26"/>
    </row>
    <row r="1869" spans="34:39" x14ac:dyDescent="0.35">
      <c r="AH1869" s="25"/>
      <c r="AI1869" s="26"/>
      <c r="AJ1869" s="26"/>
      <c r="AK1869" s="26"/>
      <c r="AL1869" s="26"/>
      <c r="AM1869" s="26"/>
    </row>
    <row r="1870" spans="34:39" x14ac:dyDescent="0.35">
      <c r="AH1870" s="25"/>
      <c r="AI1870" s="26"/>
      <c r="AJ1870" s="26"/>
      <c r="AK1870" s="26"/>
      <c r="AL1870" s="26"/>
      <c r="AM1870" s="26"/>
    </row>
    <row r="1871" spans="34:39" x14ac:dyDescent="0.35">
      <c r="AH1871" s="25"/>
      <c r="AI1871" s="26"/>
      <c r="AJ1871" s="26"/>
      <c r="AK1871" s="26"/>
      <c r="AL1871" s="26"/>
      <c r="AM1871" s="26"/>
    </row>
    <row r="1872" spans="34:39" x14ac:dyDescent="0.35">
      <c r="AH1872" s="25"/>
      <c r="AI1872" s="26"/>
      <c r="AJ1872" s="26"/>
      <c r="AK1872" s="26"/>
      <c r="AL1872" s="26"/>
      <c r="AM1872" s="26"/>
    </row>
    <row r="1873" spans="34:39" x14ac:dyDescent="0.35">
      <c r="AH1873" s="25"/>
      <c r="AI1873" s="26"/>
      <c r="AJ1873" s="26"/>
      <c r="AK1873" s="26"/>
      <c r="AL1873" s="26"/>
      <c r="AM1873" s="26"/>
    </row>
    <row r="1874" spans="34:39" x14ac:dyDescent="0.35">
      <c r="AH1874" s="25"/>
      <c r="AI1874" s="26"/>
      <c r="AJ1874" s="26"/>
      <c r="AK1874" s="26"/>
      <c r="AL1874" s="26"/>
      <c r="AM1874" s="26"/>
    </row>
    <row r="1875" spans="34:39" x14ac:dyDescent="0.35">
      <c r="AH1875" s="25"/>
      <c r="AI1875" s="26"/>
      <c r="AJ1875" s="26"/>
      <c r="AK1875" s="26"/>
      <c r="AL1875" s="26"/>
      <c r="AM1875" s="26"/>
    </row>
    <row r="1876" spans="34:39" x14ac:dyDescent="0.35">
      <c r="AH1876" s="25"/>
      <c r="AI1876" s="26"/>
      <c r="AJ1876" s="26"/>
      <c r="AK1876" s="26"/>
      <c r="AL1876" s="26"/>
      <c r="AM1876" s="26"/>
    </row>
    <row r="1877" spans="34:39" x14ac:dyDescent="0.35">
      <c r="AH1877" s="25"/>
      <c r="AI1877" s="26"/>
      <c r="AJ1877" s="26"/>
      <c r="AK1877" s="26"/>
      <c r="AL1877" s="26"/>
      <c r="AM1877" s="26"/>
    </row>
    <row r="1878" spans="34:39" x14ac:dyDescent="0.35">
      <c r="AH1878" s="25"/>
      <c r="AI1878" s="26"/>
      <c r="AJ1878" s="26"/>
      <c r="AK1878" s="26"/>
      <c r="AL1878" s="26"/>
      <c r="AM1878" s="26"/>
    </row>
    <row r="1879" spans="34:39" x14ac:dyDescent="0.35">
      <c r="AH1879" s="25"/>
      <c r="AI1879" s="26"/>
      <c r="AJ1879" s="26"/>
      <c r="AK1879" s="26"/>
      <c r="AL1879" s="26"/>
      <c r="AM1879" s="26"/>
    </row>
    <row r="1880" spans="34:39" x14ac:dyDescent="0.35">
      <c r="AH1880" s="25"/>
      <c r="AI1880" s="26"/>
      <c r="AJ1880" s="26"/>
      <c r="AK1880" s="26"/>
      <c r="AL1880" s="26"/>
      <c r="AM1880" s="26"/>
    </row>
    <row r="1881" spans="34:39" x14ac:dyDescent="0.35">
      <c r="AH1881" s="25"/>
      <c r="AI1881" s="26"/>
      <c r="AJ1881" s="26"/>
      <c r="AK1881" s="26"/>
      <c r="AL1881" s="26"/>
      <c r="AM1881" s="26"/>
    </row>
    <row r="1882" spans="34:39" x14ac:dyDescent="0.35">
      <c r="AH1882" s="25"/>
      <c r="AI1882" s="26"/>
      <c r="AJ1882" s="26"/>
      <c r="AK1882" s="26"/>
      <c r="AL1882" s="26"/>
      <c r="AM1882" s="26"/>
    </row>
    <row r="1883" spans="34:39" x14ac:dyDescent="0.35">
      <c r="AH1883" s="25"/>
      <c r="AI1883" s="26"/>
      <c r="AJ1883" s="26"/>
      <c r="AK1883" s="26"/>
      <c r="AL1883" s="26"/>
      <c r="AM1883" s="26"/>
    </row>
    <row r="1884" spans="34:39" x14ac:dyDescent="0.35">
      <c r="AH1884" s="25"/>
      <c r="AI1884" s="26"/>
      <c r="AJ1884" s="26"/>
      <c r="AK1884" s="26"/>
      <c r="AL1884" s="26"/>
      <c r="AM1884" s="26"/>
    </row>
    <row r="1885" spans="34:39" x14ac:dyDescent="0.35">
      <c r="AH1885" s="25"/>
      <c r="AI1885" s="26"/>
      <c r="AJ1885" s="26"/>
      <c r="AK1885" s="26"/>
      <c r="AL1885" s="26"/>
      <c r="AM1885" s="26"/>
    </row>
    <row r="1886" spans="34:39" x14ac:dyDescent="0.35">
      <c r="AH1886" s="25"/>
      <c r="AI1886" s="26"/>
      <c r="AJ1886" s="26"/>
      <c r="AK1886" s="26"/>
      <c r="AL1886" s="26"/>
      <c r="AM1886" s="26"/>
    </row>
    <row r="1887" spans="34:39" x14ac:dyDescent="0.35">
      <c r="AH1887" s="25"/>
      <c r="AI1887" s="26"/>
      <c r="AJ1887" s="26"/>
      <c r="AK1887" s="26"/>
      <c r="AL1887" s="26"/>
      <c r="AM1887" s="26"/>
    </row>
    <row r="1888" spans="34:39" x14ac:dyDescent="0.35">
      <c r="AH1888" s="25"/>
      <c r="AI1888" s="26"/>
      <c r="AJ1888" s="26"/>
      <c r="AK1888" s="26"/>
      <c r="AL1888" s="26"/>
      <c r="AM1888" s="26"/>
    </row>
    <row r="1889" spans="34:39" x14ac:dyDescent="0.35">
      <c r="AH1889" s="25"/>
      <c r="AI1889" s="26"/>
      <c r="AJ1889" s="26"/>
      <c r="AK1889" s="26"/>
      <c r="AL1889" s="26"/>
      <c r="AM1889" s="26"/>
    </row>
    <row r="1890" spans="34:39" x14ac:dyDescent="0.35">
      <c r="AH1890" s="25"/>
      <c r="AI1890" s="26"/>
      <c r="AJ1890" s="26"/>
      <c r="AK1890" s="26"/>
      <c r="AL1890" s="26"/>
      <c r="AM1890" s="26"/>
    </row>
    <row r="1891" spans="34:39" x14ac:dyDescent="0.35">
      <c r="AH1891" s="25"/>
      <c r="AI1891" s="26"/>
      <c r="AJ1891" s="26"/>
      <c r="AK1891" s="26"/>
      <c r="AL1891" s="26"/>
      <c r="AM1891" s="26"/>
    </row>
    <row r="1892" spans="34:39" x14ac:dyDescent="0.35">
      <c r="AH1892" s="25"/>
      <c r="AI1892" s="26"/>
      <c r="AJ1892" s="26"/>
      <c r="AK1892" s="26"/>
      <c r="AL1892" s="26"/>
      <c r="AM1892" s="26"/>
    </row>
    <row r="1893" spans="34:39" x14ac:dyDescent="0.35">
      <c r="AH1893" s="25"/>
      <c r="AI1893" s="26"/>
      <c r="AJ1893" s="26"/>
      <c r="AK1893" s="26"/>
      <c r="AL1893" s="26"/>
      <c r="AM1893" s="26"/>
    </row>
    <row r="1894" spans="34:39" x14ac:dyDescent="0.35">
      <c r="AH1894" s="25"/>
      <c r="AI1894" s="26"/>
      <c r="AJ1894" s="26"/>
      <c r="AK1894" s="26"/>
      <c r="AL1894" s="26"/>
      <c r="AM1894" s="26"/>
    </row>
    <row r="1895" spans="34:39" x14ac:dyDescent="0.35">
      <c r="AH1895" s="25"/>
      <c r="AI1895" s="26"/>
      <c r="AJ1895" s="26"/>
      <c r="AK1895" s="26"/>
      <c r="AL1895" s="26"/>
      <c r="AM1895" s="26"/>
    </row>
    <row r="1896" spans="34:39" x14ac:dyDescent="0.35">
      <c r="AH1896" s="25"/>
      <c r="AI1896" s="26"/>
      <c r="AJ1896" s="26"/>
      <c r="AK1896" s="26"/>
      <c r="AL1896" s="26"/>
      <c r="AM1896" s="26"/>
    </row>
    <row r="1897" spans="34:39" x14ac:dyDescent="0.35">
      <c r="AH1897" s="25"/>
      <c r="AI1897" s="26"/>
      <c r="AJ1897" s="26"/>
      <c r="AK1897" s="26"/>
      <c r="AL1897" s="26"/>
      <c r="AM1897" s="26"/>
    </row>
    <row r="1898" spans="34:39" x14ac:dyDescent="0.35">
      <c r="AH1898" s="25"/>
      <c r="AI1898" s="26"/>
      <c r="AJ1898" s="26"/>
      <c r="AK1898" s="26"/>
      <c r="AL1898" s="26"/>
      <c r="AM1898" s="26"/>
    </row>
    <row r="1899" spans="34:39" x14ac:dyDescent="0.35">
      <c r="AH1899" s="25"/>
      <c r="AI1899" s="26"/>
      <c r="AJ1899" s="26"/>
      <c r="AK1899" s="26"/>
      <c r="AL1899" s="26"/>
      <c r="AM1899" s="26"/>
    </row>
    <row r="1900" spans="34:39" x14ac:dyDescent="0.35">
      <c r="AH1900" s="25"/>
      <c r="AI1900" s="26"/>
      <c r="AJ1900" s="26"/>
      <c r="AK1900" s="26"/>
      <c r="AL1900" s="26"/>
      <c r="AM1900" s="26"/>
    </row>
    <row r="1901" spans="34:39" x14ac:dyDescent="0.35">
      <c r="AH1901" s="25"/>
      <c r="AI1901" s="26"/>
      <c r="AJ1901" s="26"/>
      <c r="AK1901" s="26"/>
      <c r="AL1901" s="26"/>
      <c r="AM1901" s="26"/>
    </row>
    <row r="1902" spans="34:39" x14ac:dyDescent="0.35">
      <c r="AH1902" s="25"/>
      <c r="AI1902" s="26"/>
      <c r="AJ1902" s="26"/>
      <c r="AK1902" s="26"/>
      <c r="AL1902" s="26"/>
      <c r="AM1902" s="26"/>
    </row>
    <row r="1903" spans="34:39" x14ac:dyDescent="0.35">
      <c r="AH1903" s="25"/>
      <c r="AI1903" s="26"/>
      <c r="AJ1903" s="26"/>
      <c r="AK1903" s="26"/>
      <c r="AL1903" s="26"/>
      <c r="AM1903" s="26"/>
    </row>
    <row r="1904" spans="34:39" x14ac:dyDescent="0.35">
      <c r="AH1904" s="25"/>
      <c r="AI1904" s="26"/>
      <c r="AJ1904" s="26"/>
      <c r="AK1904" s="26"/>
      <c r="AL1904" s="26"/>
      <c r="AM1904" s="26"/>
    </row>
    <row r="1905" spans="34:39" x14ac:dyDescent="0.35">
      <c r="AH1905" s="25"/>
      <c r="AI1905" s="26"/>
      <c r="AJ1905" s="26"/>
      <c r="AK1905" s="26"/>
      <c r="AL1905" s="26"/>
      <c r="AM1905" s="26"/>
    </row>
    <row r="1906" spans="34:39" x14ac:dyDescent="0.35">
      <c r="AH1906" s="25"/>
      <c r="AI1906" s="26"/>
      <c r="AJ1906" s="26"/>
      <c r="AK1906" s="26"/>
      <c r="AL1906" s="26"/>
      <c r="AM1906" s="26"/>
    </row>
    <row r="1907" spans="34:39" x14ac:dyDescent="0.35">
      <c r="AH1907" s="25"/>
      <c r="AI1907" s="26"/>
      <c r="AJ1907" s="26"/>
      <c r="AK1907" s="26"/>
      <c r="AL1907" s="26"/>
      <c r="AM1907" s="26"/>
    </row>
    <row r="1908" spans="34:39" x14ac:dyDescent="0.35">
      <c r="AH1908" s="25"/>
      <c r="AI1908" s="26"/>
      <c r="AJ1908" s="26"/>
      <c r="AK1908" s="26"/>
      <c r="AL1908" s="26"/>
      <c r="AM1908" s="26"/>
    </row>
    <row r="1909" spans="34:39" x14ac:dyDescent="0.35">
      <c r="AH1909" s="25"/>
      <c r="AI1909" s="26"/>
      <c r="AJ1909" s="26"/>
      <c r="AK1909" s="26"/>
      <c r="AL1909" s="26"/>
      <c r="AM1909" s="26"/>
    </row>
    <row r="1910" spans="34:39" x14ac:dyDescent="0.35">
      <c r="AH1910" s="25"/>
      <c r="AI1910" s="26"/>
      <c r="AJ1910" s="26"/>
      <c r="AK1910" s="26"/>
      <c r="AL1910" s="26"/>
      <c r="AM1910" s="26"/>
    </row>
    <row r="1911" spans="34:39" x14ac:dyDescent="0.35">
      <c r="AH1911" s="25"/>
      <c r="AI1911" s="26"/>
      <c r="AJ1911" s="26"/>
      <c r="AK1911" s="26"/>
      <c r="AL1911" s="26"/>
      <c r="AM1911" s="26"/>
    </row>
    <row r="1912" spans="34:39" x14ac:dyDescent="0.35">
      <c r="AH1912" s="25"/>
      <c r="AI1912" s="26"/>
      <c r="AJ1912" s="26"/>
      <c r="AK1912" s="26"/>
      <c r="AL1912" s="26"/>
      <c r="AM1912" s="26"/>
    </row>
    <row r="1913" spans="34:39" x14ac:dyDescent="0.35">
      <c r="AH1913" s="25"/>
      <c r="AI1913" s="26"/>
      <c r="AJ1913" s="26"/>
      <c r="AK1913" s="26"/>
      <c r="AL1913" s="26"/>
      <c r="AM1913" s="26"/>
    </row>
    <row r="1914" spans="34:39" x14ac:dyDescent="0.35">
      <c r="AH1914" s="25"/>
      <c r="AI1914" s="26"/>
      <c r="AJ1914" s="26"/>
      <c r="AK1914" s="26"/>
      <c r="AL1914" s="26"/>
      <c r="AM1914" s="26"/>
    </row>
    <row r="1915" spans="34:39" x14ac:dyDescent="0.35">
      <c r="AH1915" s="25"/>
      <c r="AI1915" s="26"/>
      <c r="AJ1915" s="26"/>
      <c r="AK1915" s="26"/>
      <c r="AL1915" s="26"/>
      <c r="AM1915" s="26"/>
    </row>
    <row r="1916" spans="34:39" x14ac:dyDescent="0.35">
      <c r="AH1916" s="25"/>
      <c r="AI1916" s="26"/>
      <c r="AJ1916" s="26"/>
      <c r="AK1916" s="26"/>
      <c r="AL1916" s="26"/>
      <c r="AM1916" s="26"/>
    </row>
    <row r="1917" spans="34:39" x14ac:dyDescent="0.35">
      <c r="AH1917" s="25"/>
      <c r="AI1917" s="26"/>
      <c r="AJ1917" s="26"/>
      <c r="AK1917" s="26"/>
      <c r="AL1917" s="26"/>
      <c r="AM1917" s="26"/>
    </row>
    <row r="1918" spans="34:39" x14ac:dyDescent="0.35">
      <c r="AH1918" s="25"/>
      <c r="AI1918" s="26"/>
      <c r="AJ1918" s="26"/>
      <c r="AK1918" s="26"/>
      <c r="AL1918" s="26"/>
      <c r="AM1918" s="26"/>
    </row>
    <row r="1919" spans="34:39" x14ac:dyDescent="0.35">
      <c r="AH1919" s="25"/>
      <c r="AI1919" s="26"/>
      <c r="AJ1919" s="26"/>
      <c r="AK1919" s="26"/>
      <c r="AL1919" s="26"/>
      <c r="AM1919" s="26"/>
    </row>
    <row r="1920" spans="34:39" x14ac:dyDescent="0.35">
      <c r="AH1920" s="25"/>
      <c r="AI1920" s="26"/>
      <c r="AJ1920" s="26"/>
      <c r="AK1920" s="26"/>
      <c r="AL1920" s="26"/>
      <c r="AM1920" s="26"/>
    </row>
    <row r="1921" spans="34:39" x14ac:dyDescent="0.35">
      <c r="AH1921" s="25"/>
      <c r="AI1921" s="26"/>
      <c r="AJ1921" s="26"/>
      <c r="AK1921" s="26"/>
      <c r="AL1921" s="26"/>
      <c r="AM1921" s="26"/>
    </row>
    <row r="1922" spans="34:39" x14ac:dyDescent="0.35">
      <c r="AH1922" s="25"/>
      <c r="AI1922" s="26"/>
      <c r="AJ1922" s="26"/>
      <c r="AK1922" s="26"/>
      <c r="AL1922" s="26"/>
      <c r="AM1922" s="26"/>
    </row>
    <row r="1923" spans="34:39" x14ac:dyDescent="0.35">
      <c r="AH1923" s="25"/>
      <c r="AI1923" s="26"/>
      <c r="AJ1923" s="26"/>
      <c r="AK1923" s="26"/>
      <c r="AL1923" s="26"/>
      <c r="AM1923" s="26"/>
    </row>
    <row r="1924" spans="34:39" x14ac:dyDescent="0.35">
      <c r="AH1924" s="25"/>
      <c r="AI1924" s="26"/>
      <c r="AJ1924" s="26"/>
      <c r="AK1924" s="26"/>
      <c r="AL1924" s="26"/>
      <c r="AM1924" s="26"/>
    </row>
    <row r="1925" spans="34:39" x14ac:dyDescent="0.35">
      <c r="AH1925" s="25"/>
      <c r="AI1925" s="26"/>
      <c r="AJ1925" s="26"/>
      <c r="AK1925" s="26"/>
      <c r="AL1925" s="26"/>
      <c r="AM1925" s="26"/>
    </row>
    <row r="1926" spans="34:39" x14ac:dyDescent="0.35">
      <c r="AH1926" s="25"/>
      <c r="AI1926" s="26"/>
      <c r="AJ1926" s="26"/>
      <c r="AK1926" s="26"/>
      <c r="AL1926" s="26"/>
      <c r="AM1926" s="26"/>
    </row>
    <row r="1927" spans="34:39" x14ac:dyDescent="0.35">
      <c r="AH1927" s="25"/>
      <c r="AI1927" s="26"/>
      <c r="AJ1927" s="26"/>
      <c r="AK1927" s="26"/>
      <c r="AL1927" s="26"/>
      <c r="AM1927" s="26"/>
    </row>
    <row r="1928" spans="34:39" x14ac:dyDescent="0.35">
      <c r="AH1928" s="25"/>
      <c r="AI1928" s="26"/>
      <c r="AJ1928" s="26"/>
      <c r="AK1928" s="26"/>
      <c r="AL1928" s="26"/>
      <c r="AM1928" s="26"/>
    </row>
    <row r="1929" spans="34:39" x14ac:dyDescent="0.35">
      <c r="AH1929" s="25"/>
      <c r="AI1929" s="26"/>
      <c r="AJ1929" s="26"/>
      <c r="AK1929" s="26"/>
      <c r="AL1929" s="26"/>
      <c r="AM1929" s="26"/>
    </row>
    <row r="1930" spans="34:39" x14ac:dyDescent="0.35">
      <c r="AH1930" s="25"/>
      <c r="AI1930" s="26"/>
      <c r="AJ1930" s="26"/>
      <c r="AK1930" s="26"/>
      <c r="AL1930" s="26"/>
      <c r="AM1930" s="26"/>
    </row>
    <row r="1931" spans="34:39" x14ac:dyDescent="0.35">
      <c r="AH1931" s="25"/>
      <c r="AI1931" s="26"/>
      <c r="AJ1931" s="26"/>
      <c r="AK1931" s="26"/>
      <c r="AL1931" s="26"/>
      <c r="AM1931" s="26"/>
    </row>
    <row r="1932" spans="34:39" x14ac:dyDescent="0.35">
      <c r="AH1932" s="25"/>
      <c r="AI1932" s="26"/>
      <c r="AJ1932" s="26"/>
      <c r="AK1932" s="26"/>
      <c r="AL1932" s="26"/>
      <c r="AM1932" s="26"/>
    </row>
    <row r="1933" spans="34:39" x14ac:dyDescent="0.35">
      <c r="AH1933" s="25"/>
      <c r="AI1933" s="26"/>
      <c r="AJ1933" s="26"/>
      <c r="AK1933" s="26"/>
      <c r="AL1933" s="26"/>
      <c r="AM1933" s="26"/>
    </row>
    <row r="1934" spans="34:39" x14ac:dyDescent="0.35">
      <c r="AH1934" s="25"/>
      <c r="AI1934" s="26"/>
      <c r="AJ1934" s="26"/>
      <c r="AK1934" s="26"/>
      <c r="AL1934" s="26"/>
      <c r="AM1934" s="26"/>
    </row>
    <row r="1935" spans="34:39" x14ac:dyDescent="0.35">
      <c r="AH1935" s="25"/>
      <c r="AI1935" s="26"/>
      <c r="AJ1935" s="26"/>
      <c r="AK1935" s="26"/>
      <c r="AL1935" s="26"/>
      <c r="AM1935" s="26"/>
    </row>
    <row r="1936" spans="34:39" x14ac:dyDescent="0.35">
      <c r="AH1936" s="25"/>
      <c r="AI1936" s="26"/>
      <c r="AJ1936" s="26"/>
      <c r="AK1936" s="26"/>
      <c r="AL1936" s="26"/>
      <c r="AM1936" s="26"/>
    </row>
    <row r="1937" spans="34:39" x14ac:dyDescent="0.35">
      <c r="AH1937" s="25"/>
      <c r="AI1937" s="26"/>
      <c r="AJ1937" s="26"/>
      <c r="AK1937" s="26"/>
      <c r="AL1937" s="26"/>
      <c r="AM1937" s="26"/>
    </row>
    <row r="1938" spans="34:39" x14ac:dyDescent="0.35">
      <c r="AH1938" s="25"/>
      <c r="AI1938" s="26"/>
      <c r="AJ1938" s="26"/>
      <c r="AK1938" s="26"/>
      <c r="AL1938" s="26"/>
      <c r="AM1938" s="26"/>
    </row>
    <row r="1939" spans="34:39" x14ac:dyDescent="0.35">
      <c r="AH1939" s="25"/>
      <c r="AI1939" s="26"/>
      <c r="AJ1939" s="26"/>
      <c r="AK1939" s="26"/>
      <c r="AL1939" s="26"/>
      <c r="AM1939" s="26"/>
    </row>
    <row r="1940" spans="34:39" x14ac:dyDescent="0.35">
      <c r="AH1940" s="25"/>
      <c r="AI1940" s="26"/>
      <c r="AJ1940" s="26"/>
      <c r="AK1940" s="26"/>
      <c r="AL1940" s="26"/>
      <c r="AM1940" s="26"/>
    </row>
    <row r="1941" spans="34:39" x14ac:dyDescent="0.35">
      <c r="AH1941" s="25"/>
      <c r="AI1941" s="26"/>
      <c r="AJ1941" s="26"/>
      <c r="AK1941" s="26"/>
      <c r="AL1941" s="26"/>
      <c r="AM1941" s="26"/>
    </row>
    <row r="1942" spans="34:39" x14ac:dyDescent="0.35">
      <c r="AH1942" s="25"/>
      <c r="AI1942" s="26"/>
      <c r="AJ1942" s="26"/>
      <c r="AK1942" s="26"/>
      <c r="AL1942" s="26"/>
      <c r="AM1942" s="26"/>
    </row>
    <row r="1943" spans="34:39" x14ac:dyDescent="0.35">
      <c r="AH1943" s="25"/>
      <c r="AI1943" s="26"/>
      <c r="AJ1943" s="26"/>
      <c r="AK1943" s="26"/>
      <c r="AL1943" s="26"/>
      <c r="AM1943" s="26"/>
    </row>
    <row r="1944" spans="34:39" x14ac:dyDescent="0.35">
      <c r="AH1944" s="25"/>
      <c r="AI1944" s="26"/>
      <c r="AJ1944" s="26"/>
      <c r="AK1944" s="26"/>
      <c r="AL1944" s="26"/>
      <c r="AM1944" s="26"/>
    </row>
    <row r="1945" spans="34:39" x14ac:dyDescent="0.35">
      <c r="AH1945" s="25"/>
      <c r="AI1945" s="26"/>
      <c r="AJ1945" s="26"/>
      <c r="AK1945" s="26"/>
      <c r="AL1945" s="26"/>
      <c r="AM1945" s="26"/>
    </row>
    <row r="1946" spans="34:39" x14ac:dyDescent="0.35">
      <c r="AH1946" s="25"/>
      <c r="AI1946" s="26"/>
      <c r="AJ1946" s="26"/>
      <c r="AK1946" s="26"/>
      <c r="AL1946" s="26"/>
      <c r="AM1946" s="26"/>
    </row>
    <row r="1947" spans="34:39" x14ac:dyDescent="0.35">
      <c r="AH1947" s="25"/>
      <c r="AI1947" s="26"/>
      <c r="AJ1947" s="26"/>
      <c r="AK1947" s="26"/>
      <c r="AL1947" s="26"/>
      <c r="AM1947" s="26"/>
    </row>
    <row r="1948" spans="34:39" x14ac:dyDescent="0.35">
      <c r="AH1948" s="25"/>
      <c r="AI1948" s="26"/>
      <c r="AJ1948" s="26"/>
      <c r="AK1948" s="26"/>
      <c r="AL1948" s="26"/>
      <c r="AM1948" s="26"/>
    </row>
    <row r="1949" spans="34:39" x14ac:dyDescent="0.35">
      <c r="AH1949" s="25"/>
      <c r="AI1949" s="26"/>
      <c r="AJ1949" s="26"/>
      <c r="AK1949" s="26"/>
      <c r="AL1949" s="26"/>
      <c r="AM1949" s="26"/>
    </row>
    <row r="1950" spans="34:39" x14ac:dyDescent="0.35">
      <c r="AH1950" s="25"/>
      <c r="AI1950" s="26"/>
      <c r="AJ1950" s="26"/>
      <c r="AK1950" s="26"/>
      <c r="AL1950" s="26"/>
      <c r="AM1950" s="26"/>
    </row>
    <row r="1951" spans="34:39" x14ac:dyDescent="0.35">
      <c r="AH1951" s="25"/>
      <c r="AI1951" s="26"/>
      <c r="AJ1951" s="26"/>
      <c r="AK1951" s="26"/>
      <c r="AL1951" s="26"/>
      <c r="AM1951" s="26"/>
    </row>
    <row r="1952" spans="34:39" x14ac:dyDescent="0.35">
      <c r="AH1952" s="25"/>
      <c r="AI1952" s="26"/>
      <c r="AJ1952" s="26"/>
      <c r="AK1952" s="26"/>
      <c r="AL1952" s="26"/>
      <c r="AM1952" s="26"/>
    </row>
    <row r="1953" spans="34:39" x14ac:dyDescent="0.35">
      <c r="AH1953" s="25"/>
      <c r="AI1953" s="26"/>
      <c r="AJ1953" s="26"/>
      <c r="AK1953" s="26"/>
      <c r="AL1953" s="26"/>
      <c r="AM1953" s="26"/>
    </row>
    <row r="1954" spans="34:39" x14ac:dyDescent="0.35">
      <c r="AH1954" s="25"/>
      <c r="AI1954" s="26"/>
      <c r="AJ1954" s="26"/>
      <c r="AK1954" s="26"/>
      <c r="AL1954" s="26"/>
      <c r="AM1954" s="26"/>
    </row>
    <row r="1955" spans="34:39" x14ac:dyDescent="0.35">
      <c r="AH1955" s="25"/>
      <c r="AI1955" s="26"/>
      <c r="AJ1955" s="26"/>
      <c r="AK1955" s="26"/>
      <c r="AL1955" s="26"/>
      <c r="AM1955" s="26"/>
    </row>
    <row r="1956" spans="34:39" x14ac:dyDescent="0.35">
      <c r="AH1956" s="25"/>
      <c r="AI1956" s="26"/>
      <c r="AJ1956" s="26"/>
      <c r="AK1956" s="26"/>
      <c r="AL1956" s="26"/>
      <c r="AM1956" s="26"/>
    </row>
    <row r="1957" spans="34:39" x14ac:dyDescent="0.35">
      <c r="AH1957" s="25"/>
      <c r="AI1957" s="26"/>
      <c r="AJ1957" s="26"/>
      <c r="AK1957" s="26"/>
      <c r="AL1957" s="26"/>
      <c r="AM1957" s="26"/>
    </row>
    <row r="1958" spans="34:39" x14ac:dyDescent="0.35">
      <c r="AH1958" s="25"/>
      <c r="AI1958" s="26"/>
      <c r="AJ1958" s="26"/>
      <c r="AK1958" s="26"/>
      <c r="AL1958" s="26"/>
      <c r="AM1958" s="26"/>
    </row>
    <row r="1959" spans="34:39" x14ac:dyDescent="0.35">
      <c r="AH1959" s="25"/>
      <c r="AI1959" s="26"/>
      <c r="AJ1959" s="26"/>
      <c r="AK1959" s="26"/>
      <c r="AL1959" s="26"/>
      <c r="AM1959" s="26"/>
    </row>
    <row r="1960" spans="34:39" x14ac:dyDescent="0.35">
      <c r="AH1960" s="25"/>
      <c r="AI1960" s="26"/>
      <c r="AJ1960" s="26"/>
      <c r="AK1960" s="26"/>
      <c r="AL1960" s="26"/>
      <c r="AM1960" s="26"/>
    </row>
    <row r="1961" spans="34:39" x14ac:dyDescent="0.35">
      <c r="AH1961" s="25"/>
      <c r="AI1961" s="26"/>
      <c r="AJ1961" s="26"/>
      <c r="AK1961" s="26"/>
      <c r="AL1961" s="26"/>
      <c r="AM1961" s="26"/>
    </row>
    <row r="1962" spans="34:39" x14ac:dyDescent="0.35">
      <c r="AH1962" s="25"/>
      <c r="AI1962" s="26"/>
      <c r="AJ1962" s="26"/>
      <c r="AK1962" s="26"/>
      <c r="AL1962" s="26"/>
      <c r="AM1962" s="26"/>
    </row>
    <row r="1963" spans="34:39" x14ac:dyDescent="0.35">
      <c r="AH1963" s="25"/>
      <c r="AI1963" s="26"/>
      <c r="AJ1963" s="26"/>
      <c r="AK1963" s="26"/>
      <c r="AL1963" s="26"/>
      <c r="AM1963" s="26"/>
    </row>
    <row r="1964" spans="34:39" x14ac:dyDescent="0.35">
      <c r="AH1964" s="25"/>
      <c r="AI1964" s="26"/>
      <c r="AJ1964" s="26"/>
      <c r="AK1964" s="26"/>
      <c r="AL1964" s="26"/>
      <c r="AM1964" s="26"/>
    </row>
    <row r="1965" spans="34:39" x14ac:dyDescent="0.35">
      <c r="AH1965" s="25"/>
      <c r="AI1965" s="26"/>
      <c r="AJ1965" s="26"/>
      <c r="AK1965" s="26"/>
      <c r="AL1965" s="26"/>
      <c r="AM1965" s="26"/>
    </row>
    <row r="1966" spans="34:39" x14ac:dyDescent="0.35">
      <c r="AH1966" s="25"/>
      <c r="AI1966" s="26"/>
      <c r="AJ1966" s="26"/>
      <c r="AK1966" s="26"/>
      <c r="AL1966" s="26"/>
      <c r="AM1966" s="26"/>
    </row>
    <row r="1967" spans="34:39" x14ac:dyDescent="0.35">
      <c r="AH1967" s="25"/>
      <c r="AI1967" s="26"/>
      <c r="AJ1967" s="26"/>
      <c r="AK1967" s="26"/>
      <c r="AL1967" s="26"/>
      <c r="AM1967" s="26"/>
    </row>
    <row r="1968" spans="34:39" x14ac:dyDescent="0.35">
      <c r="AH1968" s="25"/>
      <c r="AI1968" s="26"/>
      <c r="AJ1968" s="26"/>
      <c r="AK1968" s="26"/>
      <c r="AL1968" s="26"/>
      <c r="AM1968" s="26"/>
    </row>
    <row r="1969" spans="34:39" x14ac:dyDescent="0.35">
      <c r="AH1969" s="25"/>
      <c r="AI1969" s="26"/>
      <c r="AJ1969" s="26"/>
      <c r="AK1969" s="26"/>
      <c r="AL1969" s="26"/>
      <c r="AM1969" s="26"/>
    </row>
    <row r="1970" spans="34:39" x14ac:dyDescent="0.35">
      <c r="AH1970" s="25"/>
      <c r="AI1970" s="26"/>
      <c r="AJ1970" s="26"/>
      <c r="AK1970" s="26"/>
      <c r="AL1970" s="26"/>
      <c r="AM1970" s="26"/>
    </row>
    <row r="1971" spans="34:39" x14ac:dyDescent="0.35">
      <c r="AH1971" s="25"/>
      <c r="AI1971" s="26"/>
      <c r="AJ1971" s="26"/>
      <c r="AK1971" s="26"/>
      <c r="AL1971" s="26"/>
      <c r="AM1971" s="26"/>
    </row>
    <row r="1972" spans="34:39" x14ac:dyDescent="0.35">
      <c r="AH1972" s="25"/>
      <c r="AI1972" s="26"/>
      <c r="AJ1972" s="26"/>
      <c r="AK1972" s="26"/>
      <c r="AL1972" s="26"/>
      <c r="AM1972" s="26"/>
    </row>
    <row r="1973" spans="34:39" x14ac:dyDescent="0.35">
      <c r="AH1973" s="25"/>
      <c r="AI1973" s="26"/>
      <c r="AJ1973" s="26"/>
      <c r="AK1973" s="26"/>
      <c r="AL1973" s="26"/>
      <c r="AM1973" s="26"/>
    </row>
    <row r="1974" spans="34:39" x14ac:dyDescent="0.35">
      <c r="AH1974" s="25"/>
      <c r="AI1974" s="26"/>
      <c r="AJ1974" s="26"/>
      <c r="AK1974" s="26"/>
      <c r="AL1974" s="26"/>
      <c r="AM1974" s="26"/>
    </row>
    <row r="1975" spans="34:39" x14ac:dyDescent="0.35">
      <c r="AH1975" s="25"/>
      <c r="AI1975" s="26"/>
      <c r="AJ1975" s="26"/>
      <c r="AK1975" s="26"/>
      <c r="AL1975" s="26"/>
      <c r="AM1975" s="26"/>
    </row>
    <row r="1976" spans="34:39" x14ac:dyDescent="0.35">
      <c r="AH1976" s="25"/>
      <c r="AI1976" s="26"/>
      <c r="AJ1976" s="26"/>
      <c r="AK1976" s="26"/>
      <c r="AL1976" s="26"/>
      <c r="AM1976" s="26"/>
    </row>
    <row r="1977" spans="34:39" x14ac:dyDescent="0.35">
      <c r="AH1977" s="25"/>
      <c r="AI1977" s="26"/>
      <c r="AJ1977" s="26"/>
      <c r="AK1977" s="26"/>
      <c r="AL1977" s="26"/>
      <c r="AM1977" s="26"/>
    </row>
    <row r="1978" spans="34:39" x14ac:dyDescent="0.35">
      <c r="AH1978" s="25"/>
      <c r="AI1978" s="26"/>
      <c r="AJ1978" s="26"/>
      <c r="AK1978" s="26"/>
      <c r="AL1978" s="26"/>
      <c r="AM1978" s="26"/>
    </row>
    <row r="1979" spans="34:39" x14ac:dyDescent="0.35">
      <c r="AH1979" s="25"/>
      <c r="AI1979" s="26"/>
      <c r="AJ1979" s="26"/>
      <c r="AK1979" s="26"/>
      <c r="AL1979" s="26"/>
      <c r="AM1979" s="26"/>
    </row>
    <row r="1980" spans="34:39" x14ac:dyDescent="0.35">
      <c r="AH1980" s="25"/>
      <c r="AI1980" s="26"/>
      <c r="AJ1980" s="26"/>
      <c r="AK1980" s="26"/>
      <c r="AL1980" s="26"/>
      <c r="AM1980" s="26"/>
    </row>
    <row r="1981" spans="34:39" x14ac:dyDescent="0.35">
      <c r="AH1981" s="25"/>
      <c r="AI1981" s="26"/>
      <c r="AJ1981" s="26"/>
      <c r="AK1981" s="26"/>
      <c r="AL1981" s="26"/>
      <c r="AM1981" s="26"/>
    </row>
    <row r="1982" spans="34:39" x14ac:dyDescent="0.35">
      <c r="AH1982" s="25"/>
      <c r="AI1982" s="26"/>
      <c r="AJ1982" s="26"/>
      <c r="AK1982" s="26"/>
      <c r="AL1982" s="26"/>
      <c r="AM1982" s="26"/>
    </row>
    <row r="1983" spans="34:39" x14ac:dyDescent="0.35">
      <c r="AH1983" s="25"/>
      <c r="AI1983" s="26"/>
      <c r="AJ1983" s="26"/>
      <c r="AK1983" s="26"/>
      <c r="AL1983" s="26"/>
      <c r="AM1983" s="26"/>
    </row>
    <row r="1984" spans="34:39" x14ac:dyDescent="0.35">
      <c r="AH1984" s="25"/>
      <c r="AI1984" s="26"/>
      <c r="AJ1984" s="26"/>
      <c r="AK1984" s="26"/>
      <c r="AL1984" s="26"/>
      <c r="AM1984" s="26"/>
    </row>
    <row r="1985" spans="34:39" x14ac:dyDescent="0.35">
      <c r="AH1985" s="25"/>
      <c r="AI1985" s="26"/>
      <c r="AJ1985" s="26"/>
      <c r="AK1985" s="26"/>
      <c r="AL1985" s="26"/>
      <c r="AM1985" s="26"/>
    </row>
    <row r="1986" spans="34:39" x14ac:dyDescent="0.35">
      <c r="AH1986" s="25"/>
      <c r="AI1986" s="26"/>
      <c r="AJ1986" s="26"/>
      <c r="AK1986" s="26"/>
      <c r="AL1986" s="26"/>
      <c r="AM1986" s="26"/>
    </row>
    <row r="1987" spans="34:39" x14ac:dyDescent="0.35">
      <c r="AH1987" s="25"/>
      <c r="AI1987" s="26"/>
      <c r="AJ1987" s="26"/>
      <c r="AK1987" s="26"/>
      <c r="AL1987" s="26"/>
      <c r="AM1987" s="26"/>
    </row>
    <row r="1988" spans="34:39" x14ac:dyDescent="0.35">
      <c r="AH1988" s="25"/>
      <c r="AI1988" s="26"/>
      <c r="AJ1988" s="26"/>
      <c r="AK1988" s="26"/>
      <c r="AL1988" s="26"/>
      <c r="AM1988" s="26"/>
    </row>
    <row r="1989" spans="34:39" x14ac:dyDescent="0.35">
      <c r="AH1989" s="25"/>
      <c r="AI1989" s="26"/>
      <c r="AJ1989" s="26"/>
      <c r="AK1989" s="26"/>
      <c r="AL1989" s="26"/>
      <c r="AM1989" s="26"/>
    </row>
    <row r="1990" spans="34:39" x14ac:dyDescent="0.35">
      <c r="AH1990" s="25"/>
      <c r="AI1990" s="26"/>
      <c r="AJ1990" s="26"/>
      <c r="AK1990" s="26"/>
      <c r="AL1990" s="26"/>
      <c r="AM1990" s="26"/>
    </row>
    <row r="1991" spans="34:39" x14ac:dyDescent="0.35">
      <c r="AH1991" s="25"/>
      <c r="AI1991" s="26"/>
      <c r="AJ1991" s="26"/>
      <c r="AK1991" s="26"/>
      <c r="AL1991" s="26"/>
      <c r="AM1991" s="26"/>
    </row>
    <row r="1992" spans="34:39" x14ac:dyDescent="0.35">
      <c r="AH1992" s="25"/>
      <c r="AI1992" s="26"/>
      <c r="AJ1992" s="26"/>
      <c r="AK1992" s="26"/>
      <c r="AL1992" s="26"/>
      <c r="AM1992" s="26"/>
    </row>
    <row r="1993" spans="34:39" x14ac:dyDescent="0.35">
      <c r="AH1993" s="25"/>
      <c r="AI1993" s="26"/>
      <c r="AJ1993" s="26"/>
      <c r="AK1993" s="26"/>
      <c r="AL1993" s="26"/>
      <c r="AM1993" s="26"/>
    </row>
    <row r="1994" spans="34:39" x14ac:dyDescent="0.35">
      <c r="AH1994" s="25"/>
      <c r="AI1994" s="26"/>
      <c r="AJ1994" s="26"/>
      <c r="AK1994" s="26"/>
      <c r="AL1994" s="26"/>
      <c r="AM1994" s="26"/>
    </row>
    <row r="1995" spans="34:39" x14ac:dyDescent="0.35">
      <c r="AH1995" s="25"/>
      <c r="AI1995" s="26"/>
      <c r="AJ1995" s="26"/>
      <c r="AK1995" s="26"/>
      <c r="AL1995" s="26"/>
      <c r="AM1995" s="26"/>
    </row>
    <row r="1996" spans="34:39" x14ac:dyDescent="0.35">
      <c r="AH1996" s="25"/>
      <c r="AI1996" s="26"/>
      <c r="AJ1996" s="26"/>
      <c r="AK1996" s="26"/>
      <c r="AL1996" s="26"/>
      <c r="AM1996" s="26"/>
    </row>
    <row r="1997" spans="34:39" x14ac:dyDescent="0.35">
      <c r="AH1997" s="25"/>
      <c r="AI1997" s="26"/>
      <c r="AJ1997" s="26"/>
      <c r="AK1997" s="26"/>
      <c r="AL1997" s="26"/>
      <c r="AM1997" s="26"/>
    </row>
    <row r="1998" spans="34:39" x14ac:dyDescent="0.35">
      <c r="AH1998" s="25"/>
      <c r="AI1998" s="26"/>
      <c r="AJ1998" s="26"/>
      <c r="AK1998" s="26"/>
      <c r="AL1998" s="26"/>
      <c r="AM1998" s="26"/>
    </row>
    <row r="1999" spans="34:39" x14ac:dyDescent="0.35">
      <c r="AH1999" s="25"/>
      <c r="AI1999" s="26"/>
      <c r="AJ1999" s="26"/>
      <c r="AK1999" s="26"/>
      <c r="AL1999" s="26"/>
      <c r="AM1999" s="26"/>
    </row>
    <row r="2000" spans="34:39" x14ac:dyDescent="0.35">
      <c r="AH2000" s="25"/>
      <c r="AI2000" s="26"/>
      <c r="AJ2000" s="26"/>
      <c r="AK2000" s="26"/>
      <c r="AL2000" s="26"/>
      <c r="AM2000" s="26"/>
    </row>
    <row r="2001" spans="34:39" x14ac:dyDescent="0.35">
      <c r="AH2001" s="25"/>
      <c r="AI2001" s="26"/>
      <c r="AJ2001" s="26"/>
      <c r="AK2001" s="26"/>
      <c r="AL2001" s="26"/>
      <c r="AM2001" s="26"/>
    </row>
    <row r="2002" spans="34:39" x14ac:dyDescent="0.35">
      <c r="AH2002" s="25"/>
      <c r="AI2002" s="26"/>
      <c r="AJ2002" s="26"/>
      <c r="AK2002" s="26"/>
      <c r="AL2002" s="26"/>
      <c r="AM2002" s="26"/>
    </row>
    <row r="2003" spans="34:39" x14ac:dyDescent="0.35">
      <c r="AH2003" s="25"/>
      <c r="AI2003" s="26"/>
      <c r="AJ2003" s="26"/>
      <c r="AK2003" s="26"/>
      <c r="AL2003" s="26"/>
      <c r="AM2003" s="26"/>
    </row>
    <row r="2004" spans="34:39" x14ac:dyDescent="0.35">
      <c r="AH2004" s="25"/>
      <c r="AI2004" s="26"/>
      <c r="AJ2004" s="26"/>
      <c r="AK2004" s="26"/>
      <c r="AL2004" s="26"/>
      <c r="AM2004" s="26"/>
    </row>
    <row r="2005" spans="34:39" x14ac:dyDescent="0.35">
      <c r="AH2005" s="25"/>
      <c r="AI2005" s="26"/>
      <c r="AJ2005" s="26"/>
      <c r="AK2005" s="26"/>
      <c r="AL2005" s="26"/>
      <c r="AM2005" s="26"/>
    </row>
    <row r="2006" spans="34:39" x14ac:dyDescent="0.35">
      <c r="AH2006" s="25"/>
      <c r="AI2006" s="26"/>
      <c r="AJ2006" s="26"/>
      <c r="AK2006" s="26"/>
      <c r="AL2006" s="26"/>
      <c r="AM2006" s="26"/>
    </row>
    <row r="2007" spans="34:39" x14ac:dyDescent="0.35">
      <c r="AH2007" s="25"/>
      <c r="AI2007" s="26"/>
      <c r="AJ2007" s="26"/>
      <c r="AK2007" s="26"/>
      <c r="AL2007" s="26"/>
      <c r="AM2007" s="26"/>
    </row>
    <row r="2008" spans="34:39" x14ac:dyDescent="0.35">
      <c r="AH2008" s="25"/>
      <c r="AI2008" s="26"/>
      <c r="AJ2008" s="26"/>
      <c r="AK2008" s="26"/>
      <c r="AL2008" s="26"/>
      <c r="AM2008" s="26"/>
    </row>
    <row r="2009" spans="34:39" x14ac:dyDescent="0.35">
      <c r="AH2009" s="25"/>
      <c r="AI2009" s="26"/>
      <c r="AJ2009" s="26"/>
      <c r="AK2009" s="26"/>
      <c r="AL2009" s="26"/>
      <c r="AM2009" s="26"/>
    </row>
    <row r="2010" spans="34:39" x14ac:dyDescent="0.35">
      <c r="AH2010" s="25"/>
      <c r="AI2010" s="26"/>
      <c r="AJ2010" s="26"/>
      <c r="AK2010" s="26"/>
      <c r="AL2010" s="26"/>
      <c r="AM2010" s="26"/>
    </row>
    <row r="2011" spans="34:39" x14ac:dyDescent="0.35">
      <c r="AH2011" s="25"/>
      <c r="AI2011" s="26"/>
      <c r="AJ2011" s="26"/>
      <c r="AK2011" s="26"/>
      <c r="AL2011" s="26"/>
      <c r="AM2011" s="26"/>
    </row>
    <row r="2012" spans="34:39" x14ac:dyDescent="0.35">
      <c r="AH2012" s="25"/>
      <c r="AI2012" s="26"/>
      <c r="AJ2012" s="26"/>
      <c r="AK2012" s="26"/>
      <c r="AL2012" s="26"/>
      <c r="AM2012" s="26"/>
    </row>
    <row r="2013" spans="34:39" x14ac:dyDescent="0.35">
      <c r="AH2013" s="25"/>
      <c r="AI2013" s="26"/>
      <c r="AJ2013" s="26"/>
      <c r="AK2013" s="26"/>
      <c r="AL2013" s="26"/>
      <c r="AM2013" s="26"/>
    </row>
    <row r="2014" spans="34:39" x14ac:dyDescent="0.35">
      <c r="AH2014" s="25"/>
      <c r="AI2014" s="26"/>
      <c r="AJ2014" s="26"/>
      <c r="AK2014" s="26"/>
      <c r="AL2014" s="26"/>
      <c r="AM2014" s="26"/>
    </row>
    <row r="2015" spans="34:39" x14ac:dyDescent="0.35">
      <c r="AH2015" s="25"/>
      <c r="AI2015" s="26"/>
      <c r="AJ2015" s="26"/>
      <c r="AK2015" s="26"/>
      <c r="AL2015" s="26"/>
      <c r="AM2015" s="26"/>
    </row>
    <row r="2016" spans="34:39" x14ac:dyDescent="0.35">
      <c r="AH2016" s="25"/>
      <c r="AI2016" s="26"/>
      <c r="AJ2016" s="26"/>
      <c r="AK2016" s="26"/>
      <c r="AL2016" s="26"/>
      <c r="AM2016" s="26"/>
    </row>
    <row r="2017" spans="34:39" x14ac:dyDescent="0.35">
      <c r="AH2017" s="25"/>
      <c r="AI2017" s="26"/>
      <c r="AJ2017" s="26"/>
      <c r="AK2017" s="26"/>
      <c r="AL2017" s="26"/>
      <c r="AM2017" s="26"/>
    </row>
    <row r="2018" spans="34:39" x14ac:dyDescent="0.35">
      <c r="AH2018" s="25"/>
      <c r="AI2018" s="26"/>
      <c r="AJ2018" s="26"/>
      <c r="AK2018" s="26"/>
      <c r="AL2018" s="26"/>
      <c r="AM2018" s="26"/>
    </row>
    <row r="2019" spans="34:39" x14ac:dyDescent="0.35">
      <c r="AH2019" s="25"/>
      <c r="AI2019" s="26"/>
      <c r="AJ2019" s="26"/>
      <c r="AK2019" s="26"/>
      <c r="AL2019" s="26"/>
      <c r="AM2019" s="26"/>
    </row>
    <row r="2020" spans="34:39" x14ac:dyDescent="0.35">
      <c r="AH2020" s="25"/>
      <c r="AI2020" s="26"/>
      <c r="AJ2020" s="26"/>
      <c r="AK2020" s="26"/>
      <c r="AL2020" s="26"/>
      <c r="AM2020" s="26"/>
    </row>
    <row r="2021" spans="34:39" x14ac:dyDescent="0.35">
      <c r="AH2021" s="25"/>
      <c r="AI2021" s="26"/>
      <c r="AJ2021" s="26"/>
      <c r="AK2021" s="26"/>
      <c r="AL2021" s="26"/>
      <c r="AM2021" s="26"/>
    </row>
    <row r="2022" spans="34:39" x14ac:dyDescent="0.35">
      <c r="AH2022" s="25"/>
      <c r="AI2022" s="26"/>
      <c r="AJ2022" s="26"/>
      <c r="AK2022" s="26"/>
      <c r="AL2022" s="26"/>
      <c r="AM2022" s="26"/>
    </row>
    <row r="2023" spans="34:39" x14ac:dyDescent="0.35">
      <c r="AH2023" s="25"/>
      <c r="AI2023" s="26"/>
      <c r="AJ2023" s="26"/>
      <c r="AK2023" s="26"/>
      <c r="AL2023" s="26"/>
      <c r="AM2023" s="26"/>
    </row>
    <row r="2024" spans="34:39" x14ac:dyDescent="0.35">
      <c r="AH2024" s="25"/>
      <c r="AI2024" s="26"/>
      <c r="AJ2024" s="26"/>
      <c r="AK2024" s="26"/>
      <c r="AL2024" s="26"/>
      <c r="AM2024" s="26"/>
    </row>
    <row r="2025" spans="34:39" x14ac:dyDescent="0.35">
      <c r="AH2025" s="25"/>
      <c r="AI2025" s="26"/>
      <c r="AJ2025" s="26"/>
      <c r="AK2025" s="26"/>
      <c r="AL2025" s="26"/>
      <c r="AM2025" s="26"/>
    </row>
    <row r="2026" spans="34:39" x14ac:dyDescent="0.35">
      <c r="AH2026" s="25"/>
      <c r="AI2026" s="26"/>
      <c r="AJ2026" s="26"/>
      <c r="AK2026" s="26"/>
      <c r="AL2026" s="26"/>
      <c r="AM2026" s="26"/>
    </row>
    <row r="2027" spans="34:39" x14ac:dyDescent="0.35">
      <c r="AH2027" s="25"/>
      <c r="AI2027" s="26"/>
      <c r="AJ2027" s="26"/>
      <c r="AK2027" s="26"/>
      <c r="AL2027" s="26"/>
      <c r="AM2027" s="26"/>
    </row>
    <row r="2028" spans="34:39" x14ac:dyDescent="0.35">
      <c r="AH2028" s="25"/>
      <c r="AI2028" s="26"/>
      <c r="AJ2028" s="26"/>
      <c r="AK2028" s="26"/>
      <c r="AL2028" s="26"/>
      <c r="AM2028" s="26"/>
    </row>
    <row r="2029" spans="34:39" x14ac:dyDescent="0.35">
      <c r="AH2029" s="25"/>
      <c r="AI2029" s="26"/>
      <c r="AJ2029" s="26"/>
      <c r="AK2029" s="26"/>
      <c r="AL2029" s="26"/>
      <c r="AM2029" s="26"/>
    </row>
    <row r="2030" spans="34:39" x14ac:dyDescent="0.35">
      <c r="AH2030" s="25"/>
      <c r="AI2030" s="26"/>
      <c r="AJ2030" s="26"/>
      <c r="AK2030" s="26"/>
      <c r="AL2030" s="26"/>
      <c r="AM2030" s="26"/>
    </row>
    <row r="2031" spans="34:39" x14ac:dyDescent="0.35">
      <c r="AH2031" s="25"/>
      <c r="AI2031" s="26"/>
      <c r="AJ2031" s="26"/>
      <c r="AK2031" s="26"/>
      <c r="AL2031" s="26"/>
      <c r="AM2031" s="26"/>
    </row>
    <row r="2032" spans="34:39" x14ac:dyDescent="0.35">
      <c r="AH2032" s="25"/>
      <c r="AI2032" s="26"/>
      <c r="AJ2032" s="26"/>
      <c r="AK2032" s="26"/>
      <c r="AL2032" s="26"/>
      <c r="AM2032" s="26"/>
    </row>
    <row r="2033" spans="34:39" x14ac:dyDescent="0.35">
      <c r="AH2033" s="25"/>
      <c r="AI2033" s="26"/>
      <c r="AJ2033" s="26"/>
      <c r="AK2033" s="26"/>
      <c r="AL2033" s="26"/>
      <c r="AM2033" s="26"/>
    </row>
    <row r="2034" spans="34:39" x14ac:dyDescent="0.35">
      <c r="AH2034" s="25"/>
      <c r="AI2034" s="26"/>
      <c r="AJ2034" s="26"/>
      <c r="AK2034" s="26"/>
      <c r="AL2034" s="26"/>
      <c r="AM2034" s="26"/>
    </row>
    <row r="2035" spans="34:39" x14ac:dyDescent="0.35">
      <c r="AH2035" s="25"/>
      <c r="AI2035" s="26"/>
      <c r="AJ2035" s="26"/>
      <c r="AK2035" s="26"/>
      <c r="AL2035" s="26"/>
      <c r="AM2035" s="26"/>
    </row>
    <row r="2036" spans="34:39" x14ac:dyDescent="0.35">
      <c r="AH2036" s="25"/>
      <c r="AI2036" s="26"/>
      <c r="AJ2036" s="26"/>
      <c r="AK2036" s="26"/>
      <c r="AL2036" s="26"/>
      <c r="AM2036" s="26"/>
    </row>
    <row r="2037" spans="34:39" x14ac:dyDescent="0.35">
      <c r="AH2037" s="25"/>
      <c r="AI2037" s="26"/>
      <c r="AJ2037" s="26"/>
      <c r="AK2037" s="26"/>
      <c r="AL2037" s="26"/>
      <c r="AM2037" s="26"/>
    </row>
    <row r="2038" spans="34:39" x14ac:dyDescent="0.35">
      <c r="AH2038" s="25"/>
      <c r="AI2038" s="26"/>
      <c r="AJ2038" s="26"/>
      <c r="AK2038" s="26"/>
      <c r="AL2038" s="26"/>
      <c r="AM2038" s="26"/>
    </row>
    <row r="2039" spans="34:39" x14ac:dyDescent="0.35">
      <c r="AH2039" s="25"/>
      <c r="AI2039" s="26"/>
      <c r="AJ2039" s="26"/>
      <c r="AK2039" s="26"/>
      <c r="AL2039" s="26"/>
      <c r="AM2039" s="26"/>
    </row>
    <row r="2040" spans="34:39" x14ac:dyDescent="0.35">
      <c r="AH2040" s="25"/>
      <c r="AI2040" s="26"/>
      <c r="AJ2040" s="26"/>
      <c r="AK2040" s="26"/>
      <c r="AL2040" s="26"/>
      <c r="AM2040" s="26"/>
    </row>
    <row r="2041" spans="34:39" x14ac:dyDescent="0.35">
      <c r="AH2041" s="25"/>
      <c r="AI2041" s="26"/>
      <c r="AJ2041" s="26"/>
      <c r="AK2041" s="26"/>
      <c r="AL2041" s="26"/>
      <c r="AM2041" s="26"/>
    </row>
    <row r="2042" spans="34:39" x14ac:dyDescent="0.35">
      <c r="AH2042" s="25"/>
      <c r="AI2042" s="26"/>
      <c r="AJ2042" s="26"/>
      <c r="AK2042" s="26"/>
      <c r="AL2042" s="26"/>
      <c r="AM2042" s="26"/>
    </row>
    <row r="2043" spans="34:39" x14ac:dyDescent="0.35">
      <c r="AH2043" s="25"/>
      <c r="AI2043" s="26"/>
      <c r="AJ2043" s="26"/>
      <c r="AK2043" s="26"/>
      <c r="AL2043" s="26"/>
      <c r="AM2043" s="26"/>
    </row>
    <row r="2044" spans="34:39" x14ac:dyDescent="0.35">
      <c r="AH2044" s="25"/>
      <c r="AI2044" s="26"/>
      <c r="AJ2044" s="26"/>
      <c r="AK2044" s="26"/>
      <c r="AL2044" s="26"/>
      <c r="AM2044" s="26"/>
    </row>
    <row r="2045" spans="34:39" x14ac:dyDescent="0.35">
      <c r="AH2045" s="25"/>
      <c r="AI2045" s="26"/>
      <c r="AJ2045" s="26"/>
      <c r="AK2045" s="26"/>
      <c r="AL2045" s="26"/>
      <c r="AM2045" s="26"/>
    </row>
    <row r="2046" spans="34:39" x14ac:dyDescent="0.35">
      <c r="AH2046" s="25"/>
      <c r="AI2046" s="26"/>
      <c r="AJ2046" s="26"/>
      <c r="AK2046" s="26"/>
      <c r="AL2046" s="26"/>
      <c r="AM2046" s="26"/>
    </row>
    <row r="2047" spans="34:39" x14ac:dyDescent="0.35">
      <c r="AH2047" s="25"/>
      <c r="AI2047" s="26"/>
      <c r="AJ2047" s="26"/>
      <c r="AK2047" s="26"/>
      <c r="AL2047" s="26"/>
      <c r="AM2047" s="26"/>
    </row>
    <row r="2048" spans="34:39" x14ac:dyDescent="0.35">
      <c r="AH2048" s="25"/>
      <c r="AI2048" s="26"/>
      <c r="AJ2048" s="26"/>
      <c r="AK2048" s="26"/>
      <c r="AL2048" s="26"/>
      <c r="AM2048" s="26"/>
    </row>
    <row r="2049" spans="34:39" x14ac:dyDescent="0.35">
      <c r="AH2049" s="25"/>
      <c r="AI2049" s="26"/>
      <c r="AJ2049" s="26"/>
      <c r="AK2049" s="26"/>
      <c r="AL2049" s="26"/>
      <c r="AM2049" s="26"/>
    </row>
    <row r="2050" spans="34:39" x14ac:dyDescent="0.35">
      <c r="AH2050" s="25"/>
      <c r="AI2050" s="26"/>
      <c r="AJ2050" s="26"/>
      <c r="AK2050" s="26"/>
      <c r="AL2050" s="26"/>
      <c r="AM2050" s="26"/>
    </row>
    <row r="2051" spans="34:39" x14ac:dyDescent="0.35">
      <c r="AH2051" s="25"/>
      <c r="AI2051" s="26"/>
      <c r="AJ2051" s="26"/>
      <c r="AK2051" s="26"/>
      <c r="AL2051" s="26"/>
      <c r="AM2051" s="26"/>
    </row>
    <row r="2052" spans="34:39" x14ac:dyDescent="0.35">
      <c r="AH2052" s="25"/>
      <c r="AI2052" s="26"/>
      <c r="AJ2052" s="26"/>
      <c r="AK2052" s="26"/>
      <c r="AL2052" s="26"/>
      <c r="AM2052" s="26"/>
    </row>
    <row r="2053" spans="34:39" x14ac:dyDescent="0.35">
      <c r="AH2053" s="25"/>
      <c r="AI2053" s="26"/>
      <c r="AJ2053" s="26"/>
      <c r="AK2053" s="26"/>
      <c r="AL2053" s="26"/>
      <c r="AM2053" s="26"/>
    </row>
    <row r="2054" spans="34:39" x14ac:dyDescent="0.35">
      <c r="AH2054" s="25"/>
      <c r="AI2054" s="26"/>
      <c r="AJ2054" s="26"/>
      <c r="AK2054" s="26"/>
      <c r="AL2054" s="26"/>
      <c r="AM2054" s="26"/>
    </row>
    <row r="2055" spans="34:39" x14ac:dyDescent="0.35">
      <c r="AH2055" s="25"/>
      <c r="AI2055" s="26"/>
      <c r="AJ2055" s="26"/>
      <c r="AK2055" s="26"/>
      <c r="AL2055" s="26"/>
      <c r="AM2055" s="26"/>
    </row>
    <row r="2056" spans="34:39" x14ac:dyDescent="0.35">
      <c r="AH2056" s="25"/>
      <c r="AI2056" s="26"/>
      <c r="AJ2056" s="26"/>
      <c r="AK2056" s="26"/>
      <c r="AL2056" s="26"/>
      <c r="AM2056" s="26"/>
    </row>
    <row r="2057" spans="34:39" x14ac:dyDescent="0.35">
      <c r="AH2057" s="25"/>
      <c r="AI2057" s="26"/>
      <c r="AJ2057" s="26"/>
      <c r="AK2057" s="26"/>
      <c r="AL2057" s="26"/>
      <c r="AM2057" s="26"/>
    </row>
    <row r="2058" spans="34:39" x14ac:dyDescent="0.35">
      <c r="AH2058" s="25"/>
      <c r="AI2058" s="26"/>
      <c r="AJ2058" s="26"/>
      <c r="AK2058" s="26"/>
      <c r="AL2058" s="26"/>
      <c r="AM2058" s="26"/>
    </row>
    <row r="2059" spans="34:39" x14ac:dyDescent="0.35">
      <c r="AH2059" s="25"/>
      <c r="AI2059" s="26"/>
      <c r="AJ2059" s="26"/>
      <c r="AK2059" s="26"/>
      <c r="AL2059" s="26"/>
      <c r="AM2059" s="26"/>
    </row>
    <row r="2060" spans="34:39" x14ac:dyDescent="0.35">
      <c r="AH2060" s="25"/>
      <c r="AI2060" s="26"/>
      <c r="AJ2060" s="26"/>
      <c r="AK2060" s="26"/>
      <c r="AL2060" s="26"/>
      <c r="AM2060" s="26"/>
    </row>
    <row r="2061" spans="34:39" x14ac:dyDescent="0.35">
      <c r="AH2061" s="25"/>
      <c r="AI2061" s="26"/>
      <c r="AJ2061" s="26"/>
      <c r="AK2061" s="26"/>
      <c r="AL2061" s="26"/>
      <c r="AM2061" s="26"/>
    </row>
    <row r="2062" spans="34:39" x14ac:dyDescent="0.35">
      <c r="AH2062" s="25"/>
      <c r="AI2062" s="26"/>
      <c r="AJ2062" s="26"/>
      <c r="AK2062" s="26"/>
      <c r="AL2062" s="26"/>
      <c r="AM2062" s="26"/>
    </row>
    <row r="2063" spans="34:39" x14ac:dyDescent="0.35">
      <c r="AH2063" s="25"/>
      <c r="AI2063" s="26"/>
      <c r="AJ2063" s="26"/>
      <c r="AK2063" s="26"/>
      <c r="AL2063" s="26"/>
      <c r="AM2063" s="26"/>
    </row>
    <row r="2064" spans="34:39" x14ac:dyDescent="0.35">
      <c r="AH2064" s="25"/>
      <c r="AI2064" s="26"/>
      <c r="AJ2064" s="26"/>
      <c r="AK2064" s="26"/>
      <c r="AL2064" s="26"/>
      <c r="AM2064" s="26"/>
    </row>
    <row r="2065" spans="34:39" x14ac:dyDescent="0.35">
      <c r="AH2065" s="25"/>
      <c r="AI2065" s="26"/>
      <c r="AJ2065" s="26"/>
      <c r="AK2065" s="26"/>
      <c r="AL2065" s="26"/>
      <c r="AM2065" s="26"/>
    </row>
    <row r="2066" spans="34:39" x14ac:dyDescent="0.35">
      <c r="AH2066" s="25"/>
      <c r="AI2066" s="26"/>
      <c r="AJ2066" s="26"/>
      <c r="AK2066" s="26"/>
      <c r="AL2066" s="26"/>
      <c r="AM2066" s="26"/>
    </row>
    <row r="2067" spans="34:39" x14ac:dyDescent="0.35">
      <c r="AH2067" s="25"/>
      <c r="AI2067" s="26"/>
      <c r="AJ2067" s="26"/>
      <c r="AK2067" s="26"/>
      <c r="AL2067" s="26"/>
      <c r="AM2067" s="26"/>
    </row>
    <row r="2068" spans="34:39" x14ac:dyDescent="0.35">
      <c r="AH2068" s="25"/>
      <c r="AI2068" s="26"/>
      <c r="AJ2068" s="26"/>
      <c r="AK2068" s="26"/>
      <c r="AL2068" s="26"/>
      <c r="AM2068" s="26"/>
    </row>
    <row r="2069" spans="34:39" x14ac:dyDescent="0.35">
      <c r="AH2069" s="25"/>
      <c r="AI2069" s="26"/>
      <c r="AJ2069" s="26"/>
      <c r="AK2069" s="26"/>
      <c r="AL2069" s="26"/>
      <c r="AM2069" s="26"/>
    </row>
    <row r="2070" spans="34:39" x14ac:dyDescent="0.35">
      <c r="AH2070" s="25"/>
      <c r="AI2070" s="26"/>
      <c r="AJ2070" s="26"/>
      <c r="AK2070" s="26"/>
      <c r="AL2070" s="26"/>
      <c r="AM2070" s="26"/>
    </row>
    <row r="2071" spans="34:39" x14ac:dyDescent="0.35">
      <c r="AH2071" s="25"/>
      <c r="AI2071" s="26"/>
      <c r="AJ2071" s="26"/>
      <c r="AK2071" s="26"/>
      <c r="AL2071" s="26"/>
      <c r="AM2071" s="26"/>
    </row>
    <row r="2072" spans="34:39" x14ac:dyDescent="0.35">
      <c r="AH2072" s="25"/>
      <c r="AI2072" s="26"/>
      <c r="AJ2072" s="26"/>
      <c r="AK2072" s="26"/>
      <c r="AL2072" s="26"/>
      <c r="AM2072" s="26"/>
    </row>
    <row r="2073" spans="34:39" x14ac:dyDescent="0.35">
      <c r="AH2073" s="25"/>
      <c r="AI2073" s="26"/>
      <c r="AJ2073" s="26"/>
      <c r="AK2073" s="26"/>
      <c r="AL2073" s="26"/>
      <c r="AM2073" s="26"/>
    </row>
    <row r="2074" spans="34:39" x14ac:dyDescent="0.35">
      <c r="AH2074" s="25"/>
      <c r="AI2074" s="26"/>
      <c r="AJ2074" s="26"/>
      <c r="AK2074" s="26"/>
      <c r="AL2074" s="26"/>
      <c r="AM2074" s="26"/>
    </row>
    <row r="2075" spans="34:39" x14ac:dyDescent="0.35">
      <c r="AH2075" s="25"/>
      <c r="AI2075" s="26"/>
      <c r="AJ2075" s="26"/>
      <c r="AK2075" s="26"/>
      <c r="AL2075" s="26"/>
      <c r="AM2075" s="26"/>
    </row>
    <row r="2076" spans="34:39" x14ac:dyDescent="0.35">
      <c r="AH2076" s="25"/>
      <c r="AI2076" s="26"/>
      <c r="AJ2076" s="26"/>
      <c r="AK2076" s="26"/>
      <c r="AL2076" s="26"/>
      <c r="AM2076" s="26"/>
    </row>
    <row r="2077" spans="34:39" x14ac:dyDescent="0.35">
      <c r="AH2077" s="25"/>
      <c r="AI2077" s="26"/>
      <c r="AJ2077" s="26"/>
      <c r="AK2077" s="26"/>
      <c r="AL2077" s="26"/>
      <c r="AM2077" s="26"/>
    </row>
    <row r="2078" spans="34:39" x14ac:dyDescent="0.35">
      <c r="AH2078" s="25"/>
      <c r="AI2078" s="26"/>
      <c r="AJ2078" s="26"/>
      <c r="AK2078" s="26"/>
      <c r="AL2078" s="26"/>
      <c r="AM2078" s="26"/>
    </row>
    <row r="2079" spans="34:39" x14ac:dyDescent="0.35">
      <c r="AH2079" s="25"/>
      <c r="AI2079" s="26"/>
      <c r="AJ2079" s="26"/>
      <c r="AK2079" s="26"/>
      <c r="AL2079" s="26"/>
      <c r="AM2079" s="26"/>
    </row>
    <row r="2080" spans="34:39" x14ac:dyDescent="0.35">
      <c r="AH2080" s="25"/>
      <c r="AI2080" s="26"/>
      <c r="AJ2080" s="26"/>
      <c r="AK2080" s="26"/>
      <c r="AL2080" s="26"/>
      <c r="AM2080" s="26"/>
    </row>
    <row r="2081" spans="34:39" x14ac:dyDescent="0.35">
      <c r="AH2081" s="25"/>
      <c r="AI2081" s="26"/>
      <c r="AJ2081" s="26"/>
      <c r="AK2081" s="26"/>
      <c r="AL2081" s="26"/>
      <c r="AM2081" s="26"/>
    </row>
    <row r="2082" spans="34:39" x14ac:dyDescent="0.35">
      <c r="AH2082" s="25"/>
      <c r="AI2082" s="26"/>
      <c r="AJ2082" s="26"/>
      <c r="AK2082" s="26"/>
      <c r="AL2082" s="26"/>
      <c r="AM2082" s="26"/>
    </row>
    <row r="2083" spans="34:39" x14ac:dyDescent="0.35">
      <c r="AH2083" s="25"/>
      <c r="AI2083" s="26"/>
      <c r="AJ2083" s="26"/>
      <c r="AK2083" s="26"/>
      <c r="AL2083" s="26"/>
      <c r="AM2083" s="26"/>
    </row>
    <row r="2084" spans="34:39" x14ac:dyDescent="0.35">
      <c r="AH2084" s="25"/>
      <c r="AI2084" s="26"/>
      <c r="AJ2084" s="26"/>
      <c r="AK2084" s="26"/>
      <c r="AL2084" s="26"/>
      <c r="AM2084" s="26"/>
    </row>
    <row r="2085" spans="34:39" x14ac:dyDescent="0.35">
      <c r="AH2085" s="25"/>
      <c r="AI2085" s="26"/>
      <c r="AJ2085" s="26"/>
      <c r="AK2085" s="26"/>
      <c r="AL2085" s="26"/>
      <c r="AM2085" s="26"/>
    </row>
    <row r="2086" spans="34:39" x14ac:dyDescent="0.35">
      <c r="AH2086" s="25"/>
      <c r="AI2086" s="26"/>
      <c r="AJ2086" s="26"/>
      <c r="AK2086" s="26"/>
      <c r="AL2086" s="26"/>
      <c r="AM2086" s="26"/>
    </row>
    <row r="2087" spans="34:39" x14ac:dyDescent="0.35">
      <c r="AH2087" s="25"/>
      <c r="AI2087" s="26"/>
      <c r="AJ2087" s="26"/>
      <c r="AK2087" s="26"/>
      <c r="AL2087" s="26"/>
      <c r="AM2087" s="26"/>
    </row>
    <row r="2088" spans="34:39" x14ac:dyDescent="0.35">
      <c r="AH2088" s="25"/>
      <c r="AI2088" s="26"/>
      <c r="AJ2088" s="26"/>
      <c r="AK2088" s="26"/>
      <c r="AL2088" s="26"/>
      <c r="AM2088" s="26"/>
    </row>
    <row r="2089" spans="34:39" x14ac:dyDescent="0.35">
      <c r="AH2089" s="25"/>
      <c r="AI2089" s="26"/>
      <c r="AJ2089" s="26"/>
      <c r="AK2089" s="26"/>
      <c r="AL2089" s="26"/>
      <c r="AM2089" s="26"/>
    </row>
    <row r="2090" spans="34:39" x14ac:dyDescent="0.35">
      <c r="AH2090" s="25"/>
      <c r="AI2090" s="26"/>
      <c r="AJ2090" s="26"/>
      <c r="AK2090" s="26"/>
      <c r="AL2090" s="26"/>
      <c r="AM2090" s="26"/>
    </row>
    <row r="2091" spans="34:39" x14ac:dyDescent="0.35">
      <c r="AH2091" s="25"/>
      <c r="AI2091" s="26"/>
      <c r="AJ2091" s="26"/>
      <c r="AK2091" s="26"/>
      <c r="AL2091" s="26"/>
      <c r="AM2091" s="26"/>
    </row>
    <row r="2092" spans="34:39" x14ac:dyDescent="0.35">
      <c r="AH2092" s="25"/>
      <c r="AI2092" s="26"/>
      <c r="AJ2092" s="26"/>
      <c r="AK2092" s="26"/>
      <c r="AL2092" s="26"/>
      <c r="AM2092" s="26"/>
    </row>
    <row r="2093" spans="34:39" x14ac:dyDescent="0.35">
      <c r="AH2093" s="25"/>
      <c r="AI2093" s="26"/>
      <c r="AJ2093" s="26"/>
      <c r="AK2093" s="26"/>
      <c r="AL2093" s="26"/>
      <c r="AM2093" s="26"/>
    </row>
    <row r="2094" spans="34:39" x14ac:dyDescent="0.35">
      <c r="AH2094" s="25"/>
      <c r="AI2094" s="26"/>
      <c r="AJ2094" s="26"/>
      <c r="AK2094" s="26"/>
      <c r="AL2094" s="26"/>
      <c r="AM2094" s="26"/>
    </row>
    <row r="2095" spans="34:39" x14ac:dyDescent="0.35">
      <c r="AH2095" s="25"/>
      <c r="AI2095" s="26"/>
      <c r="AJ2095" s="26"/>
      <c r="AK2095" s="26"/>
      <c r="AL2095" s="26"/>
      <c r="AM2095" s="26"/>
    </row>
    <row r="2096" spans="34:39" x14ac:dyDescent="0.35">
      <c r="AH2096" s="25"/>
      <c r="AI2096" s="26"/>
      <c r="AJ2096" s="26"/>
      <c r="AK2096" s="26"/>
      <c r="AL2096" s="26"/>
      <c r="AM2096" s="26"/>
    </row>
    <row r="2097" spans="34:39" x14ac:dyDescent="0.35">
      <c r="AH2097" s="25"/>
      <c r="AI2097" s="26"/>
      <c r="AJ2097" s="26"/>
      <c r="AK2097" s="26"/>
      <c r="AL2097" s="26"/>
      <c r="AM2097" s="26"/>
    </row>
    <row r="2098" spans="34:39" x14ac:dyDescent="0.35">
      <c r="AH2098" s="25"/>
      <c r="AI2098" s="26"/>
      <c r="AJ2098" s="26"/>
      <c r="AK2098" s="26"/>
      <c r="AL2098" s="26"/>
      <c r="AM2098" s="26"/>
    </row>
    <row r="2099" spans="34:39" x14ac:dyDescent="0.35">
      <c r="AH2099" s="25"/>
      <c r="AI2099" s="26"/>
      <c r="AJ2099" s="26"/>
      <c r="AK2099" s="26"/>
      <c r="AL2099" s="26"/>
      <c r="AM2099" s="26"/>
    </row>
    <row r="2100" spans="34:39" x14ac:dyDescent="0.35">
      <c r="AH2100" s="25"/>
      <c r="AI2100" s="26"/>
      <c r="AJ2100" s="26"/>
      <c r="AK2100" s="26"/>
      <c r="AL2100" s="26"/>
      <c r="AM2100" s="26"/>
    </row>
    <row r="2101" spans="34:39" x14ac:dyDescent="0.35">
      <c r="AH2101" s="25"/>
      <c r="AI2101" s="26"/>
      <c r="AJ2101" s="26"/>
      <c r="AK2101" s="26"/>
      <c r="AL2101" s="26"/>
      <c r="AM2101" s="26"/>
    </row>
    <row r="2102" spans="34:39" x14ac:dyDescent="0.35">
      <c r="AH2102" s="25"/>
      <c r="AI2102" s="26"/>
      <c r="AJ2102" s="26"/>
      <c r="AK2102" s="26"/>
      <c r="AL2102" s="26"/>
      <c r="AM2102" s="26"/>
    </row>
    <row r="2103" spans="34:39" x14ac:dyDescent="0.35">
      <c r="AH2103" s="25"/>
      <c r="AI2103" s="26"/>
      <c r="AJ2103" s="26"/>
      <c r="AK2103" s="26"/>
      <c r="AL2103" s="26"/>
      <c r="AM2103" s="26"/>
    </row>
    <row r="2104" spans="34:39" x14ac:dyDescent="0.35">
      <c r="AH2104" s="25"/>
      <c r="AI2104" s="26"/>
      <c r="AJ2104" s="26"/>
      <c r="AK2104" s="26"/>
      <c r="AL2104" s="26"/>
      <c r="AM2104" s="26"/>
    </row>
    <row r="2105" spans="34:39" x14ac:dyDescent="0.35">
      <c r="AH2105" s="25"/>
      <c r="AI2105" s="26"/>
      <c r="AJ2105" s="26"/>
      <c r="AK2105" s="26"/>
      <c r="AL2105" s="26"/>
      <c r="AM2105" s="26"/>
    </row>
    <row r="2106" spans="34:39" x14ac:dyDescent="0.35">
      <c r="AH2106" s="25"/>
      <c r="AI2106" s="26"/>
      <c r="AJ2106" s="26"/>
      <c r="AK2106" s="26"/>
      <c r="AL2106" s="26"/>
      <c r="AM2106" s="26"/>
    </row>
    <row r="2107" spans="34:39" x14ac:dyDescent="0.35">
      <c r="AH2107" s="25"/>
      <c r="AI2107" s="26"/>
      <c r="AJ2107" s="26"/>
      <c r="AK2107" s="26"/>
      <c r="AL2107" s="26"/>
      <c r="AM2107" s="26"/>
    </row>
    <row r="2108" spans="34:39" x14ac:dyDescent="0.35">
      <c r="AH2108" s="25"/>
      <c r="AI2108" s="26"/>
      <c r="AJ2108" s="26"/>
      <c r="AK2108" s="26"/>
      <c r="AL2108" s="26"/>
      <c r="AM2108" s="26"/>
    </row>
    <row r="2109" spans="34:39" x14ac:dyDescent="0.35">
      <c r="AH2109" s="25"/>
      <c r="AI2109" s="26"/>
      <c r="AJ2109" s="26"/>
      <c r="AK2109" s="26"/>
      <c r="AL2109" s="26"/>
      <c r="AM2109" s="26"/>
    </row>
    <row r="2110" spans="34:39" x14ac:dyDescent="0.35">
      <c r="AH2110" s="25"/>
      <c r="AI2110" s="26"/>
      <c r="AJ2110" s="26"/>
      <c r="AK2110" s="26"/>
      <c r="AL2110" s="26"/>
      <c r="AM2110" s="26"/>
    </row>
    <row r="2111" spans="34:39" x14ac:dyDescent="0.35">
      <c r="AH2111" s="25"/>
      <c r="AI2111" s="26"/>
      <c r="AJ2111" s="26"/>
      <c r="AK2111" s="26"/>
      <c r="AL2111" s="26"/>
      <c r="AM2111" s="26"/>
    </row>
    <row r="2112" spans="34:39" x14ac:dyDescent="0.35">
      <c r="AH2112" s="25"/>
      <c r="AI2112" s="26"/>
      <c r="AJ2112" s="26"/>
      <c r="AK2112" s="26"/>
      <c r="AL2112" s="26"/>
      <c r="AM2112" s="26"/>
    </row>
    <row r="2113" spans="34:39" x14ac:dyDescent="0.35">
      <c r="AH2113" s="25"/>
      <c r="AI2113" s="26"/>
      <c r="AJ2113" s="26"/>
      <c r="AK2113" s="26"/>
      <c r="AL2113" s="26"/>
      <c r="AM2113" s="26"/>
    </row>
    <row r="2114" spans="34:39" x14ac:dyDescent="0.35">
      <c r="AH2114" s="25"/>
      <c r="AI2114" s="26"/>
      <c r="AJ2114" s="26"/>
      <c r="AK2114" s="26"/>
      <c r="AL2114" s="26"/>
      <c r="AM2114" s="26"/>
    </row>
    <row r="2115" spans="34:39" x14ac:dyDescent="0.35">
      <c r="AH2115" s="25"/>
      <c r="AI2115" s="26"/>
      <c r="AJ2115" s="26"/>
      <c r="AK2115" s="26"/>
      <c r="AL2115" s="26"/>
      <c r="AM2115" s="26"/>
    </row>
    <row r="2116" spans="34:39" x14ac:dyDescent="0.35">
      <c r="AH2116" s="25"/>
      <c r="AI2116" s="26"/>
      <c r="AJ2116" s="26"/>
      <c r="AK2116" s="26"/>
      <c r="AL2116" s="26"/>
      <c r="AM2116" s="26"/>
    </row>
    <row r="2117" spans="34:39" x14ac:dyDescent="0.35">
      <c r="AH2117" s="25"/>
      <c r="AI2117" s="26"/>
      <c r="AJ2117" s="26"/>
      <c r="AK2117" s="26"/>
      <c r="AL2117" s="26"/>
      <c r="AM2117" s="26"/>
    </row>
    <row r="2118" spans="34:39" x14ac:dyDescent="0.35">
      <c r="AH2118" s="25"/>
      <c r="AI2118" s="26"/>
      <c r="AJ2118" s="26"/>
      <c r="AK2118" s="26"/>
      <c r="AL2118" s="26"/>
      <c r="AM2118" s="26"/>
    </row>
    <row r="2119" spans="34:39" x14ac:dyDescent="0.35">
      <c r="AH2119" s="25"/>
      <c r="AI2119" s="26"/>
      <c r="AJ2119" s="26"/>
      <c r="AK2119" s="26"/>
      <c r="AL2119" s="26"/>
      <c r="AM2119" s="26"/>
    </row>
    <row r="2120" spans="34:39" x14ac:dyDescent="0.35">
      <c r="AH2120" s="25"/>
      <c r="AI2120" s="26"/>
      <c r="AJ2120" s="26"/>
      <c r="AK2120" s="26"/>
      <c r="AL2120" s="26"/>
      <c r="AM2120" s="26"/>
    </row>
    <row r="2121" spans="34:39" x14ac:dyDescent="0.35">
      <c r="AH2121" s="25"/>
      <c r="AI2121" s="26"/>
      <c r="AJ2121" s="26"/>
      <c r="AK2121" s="26"/>
      <c r="AL2121" s="26"/>
      <c r="AM2121" s="26"/>
    </row>
    <row r="2122" spans="34:39" x14ac:dyDescent="0.35">
      <c r="AH2122" s="25"/>
      <c r="AI2122" s="26"/>
      <c r="AJ2122" s="26"/>
      <c r="AK2122" s="26"/>
      <c r="AL2122" s="26"/>
      <c r="AM2122" s="26"/>
    </row>
    <row r="2123" spans="34:39" x14ac:dyDescent="0.35">
      <c r="AH2123" s="25"/>
      <c r="AI2123" s="26"/>
      <c r="AJ2123" s="26"/>
      <c r="AK2123" s="26"/>
      <c r="AL2123" s="26"/>
      <c r="AM2123" s="26"/>
    </row>
    <row r="2124" spans="34:39" x14ac:dyDescent="0.35">
      <c r="AH2124" s="25"/>
      <c r="AI2124" s="26"/>
      <c r="AJ2124" s="26"/>
      <c r="AK2124" s="26"/>
      <c r="AL2124" s="26"/>
      <c r="AM2124" s="26"/>
    </row>
    <row r="2125" spans="34:39" x14ac:dyDescent="0.35">
      <c r="AH2125" s="25"/>
      <c r="AI2125" s="26"/>
      <c r="AJ2125" s="26"/>
      <c r="AK2125" s="26"/>
      <c r="AL2125" s="26"/>
      <c r="AM2125" s="26"/>
    </row>
    <row r="2126" spans="34:39" x14ac:dyDescent="0.35">
      <c r="AH2126" s="25"/>
      <c r="AI2126" s="26"/>
      <c r="AJ2126" s="26"/>
      <c r="AK2126" s="26"/>
      <c r="AL2126" s="26"/>
      <c r="AM2126" s="26"/>
    </row>
    <row r="2127" spans="34:39" x14ac:dyDescent="0.35">
      <c r="AH2127" s="25"/>
      <c r="AI2127" s="26"/>
      <c r="AJ2127" s="26"/>
      <c r="AK2127" s="26"/>
      <c r="AL2127" s="26"/>
      <c r="AM2127" s="26"/>
    </row>
    <row r="2128" spans="34:39" x14ac:dyDescent="0.35">
      <c r="AH2128" s="25"/>
      <c r="AI2128" s="26"/>
      <c r="AJ2128" s="26"/>
      <c r="AK2128" s="26"/>
      <c r="AL2128" s="26"/>
      <c r="AM2128" s="26"/>
    </row>
    <row r="2129" spans="34:39" x14ac:dyDescent="0.35">
      <c r="AH2129" s="25"/>
      <c r="AI2129" s="26"/>
      <c r="AJ2129" s="26"/>
      <c r="AK2129" s="26"/>
      <c r="AL2129" s="26"/>
      <c r="AM2129" s="26"/>
    </row>
    <row r="2130" spans="34:39" x14ac:dyDescent="0.35">
      <c r="AH2130" s="25"/>
      <c r="AI2130" s="26"/>
      <c r="AJ2130" s="26"/>
      <c r="AK2130" s="26"/>
      <c r="AL2130" s="26"/>
      <c r="AM2130" s="26"/>
    </row>
    <row r="2131" spans="34:39" x14ac:dyDescent="0.35">
      <c r="AH2131" s="25"/>
      <c r="AI2131" s="26"/>
      <c r="AJ2131" s="26"/>
      <c r="AK2131" s="26"/>
      <c r="AL2131" s="26"/>
      <c r="AM2131" s="26"/>
    </row>
    <row r="2132" spans="34:39" x14ac:dyDescent="0.35">
      <c r="AH2132" s="25"/>
      <c r="AI2132" s="26"/>
      <c r="AJ2132" s="26"/>
      <c r="AK2132" s="26"/>
      <c r="AL2132" s="26"/>
      <c r="AM2132" s="26"/>
    </row>
    <row r="2133" spans="34:39" x14ac:dyDescent="0.35">
      <c r="AH2133" s="25"/>
      <c r="AI2133" s="26"/>
      <c r="AJ2133" s="26"/>
      <c r="AK2133" s="26"/>
      <c r="AL2133" s="26"/>
      <c r="AM2133" s="26"/>
    </row>
    <row r="2134" spans="34:39" x14ac:dyDescent="0.35">
      <c r="AH2134" s="25"/>
      <c r="AI2134" s="26"/>
      <c r="AJ2134" s="26"/>
      <c r="AK2134" s="26"/>
      <c r="AL2134" s="26"/>
      <c r="AM2134" s="26"/>
    </row>
    <row r="2135" spans="34:39" x14ac:dyDescent="0.35">
      <c r="AH2135" s="25"/>
      <c r="AI2135" s="26"/>
      <c r="AJ2135" s="26"/>
      <c r="AK2135" s="26"/>
      <c r="AL2135" s="26"/>
      <c r="AM2135" s="26"/>
    </row>
    <row r="2136" spans="34:39" x14ac:dyDescent="0.35">
      <c r="AH2136" s="25"/>
      <c r="AI2136" s="26"/>
      <c r="AJ2136" s="26"/>
      <c r="AK2136" s="26"/>
      <c r="AL2136" s="26"/>
      <c r="AM2136" s="26"/>
    </row>
    <row r="2137" spans="34:39" x14ac:dyDescent="0.35">
      <c r="AH2137" s="25"/>
      <c r="AI2137" s="26"/>
      <c r="AJ2137" s="26"/>
      <c r="AK2137" s="26"/>
      <c r="AL2137" s="26"/>
      <c r="AM2137" s="26"/>
    </row>
    <row r="2138" spans="34:39" x14ac:dyDescent="0.35">
      <c r="AH2138" s="25"/>
      <c r="AI2138" s="26"/>
      <c r="AJ2138" s="26"/>
      <c r="AK2138" s="26"/>
      <c r="AL2138" s="26"/>
      <c r="AM2138" s="26"/>
    </row>
    <row r="2139" spans="34:39" x14ac:dyDescent="0.35">
      <c r="AH2139" s="25"/>
      <c r="AI2139" s="26"/>
      <c r="AJ2139" s="26"/>
      <c r="AK2139" s="26"/>
      <c r="AL2139" s="26"/>
      <c r="AM2139" s="26"/>
    </row>
    <row r="2140" spans="34:39" x14ac:dyDescent="0.35">
      <c r="AH2140" s="25"/>
      <c r="AI2140" s="26"/>
      <c r="AJ2140" s="26"/>
      <c r="AK2140" s="26"/>
      <c r="AL2140" s="26"/>
      <c r="AM2140" s="26"/>
    </row>
    <row r="2141" spans="34:39" x14ac:dyDescent="0.35">
      <c r="AH2141" s="25"/>
      <c r="AI2141" s="26"/>
      <c r="AJ2141" s="26"/>
      <c r="AK2141" s="26"/>
      <c r="AL2141" s="26"/>
      <c r="AM2141" s="26"/>
    </row>
    <row r="2142" spans="34:39" x14ac:dyDescent="0.35">
      <c r="AH2142" s="25"/>
      <c r="AI2142" s="26"/>
      <c r="AJ2142" s="26"/>
      <c r="AK2142" s="26"/>
      <c r="AL2142" s="26"/>
      <c r="AM2142" s="26"/>
    </row>
    <row r="2143" spans="34:39" x14ac:dyDescent="0.35">
      <c r="AH2143" s="25"/>
      <c r="AI2143" s="26"/>
      <c r="AJ2143" s="26"/>
      <c r="AK2143" s="26"/>
      <c r="AL2143" s="26"/>
      <c r="AM2143" s="26"/>
    </row>
    <row r="2144" spans="34:39" x14ac:dyDescent="0.35">
      <c r="AH2144" s="25"/>
      <c r="AI2144" s="26"/>
      <c r="AJ2144" s="26"/>
      <c r="AK2144" s="26"/>
      <c r="AL2144" s="26"/>
      <c r="AM2144" s="26"/>
    </row>
    <row r="2145" spans="34:39" x14ac:dyDescent="0.35">
      <c r="AH2145" s="25"/>
      <c r="AI2145" s="26"/>
      <c r="AJ2145" s="26"/>
      <c r="AK2145" s="26"/>
      <c r="AL2145" s="26"/>
      <c r="AM2145" s="26"/>
    </row>
    <row r="2146" spans="34:39" x14ac:dyDescent="0.35">
      <c r="AH2146" s="25"/>
      <c r="AI2146" s="26"/>
      <c r="AJ2146" s="26"/>
      <c r="AK2146" s="26"/>
      <c r="AL2146" s="26"/>
      <c r="AM2146" s="26"/>
    </row>
    <row r="2147" spans="34:39" x14ac:dyDescent="0.35">
      <c r="AH2147" s="25"/>
      <c r="AI2147" s="26"/>
      <c r="AJ2147" s="26"/>
      <c r="AK2147" s="26"/>
      <c r="AL2147" s="26"/>
      <c r="AM2147" s="26"/>
    </row>
    <row r="2148" spans="34:39" x14ac:dyDescent="0.35">
      <c r="AH2148" s="25"/>
      <c r="AI2148" s="26"/>
      <c r="AJ2148" s="26"/>
      <c r="AK2148" s="26"/>
      <c r="AL2148" s="26"/>
      <c r="AM2148" s="26"/>
    </row>
    <row r="2149" spans="34:39" x14ac:dyDescent="0.35">
      <c r="AH2149" s="25"/>
      <c r="AI2149" s="26"/>
      <c r="AJ2149" s="26"/>
      <c r="AK2149" s="26"/>
      <c r="AL2149" s="26"/>
      <c r="AM2149" s="26"/>
    </row>
    <row r="2150" spans="34:39" x14ac:dyDescent="0.35">
      <c r="AH2150" s="25"/>
      <c r="AI2150" s="26"/>
      <c r="AJ2150" s="26"/>
      <c r="AK2150" s="26"/>
      <c r="AL2150" s="26"/>
      <c r="AM2150" s="26"/>
    </row>
    <row r="2151" spans="34:39" x14ac:dyDescent="0.35">
      <c r="AH2151" s="25"/>
      <c r="AI2151" s="26"/>
      <c r="AJ2151" s="26"/>
      <c r="AK2151" s="26"/>
      <c r="AL2151" s="26"/>
      <c r="AM2151" s="26"/>
    </row>
    <row r="2152" spans="34:39" x14ac:dyDescent="0.35">
      <c r="AH2152" s="25"/>
      <c r="AI2152" s="26"/>
      <c r="AJ2152" s="26"/>
      <c r="AK2152" s="26"/>
      <c r="AL2152" s="26"/>
      <c r="AM2152" s="26"/>
    </row>
    <row r="2153" spans="34:39" x14ac:dyDescent="0.35">
      <c r="AH2153" s="25"/>
      <c r="AI2153" s="26"/>
      <c r="AJ2153" s="26"/>
      <c r="AK2153" s="26"/>
      <c r="AL2153" s="26"/>
      <c r="AM2153" s="26"/>
    </row>
    <row r="2154" spans="34:39" x14ac:dyDescent="0.35">
      <c r="AH2154" s="25"/>
      <c r="AI2154" s="26"/>
      <c r="AJ2154" s="26"/>
      <c r="AK2154" s="26"/>
      <c r="AL2154" s="26"/>
      <c r="AM2154" s="26"/>
    </row>
    <row r="2155" spans="34:39" x14ac:dyDescent="0.35">
      <c r="AH2155" s="25"/>
      <c r="AI2155" s="26"/>
      <c r="AJ2155" s="26"/>
      <c r="AK2155" s="26"/>
      <c r="AL2155" s="26"/>
      <c r="AM2155" s="26"/>
    </row>
    <row r="2156" spans="34:39" x14ac:dyDescent="0.35">
      <c r="AH2156" s="25"/>
      <c r="AI2156" s="26"/>
      <c r="AJ2156" s="26"/>
      <c r="AK2156" s="26"/>
      <c r="AL2156" s="26"/>
      <c r="AM2156" s="26"/>
    </row>
    <row r="2157" spans="34:39" x14ac:dyDescent="0.35">
      <c r="AH2157" s="25"/>
      <c r="AI2157" s="26"/>
      <c r="AJ2157" s="26"/>
      <c r="AK2157" s="26"/>
      <c r="AL2157" s="26"/>
      <c r="AM2157" s="26"/>
    </row>
    <row r="2158" spans="34:39" x14ac:dyDescent="0.35">
      <c r="AH2158" s="25"/>
      <c r="AI2158" s="26"/>
      <c r="AJ2158" s="26"/>
      <c r="AK2158" s="26"/>
      <c r="AL2158" s="26"/>
      <c r="AM2158" s="26"/>
    </row>
    <row r="2159" spans="34:39" x14ac:dyDescent="0.35">
      <c r="AH2159" s="25"/>
      <c r="AI2159" s="26"/>
      <c r="AJ2159" s="26"/>
      <c r="AK2159" s="26"/>
      <c r="AL2159" s="26"/>
      <c r="AM2159" s="26"/>
    </row>
    <row r="2160" spans="34:39" x14ac:dyDescent="0.35">
      <c r="AH2160" s="25"/>
      <c r="AI2160" s="26"/>
      <c r="AJ2160" s="26"/>
      <c r="AK2160" s="26"/>
      <c r="AL2160" s="26"/>
      <c r="AM2160" s="26"/>
    </row>
    <row r="2161" spans="34:39" x14ac:dyDescent="0.35">
      <c r="AH2161" s="25"/>
      <c r="AI2161" s="26"/>
      <c r="AJ2161" s="26"/>
      <c r="AK2161" s="26"/>
      <c r="AL2161" s="26"/>
      <c r="AM2161" s="26"/>
    </row>
    <row r="2162" spans="34:39" x14ac:dyDescent="0.35">
      <c r="AH2162" s="25"/>
      <c r="AI2162" s="26"/>
      <c r="AJ2162" s="26"/>
      <c r="AK2162" s="26"/>
      <c r="AL2162" s="26"/>
      <c r="AM2162" s="26"/>
    </row>
    <row r="2163" spans="34:39" x14ac:dyDescent="0.35">
      <c r="AH2163" s="25"/>
      <c r="AI2163" s="26"/>
      <c r="AJ2163" s="26"/>
      <c r="AK2163" s="26"/>
      <c r="AL2163" s="26"/>
      <c r="AM2163" s="26"/>
    </row>
    <row r="2164" spans="34:39" x14ac:dyDescent="0.35">
      <c r="AH2164" s="25"/>
      <c r="AI2164" s="26"/>
      <c r="AJ2164" s="26"/>
      <c r="AK2164" s="26"/>
      <c r="AL2164" s="26"/>
      <c r="AM2164" s="26"/>
    </row>
    <row r="2165" spans="34:39" x14ac:dyDescent="0.35">
      <c r="AH2165" s="25"/>
      <c r="AI2165" s="26"/>
      <c r="AJ2165" s="26"/>
      <c r="AK2165" s="26"/>
      <c r="AL2165" s="26"/>
      <c r="AM2165" s="26"/>
    </row>
    <row r="2166" spans="34:39" x14ac:dyDescent="0.35">
      <c r="AH2166" s="25"/>
      <c r="AI2166" s="26"/>
      <c r="AJ2166" s="26"/>
      <c r="AK2166" s="26"/>
      <c r="AL2166" s="26"/>
      <c r="AM2166" s="26"/>
    </row>
    <row r="2167" spans="34:39" x14ac:dyDescent="0.35">
      <c r="AH2167" s="25"/>
      <c r="AI2167" s="26"/>
      <c r="AJ2167" s="26"/>
      <c r="AK2167" s="26"/>
      <c r="AL2167" s="26"/>
      <c r="AM2167" s="26"/>
    </row>
    <row r="2168" spans="34:39" x14ac:dyDescent="0.35">
      <c r="AH2168" s="25"/>
      <c r="AI2168" s="26"/>
      <c r="AJ2168" s="26"/>
      <c r="AK2168" s="26"/>
      <c r="AL2168" s="26"/>
      <c r="AM2168" s="26"/>
    </row>
    <row r="2169" spans="34:39" x14ac:dyDescent="0.35">
      <c r="AH2169" s="25"/>
      <c r="AI2169" s="26"/>
      <c r="AJ2169" s="26"/>
      <c r="AK2169" s="26"/>
      <c r="AL2169" s="26"/>
      <c r="AM2169" s="26"/>
    </row>
    <row r="2170" spans="34:39" x14ac:dyDescent="0.35">
      <c r="AH2170" s="25"/>
      <c r="AI2170" s="26"/>
      <c r="AJ2170" s="26"/>
      <c r="AK2170" s="26"/>
      <c r="AL2170" s="26"/>
      <c r="AM2170" s="26"/>
    </row>
    <row r="2171" spans="34:39" x14ac:dyDescent="0.35">
      <c r="AH2171" s="25"/>
      <c r="AI2171" s="26"/>
      <c r="AJ2171" s="26"/>
      <c r="AK2171" s="26"/>
      <c r="AL2171" s="26"/>
      <c r="AM2171" s="26"/>
    </row>
    <row r="2172" spans="34:39" x14ac:dyDescent="0.35">
      <c r="AH2172" s="25"/>
      <c r="AI2172" s="26"/>
      <c r="AJ2172" s="26"/>
      <c r="AK2172" s="26"/>
      <c r="AL2172" s="26"/>
      <c r="AM2172" s="26"/>
    </row>
    <row r="2173" spans="34:39" x14ac:dyDescent="0.35">
      <c r="AH2173" s="25"/>
      <c r="AI2173" s="26"/>
      <c r="AJ2173" s="26"/>
      <c r="AK2173" s="26"/>
      <c r="AL2173" s="26"/>
      <c r="AM2173" s="26"/>
    </row>
    <row r="2174" spans="34:39" x14ac:dyDescent="0.35">
      <c r="AH2174" s="25"/>
      <c r="AI2174" s="26"/>
      <c r="AJ2174" s="26"/>
      <c r="AK2174" s="26"/>
      <c r="AL2174" s="26"/>
      <c r="AM2174" s="26"/>
    </row>
    <row r="2175" spans="34:39" x14ac:dyDescent="0.35">
      <c r="AH2175" s="25"/>
      <c r="AI2175" s="26"/>
      <c r="AJ2175" s="26"/>
      <c r="AK2175" s="26"/>
      <c r="AL2175" s="26"/>
      <c r="AM2175" s="26"/>
    </row>
    <row r="2176" spans="34:39" x14ac:dyDescent="0.35">
      <c r="AH2176" s="25"/>
      <c r="AI2176" s="26"/>
      <c r="AJ2176" s="26"/>
      <c r="AK2176" s="26"/>
      <c r="AL2176" s="26"/>
      <c r="AM2176" s="26"/>
    </row>
    <row r="2177" spans="34:39" x14ac:dyDescent="0.35">
      <c r="AH2177" s="25"/>
      <c r="AI2177" s="26"/>
      <c r="AJ2177" s="26"/>
      <c r="AK2177" s="26"/>
      <c r="AL2177" s="26"/>
      <c r="AM2177" s="26"/>
    </row>
    <row r="2178" spans="34:39" x14ac:dyDescent="0.35">
      <c r="AH2178" s="25"/>
      <c r="AI2178" s="26"/>
      <c r="AJ2178" s="26"/>
      <c r="AK2178" s="26"/>
      <c r="AL2178" s="26"/>
      <c r="AM2178" s="26"/>
    </row>
    <row r="2179" spans="34:39" x14ac:dyDescent="0.35">
      <c r="AH2179" s="25"/>
      <c r="AI2179" s="26"/>
      <c r="AJ2179" s="26"/>
      <c r="AK2179" s="26"/>
      <c r="AL2179" s="26"/>
      <c r="AM2179" s="26"/>
    </row>
    <row r="2180" spans="34:39" x14ac:dyDescent="0.35">
      <c r="AH2180" s="25"/>
      <c r="AI2180" s="26"/>
      <c r="AJ2180" s="26"/>
      <c r="AK2180" s="26"/>
      <c r="AL2180" s="26"/>
      <c r="AM2180" s="26"/>
    </row>
    <row r="2181" spans="34:39" x14ac:dyDescent="0.35">
      <c r="AH2181" s="25"/>
      <c r="AI2181" s="26"/>
      <c r="AJ2181" s="26"/>
      <c r="AK2181" s="26"/>
      <c r="AL2181" s="26"/>
      <c r="AM2181" s="26"/>
    </row>
    <row r="2182" spans="34:39" x14ac:dyDescent="0.35">
      <c r="AH2182" s="25"/>
      <c r="AI2182" s="26"/>
      <c r="AJ2182" s="26"/>
      <c r="AK2182" s="26"/>
      <c r="AL2182" s="26"/>
      <c r="AM2182" s="26"/>
    </row>
    <row r="2183" spans="34:39" x14ac:dyDescent="0.35">
      <c r="AH2183" s="25"/>
      <c r="AI2183" s="26"/>
      <c r="AJ2183" s="26"/>
      <c r="AK2183" s="26"/>
      <c r="AL2183" s="26"/>
      <c r="AM2183" s="26"/>
    </row>
    <row r="2184" spans="34:39" x14ac:dyDescent="0.35">
      <c r="AH2184" s="25"/>
      <c r="AI2184" s="26"/>
      <c r="AJ2184" s="26"/>
      <c r="AK2184" s="26"/>
      <c r="AL2184" s="26"/>
      <c r="AM2184" s="26"/>
    </row>
    <row r="2185" spans="34:39" x14ac:dyDescent="0.35">
      <c r="AH2185" s="25"/>
      <c r="AI2185" s="26"/>
      <c r="AJ2185" s="26"/>
      <c r="AK2185" s="26"/>
      <c r="AL2185" s="26"/>
      <c r="AM2185" s="26"/>
    </row>
    <row r="2186" spans="34:39" x14ac:dyDescent="0.35">
      <c r="AH2186" s="25"/>
      <c r="AI2186" s="26"/>
      <c r="AJ2186" s="26"/>
      <c r="AK2186" s="26"/>
      <c r="AL2186" s="26"/>
      <c r="AM2186" s="26"/>
    </row>
    <row r="2187" spans="34:39" x14ac:dyDescent="0.35">
      <c r="AH2187" s="25"/>
      <c r="AI2187" s="26"/>
      <c r="AJ2187" s="26"/>
      <c r="AK2187" s="26"/>
      <c r="AL2187" s="26"/>
      <c r="AM2187" s="26"/>
    </row>
    <row r="2188" spans="34:39" x14ac:dyDescent="0.35">
      <c r="AH2188" s="25"/>
      <c r="AI2188" s="26"/>
      <c r="AJ2188" s="26"/>
      <c r="AK2188" s="26"/>
      <c r="AL2188" s="26"/>
      <c r="AM2188" s="26"/>
    </row>
    <row r="2189" spans="34:39" x14ac:dyDescent="0.35">
      <c r="AH2189" s="25"/>
      <c r="AI2189" s="26"/>
      <c r="AJ2189" s="26"/>
      <c r="AK2189" s="26"/>
      <c r="AL2189" s="26"/>
      <c r="AM2189" s="26"/>
    </row>
    <row r="2190" spans="34:39" x14ac:dyDescent="0.35">
      <c r="AH2190" s="25"/>
      <c r="AI2190" s="26"/>
      <c r="AJ2190" s="26"/>
      <c r="AK2190" s="26"/>
      <c r="AL2190" s="26"/>
      <c r="AM2190" s="26"/>
    </row>
    <row r="2191" spans="34:39" x14ac:dyDescent="0.35">
      <c r="AH2191" s="25"/>
      <c r="AI2191" s="26"/>
      <c r="AJ2191" s="26"/>
      <c r="AK2191" s="26"/>
      <c r="AL2191" s="26"/>
      <c r="AM2191" s="26"/>
    </row>
    <row r="2192" spans="34:39" x14ac:dyDescent="0.35">
      <c r="AH2192" s="25"/>
      <c r="AI2192" s="26"/>
      <c r="AJ2192" s="26"/>
      <c r="AK2192" s="26"/>
      <c r="AL2192" s="26"/>
      <c r="AM2192" s="26"/>
    </row>
    <row r="2193" spans="34:39" x14ac:dyDescent="0.35">
      <c r="AH2193" s="25"/>
      <c r="AI2193" s="26"/>
      <c r="AJ2193" s="26"/>
      <c r="AK2193" s="26"/>
      <c r="AL2193" s="26"/>
      <c r="AM2193" s="26"/>
    </row>
    <row r="2194" spans="34:39" x14ac:dyDescent="0.35">
      <c r="AH2194" s="25"/>
      <c r="AI2194" s="26"/>
      <c r="AJ2194" s="26"/>
      <c r="AK2194" s="26"/>
      <c r="AL2194" s="26"/>
      <c r="AM2194" s="26"/>
    </row>
    <row r="2195" spans="34:39" x14ac:dyDescent="0.35">
      <c r="AH2195" s="25"/>
      <c r="AI2195" s="26"/>
      <c r="AJ2195" s="26"/>
      <c r="AK2195" s="26"/>
      <c r="AL2195" s="26"/>
      <c r="AM2195" s="26"/>
    </row>
    <row r="2196" spans="34:39" x14ac:dyDescent="0.35">
      <c r="AH2196" s="25"/>
      <c r="AI2196" s="26"/>
      <c r="AJ2196" s="26"/>
      <c r="AK2196" s="26"/>
      <c r="AL2196" s="26"/>
      <c r="AM2196" s="26"/>
    </row>
    <row r="2197" spans="34:39" x14ac:dyDescent="0.35">
      <c r="AH2197" s="25"/>
      <c r="AI2197" s="26"/>
      <c r="AJ2197" s="26"/>
      <c r="AK2197" s="26"/>
      <c r="AL2197" s="26"/>
      <c r="AM2197" s="26"/>
    </row>
    <row r="2198" spans="34:39" x14ac:dyDescent="0.35">
      <c r="AH2198" s="25"/>
      <c r="AI2198" s="26"/>
      <c r="AJ2198" s="26"/>
      <c r="AK2198" s="26"/>
      <c r="AL2198" s="26"/>
      <c r="AM2198" s="26"/>
    </row>
    <row r="2199" spans="34:39" x14ac:dyDescent="0.35">
      <c r="AH2199" s="25"/>
      <c r="AI2199" s="26"/>
      <c r="AJ2199" s="26"/>
      <c r="AK2199" s="26"/>
      <c r="AL2199" s="26"/>
      <c r="AM2199" s="26"/>
    </row>
    <row r="2200" spans="34:39" x14ac:dyDescent="0.35">
      <c r="AH2200" s="25"/>
      <c r="AI2200" s="26"/>
      <c r="AJ2200" s="26"/>
      <c r="AK2200" s="26"/>
      <c r="AL2200" s="26"/>
      <c r="AM2200" s="26"/>
    </row>
    <row r="2201" spans="34:39" x14ac:dyDescent="0.35">
      <c r="AH2201" s="25"/>
      <c r="AI2201" s="26"/>
      <c r="AJ2201" s="26"/>
      <c r="AK2201" s="26"/>
      <c r="AL2201" s="26"/>
      <c r="AM2201" s="26"/>
    </row>
    <row r="2202" spans="34:39" x14ac:dyDescent="0.35">
      <c r="AH2202" s="25"/>
      <c r="AI2202" s="26"/>
      <c r="AJ2202" s="26"/>
      <c r="AK2202" s="26"/>
      <c r="AL2202" s="26"/>
      <c r="AM2202" s="26"/>
    </row>
    <row r="2203" spans="34:39" x14ac:dyDescent="0.35">
      <c r="AH2203" s="25"/>
      <c r="AI2203" s="26"/>
      <c r="AJ2203" s="26"/>
      <c r="AK2203" s="26"/>
      <c r="AL2203" s="26"/>
      <c r="AM2203" s="26"/>
    </row>
    <row r="2204" spans="34:39" x14ac:dyDescent="0.35">
      <c r="AH2204" s="25"/>
      <c r="AI2204" s="26"/>
      <c r="AJ2204" s="26"/>
      <c r="AK2204" s="26"/>
      <c r="AL2204" s="26"/>
      <c r="AM2204" s="26"/>
    </row>
    <row r="2205" spans="34:39" x14ac:dyDescent="0.35">
      <c r="AH2205" s="25"/>
      <c r="AI2205" s="26"/>
      <c r="AJ2205" s="26"/>
      <c r="AK2205" s="26"/>
      <c r="AL2205" s="26"/>
      <c r="AM2205" s="26"/>
    </row>
    <row r="2206" spans="34:39" x14ac:dyDescent="0.35">
      <c r="AH2206" s="25"/>
      <c r="AI2206" s="26"/>
      <c r="AJ2206" s="26"/>
      <c r="AK2206" s="26"/>
      <c r="AL2206" s="26"/>
      <c r="AM2206" s="26"/>
    </row>
    <row r="2207" spans="34:39" x14ac:dyDescent="0.35">
      <c r="AH2207" s="25"/>
      <c r="AI2207" s="26"/>
      <c r="AJ2207" s="26"/>
      <c r="AK2207" s="26"/>
      <c r="AL2207" s="26"/>
      <c r="AM2207" s="26"/>
    </row>
    <row r="2208" spans="34:39" x14ac:dyDescent="0.35">
      <c r="AH2208" s="25"/>
      <c r="AI2208" s="26"/>
      <c r="AJ2208" s="26"/>
      <c r="AK2208" s="26"/>
      <c r="AL2208" s="26"/>
      <c r="AM2208" s="26"/>
    </row>
    <row r="2209" spans="34:39" x14ac:dyDescent="0.35">
      <c r="AH2209" s="25"/>
      <c r="AI2209" s="26"/>
      <c r="AJ2209" s="26"/>
      <c r="AK2209" s="26"/>
      <c r="AL2209" s="26"/>
      <c r="AM2209" s="26"/>
    </row>
    <row r="2210" spans="34:39" x14ac:dyDescent="0.35">
      <c r="AH2210" s="25"/>
      <c r="AI2210" s="26"/>
      <c r="AJ2210" s="26"/>
      <c r="AK2210" s="26"/>
      <c r="AL2210" s="26"/>
      <c r="AM2210" s="26"/>
    </row>
    <row r="2211" spans="34:39" x14ac:dyDescent="0.35">
      <c r="AH2211" s="25"/>
      <c r="AI2211" s="26"/>
      <c r="AJ2211" s="26"/>
      <c r="AK2211" s="26"/>
      <c r="AL2211" s="26"/>
      <c r="AM2211" s="26"/>
    </row>
    <row r="2212" spans="34:39" x14ac:dyDescent="0.35">
      <c r="AH2212" s="25"/>
      <c r="AI2212" s="26"/>
      <c r="AJ2212" s="26"/>
      <c r="AK2212" s="26"/>
      <c r="AL2212" s="26"/>
      <c r="AM2212" s="26"/>
    </row>
    <row r="2213" spans="34:39" x14ac:dyDescent="0.35">
      <c r="AH2213" s="25"/>
      <c r="AI2213" s="26"/>
      <c r="AJ2213" s="26"/>
      <c r="AK2213" s="26"/>
      <c r="AL2213" s="26"/>
      <c r="AM2213" s="26"/>
    </row>
    <row r="2214" spans="34:39" x14ac:dyDescent="0.35">
      <c r="AH2214" s="25"/>
      <c r="AI2214" s="26"/>
      <c r="AJ2214" s="26"/>
      <c r="AK2214" s="26"/>
      <c r="AL2214" s="26"/>
      <c r="AM2214" s="26"/>
    </row>
    <row r="2215" spans="34:39" x14ac:dyDescent="0.35">
      <c r="AH2215" s="25"/>
      <c r="AI2215" s="26"/>
      <c r="AJ2215" s="26"/>
      <c r="AK2215" s="26"/>
      <c r="AL2215" s="26"/>
      <c r="AM2215" s="26"/>
    </row>
    <row r="2216" spans="34:39" x14ac:dyDescent="0.35">
      <c r="AH2216" s="25"/>
      <c r="AI2216" s="26"/>
      <c r="AJ2216" s="26"/>
      <c r="AK2216" s="26"/>
      <c r="AL2216" s="26"/>
      <c r="AM2216" s="26"/>
    </row>
    <row r="2217" spans="34:39" x14ac:dyDescent="0.35">
      <c r="AH2217" s="25"/>
      <c r="AI2217" s="26"/>
      <c r="AJ2217" s="26"/>
      <c r="AK2217" s="26"/>
      <c r="AL2217" s="26"/>
      <c r="AM2217" s="26"/>
    </row>
    <row r="2218" spans="34:39" x14ac:dyDescent="0.35">
      <c r="AH2218" s="25"/>
      <c r="AI2218" s="26"/>
      <c r="AJ2218" s="26"/>
      <c r="AK2218" s="26"/>
      <c r="AL2218" s="26"/>
      <c r="AM2218" s="26"/>
    </row>
    <row r="2219" spans="34:39" x14ac:dyDescent="0.35">
      <c r="AH2219" s="25"/>
      <c r="AI2219" s="26"/>
      <c r="AJ2219" s="26"/>
      <c r="AK2219" s="26"/>
      <c r="AL2219" s="26"/>
      <c r="AM2219" s="26"/>
    </row>
    <row r="2220" spans="34:39" x14ac:dyDescent="0.35">
      <c r="AH2220" s="25"/>
      <c r="AI2220" s="26"/>
      <c r="AJ2220" s="26"/>
      <c r="AK2220" s="26"/>
      <c r="AL2220" s="26"/>
      <c r="AM2220" s="26"/>
    </row>
    <row r="2221" spans="34:39" x14ac:dyDescent="0.35">
      <c r="AH2221" s="25"/>
      <c r="AI2221" s="26"/>
      <c r="AJ2221" s="26"/>
      <c r="AK2221" s="26"/>
      <c r="AL2221" s="26"/>
      <c r="AM2221" s="26"/>
    </row>
    <row r="2222" spans="34:39" x14ac:dyDescent="0.35">
      <c r="AH2222" s="25"/>
      <c r="AI2222" s="26"/>
      <c r="AJ2222" s="26"/>
      <c r="AK2222" s="26"/>
      <c r="AL2222" s="26"/>
      <c r="AM2222" s="26"/>
    </row>
    <row r="2223" spans="34:39" x14ac:dyDescent="0.35">
      <c r="AH2223" s="25"/>
      <c r="AI2223" s="26"/>
      <c r="AJ2223" s="26"/>
      <c r="AK2223" s="26"/>
      <c r="AL2223" s="26"/>
      <c r="AM2223" s="26"/>
    </row>
    <row r="2224" spans="34:39" x14ac:dyDescent="0.35">
      <c r="AH2224" s="25"/>
      <c r="AI2224" s="26"/>
      <c r="AJ2224" s="26"/>
      <c r="AK2224" s="26"/>
      <c r="AL2224" s="26"/>
      <c r="AM2224" s="26"/>
    </row>
    <row r="2225" spans="34:39" x14ac:dyDescent="0.35">
      <c r="AH2225" s="25"/>
      <c r="AI2225" s="26"/>
      <c r="AJ2225" s="26"/>
      <c r="AK2225" s="26"/>
      <c r="AL2225" s="26"/>
      <c r="AM2225" s="26"/>
    </row>
    <row r="2226" spans="34:39" x14ac:dyDescent="0.35">
      <c r="AH2226" s="25"/>
      <c r="AI2226" s="26"/>
      <c r="AJ2226" s="26"/>
      <c r="AK2226" s="26"/>
      <c r="AL2226" s="26"/>
      <c r="AM2226" s="26"/>
    </row>
    <row r="2227" spans="34:39" x14ac:dyDescent="0.35">
      <c r="AH2227" s="25"/>
      <c r="AI2227" s="26"/>
      <c r="AJ2227" s="26"/>
      <c r="AK2227" s="26"/>
      <c r="AL2227" s="26"/>
      <c r="AM2227" s="26"/>
    </row>
    <row r="2228" spans="34:39" x14ac:dyDescent="0.35">
      <c r="AH2228" s="25"/>
      <c r="AI2228" s="26"/>
      <c r="AJ2228" s="26"/>
      <c r="AK2228" s="26"/>
      <c r="AL2228" s="26"/>
      <c r="AM2228" s="26"/>
    </row>
    <row r="2229" spans="34:39" x14ac:dyDescent="0.35">
      <c r="AH2229" s="25"/>
      <c r="AI2229" s="26"/>
      <c r="AJ2229" s="26"/>
      <c r="AK2229" s="26"/>
      <c r="AL2229" s="26"/>
      <c r="AM2229" s="26"/>
    </row>
    <row r="2230" spans="34:39" x14ac:dyDescent="0.35">
      <c r="AH2230" s="25"/>
      <c r="AI2230" s="26"/>
      <c r="AJ2230" s="26"/>
      <c r="AK2230" s="26"/>
      <c r="AL2230" s="26"/>
      <c r="AM2230" s="26"/>
    </row>
    <row r="2231" spans="34:39" x14ac:dyDescent="0.35">
      <c r="AH2231" s="25"/>
      <c r="AI2231" s="26"/>
      <c r="AJ2231" s="26"/>
      <c r="AK2231" s="26"/>
      <c r="AL2231" s="26"/>
      <c r="AM2231" s="26"/>
    </row>
    <row r="2232" spans="34:39" x14ac:dyDescent="0.35">
      <c r="AH2232" s="25"/>
      <c r="AI2232" s="26"/>
      <c r="AJ2232" s="26"/>
      <c r="AK2232" s="26"/>
      <c r="AL2232" s="26"/>
      <c r="AM2232" s="26"/>
    </row>
    <row r="2233" spans="34:39" x14ac:dyDescent="0.35">
      <c r="AH2233" s="25"/>
      <c r="AI2233" s="26"/>
      <c r="AJ2233" s="26"/>
      <c r="AK2233" s="26"/>
      <c r="AL2233" s="26"/>
      <c r="AM2233" s="26"/>
    </row>
    <row r="2234" spans="34:39" x14ac:dyDescent="0.35">
      <c r="AH2234" s="25"/>
      <c r="AI2234" s="26"/>
      <c r="AJ2234" s="26"/>
      <c r="AK2234" s="26"/>
      <c r="AL2234" s="26"/>
      <c r="AM2234" s="26"/>
    </row>
    <row r="2235" spans="34:39" x14ac:dyDescent="0.35">
      <c r="AH2235" s="25"/>
      <c r="AI2235" s="26"/>
      <c r="AJ2235" s="26"/>
      <c r="AK2235" s="26"/>
      <c r="AL2235" s="26"/>
      <c r="AM2235" s="26"/>
    </row>
    <row r="2236" spans="34:39" x14ac:dyDescent="0.35">
      <c r="AH2236" s="25"/>
      <c r="AI2236" s="26"/>
      <c r="AJ2236" s="26"/>
      <c r="AK2236" s="26"/>
      <c r="AL2236" s="26"/>
      <c r="AM2236" s="26"/>
    </row>
    <row r="2237" spans="34:39" x14ac:dyDescent="0.35">
      <c r="AH2237" s="25"/>
      <c r="AI2237" s="26"/>
      <c r="AJ2237" s="26"/>
      <c r="AK2237" s="26"/>
      <c r="AL2237" s="26"/>
      <c r="AM2237" s="26"/>
    </row>
    <row r="2238" spans="34:39" x14ac:dyDescent="0.35">
      <c r="AH2238" s="25"/>
      <c r="AI2238" s="26"/>
      <c r="AJ2238" s="26"/>
      <c r="AK2238" s="26"/>
      <c r="AL2238" s="26"/>
      <c r="AM2238" s="26"/>
    </row>
    <row r="2239" spans="34:39" x14ac:dyDescent="0.35">
      <c r="AH2239" s="25"/>
      <c r="AI2239" s="26"/>
      <c r="AJ2239" s="26"/>
      <c r="AK2239" s="26"/>
      <c r="AL2239" s="26"/>
      <c r="AM2239" s="26"/>
    </row>
    <row r="2240" spans="34:39" x14ac:dyDescent="0.35">
      <c r="AH2240" s="25"/>
      <c r="AI2240" s="26"/>
      <c r="AJ2240" s="26"/>
      <c r="AK2240" s="26"/>
      <c r="AL2240" s="26"/>
      <c r="AM2240" s="26"/>
    </row>
    <row r="2241" spans="34:39" x14ac:dyDescent="0.35">
      <c r="AH2241" s="25"/>
      <c r="AI2241" s="26"/>
      <c r="AJ2241" s="26"/>
      <c r="AK2241" s="26"/>
      <c r="AL2241" s="26"/>
      <c r="AM2241" s="26"/>
    </row>
    <row r="2242" spans="34:39" x14ac:dyDescent="0.35">
      <c r="AH2242" s="25"/>
      <c r="AI2242" s="26"/>
      <c r="AJ2242" s="26"/>
      <c r="AK2242" s="26"/>
      <c r="AL2242" s="26"/>
      <c r="AM2242" s="26"/>
    </row>
    <row r="2243" spans="34:39" x14ac:dyDescent="0.35">
      <c r="AH2243" s="25"/>
      <c r="AI2243" s="26"/>
      <c r="AJ2243" s="26"/>
      <c r="AK2243" s="26"/>
      <c r="AL2243" s="26"/>
      <c r="AM2243" s="26"/>
    </row>
    <row r="2244" spans="34:39" x14ac:dyDescent="0.35">
      <c r="AH2244" s="25"/>
      <c r="AI2244" s="26"/>
      <c r="AJ2244" s="26"/>
      <c r="AK2244" s="26"/>
      <c r="AL2244" s="26"/>
      <c r="AM2244" s="26"/>
    </row>
    <row r="2245" spans="34:39" x14ac:dyDescent="0.35">
      <c r="AH2245" s="25"/>
      <c r="AI2245" s="26"/>
      <c r="AJ2245" s="26"/>
      <c r="AK2245" s="26"/>
      <c r="AL2245" s="26"/>
      <c r="AM2245" s="26"/>
    </row>
    <row r="2246" spans="34:39" x14ac:dyDescent="0.35">
      <c r="AH2246" s="25"/>
      <c r="AI2246" s="26"/>
      <c r="AJ2246" s="26"/>
      <c r="AK2246" s="26"/>
      <c r="AL2246" s="26"/>
      <c r="AM2246" s="26"/>
    </row>
    <row r="2247" spans="34:39" x14ac:dyDescent="0.35">
      <c r="AH2247" s="25"/>
      <c r="AI2247" s="26"/>
      <c r="AJ2247" s="26"/>
      <c r="AK2247" s="26"/>
      <c r="AL2247" s="26"/>
      <c r="AM2247" s="26"/>
    </row>
    <row r="2248" spans="34:39" x14ac:dyDescent="0.35">
      <c r="AH2248" s="25"/>
      <c r="AI2248" s="26"/>
      <c r="AJ2248" s="26"/>
      <c r="AK2248" s="26"/>
      <c r="AL2248" s="26"/>
      <c r="AM2248" s="26"/>
    </row>
    <row r="2249" spans="34:39" x14ac:dyDescent="0.35">
      <c r="AH2249" s="25"/>
      <c r="AI2249" s="26"/>
      <c r="AJ2249" s="26"/>
      <c r="AK2249" s="26"/>
      <c r="AL2249" s="26"/>
      <c r="AM2249" s="26"/>
    </row>
    <row r="2250" spans="34:39" x14ac:dyDescent="0.35">
      <c r="AH2250" s="25"/>
      <c r="AI2250" s="26"/>
      <c r="AJ2250" s="26"/>
      <c r="AK2250" s="26"/>
      <c r="AL2250" s="26"/>
      <c r="AM2250" s="26"/>
    </row>
    <row r="2251" spans="34:39" x14ac:dyDescent="0.35">
      <c r="AH2251" s="25"/>
      <c r="AI2251" s="26"/>
      <c r="AJ2251" s="26"/>
      <c r="AK2251" s="26"/>
      <c r="AL2251" s="26"/>
      <c r="AM2251" s="26"/>
    </row>
    <row r="2252" spans="34:39" x14ac:dyDescent="0.35">
      <c r="AH2252" s="25"/>
      <c r="AI2252" s="26"/>
      <c r="AJ2252" s="26"/>
      <c r="AK2252" s="26"/>
      <c r="AL2252" s="26"/>
      <c r="AM2252" s="26"/>
    </row>
    <row r="2253" spans="34:39" x14ac:dyDescent="0.35">
      <c r="AH2253" s="25"/>
      <c r="AI2253" s="26"/>
      <c r="AJ2253" s="26"/>
      <c r="AK2253" s="26"/>
      <c r="AL2253" s="26"/>
      <c r="AM2253" s="26"/>
    </row>
    <row r="2254" spans="34:39" x14ac:dyDescent="0.35">
      <c r="AH2254" s="25"/>
      <c r="AI2254" s="26"/>
      <c r="AJ2254" s="26"/>
      <c r="AK2254" s="26"/>
      <c r="AL2254" s="26"/>
      <c r="AM2254" s="26"/>
    </row>
    <row r="2255" spans="34:39" x14ac:dyDescent="0.35">
      <c r="AH2255" s="25"/>
      <c r="AI2255" s="26"/>
      <c r="AJ2255" s="26"/>
      <c r="AK2255" s="26"/>
      <c r="AL2255" s="26"/>
      <c r="AM2255" s="26"/>
    </row>
    <row r="2256" spans="34:39" x14ac:dyDescent="0.35">
      <c r="AH2256" s="25"/>
      <c r="AI2256" s="26"/>
      <c r="AJ2256" s="26"/>
      <c r="AK2256" s="26"/>
      <c r="AL2256" s="26"/>
      <c r="AM2256" s="26"/>
    </row>
    <row r="2257" spans="34:39" x14ac:dyDescent="0.35">
      <c r="AH2257" s="25"/>
      <c r="AI2257" s="26"/>
      <c r="AJ2257" s="26"/>
      <c r="AK2257" s="26"/>
      <c r="AL2257" s="26"/>
      <c r="AM2257" s="26"/>
    </row>
    <row r="2258" spans="34:39" x14ac:dyDescent="0.35">
      <c r="AH2258" s="25"/>
      <c r="AI2258" s="26"/>
      <c r="AJ2258" s="26"/>
      <c r="AK2258" s="26"/>
      <c r="AL2258" s="26"/>
      <c r="AM2258" s="26"/>
    </row>
    <row r="2259" spans="34:39" x14ac:dyDescent="0.35">
      <c r="AH2259" s="25"/>
      <c r="AI2259" s="26"/>
      <c r="AJ2259" s="26"/>
      <c r="AK2259" s="26"/>
      <c r="AL2259" s="26"/>
      <c r="AM2259" s="26"/>
    </row>
    <row r="2260" spans="34:39" x14ac:dyDescent="0.35">
      <c r="AH2260" s="25"/>
      <c r="AI2260" s="26"/>
      <c r="AJ2260" s="26"/>
      <c r="AK2260" s="26"/>
      <c r="AL2260" s="26"/>
      <c r="AM2260" s="26"/>
    </row>
    <row r="2261" spans="34:39" x14ac:dyDescent="0.35">
      <c r="AH2261" s="25"/>
      <c r="AI2261" s="26"/>
      <c r="AJ2261" s="26"/>
      <c r="AK2261" s="26"/>
      <c r="AL2261" s="26"/>
      <c r="AM2261" s="26"/>
    </row>
    <row r="2262" spans="34:39" x14ac:dyDescent="0.35">
      <c r="AH2262" s="25"/>
      <c r="AI2262" s="26"/>
      <c r="AJ2262" s="26"/>
      <c r="AK2262" s="26"/>
      <c r="AL2262" s="26"/>
      <c r="AM2262" s="26"/>
    </row>
    <row r="2263" spans="34:39" x14ac:dyDescent="0.35">
      <c r="AH2263" s="25"/>
      <c r="AI2263" s="26"/>
      <c r="AJ2263" s="26"/>
      <c r="AK2263" s="26"/>
      <c r="AL2263" s="26"/>
      <c r="AM2263" s="26"/>
    </row>
    <row r="2264" spans="34:39" x14ac:dyDescent="0.35">
      <c r="AH2264" s="25"/>
      <c r="AI2264" s="26"/>
      <c r="AJ2264" s="26"/>
      <c r="AK2264" s="26"/>
      <c r="AL2264" s="26"/>
      <c r="AM2264" s="26"/>
    </row>
    <row r="2265" spans="34:39" x14ac:dyDescent="0.35">
      <c r="AH2265" s="25"/>
      <c r="AI2265" s="26"/>
      <c r="AJ2265" s="26"/>
      <c r="AK2265" s="26"/>
      <c r="AL2265" s="26"/>
      <c r="AM2265" s="26"/>
    </row>
    <row r="2266" spans="34:39" x14ac:dyDescent="0.35">
      <c r="AH2266" s="25"/>
      <c r="AI2266" s="26"/>
      <c r="AJ2266" s="26"/>
      <c r="AK2266" s="26"/>
      <c r="AL2266" s="26"/>
      <c r="AM2266" s="26"/>
    </row>
    <row r="2267" spans="34:39" x14ac:dyDescent="0.35">
      <c r="AH2267" s="25"/>
      <c r="AI2267" s="26"/>
      <c r="AJ2267" s="26"/>
      <c r="AK2267" s="26"/>
      <c r="AL2267" s="26"/>
      <c r="AM2267" s="26"/>
    </row>
    <row r="2268" spans="34:39" x14ac:dyDescent="0.35">
      <c r="AH2268" s="25"/>
      <c r="AI2268" s="26"/>
      <c r="AJ2268" s="26"/>
      <c r="AK2268" s="26"/>
      <c r="AL2268" s="26"/>
      <c r="AM2268" s="26"/>
    </row>
    <row r="2269" spans="34:39" x14ac:dyDescent="0.35">
      <c r="AH2269" s="25"/>
      <c r="AI2269" s="26"/>
      <c r="AJ2269" s="26"/>
      <c r="AK2269" s="26"/>
      <c r="AL2269" s="26"/>
      <c r="AM2269" s="26"/>
    </row>
    <row r="2270" spans="34:39" x14ac:dyDescent="0.35">
      <c r="AH2270" s="25"/>
      <c r="AI2270" s="26"/>
      <c r="AJ2270" s="26"/>
      <c r="AK2270" s="26"/>
      <c r="AL2270" s="26"/>
      <c r="AM2270" s="26"/>
    </row>
    <row r="2271" spans="34:39" x14ac:dyDescent="0.35">
      <c r="AH2271" s="25"/>
      <c r="AI2271" s="26"/>
      <c r="AJ2271" s="26"/>
      <c r="AK2271" s="26"/>
      <c r="AL2271" s="26"/>
      <c r="AM2271" s="26"/>
    </row>
    <row r="2272" spans="34:39" x14ac:dyDescent="0.35">
      <c r="AH2272" s="25"/>
      <c r="AI2272" s="26"/>
      <c r="AJ2272" s="26"/>
      <c r="AK2272" s="26"/>
      <c r="AL2272" s="26"/>
      <c r="AM2272" s="26"/>
    </row>
    <row r="2273" spans="34:39" x14ac:dyDescent="0.35">
      <c r="AH2273" s="25"/>
      <c r="AI2273" s="26"/>
      <c r="AJ2273" s="26"/>
      <c r="AK2273" s="26"/>
      <c r="AL2273" s="26"/>
      <c r="AM2273" s="26"/>
    </row>
    <row r="2274" spans="34:39" x14ac:dyDescent="0.35">
      <c r="AH2274" s="25"/>
      <c r="AI2274" s="26"/>
      <c r="AJ2274" s="26"/>
      <c r="AK2274" s="26"/>
      <c r="AL2274" s="26"/>
      <c r="AM2274" s="26"/>
    </row>
    <row r="2275" spans="34:39" x14ac:dyDescent="0.35">
      <c r="AH2275" s="25"/>
      <c r="AI2275" s="26"/>
      <c r="AJ2275" s="26"/>
      <c r="AK2275" s="26"/>
      <c r="AL2275" s="26"/>
      <c r="AM2275" s="26"/>
    </row>
    <row r="2276" spans="34:39" x14ac:dyDescent="0.35">
      <c r="AH2276" s="25"/>
      <c r="AI2276" s="26"/>
      <c r="AJ2276" s="26"/>
      <c r="AK2276" s="26"/>
      <c r="AL2276" s="26"/>
      <c r="AM2276" s="26"/>
    </row>
    <row r="2277" spans="34:39" x14ac:dyDescent="0.35">
      <c r="AH2277" s="25"/>
      <c r="AI2277" s="26"/>
      <c r="AJ2277" s="26"/>
      <c r="AK2277" s="26"/>
      <c r="AL2277" s="26"/>
      <c r="AM2277" s="26"/>
    </row>
    <row r="2278" spans="34:39" x14ac:dyDescent="0.35">
      <c r="AH2278" s="25"/>
      <c r="AI2278" s="26"/>
      <c r="AJ2278" s="26"/>
      <c r="AK2278" s="26"/>
      <c r="AL2278" s="26"/>
      <c r="AM2278" s="26"/>
    </row>
    <row r="2279" spans="34:39" x14ac:dyDescent="0.35">
      <c r="AH2279" s="25"/>
      <c r="AI2279" s="26"/>
      <c r="AJ2279" s="26"/>
      <c r="AK2279" s="26"/>
      <c r="AL2279" s="26"/>
      <c r="AM2279" s="26"/>
    </row>
    <row r="2280" spans="34:39" x14ac:dyDescent="0.35">
      <c r="AH2280" s="25"/>
      <c r="AI2280" s="26"/>
      <c r="AJ2280" s="26"/>
      <c r="AK2280" s="26"/>
      <c r="AL2280" s="26"/>
      <c r="AM2280" s="26"/>
    </row>
    <row r="2281" spans="34:39" x14ac:dyDescent="0.35">
      <c r="AH2281" s="25"/>
      <c r="AI2281" s="26"/>
      <c r="AJ2281" s="26"/>
      <c r="AK2281" s="26"/>
      <c r="AL2281" s="26"/>
      <c r="AM2281" s="26"/>
    </row>
    <row r="2282" spans="34:39" x14ac:dyDescent="0.35">
      <c r="AH2282" s="25"/>
      <c r="AI2282" s="26"/>
      <c r="AJ2282" s="26"/>
      <c r="AK2282" s="26"/>
      <c r="AL2282" s="26"/>
      <c r="AM2282" s="26"/>
    </row>
    <row r="2283" spans="34:39" x14ac:dyDescent="0.35">
      <c r="AH2283" s="25"/>
      <c r="AI2283" s="26"/>
      <c r="AJ2283" s="26"/>
      <c r="AK2283" s="26"/>
      <c r="AL2283" s="26"/>
      <c r="AM2283" s="26"/>
    </row>
    <row r="2284" spans="34:39" x14ac:dyDescent="0.35">
      <c r="AH2284" s="25"/>
      <c r="AI2284" s="26"/>
      <c r="AJ2284" s="26"/>
      <c r="AK2284" s="26"/>
      <c r="AL2284" s="26"/>
      <c r="AM2284" s="26"/>
    </row>
    <row r="2285" spans="34:39" x14ac:dyDescent="0.35">
      <c r="AH2285" s="25"/>
      <c r="AI2285" s="26"/>
      <c r="AJ2285" s="26"/>
      <c r="AK2285" s="26"/>
      <c r="AL2285" s="26"/>
      <c r="AM2285" s="26"/>
    </row>
    <row r="2286" spans="34:39" x14ac:dyDescent="0.35">
      <c r="AH2286" s="25"/>
      <c r="AI2286" s="26"/>
      <c r="AJ2286" s="26"/>
      <c r="AK2286" s="26"/>
      <c r="AL2286" s="26"/>
      <c r="AM2286" s="26"/>
    </row>
    <row r="2287" spans="34:39" x14ac:dyDescent="0.35">
      <c r="AH2287" s="25"/>
      <c r="AI2287" s="26"/>
      <c r="AJ2287" s="26"/>
      <c r="AK2287" s="26"/>
      <c r="AL2287" s="26"/>
      <c r="AM2287" s="26"/>
    </row>
    <row r="2288" spans="34:39" x14ac:dyDescent="0.35">
      <c r="AH2288" s="25"/>
      <c r="AI2288" s="26"/>
      <c r="AJ2288" s="26"/>
      <c r="AK2288" s="26"/>
      <c r="AL2288" s="26"/>
      <c r="AM2288" s="26"/>
    </row>
    <row r="2289" spans="34:39" x14ac:dyDescent="0.35">
      <c r="AH2289" s="25"/>
      <c r="AI2289" s="26"/>
      <c r="AJ2289" s="26"/>
      <c r="AK2289" s="26"/>
      <c r="AL2289" s="26"/>
      <c r="AM2289" s="26"/>
    </row>
    <row r="2290" spans="34:39" x14ac:dyDescent="0.35">
      <c r="AH2290" s="25"/>
      <c r="AI2290" s="26"/>
      <c r="AJ2290" s="26"/>
      <c r="AK2290" s="26"/>
      <c r="AL2290" s="26"/>
      <c r="AM2290" s="26"/>
    </row>
    <row r="2291" spans="34:39" x14ac:dyDescent="0.35">
      <c r="AH2291" s="25"/>
      <c r="AI2291" s="26"/>
      <c r="AJ2291" s="26"/>
      <c r="AK2291" s="26"/>
      <c r="AL2291" s="26"/>
      <c r="AM2291" s="26"/>
    </row>
    <row r="2292" spans="34:39" x14ac:dyDescent="0.35">
      <c r="AH2292" s="25"/>
      <c r="AI2292" s="26"/>
      <c r="AJ2292" s="26"/>
      <c r="AK2292" s="26"/>
      <c r="AL2292" s="26"/>
      <c r="AM2292" s="26"/>
    </row>
    <row r="2293" spans="34:39" x14ac:dyDescent="0.35">
      <c r="AH2293" s="25"/>
      <c r="AI2293" s="26"/>
      <c r="AJ2293" s="26"/>
      <c r="AK2293" s="26"/>
      <c r="AL2293" s="26"/>
      <c r="AM2293" s="26"/>
    </row>
    <row r="2294" spans="34:39" x14ac:dyDescent="0.35">
      <c r="AH2294" s="25"/>
      <c r="AI2294" s="26"/>
      <c r="AJ2294" s="26"/>
      <c r="AK2294" s="26"/>
      <c r="AL2294" s="26"/>
      <c r="AM2294" s="26"/>
    </row>
    <row r="2295" spans="34:39" x14ac:dyDescent="0.35">
      <c r="AH2295" s="25"/>
      <c r="AI2295" s="26"/>
      <c r="AJ2295" s="26"/>
      <c r="AK2295" s="26"/>
      <c r="AL2295" s="26"/>
      <c r="AM2295" s="26"/>
    </row>
    <row r="2296" spans="34:39" x14ac:dyDescent="0.35">
      <c r="AH2296" s="25"/>
      <c r="AI2296" s="26"/>
      <c r="AJ2296" s="26"/>
      <c r="AK2296" s="26"/>
      <c r="AL2296" s="26"/>
      <c r="AM2296" s="26"/>
    </row>
    <row r="2297" spans="34:39" x14ac:dyDescent="0.35">
      <c r="AH2297" s="25"/>
      <c r="AI2297" s="26"/>
      <c r="AJ2297" s="26"/>
      <c r="AK2297" s="26"/>
      <c r="AL2297" s="26"/>
      <c r="AM2297" s="26"/>
    </row>
    <row r="2298" spans="34:39" x14ac:dyDescent="0.35">
      <c r="AH2298" s="25"/>
      <c r="AI2298" s="26"/>
      <c r="AJ2298" s="26"/>
      <c r="AK2298" s="26"/>
      <c r="AL2298" s="26"/>
      <c r="AM2298" s="26"/>
    </row>
    <row r="2299" spans="34:39" x14ac:dyDescent="0.35">
      <c r="AH2299" s="25"/>
      <c r="AI2299" s="26"/>
      <c r="AJ2299" s="26"/>
      <c r="AK2299" s="26"/>
      <c r="AL2299" s="26"/>
      <c r="AM2299" s="26"/>
    </row>
    <row r="2300" spans="34:39" x14ac:dyDescent="0.35">
      <c r="AH2300" s="25"/>
      <c r="AI2300" s="26"/>
      <c r="AJ2300" s="26"/>
      <c r="AK2300" s="26"/>
      <c r="AL2300" s="26"/>
      <c r="AM2300" s="26"/>
    </row>
    <row r="2301" spans="34:39" x14ac:dyDescent="0.35">
      <c r="AH2301" s="25"/>
      <c r="AI2301" s="26"/>
      <c r="AJ2301" s="26"/>
      <c r="AK2301" s="26"/>
      <c r="AL2301" s="26"/>
      <c r="AM2301" s="26"/>
    </row>
    <row r="2302" spans="34:39" x14ac:dyDescent="0.35">
      <c r="AH2302" s="25"/>
      <c r="AI2302" s="26"/>
      <c r="AJ2302" s="26"/>
      <c r="AK2302" s="26"/>
      <c r="AL2302" s="26"/>
      <c r="AM2302" s="26"/>
    </row>
    <row r="2303" spans="34:39" x14ac:dyDescent="0.35">
      <c r="AH2303" s="25"/>
      <c r="AI2303" s="26"/>
      <c r="AJ2303" s="26"/>
      <c r="AK2303" s="26"/>
      <c r="AL2303" s="26"/>
      <c r="AM2303" s="26"/>
    </row>
    <row r="2304" spans="34:39" x14ac:dyDescent="0.35">
      <c r="AH2304" s="25"/>
      <c r="AI2304" s="26"/>
      <c r="AJ2304" s="26"/>
      <c r="AK2304" s="26"/>
      <c r="AL2304" s="26"/>
      <c r="AM2304" s="26"/>
    </row>
    <row r="2305" spans="34:39" x14ac:dyDescent="0.35">
      <c r="AH2305" s="25"/>
      <c r="AI2305" s="26"/>
      <c r="AJ2305" s="26"/>
      <c r="AK2305" s="26"/>
      <c r="AL2305" s="26"/>
      <c r="AM2305" s="26"/>
    </row>
    <row r="2306" spans="34:39" x14ac:dyDescent="0.35">
      <c r="AH2306" s="25"/>
      <c r="AI2306" s="26"/>
      <c r="AJ2306" s="26"/>
      <c r="AK2306" s="26"/>
      <c r="AL2306" s="26"/>
      <c r="AM2306" s="26"/>
    </row>
    <row r="2307" spans="34:39" x14ac:dyDescent="0.35">
      <c r="AH2307" s="25"/>
      <c r="AI2307" s="26"/>
      <c r="AJ2307" s="26"/>
      <c r="AK2307" s="26"/>
      <c r="AL2307" s="26"/>
      <c r="AM2307" s="26"/>
    </row>
    <row r="2308" spans="34:39" x14ac:dyDescent="0.35">
      <c r="AH2308" s="25"/>
      <c r="AI2308" s="26"/>
      <c r="AJ2308" s="26"/>
      <c r="AK2308" s="26"/>
      <c r="AL2308" s="26"/>
      <c r="AM2308" s="26"/>
    </row>
    <row r="2309" spans="34:39" x14ac:dyDescent="0.35">
      <c r="AH2309" s="25"/>
      <c r="AI2309" s="26"/>
      <c r="AJ2309" s="26"/>
      <c r="AK2309" s="26"/>
      <c r="AL2309" s="26"/>
      <c r="AM2309" s="26"/>
    </row>
    <row r="2310" spans="34:39" x14ac:dyDescent="0.35">
      <c r="AH2310" s="25"/>
      <c r="AI2310" s="26"/>
      <c r="AJ2310" s="26"/>
      <c r="AK2310" s="26"/>
      <c r="AL2310" s="26"/>
      <c r="AM2310" s="26"/>
    </row>
    <row r="2311" spans="34:39" x14ac:dyDescent="0.35">
      <c r="AH2311" s="25"/>
      <c r="AI2311" s="26"/>
      <c r="AJ2311" s="26"/>
      <c r="AK2311" s="26"/>
      <c r="AL2311" s="26"/>
      <c r="AM2311" s="26"/>
    </row>
    <row r="2312" spans="34:39" x14ac:dyDescent="0.35">
      <c r="AH2312" s="25"/>
      <c r="AI2312" s="26"/>
      <c r="AJ2312" s="26"/>
      <c r="AK2312" s="26"/>
      <c r="AL2312" s="26"/>
      <c r="AM2312" s="26"/>
    </row>
    <row r="2313" spans="34:39" x14ac:dyDescent="0.35">
      <c r="AH2313" s="25"/>
      <c r="AI2313" s="26"/>
      <c r="AJ2313" s="26"/>
      <c r="AK2313" s="26"/>
      <c r="AL2313" s="26"/>
      <c r="AM2313" s="26"/>
    </row>
    <row r="2314" spans="34:39" x14ac:dyDescent="0.35">
      <c r="AH2314" s="25"/>
      <c r="AI2314" s="26"/>
      <c r="AJ2314" s="26"/>
      <c r="AK2314" s="26"/>
      <c r="AL2314" s="26"/>
      <c r="AM2314" s="26"/>
    </row>
    <row r="2315" spans="34:39" x14ac:dyDescent="0.35">
      <c r="AH2315" s="25"/>
      <c r="AI2315" s="26"/>
      <c r="AJ2315" s="26"/>
      <c r="AK2315" s="26"/>
      <c r="AL2315" s="26"/>
      <c r="AM2315" s="26"/>
    </row>
    <row r="2316" spans="34:39" x14ac:dyDescent="0.35">
      <c r="AH2316" s="25"/>
      <c r="AI2316" s="26"/>
      <c r="AJ2316" s="26"/>
      <c r="AK2316" s="26"/>
      <c r="AL2316" s="26"/>
      <c r="AM2316" s="26"/>
    </row>
    <row r="2317" spans="34:39" x14ac:dyDescent="0.35">
      <c r="AH2317" s="25"/>
      <c r="AI2317" s="26"/>
      <c r="AJ2317" s="26"/>
      <c r="AK2317" s="26"/>
      <c r="AL2317" s="26"/>
      <c r="AM2317" s="26"/>
    </row>
    <row r="2318" spans="34:39" x14ac:dyDescent="0.35">
      <c r="AH2318" s="25"/>
      <c r="AI2318" s="26"/>
      <c r="AJ2318" s="26"/>
      <c r="AK2318" s="26"/>
      <c r="AL2318" s="26"/>
      <c r="AM2318" s="26"/>
    </row>
    <row r="2319" spans="34:39" x14ac:dyDescent="0.35">
      <c r="AH2319" s="25"/>
      <c r="AI2319" s="26"/>
      <c r="AJ2319" s="26"/>
      <c r="AK2319" s="26"/>
      <c r="AL2319" s="26"/>
      <c r="AM2319" s="26"/>
    </row>
    <row r="2320" spans="34:39" x14ac:dyDescent="0.35">
      <c r="AH2320" s="25"/>
      <c r="AI2320" s="26"/>
      <c r="AJ2320" s="26"/>
      <c r="AK2320" s="26"/>
      <c r="AL2320" s="26"/>
      <c r="AM2320" s="26"/>
    </row>
    <row r="2321" spans="34:39" x14ac:dyDescent="0.35">
      <c r="AH2321" s="25"/>
      <c r="AI2321" s="26"/>
      <c r="AJ2321" s="26"/>
      <c r="AK2321" s="26"/>
      <c r="AL2321" s="26"/>
      <c r="AM2321" s="26"/>
    </row>
    <row r="2322" spans="34:39" x14ac:dyDescent="0.35">
      <c r="AH2322" s="25"/>
      <c r="AI2322" s="26"/>
      <c r="AJ2322" s="26"/>
      <c r="AK2322" s="26"/>
      <c r="AL2322" s="26"/>
      <c r="AM2322" s="26"/>
    </row>
    <row r="2323" spans="34:39" x14ac:dyDescent="0.35">
      <c r="AH2323" s="25"/>
      <c r="AI2323" s="26"/>
      <c r="AJ2323" s="26"/>
      <c r="AK2323" s="26"/>
      <c r="AL2323" s="26"/>
      <c r="AM2323" s="26"/>
    </row>
    <row r="2324" spans="34:39" x14ac:dyDescent="0.35">
      <c r="AH2324" s="25"/>
      <c r="AI2324" s="26"/>
      <c r="AJ2324" s="26"/>
      <c r="AK2324" s="26"/>
      <c r="AL2324" s="26"/>
      <c r="AM2324" s="26"/>
    </row>
    <row r="2325" spans="34:39" x14ac:dyDescent="0.35">
      <c r="AH2325" s="25"/>
      <c r="AI2325" s="26"/>
      <c r="AJ2325" s="26"/>
      <c r="AK2325" s="26"/>
      <c r="AL2325" s="26"/>
      <c r="AM2325" s="26"/>
    </row>
    <row r="2326" spans="34:39" x14ac:dyDescent="0.35">
      <c r="AH2326" s="25"/>
      <c r="AI2326" s="26"/>
      <c r="AJ2326" s="26"/>
      <c r="AK2326" s="26"/>
      <c r="AL2326" s="26"/>
      <c r="AM2326" s="26"/>
    </row>
    <row r="2327" spans="34:39" x14ac:dyDescent="0.35">
      <c r="AH2327" s="25"/>
      <c r="AI2327" s="26"/>
      <c r="AJ2327" s="26"/>
      <c r="AK2327" s="26"/>
      <c r="AL2327" s="26"/>
      <c r="AM2327" s="26"/>
    </row>
    <row r="2328" spans="34:39" x14ac:dyDescent="0.35">
      <c r="AH2328" s="25"/>
      <c r="AI2328" s="26"/>
      <c r="AJ2328" s="26"/>
      <c r="AK2328" s="26"/>
      <c r="AL2328" s="26"/>
      <c r="AM2328" s="26"/>
    </row>
    <row r="2329" spans="34:39" x14ac:dyDescent="0.35">
      <c r="AH2329" s="25"/>
      <c r="AI2329" s="26"/>
      <c r="AJ2329" s="26"/>
      <c r="AK2329" s="26"/>
      <c r="AL2329" s="26"/>
      <c r="AM2329" s="26"/>
    </row>
    <row r="2330" spans="34:39" x14ac:dyDescent="0.35">
      <c r="AH2330" s="25"/>
      <c r="AI2330" s="26"/>
      <c r="AJ2330" s="26"/>
      <c r="AK2330" s="26"/>
      <c r="AL2330" s="26"/>
      <c r="AM2330" s="26"/>
    </row>
    <row r="2331" spans="34:39" x14ac:dyDescent="0.35">
      <c r="AH2331" s="25"/>
      <c r="AI2331" s="26"/>
      <c r="AJ2331" s="26"/>
      <c r="AK2331" s="26"/>
      <c r="AL2331" s="26"/>
      <c r="AM2331" s="26"/>
    </row>
    <row r="2332" spans="34:39" x14ac:dyDescent="0.35">
      <c r="AH2332" s="25"/>
      <c r="AI2332" s="26"/>
      <c r="AJ2332" s="26"/>
      <c r="AK2332" s="26"/>
      <c r="AL2332" s="26"/>
      <c r="AM2332" s="26"/>
    </row>
    <row r="2333" spans="34:39" x14ac:dyDescent="0.35">
      <c r="AH2333" s="25"/>
      <c r="AI2333" s="26"/>
      <c r="AJ2333" s="26"/>
      <c r="AK2333" s="26"/>
      <c r="AL2333" s="26"/>
      <c r="AM2333" s="26"/>
    </row>
    <row r="2334" spans="34:39" x14ac:dyDescent="0.35">
      <c r="AH2334" s="25"/>
      <c r="AI2334" s="26"/>
      <c r="AJ2334" s="26"/>
      <c r="AK2334" s="26"/>
      <c r="AL2334" s="26"/>
      <c r="AM2334" s="26"/>
    </row>
    <row r="2335" spans="34:39" x14ac:dyDescent="0.35">
      <c r="AH2335" s="25"/>
      <c r="AI2335" s="26"/>
      <c r="AJ2335" s="26"/>
      <c r="AK2335" s="26"/>
      <c r="AL2335" s="26"/>
      <c r="AM2335" s="26"/>
    </row>
    <row r="2336" spans="34:39" x14ac:dyDescent="0.35">
      <c r="AH2336" s="25"/>
      <c r="AI2336" s="26"/>
      <c r="AJ2336" s="26"/>
      <c r="AK2336" s="26"/>
      <c r="AL2336" s="26"/>
      <c r="AM2336" s="26"/>
    </row>
    <row r="2337" spans="34:39" x14ac:dyDescent="0.35">
      <c r="AH2337" s="25"/>
      <c r="AI2337" s="26"/>
      <c r="AJ2337" s="26"/>
      <c r="AK2337" s="26"/>
      <c r="AL2337" s="26"/>
      <c r="AM2337" s="26"/>
    </row>
    <row r="2338" spans="34:39" x14ac:dyDescent="0.35">
      <c r="AH2338" s="25"/>
      <c r="AI2338" s="26"/>
      <c r="AJ2338" s="26"/>
      <c r="AK2338" s="26"/>
      <c r="AL2338" s="26"/>
      <c r="AM2338" s="26"/>
    </row>
    <row r="2339" spans="34:39" x14ac:dyDescent="0.35">
      <c r="AH2339" s="25"/>
      <c r="AI2339" s="26"/>
      <c r="AJ2339" s="26"/>
      <c r="AK2339" s="26"/>
      <c r="AL2339" s="26"/>
      <c r="AM2339" s="26"/>
    </row>
    <row r="2340" spans="34:39" x14ac:dyDescent="0.35">
      <c r="AH2340" s="25"/>
      <c r="AI2340" s="26"/>
      <c r="AJ2340" s="26"/>
      <c r="AK2340" s="26"/>
      <c r="AL2340" s="26"/>
      <c r="AM2340" s="26"/>
    </row>
    <row r="2341" spans="34:39" x14ac:dyDescent="0.35">
      <c r="AH2341" s="25"/>
      <c r="AI2341" s="26"/>
      <c r="AJ2341" s="26"/>
      <c r="AK2341" s="26"/>
      <c r="AL2341" s="26"/>
      <c r="AM2341" s="26"/>
    </row>
    <row r="2342" spans="34:39" x14ac:dyDescent="0.35">
      <c r="AH2342" s="25"/>
      <c r="AI2342" s="26"/>
      <c r="AJ2342" s="26"/>
      <c r="AK2342" s="26"/>
      <c r="AL2342" s="26"/>
      <c r="AM2342" s="26"/>
    </row>
    <row r="2343" spans="34:39" x14ac:dyDescent="0.35">
      <c r="AH2343" s="25"/>
      <c r="AI2343" s="26"/>
      <c r="AJ2343" s="26"/>
      <c r="AK2343" s="26"/>
      <c r="AL2343" s="26"/>
      <c r="AM2343" s="26"/>
    </row>
    <row r="2344" spans="34:39" x14ac:dyDescent="0.35">
      <c r="AH2344" s="25"/>
      <c r="AI2344" s="26"/>
      <c r="AJ2344" s="26"/>
      <c r="AK2344" s="26"/>
      <c r="AL2344" s="26"/>
      <c r="AM2344" s="26"/>
    </row>
    <row r="2345" spans="34:39" x14ac:dyDescent="0.35">
      <c r="AH2345" s="25"/>
      <c r="AI2345" s="26"/>
      <c r="AJ2345" s="26"/>
      <c r="AK2345" s="26"/>
      <c r="AL2345" s="26"/>
      <c r="AM2345" s="26"/>
    </row>
    <row r="2346" spans="34:39" x14ac:dyDescent="0.35">
      <c r="AH2346" s="25"/>
      <c r="AI2346" s="26"/>
      <c r="AJ2346" s="26"/>
      <c r="AK2346" s="26"/>
      <c r="AL2346" s="26"/>
      <c r="AM2346" s="26"/>
    </row>
    <row r="2347" spans="34:39" x14ac:dyDescent="0.35">
      <c r="AH2347" s="25"/>
      <c r="AI2347" s="26"/>
      <c r="AJ2347" s="26"/>
      <c r="AK2347" s="26"/>
      <c r="AL2347" s="26"/>
      <c r="AM2347" s="26"/>
    </row>
    <row r="2348" spans="34:39" x14ac:dyDescent="0.35">
      <c r="AH2348" s="25"/>
      <c r="AI2348" s="26"/>
      <c r="AJ2348" s="26"/>
      <c r="AK2348" s="26"/>
      <c r="AL2348" s="26"/>
      <c r="AM2348" s="26"/>
    </row>
    <row r="2349" spans="34:39" x14ac:dyDescent="0.35">
      <c r="AH2349" s="25"/>
      <c r="AI2349" s="26"/>
      <c r="AJ2349" s="26"/>
      <c r="AK2349" s="26"/>
      <c r="AL2349" s="26"/>
      <c r="AM2349" s="26"/>
    </row>
    <row r="2350" spans="34:39" x14ac:dyDescent="0.35">
      <c r="AH2350" s="25"/>
      <c r="AI2350" s="26"/>
      <c r="AJ2350" s="26"/>
      <c r="AK2350" s="26"/>
      <c r="AL2350" s="26"/>
      <c r="AM2350" s="26"/>
    </row>
    <row r="2351" spans="34:39" x14ac:dyDescent="0.35">
      <c r="AH2351" s="25"/>
      <c r="AI2351" s="26"/>
      <c r="AJ2351" s="26"/>
      <c r="AK2351" s="26"/>
      <c r="AL2351" s="26"/>
      <c r="AM2351" s="26"/>
    </row>
    <row r="2352" spans="34:39" x14ac:dyDescent="0.35">
      <c r="AH2352" s="25"/>
      <c r="AI2352" s="26"/>
      <c r="AJ2352" s="26"/>
      <c r="AK2352" s="26"/>
      <c r="AL2352" s="26"/>
      <c r="AM2352" s="26"/>
    </row>
    <row r="2353" spans="34:39" x14ac:dyDescent="0.35">
      <c r="AH2353" s="25"/>
      <c r="AI2353" s="26"/>
      <c r="AJ2353" s="26"/>
      <c r="AK2353" s="26"/>
      <c r="AL2353" s="26"/>
      <c r="AM2353" s="26"/>
    </row>
    <row r="2354" spans="34:39" x14ac:dyDescent="0.35">
      <c r="AH2354" s="25"/>
      <c r="AI2354" s="26"/>
      <c r="AJ2354" s="26"/>
      <c r="AK2354" s="26"/>
      <c r="AL2354" s="26"/>
      <c r="AM2354" s="26"/>
    </row>
    <row r="2355" spans="34:39" x14ac:dyDescent="0.35">
      <c r="AH2355" s="25"/>
      <c r="AI2355" s="26"/>
      <c r="AJ2355" s="26"/>
      <c r="AK2355" s="26"/>
      <c r="AL2355" s="26"/>
      <c r="AM2355" s="26"/>
    </row>
    <row r="2356" spans="34:39" x14ac:dyDescent="0.35">
      <c r="AH2356" s="25"/>
      <c r="AI2356" s="26"/>
      <c r="AJ2356" s="26"/>
      <c r="AK2356" s="26"/>
      <c r="AL2356" s="26"/>
      <c r="AM2356" s="26"/>
    </row>
    <row r="2357" spans="34:39" x14ac:dyDescent="0.35">
      <c r="AH2357" s="25"/>
      <c r="AI2357" s="26"/>
      <c r="AJ2357" s="26"/>
      <c r="AK2357" s="26"/>
      <c r="AL2357" s="26"/>
      <c r="AM2357" s="26"/>
    </row>
    <row r="2358" spans="34:39" x14ac:dyDescent="0.35">
      <c r="AH2358" s="25"/>
      <c r="AI2358" s="26"/>
      <c r="AJ2358" s="26"/>
      <c r="AK2358" s="26"/>
      <c r="AL2358" s="26"/>
      <c r="AM2358" s="26"/>
    </row>
    <row r="2359" spans="34:39" x14ac:dyDescent="0.35">
      <c r="AH2359" s="25"/>
      <c r="AI2359" s="26"/>
      <c r="AJ2359" s="26"/>
      <c r="AK2359" s="26"/>
      <c r="AL2359" s="26"/>
      <c r="AM2359" s="26"/>
    </row>
    <row r="2360" spans="34:39" x14ac:dyDescent="0.35">
      <c r="AH2360" s="25"/>
      <c r="AI2360" s="26"/>
      <c r="AJ2360" s="26"/>
      <c r="AK2360" s="26"/>
      <c r="AL2360" s="26"/>
      <c r="AM2360" s="26"/>
    </row>
    <row r="2361" spans="34:39" x14ac:dyDescent="0.35">
      <c r="AH2361" s="25"/>
      <c r="AI2361" s="26"/>
      <c r="AJ2361" s="26"/>
      <c r="AK2361" s="26"/>
      <c r="AL2361" s="26"/>
      <c r="AM2361" s="26"/>
    </row>
    <row r="2362" spans="34:39" x14ac:dyDescent="0.35">
      <c r="AH2362" s="25"/>
      <c r="AI2362" s="26"/>
      <c r="AJ2362" s="26"/>
      <c r="AK2362" s="26"/>
      <c r="AL2362" s="26"/>
      <c r="AM2362" s="26"/>
    </row>
    <row r="2363" spans="34:39" x14ac:dyDescent="0.35">
      <c r="AH2363" s="25"/>
      <c r="AI2363" s="26"/>
      <c r="AJ2363" s="26"/>
      <c r="AK2363" s="26"/>
      <c r="AL2363" s="26"/>
      <c r="AM2363" s="26"/>
    </row>
    <row r="2364" spans="34:39" x14ac:dyDescent="0.35">
      <c r="AH2364" s="25"/>
      <c r="AI2364" s="26"/>
      <c r="AJ2364" s="26"/>
      <c r="AK2364" s="26"/>
      <c r="AL2364" s="26"/>
      <c r="AM2364" s="26"/>
    </row>
    <row r="2365" spans="34:39" x14ac:dyDescent="0.35">
      <c r="AH2365" s="25"/>
      <c r="AI2365" s="26"/>
      <c r="AJ2365" s="26"/>
      <c r="AK2365" s="26"/>
      <c r="AL2365" s="26"/>
      <c r="AM2365" s="26"/>
    </row>
    <row r="2366" spans="34:39" x14ac:dyDescent="0.35">
      <c r="AH2366" s="25"/>
      <c r="AI2366" s="26"/>
      <c r="AJ2366" s="26"/>
      <c r="AK2366" s="26"/>
      <c r="AL2366" s="26"/>
      <c r="AM2366" s="26"/>
    </row>
    <row r="2367" spans="34:39" x14ac:dyDescent="0.35">
      <c r="AH2367" s="25"/>
      <c r="AI2367" s="26"/>
      <c r="AJ2367" s="26"/>
      <c r="AK2367" s="26"/>
      <c r="AL2367" s="26"/>
      <c r="AM2367" s="26"/>
    </row>
    <row r="2368" spans="34:39" x14ac:dyDescent="0.35">
      <c r="AH2368" s="25"/>
      <c r="AI2368" s="26"/>
      <c r="AJ2368" s="26"/>
      <c r="AK2368" s="26"/>
      <c r="AL2368" s="26"/>
      <c r="AM2368" s="26"/>
    </row>
    <row r="2369" spans="34:39" x14ac:dyDescent="0.35">
      <c r="AH2369" s="25"/>
      <c r="AI2369" s="26"/>
      <c r="AJ2369" s="26"/>
      <c r="AK2369" s="26"/>
      <c r="AL2369" s="26"/>
      <c r="AM2369" s="26"/>
    </row>
    <row r="2370" spans="34:39" x14ac:dyDescent="0.35">
      <c r="AH2370" s="25"/>
      <c r="AI2370" s="26"/>
      <c r="AJ2370" s="26"/>
      <c r="AK2370" s="26"/>
      <c r="AL2370" s="26"/>
      <c r="AM2370" s="26"/>
    </row>
    <row r="2371" spans="34:39" x14ac:dyDescent="0.35">
      <c r="AH2371" s="25"/>
      <c r="AI2371" s="26"/>
      <c r="AJ2371" s="26"/>
      <c r="AK2371" s="26"/>
      <c r="AL2371" s="26"/>
      <c r="AM2371" s="26"/>
    </row>
    <row r="2372" spans="34:39" x14ac:dyDescent="0.35">
      <c r="AH2372" s="25"/>
      <c r="AI2372" s="26"/>
      <c r="AJ2372" s="26"/>
      <c r="AK2372" s="26"/>
      <c r="AL2372" s="26"/>
      <c r="AM2372" s="26"/>
    </row>
    <row r="2373" spans="34:39" x14ac:dyDescent="0.35">
      <c r="AH2373" s="25"/>
      <c r="AI2373" s="26"/>
      <c r="AJ2373" s="26"/>
      <c r="AK2373" s="26"/>
      <c r="AL2373" s="26"/>
      <c r="AM2373" s="26"/>
    </row>
    <row r="2374" spans="34:39" x14ac:dyDescent="0.35">
      <c r="AH2374" s="25"/>
      <c r="AI2374" s="26"/>
      <c r="AJ2374" s="26"/>
      <c r="AK2374" s="26"/>
      <c r="AL2374" s="26"/>
      <c r="AM2374" s="26"/>
    </row>
    <row r="2375" spans="34:39" x14ac:dyDescent="0.35">
      <c r="AH2375" s="25"/>
      <c r="AI2375" s="26"/>
      <c r="AJ2375" s="26"/>
      <c r="AK2375" s="26"/>
      <c r="AL2375" s="26"/>
      <c r="AM2375" s="26"/>
    </row>
    <row r="2376" spans="34:39" x14ac:dyDescent="0.35">
      <c r="AH2376" s="25"/>
      <c r="AI2376" s="26"/>
      <c r="AJ2376" s="26"/>
      <c r="AK2376" s="26"/>
      <c r="AL2376" s="26"/>
      <c r="AM2376" s="26"/>
    </row>
    <row r="2377" spans="34:39" x14ac:dyDescent="0.35">
      <c r="AH2377" s="25"/>
      <c r="AI2377" s="26"/>
      <c r="AJ2377" s="26"/>
      <c r="AK2377" s="26"/>
      <c r="AL2377" s="26"/>
      <c r="AM2377" s="26"/>
    </row>
    <row r="2378" spans="34:39" x14ac:dyDescent="0.35">
      <c r="AH2378" s="25"/>
      <c r="AI2378" s="26"/>
      <c r="AJ2378" s="26"/>
      <c r="AK2378" s="26"/>
      <c r="AL2378" s="26"/>
      <c r="AM2378" s="26"/>
    </row>
    <row r="2379" spans="34:39" x14ac:dyDescent="0.35">
      <c r="AH2379" s="25"/>
      <c r="AI2379" s="26"/>
      <c r="AJ2379" s="26"/>
      <c r="AK2379" s="26"/>
      <c r="AL2379" s="26"/>
      <c r="AM2379" s="26"/>
    </row>
    <row r="2380" spans="34:39" x14ac:dyDescent="0.35">
      <c r="AH2380" s="25"/>
      <c r="AI2380" s="26"/>
      <c r="AJ2380" s="26"/>
      <c r="AK2380" s="26"/>
      <c r="AL2380" s="26"/>
      <c r="AM2380" s="26"/>
    </row>
    <row r="2381" spans="34:39" x14ac:dyDescent="0.35">
      <c r="AH2381" s="25"/>
      <c r="AI2381" s="26"/>
      <c r="AJ2381" s="26"/>
      <c r="AK2381" s="26"/>
      <c r="AL2381" s="26"/>
      <c r="AM2381" s="26"/>
    </row>
    <row r="2382" spans="34:39" x14ac:dyDescent="0.35">
      <c r="AH2382" s="25"/>
      <c r="AI2382" s="26"/>
      <c r="AJ2382" s="26"/>
      <c r="AK2382" s="26"/>
      <c r="AL2382" s="26"/>
      <c r="AM2382" s="26"/>
    </row>
    <row r="2383" spans="34:39" x14ac:dyDescent="0.35">
      <c r="AH2383" s="25"/>
      <c r="AI2383" s="26"/>
      <c r="AJ2383" s="26"/>
      <c r="AK2383" s="26"/>
      <c r="AL2383" s="26"/>
      <c r="AM2383" s="26"/>
    </row>
    <row r="2384" spans="34:39" x14ac:dyDescent="0.35">
      <c r="AH2384" s="25"/>
      <c r="AI2384" s="26"/>
      <c r="AJ2384" s="26"/>
      <c r="AK2384" s="26"/>
      <c r="AL2384" s="26"/>
      <c r="AM2384" s="26"/>
    </row>
    <row r="2385" spans="34:39" x14ac:dyDescent="0.35">
      <c r="AH2385" s="25"/>
      <c r="AI2385" s="26"/>
      <c r="AJ2385" s="26"/>
      <c r="AK2385" s="26"/>
      <c r="AL2385" s="26"/>
      <c r="AM2385" s="26"/>
    </row>
    <row r="2386" spans="34:39" x14ac:dyDescent="0.35">
      <c r="AH2386" s="25"/>
      <c r="AI2386" s="26"/>
      <c r="AJ2386" s="26"/>
      <c r="AK2386" s="26"/>
      <c r="AL2386" s="26"/>
      <c r="AM2386" s="26"/>
    </row>
    <row r="2387" spans="34:39" x14ac:dyDescent="0.35">
      <c r="AH2387" s="25"/>
      <c r="AI2387" s="26"/>
      <c r="AJ2387" s="26"/>
      <c r="AK2387" s="26"/>
      <c r="AL2387" s="26"/>
      <c r="AM2387" s="26"/>
    </row>
    <row r="2388" spans="34:39" x14ac:dyDescent="0.35">
      <c r="AH2388" s="25"/>
      <c r="AI2388" s="26"/>
      <c r="AJ2388" s="26"/>
      <c r="AK2388" s="26"/>
      <c r="AL2388" s="26"/>
      <c r="AM2388" s="26"/>
    </row>
    <row r="2389" spans="34:39" x14ac:dyDescent="0.35">
      <c r="AH2389" s="25"/>
      <c r="AI2389" s="26"/>
      <c r="AJ2389" s="26"/>
      <c r="AK2389" s="26"/>
      <c r="AL2389" s="26"/>
      <c r="AM2389" s="26"/>
    </row>
    <row r="2390" spans="34:39" x14ac:dyDescent="0.35">
      <c r="AH2390" s="25"/>
      <c r="AI2390" s="26"/>
      <c r="AJ2390" s="26"/>
      <c r="AK2390" s="26"/>
      <c r="AL2390" s="26"/>
      <c r="AM2390" s="26"/>
    </row>
    <row r="2391" spans="34:39" x14ac:dyDescent="0.35">
      <c r="AH2391" s="25"/>
      <c r="AI2391" s="26"/>
      <c r="AJ2391" s="26"/>
      <c r="AK2391" s="26"/>
      <c r="AL2391" s="26"/>
      <c r="AM2391" s="26"/>
    </row>
    <row r="2392" spans="34:39" x14ac:dyDescent="0.35">
      <c r="AH2392" s="25"/>
      <c r="AI2392" s="26"/>
      <c r="AJ2392" s="26"/>
      <c r="AK2392" s="26"/>
      <c r="AL2392" s="26"/>
      <c r="AM2392" s="26"/>
    </row>
    <row r="2393" spans="34:39" x14ac:dyDescent="0.35">
      <c r="AH2393" s="25"/>
      <c r="AI2393" s="26"/>
      <c r="AJ2393" s="26"/>
      <c r="AK2393" s="26"/>
      <c r="AL2393" s="26"/>
      <c r="AM2393" s="26"/>
    </row>
    <row r="2394" spans="34:39" x14ac:dyDescent="0.35">
      <c r="AH2394" s="25"/>
      <c r="AI2394" s="26"/>
      <c r="AJ2394" s="26"/>
      <c r="AK2394" s="26"/>
      <c r="AL2394" s="26"/>
      <c r="AM2394" s="26"/>
    </row>
    <row r="2395" spans="34:39" x14ac:dyDescent="0.35">
      <c r="AH2395" s="25"/>
      <c r="AI2395" s="26"/>
      <c r="AJ2395" s="26"/>
      <c r="AK2395" s="26"/>
      <c r="AL2395" s="26"/>
      <c r="AM2395" s="26"/>
    </row>
    <row r="2396" spans="34:39" x14ac:dyDescent="0.35">
      <c r="AH2396" s="25"/>
      <c r="AI2396" s="26"/>
      <c r="AJ2396" s="26"/>
      <c r="AK2396" s="26"/>
      <c r="AL2396" s="26"/>
      <c r="AM2396" s="26"/>
    </row>
    <row r="2397" spans="34:39" x14ac:dyDescent="0.35">
      <c r="AH2397" s="25"/>
      <c r="AI2397" s="26"/>
      <c r="AJ2397" s="26"/>
      <c r="AK2397" s="26"/>
      <c r="AL2397" s="26"/>
      <c r="AM2397" s="26"/>
    </row>
    <row r="2398" spans="34:39" x14ac:dyDescent="0.35">
      <c r="AH2398" s="25"/>
      <c r="AI2398" s="26"/>
      <c r="AJ2398" s="26"/>
      <c r="AK2398" s="26"/>
      <c r="AL2398" s="26"/>
      <c r="AM2398" s="26"/>
    </row>
    <row r="2399" spans="34:39" x14ac:dyDescent="0.35">
      <c r="AH2399" s="25"/>
      <c r="AI2399" s="26"/>
      <c r="AJ2399" s="26"/>
      <c r="AK2399" s="26"/>
      <c r="AL2399" s="26"/>
      <c r="AM2399" s="26"/>
    </row>
    <row r="2400" spans="34:39" x14ac:dyDescent="0.35">
      <c r="AH2400" s="25"/>
      <c r="AI2400" s="26"/>
      <c r="AJ2400" s="26"/>
      <c r="AK2400" s="26"/>
      <c r="AL2400" s="26"/>
      <c r="AM2400" s="26"/>
    </row>
    <row r="2401" spans="34:39" x14ac:dyDescent="0.35">
      <c r="AH2401" s="25"/>
      <c r="AI2401" s="26"/>
      <c r="AJ2401" s="26"/>
      <c r="AK2401" s="26"/>
      <c r="AL2401" s="26"/>
      <c r="AM2401" s="26"/>
    </row>
    <row r="2402" spans="34:39" x14ac:dyDescent="0.35">
      <c r="AH2402" s="25"/>
      <c r="AI2402" s="26"/>
      <c r="AJ2402" s="26"/>
      <c r="AK2402" s="26"/>
      <c r="AL2402" s="26"/>
      <c r="AM2402" s="26"/>
    </row>
    <row r="2403" spans="34:39" x14ac:dyDescent="0.35">
      <c r="AH2403" s="25"/>
      <c r="AI2403" s="26"/>
      <c r="AJ2403" s="26"/>
      <c r="AK2403" s="26"/>
      <c r="AL2403" s="26"/>
      <c r="AM2403" s="26"/>
    </row>
    <row r="2404" spans="34:39" x14ac:dyDescent="0.35">
      <c r="AH2404" s="25"/>
      <c r="AI2404" s="26"/>
      <c r="AJ2404" s="26"/>
      <c r="AK2404" s="26"/>
      <c r="AL2404" s="26"/>
      <c r="AM2404" s="26"/>
    </row>
    <row r="2405" spans="34:39" x14ac:dyDescent="0.35">
      <c r="AH2405" s="25"/>
      <c r="AI2405" s="26"/>
      <c r="AJ2405" s="26"/>
      <c r="AK2405" s="26"/>
      <c r="AL2405" s="26"/>
      <c r="AM2405" s="26"/>
    </row>
    <row r="2406" spans="34:39" x14ac:dyDescent="0.35">
      <c r="AH2406" s="25"/>
      <c r="AI2406" s="26"/>
      <c r="AJ2406" s="26"/>
      <c r="AK2406" s="26"/>
      <c r="AL2406" s="26"/>
      <c r="AM2406" s="26"/>
    </row>
    <row r="2407" spans="34:39" x14ac:dyDescent="0.35">
      <c r="AH2407" s="25"/>
      <c r="AI2407" s="26"/>
      <c r="AJ2407" s="26"/>
      <c r="AK2407" s="26"/>
      <c r="AL2407" s="26"/>
      <c r="AM2407" s="26"/>
    </row>
    <row r="2408" spans="34:39" x14ac:dyDescent="0.35">
      <c r="AH2408" s="25"/>
      <c r="AI2408" s="26"/>
      <c r="AJ2408" s="26"/>
      <c r="AK2408" s="26"/>
      <c r="AL2408" s="26"/>
      <c r="AM2408" s="26"/>
    </row>
    <row r="2409" spans="34:39" x14ac:dyDescent="0.35">
      <c r="AH2409" s="25"/>
      <c r="AI2409" s="26"/>
      <c r="AJ2409" s="26"/>
      <c r="AK2409" s="26"/>
      <c r="AL2409" s="26"/>
      <c r="AM2409" s="26"/>
    </row>
    <row r="2410" spans="34:39" x14ac:dyDescent="0.35">
      <c r="AH2410" s="25"/>
      <c r="AI2410" s="26"/>
      <c r="AJ2410" s="26"/>
      <c r="AK2410" s="26"/>
      <c r="AL2410" s="26"/>
      <c r="AM2410" s="26"/>
    </row>
    <row r="2411" spans="34:39" x14ac:dyDescent="0.35">
      <c r="AH2411" s="25"/>
      <c r="AI2411" s="26"/>
      <c r="AJ2411" s="26"/>
      <c r="AK2411" s="26"/>
      <c r="AL2411" s="26"/>
      <c r="AM2411" s="26"/>
    </row>
    <row r="2412" spans="34:39" x14ac:dyDescent="0.35">
      <c r="AH2412" s="25"/>
      <c r="AI2412" s="26"/>
      <c r="AJ2412" s="26"/>
      <c r="AK2412" s="26"/>
      <c r="AL2412" s="26"/>
      <c r="AM2412" s="26"/>
    </row>
    <row r="2413" spans="34:39" x14ac:dyDescent="0.35">
      <c r="AH2413" s="25"/>
      <c r="AI2413" s="26"/>
      <c r="AJ2413" s="26"/>
      <c r="AK2413" s="26"/>
      <c r="AL2413" s="26"/>
      <c r="AM2413" s="26"/>
    </row>
    <row r="2414" spans="34:39" x14ac:dyDescent="0.35">
      <c r="AH2414" s="25"/>
      <c r="AI2414" s="26"/>
      <c r="AJ2414" s="26"/>
      <c r="AK2414" s="26"/>
      <c r="AL2414" s="26"/>
      <c r="AM2414" s="26"/>
    </row>
    <row r="2415" spans="34:39" x14ac:dyDescent="0.35">
      <c r="AH2415" s="25"/>
      <c r="AI2415" s="26"/>
      <c r="AJ2415" s="26"/>
      <c r="AK2415" s="26"/>
      <c r="AL2415" s="26"/>
      <c r="AM2415" s="26"/>
    </row>
    <row r="2416" spans="34:39" x14ac:dyDescent="0.35">
      <c r="AH2416" s="25"/>
      <c r="AI2416" s="26"/>
      <c r="AJ2416" s="26"/>
      <c r="AK2416" s="26"/>
      <c r="AL2416" s="26"/>
      <c r="AM2416" s="26"/>
    </row>
    <row r="2417" spans="34:39" x14ac:dyDescent="0.35">
      <c r="AH2417" s="25"/>
      <c r="AI2417" s="26"/>
      <c r="AJ2417" s="26"/>
      <c r="AK2417" s="26"/>
      <c r="AL2417" s="26"/>
      <c r="AM2417" s="26"/>
    </row>
    <row r="2418" spans="34:39" x14ac:dyDescent="0.35">
      <c r="AH2418" s="25"/>
      <c r="AI2418" s="26"/>
      <c r="AJ2418" s="26"/>
      <c r="AK2418" s="26"/>
      <c r="AL2418" s="26"/>
      <c r="AM2418" s="26"/>
    </row>
    <row r="2419" spans="34:39" x14ac:dyDescent="0.35">
      <c r="AH2419" s="25"/>
      <c r="AI2419" s="26"/>
      <c r="AJ2419" s="26"/>
      <c r="AK2419" s="26"/>
      <c r="AL2419" s="26"/>
      <c r="AM2419" s="26"/>
    </row>
    <row r="2420" spans="34:39" x14ac:dyDescent="0.35">
      <c r="AH2420" s="25"/>
      <c r="AI2420" s="26"/>
      <c r="AJ2420" s="26"/>
      <c r="AK2420" s="26"/>
      <c r="AL2420" s="26"/>
      <c r="AM2420" s="26"/>
    </row>
    <row r="2421" spans="34:39" x14ac:dyDescent="0.35">
      <c r="AH2421" s="25"/>
      <c r="AI2421" s="26"/>
      <c r="AJ2421" s="26"/>
      <c r="AK2421" s="26"/>
      <c r="AL2421" s="26"/>
      <c r="AM2421" s="26"/>
    </row>
    <row r="2422" spans="34:39" x14ac:dyDescent="0.35">
      <c r="AH2422" s="25"/>
      <c r="AI2422" s="26"/>
      <c r="AJ2422" s="26"/>
      <c r="AK2422" s="26"/>
      <c r="AL2422" s="26"/>
      <c r="AM2422" s="26"/>
    </row>
    <row r="2423" spans="34:39" x14ac:dyDescent="0.35">
      <c r="AH2423" s="25"/>
      <c r="AI2423" s="26"/>
      <c r="AJ2423" s="26"/>
      <c r="AK2423" s="26"/>
      <c r="AL2423" s="26"/>
      <c r="AM2423" s="26"/>
    </row>
    <row r="2424" spans="34:39" x14ac:dyDescent="0.35">
      <c r="AH2424" s="25"/>
      <c r="AI2424" s="26"/>
      <c r="AJ2424" s="26"/>
      <c r="AK2424" s="26"/>
      <c r="AL2424" s="26"/>
      <c r="AM2424" s="26"/>
    </row>
    <row r="2425" spans="34:39" x14ac:dyDescent="0.35">
      <c r="AH2425" s="25"/>
      <c r="AI2425" s="26"/>
      <c r="AJ2425" s="26"/>
      <c r="AK2425" s="26"/>
      <c r="AL2425" s="26"/>
      <c r="AM2425" s="26"/>
    </row>
    <row r="2426" spans="34:39" x14ac:dyDescent="0.35">
      <c r="AH2426" s="25"/>
      <c r="AI2426" s="26"/>
      <c r="AJ2426" s="26"/>
      <c r="AK2426" s="26"/>
      <c r="AL2426" s="26"/>
      <c r="AM2426" s="26"/>
    </row>
    <row r="2427" spans="34:39" x14ac:dyDescent="0.35">
      <c r="AH2427" s="25"/>
      <c r="AI2427" s="26"/>
      <c r="AJ2427" s="26"/>
      <c r="AK2427" s="26"/>
      <c r="AL2427" s="26"/>
      <c r="AM2427" s="26"/>
    </row>
    <row r="2428" spans="34:39" x14ac:dyDescent="0.35">
      <c r="AH2428" s="25"/>
      <c r="AI2428" s="26"/>
      <c r="AJ2428" s="26"/>
      <c r="AK2428" s="26"/>
      <c r="AL2428" s="26"/>
      <c r="AM2428" s="26"/>
    </row>
    <row r="2429" spans="34:39" x14ac:dyDescent="0.35">
      <c r="AH2429" s="25"/>
      <c r="AI2429" s="26"/>
      <c r="AJ2429" s="26"/>
      <c r="AK2429" s="26"/>
      <c r="AL2429" s="26"/>
      <c r="AM2429" s="26"/>
    </row>
    <row r="2430" spans="34:39" x14ac:dyDescent="0.35">
      <c r="AH2430" s="25"/>
      <c r="AI2430" s="26"/>
      <c r="AJ2430" s="26"/>
      <c r="AK2430" s="26"/>
      <c r="AL2430" s="26"/>
      <c r="AM2430" s="26"/>
    </row>
    <row r="2431" spans="34:39" x14ac:dyDescent="0.35">
      <c r="AH2431" s="25"/>
      <c r="AI2431" s="26"/>
      <c r="AJ2431" s="26"/>
      <c r="AK2431" s="26"/>
      <c r="AL2431" s="26"/>
      <c r="AM2431" s="26"/>
    </row>
    <row r="2432" spans="34:39" x14ac:dyDescent="0.35">
      <c r="AH2432" s="25"/>
      <c r="AI2432" s="26"/>
      <c r="AJ2432" s="26"/>
      <c r="AK2432" s="26"/>
      <c r="AL2432" s="26"/>
      <c r="AM2432" s="26"/>
    </row>
    <row r="2433" spans="34:39" x14ac:dyDescent="0.35">
      <c r="AH2433" s="25"/>
      <c r="AI2433" s="26"/>
      <c r="AJ2433" s="26"/>
      <c r="AK2433" s="26"/>
      <c r="AL2433" s="26"/>
      <c r="AM2433" s="26"/>
    </row>
    <row r="2434" spans="34:39" x14ac:dyDescent="0.35">
      <c r="AH2434" s="25"/>
      <c r="AI2434" s="26"/>
      <c r="AJ2434" s="26"/>
      <c r="AK2434" s="26"/>
      <c r="AL2434" s="26"/>
      <c r="AM2434" s="26"/>
    </row>
    <row r="2435" spans="34:39" x14ac:dyDescent="0.35">
      <c r="AH2435" s="25"/>
      <c r="AI2435" s="26"/>
      <c r="AJ2435" s="26"/>
      <c r="AK2435" s="26"/>
      <c r="AL2435" s="26"/>
      <c r="AM2435" s="26"/>
    </row>
    <row r="2436" spans="34:39" x14ac:dyDescent="0.35">
      <c r="AH2436" s="25"/>
      <c r="AI2436" s="26"/>
      <c r="AJ2436" s="26"/>
      <c r="AK2436" s="26"/>
      <c r="AL2436" s="26"/>
      <c r="AM2436" s="26"/>
    </row>
    <row r="2437" spans="34:39" x14ac:dyDescent="0.35">
      <c r="AH2437" s="25"/>
      <c r="AI2437" s="26"/>
      <c r="AJ2437" s="26"/>
      <c r="AK2437" s="26"/>
      <c r="AL2437" s="26"/>
      <c r="AM2437" s="26"/>
    </row>
    <row r="2438" spans="34:39" x14ac:dyDescent="0.35">
      <c r="AH2438" s="25"/>
      <c r="AI2438" s="26"/>
      <c r="AJ2438" s="26"/>
      <c r="AK2438" s="26"/>
      <c r="AL2438" s="26"/>
      <c r="AM2438" s="26"/>
    </row>
    <row r="2439" spans="34:39" x14ac:dyDescent="0.35">
      <c r="AH2439" s="25"/>
      <c r="AI2439" s="26"/>
      <c r="AJ2439" s="26"/>
      <c r="AK2439" s="26"/>
      <c r="AL2439" s="26"/>
      <c r="AM2439" s="26"/>
    </row>
    <row r="2440" spans="34:39" x14ac:dyDescent="0.35">
      <c r="AH2440" s="25"/>
      <c r="AI2440" s="26"/>
      <c r="AJ2440" s="26"/>
      <c r="AK2440" s="26"/>
      <c r="AL2440" s="26"/>
      <c r="AM2440" s="26"/>
    </row>
    <row r="2441" spans="34:39" x14ac:dyDescent="0.35">
      <c r="AH2441" s="25"/>
      <c r="AI2441" s="26"/>
      <c r="AJ2441" s="26"/>
      <c r="AK2441" s="26"/>
      <c r="AL2441" s="26"/>
      <c r="AM2441" s="26"/>
    </row>
    <row r="2442" spans="34:39" x14ac:dyDescent="0.35">
      <c r="AH2442" s="25"/>
      <c r="AI2442" s="26"/>
      <c r="AJ2442" s="26"/>
      <c r="AK2442" s="26"/>
      <c r="AL2442" s="26"/>
      <c r="AM2442" s="26"/>
    </row>
    <row r="2443" spans="34:39" x14ac:dyDescent="0.35">
      <c r="AH2443" s="25"/>
      <c r="AI2443" s="26"/>
      <c r="AJ2443" s="26"/>
      <c r="AK2443" s="26"/>
      <c r="AL2443" s="26"/>
      <c r="AM2443" s="26"/>
    </row>
    <row r="2444" spans="34:39" x14ac:dyDescent="0.35">
      <c r="AH2444" s="25"/>
      <c r="AI2444" s="26"/>
      <c r="AJ2444" s="26"/>
      <c r="AK2444" s="26"/>
      <c r="AL2444" s="26"/>
      <c r="AM2444" s="26"/>
    </row>
    <row r="2445" spans="34:39" x14ac:dyDescent="0.35">
      <c r="AH2445" s="25"/>
      <c r="AI2445" s="26"/>
      <c r="AJ2445" s="26"/>
      <c r="AK2445" s="26"/>
      <c r="AL2445" s="26"/>
      <c r="AM2445" s="26"/>
    </row>
    <row r="2446" spans="34:39" x14ac:dyDescent="0.35">
      <c r="AH2446" s="25"/>
      <c r="AI2446" s="26"/>
      <c r="AJ2446" s="26"/>
      <c r="AK2446" s="26"/>
      <c r="AL2446" s="26"/>
      <c r="AM2446" s="26"/>
    </row>
    <row r="2447" spans="34:39" x14ac:dyDescent="0.35">
      <c r="AH2447" s="25"/>
      <c r="AI2447" s="26"/>
      <c r="AJ2447" s="26"/>
      <c r="AK2447" s="26"/>
      <c r="AL2447" s="26"/>
      <c r="AM2447" s="26"/>
    </row>
    <row r="2448" spans="34:39" x14ac:dyDescent="0.35">
      <c r="AH2448" s="25"/>
      <c r="AI2448" s="26"/>
      <c r="AJ2448" s="26"/>
      <c r="AK2448" s="26"/>
      <c r="AL2448" s="26"/>
      <c r="AM2448" s="26"/>
    </row>
    <row r="2449" spans="34:39" x14ac:dyDescent="0.35">
      <c r="AH2449" s="25"/>
      <c r="AI2449" s="26"/>
      <c r="AJ2449" s="26"/>
      <c r="AK2449" s="26"/>
      <c r="AL2449" s="26"/>
      <c r="AM2449" s="26"/>
    </row>
    <row r="2450" spans="34:39" x14ac:dyDescent="0.35">
      <c r="AH2450" s="25"/>
      <c r="AI2450" s="26"/>
      <c r="AJ2450" s="26"/>
      <c r="AK2450" s="26"/>
      <c r="AL2450" s="26"/>
      <c r="AM2450" s="26"/>
    </row>
    <row r="2451" spans="34:39" x14ac:dyDescent="0.35">
      <c r="AH2451" s="25"/>
      <c r="AI2451" s="26"/>
      <c r="AJ2451" s="26"/>
      <c r="AK2451" s="26"/>
      <c r="AL2451" s="26"/>
      <c r="AM2451" s="26"/>
    </row>
    <row r="2452" spans="34:39" x14ac:dyDescent="0.35">
      <c r="AH2452" s="25"/>
      <c r="AI2452" s="26"/>
      <c r="AJ2452" s="26"/>
      <c r="AK2452" s="26"/>
      <c r="AL2452" s="26"/>
      <c r="AM2452" s="26"/>
    </row>
    <row r="2453" spans="34:39" x14ac:dyDescent="0.35">
      <c r="AH2453" s="25"/>
      <c r="AI2453" s="26"/>
      <c r="AJ2453" s="26"/>
      <c r="AK2453" s="26"/>
      <c r="AL2453" s="26"/>
      <c r="AM2453" s="26"/>
    </row>
    <row r="2454" spans="34:39" x14ac:dyDescent="0.35">
      <c r="AH2454" s="25"/>
      <c r="AI2454" s="26"/>
      <c r="AJ2454" s="26"/>
      <c r="AK2454" s="26"/>
      <c r="AL2454" s="26"/>
      <c r="AM2454" s="26"/>
    </row>
    <row r="2455" spans="34:39" x14ac:dyDescent="0.35">
      <c r="AH2455" s="25"/>
      <c r="AI2455" s="26"/>
      <c r="AJ2455" s="26"/>
      <c r="AK2455" s="26"/>
      <c r="AL2455" s="26"/>
      <c r="AM2455" s="26"/>
    </row>
    <row r="2456" spans="34:39" x14ac:dyDescent="0.35">
      <c r="AH2456" s="25"/>
      <c r="AI2456" s="26"/>
      <c r="AJ2456" s="26"/>
      <c r="AK2456" s="26"/>
      <c r="AL2456" s="26"/>
      <c r="AM2456" s="26"/>
    </row>
    <row r="2457" spans="34:39" x14ac:dyDescent="0.35">
      <c r="AH2457" s="25"/>
      <c r="AI2457" s="26"/>
      <c r="AJ2457" s="26"/>
      <c r="AK2457" s="26"/>
      <c r="AL2457" s="26"/>
      <c r="AM2457" s="26"/>
    </row>
    <row r="2458" spans="34:39" x14ac:dyDescent="0.35">
      <c r="AH2458" s="25"/>
      <c r="AI2458" s="26"/>
      <c r="AJ2458" s="26"/>
      <c r="AK2458" s="26"/>
      <c r="AL2458" s="26"/>
      <c r="AM2458" s="26"/>
    </row>
    <row r="2459" spans="34:39" x14ac:dyDescent="0.35">
      <c r="AH2459" s="25"/>
      <c r="AI2459" s="26"/>
      <c r="AJ2459" s="26"/>
      <c r="AK2459" s="26"/>
      <c r="AL2459" s="26"/>
      <c r="AM2459" s="26"/>
    </row>
    <row r="2460" spans="34:39" x14ac:dyDescent="0.35">
      <c r="AH2460" s="25"/>
      <c r="AI2460" s="26"/>
      <c r="AJ2460" s="26"/>
      <c r="AK2460" s="26"/>
      <c r="AL2460" s="26"/>
      <c r="AM2460" s="26"/>
    </row>
    <row r="2461" spans="34:39" x14ac:dyDescent="0.35">
      <c r="AH2461" s="25"/>
      <c r="AI2461" s="26"/>
      <c r="AJ2461" s="26"/>
      <c r="AK2461" s="26"/>
      <c r="AL2461" s="26"/>
      <c r="AM2461" s="26"/>
    </row>
  </sheetData>
  <sheetProtection algorithmName="SHA-512" hashValue="etzWJGPEcq/g0uu4HU1nVxd1eYIPwlDtfvYXVVKaOeCfVjWHWmQgGi/bmJ/v073kk4qrexAUecMGFEfMSC83vA==" saltValue="kP3G+4aHI6p4QrwNCsrcow==" spinCount="100000" sheet="1" autoFilter="0"/>
  <phoneticPr fontId="27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A172"/>
  <sheetViews>
    <sheetView zoomScale="70" zoomScaleNormal="70" workbookViewId="0">
      <pane xSplit="2" ySplit="1" topLeftCell="C124" activePane="bottomRight" state="frozenSplit"/>
      <selection pane="topRight" activeCell="B171" sqref="B171"/>
      <selection pane="bottomLeft" activeCell="B171" sqref="B171"/>
      <selection pane="bottomRight" activeCell="C171" sqref="C171"/>
    </sheetView>
  </sheetViews>
  <sheetFormatPr defaultRowHeight="14.5" x14ac:dyDescent="0.35"/>
  <cols>
    <col min="1" max="1" width="37" customWidth="1"/>
    <col min="2" max="2" width="49.54296875" bestFit="1" customWidth="1"/>
    <col min="3" max="3" width="170.453125" bestFit="1" customWidth="1"/>
    <col min="4" max="7" width="47.453125" customWidth="1"/>
    <col min="8" max="9" width="45.54296875" customWidth="1"/>
    <col min="10" max="11" width="12" customWidth="1"/>
    <col min="12" max="12" width="11" customWidth="1"/>
    <col min="13" max="16" width="10.54296875" customWidth="1"/>
    <col min="17" max="17" width="11.453125" customWidth="1"/>
    <col min="18" max="18" width="12.453125" customWidth="1"/>
    <col min="19" max="19" width="12" customWidth="1"/>
    <col min="20" max="20" width="11.54296875" customWidth="1"/>
    <col min="21" max="21" width="10.54296875" customWidth="1"/>
    <col min="22" max="22" width="11.453125" customWidth="1"/>
    <col min="23" max="23" width="10.54296875" customWidth="1"/>
    <col min="24" max="24" width="11.54296875" customWidth="1"/>
    <col min="26" max="26" width="176.54296875" bestFit="1" customWidth="1"/>
    <col min="27" max="27" width="180.54296875" customWidth="1"/>
  </cols>
  <sheetData>
    <row r="1" spans="1:27" x14ac:dyDescent="0.35">
      <c r="A1" s="6" t="str">
        <f>'County and Category Lookup'!$D$3</f>
        <v>Select Trade Category</v>
      </c>
      <c r="B1" s="5" t="s">
        <v>19</v>
      </c>
      <c r="C1" s="5" t="s">
        <v>2823</v>
      </c>
      <c r="D1" s="5" t="s">
        <v>2824</v>
      </c>
      <c r="E1" s="5" t="s">
        <v>3</v>
      </c>
      <c r="F1" s="5" t="s">
        <v>24</v>
      </c>
      <c r="G1" s="5" t="s">
        <v>0</v>
      </c>
      <c r="H1" s="5" t="s">
        <v>2825</v>
      </c>
      <c r="I1" s="5" t="s">
        <v>30</v>
      </c>
      <c r="J1" s="5" t="s">
        <v>2826</v>
      </c>
      <c r="K1" s="5" t="s">
        <v>5</v>
      </c>
      <c r="L1" s="5" t="s">
        <v>6</v>
      </c>
      <c r="M1" s="5" t="s">
        <v>7</v>
      </c>
      <c r="N1" s="5" t="s">
        <v>8</v>
      </c>
      <c r="O1" s="5" t="s">
        <v>9</v>
      </c>
      <c r="P1" s="5" t="s">
        <v>10</v>
      </c>
      <c r="Q1" s="5" t="s">
        <v>11</v>
      </c>
      <c r="R1" s="5" t="s">
        <v>12</v>
      </c>
      <c r="S1" s="5" t="s">
        <v>13</v>
      </c>
      <c r="T1" s="5" t="s">
        <v>14</v>
      </c>
      <c r="U1" s="5" t="s">
        <v>15</v>
      </c>
      <c r="V1" s="5" t="s">
        <v>16</v>
      </c>
      <c r="W1" s="5" t="s">
        <v>17</v>
      </c>
      <c r="X1" s="5" t="s">
        <v>18</v>
      </c>
      <c r="Y1" s="5" t="s">
        <v>2</v>
      </c>
      <c r="Z1" s="5" t="s">
        <v>2827</v>
      </c>
      <c r="AA1" s="5" t="s">
        <v>2828</v>
      </c>
    </row>
    <row r="2" spans="1:27" ht="19.5" x14ac:dyDescent="0.35">
      <c r="B2" s="7" t="str">
        <f t="array" ref="B2">IFERROR(INDEX(data[[#All],[Vendor Name92]],SMALL(IF(data[[#All],[Category]]=$A$1,ROW(data[[#All],[Vendor Name92]])),ROW(1:1)),1),"")</f>
        <v/>
      </c>
      <c r="C2" s="2" t="str">
        <f t="array" ref="C2">IFERROR(INDEX(data[[#All],[Vendor Contact Info85]],MATCH(get_cat!$B2&amp;$A$1,data[[#All],[Vendor Name92]]&amp;data[[#All],[Category]],0),),"")</f>
        <v/>
      </c>
      <c r="D2" s="2" t="str">
        <f t="array" ref="D2">IFERROR(INDEX(data[[#All],[Vendor Name92]],SMALL(IF(data[[#All],[Category]]=$A$1,ROW(data[[#All],[Vendor Name92]])),ROW(1:1)),1),"")&amp;CHAR(10)&amp;IFERROR(INDEX(data[[#All],[Vendor Contact Info85]],MATCH(get_cat!$B2&amp;$A$1,data[[#All],[Vendor Name92]]&amp;data[[#All],[Category]],0),),"")</f>
        <v xml:space="preserve">
</v>
      </c>
      <c r="E2" s="8" t="str">
        <f t="array" ref="E2">IFERROR(INDEX(data[[#All],[Category]],MATCH(get_cat!$B2&amp;$A$1,data[[#All],[Vendor Name92]]&amp;data[[#All],[Category]],0),),"")</f>
        <v/>
      </c>
      <c r="F2" s="2" t="str">
        <f t="array" ref="F2">IFERROR(INDEX(data[[#All],[Email]],MATCH(get_cat!$B2&amp;$A$1,data[[#All],[Vendor Name92]]&amp;data[[#All],[Category]],0),),"")</f>
        <v/>
      </c>
      <c r="G2" s="2" t="str">
        <f t="array" ref="G2">IFERROR(INDEX(data[[#All],[COMMBUYS MBPO Link2]],MATCH(get_cat!$B2&amp;$A$1,data[[#All],[Vendor Name92]]&amp;data[[#All],[Category]],0),),"")</f>
        <v/>
      </c>
      <c r="H2" s="4" t="str">
        <f t="array" ref="H2">IFERROR(INDEX(data[[#All],[Prompt Pay83]],MATCH(get_cat!$B2&amp;$A$1,data[[#All],[Vendor Name92]]&amp;data[[#All],[Category]],0),),"")</f>
        <v/>
      </c>
      <c r="I2" s="4" t="str">
        <f t="array" ref="I2">IFERROR(INDEX(data[[#All],[% Markup Prevailing Wage94]],MATCH(get_cat!$B2&amp;$A$1,data[[#All],[Vendor Name92]]&amp;data[[#All],[Category]],0),),"")</f>
        <v/>
      </c>
      <c r="J2" s="1" t="str">
        <f t="array" ref="J2">IFERROR(INDEX(data[[#All],[Statewide]],MATCH(get_cat!$B2&amp;$A$1,data[[#All],[Vendor Name92]]&amp;data[[#All],[Category]],0),),"")</f>
        <v/>
      </c>
      <c r="K2" s="1" t="str">
        <f t="array" ref="K2">IFERROR(INDEX(data[[#All],[Barnstable]],MATCH(get_cat!$B2&amp;$A$1,data[[#All],[Vendor Name92]]&amp;data[[#All],[Category]],0),),"")</f>
        <v/>
      </c>
      <c r="L2" s="1" t="str">
        <f t="array" ref="L2">IFERROR(INDEX(data[[#All],[Berkshire]],MATCH(get_cat!$B2&amp;$A$1,data[[#All],[Vendor Name92]]&amp;data[[#All],[Category]],0),),"")</f>
        <v/>
      </c>
      <c r="M2" s="1" t="str">
        <f t="array" ref="M2">IFERROR(INDEX(data[[#All],[Bristol]],MATCH(get_cat!$B2&amp;$A$1,data[[#All],[Vendor Name92]]&amp;data[[#All],[Category]],0),),"")</f>
        <v/>
      </c>
      <c r="N2" s="1" t="str">
        <f t="array" ref="N2">IFERROR(INDEX(data[[#All],[Dukes]],MATCH(get_cat!$B2&amp;$A$1,data[[#All],[Vendor Name92]]&amp;data[[#All],[Category]],0),),"")</f>
        <v/>
      </c>
      <c r="O2" s="1" t="str">
        <f t="array" ref="O2">IFERROR(INDEX(data[[#All],[Essex]],MATCH(get_cat!$B2&amp;$A$1,data[[#All],[Vendor Name92]]&amp;data[[#All],[Category]],0),),"")</f>
        <v/>
      </c>
      <c r="P2" s="1" t="str">
        <f t="array" ref="P2">IFERROR(INDEX(data[[#All],[Franklin]],MATCH(get_cat!$B2&amp;$A$1,data[[#All],[Vendor Name92]]&amp;data[[#All],[Category]],0),),"")</f>
        <v/>
      </c>
      <c r="Q2" s="1" t="str">
        <f t="array" ref="Q2">IFERROR(INDEX(data[[#All],[Hampden]],MATCH(get_cat!$B2&amp;$A$1,data[[#All],[Vendor Name92]]&amp;data[[#All],[Category]],0),),"")</f>
        <v/>
      </c>
      <c r="R2" s="1" t="str">
        <f t="array" ref="R2">IFERROR(INDEX(data[[#All],[Hampshire]],MATCH(get_cat!$B2&amp;$A$1,data[[#All],[Vendor Name92]]&amp;data[[#All],[Category]],0),),"")</f>
        <v/>
      </c>
      <c r="S2" s="1" t="str">
        <f t="array" ref="S2">IFERROR(INDEX(data[[#All],[Middlesex]],MATCH(get_cat!$B2&amp;$A$1,data[[#All],[Vendor Name92]]&amp;data[[#All],[Category]],0),),"")</f>
        <v/>
      </c>
      <c r="T2" s="1" t="str">
        <f t="array" ref="T2">IFERROR(INDEX(data[[#All],[Nantucket]],MATCH(get_cat!$B2&amp;$A$1,data[[#All],[Vendor Name92]]&amp;data[[#All],[Category]],0),),"")</f>
        <v/>
      </c>
      <c r="U2" s="1" t="str">
        <f t="array" ref="U2">IFERROR(INDEX(data[[#All],[Norfolk]],MATCH(get_cat!$B2&amp;$A$1,data[[#All],[Vendor Name92]]&amp;data[[#All],[Category]],0),),"")</f>
        <v/>
      </c>
      <c r="V2" s="1" t="str">
        <f t="array" ref="V2">IFERROR(INDEX(data[[#All],[Plymouth]],MATCH(get_cat!$B2&amp;$A$1,data[[#All],[Vendor Name92]]&amp;data[[#All],[Category]],0),),"")</f>
        <v/>
      </c>
      <c r="W2" s="1" t="str">
        <f t="array" ref="W2">IFERROR(INDEX(data[[#All],[Suffolk]],MATCH(get_cat!$B2&amp;$A$1,data[[#All],[Vendor Name92]]&amp;data[[#All],[Category]],0),),"")</f>
        <v/>
      </c>
      <c r="X2" s="1" t="str">
        <f t="array" ref="X2">IFERROR(INDEX(data[[#All],[Worcester]],MATCH(get_cat!$B2&amp;$A$1,data[[#All],[Vendor Name92]]&amp;data[[#All],[Category]],0),),"")</f>
        <v/>
      </c>
      <c r="Y2" s="1" t="str">
        <f t="array" ref="Y2">IFERROR(INDEX(data[[#All],[Contract Doc ID]],MATCH(get_cat!$B2&amp;$A$1,data[[#All],[Vendor Name92]]&amp;data[[#All],[Category]],0),),"")</f>
        <v/>
      </c>
      <c r="Z2" s="1" t="str">
        <f t="array" ref="Z2">IFERROR(INDEX(data[[#All],[OSD Contract Manager86]],MATCH(get_cat!$B2&amp;$A$1,data[[#All],[Vendor Name92]]&amp;data[[#All],[Category]],0),),"")</f>
        <v/>
      </c>
      <c r="AA2" s="1" t="str">
        <f t="array" ref="AA2">IFERROR(INDEX(data[[#All],[Emergency Contact87]],MATCH(get_cat!$B2&amp;$A$1,data[[#All],[Vendor Name92]]&amp;data[[#All],[Category]],0),),"")</f>
        <v/>
      </c>
    </row>
    <row r="3" spans="1:27" ht="19.5" x14ac:dyDescent="0.35">
      <c r="B3" s="7" t="str">
        <f t="array" ref="B3">IFERROR(INDEX(data[[#All],[Vendor Name92]],SMALL(IF(data[[#All],[Category]]=$A$1,ROW(data[[#All],[Vendor Name92]])),ROW(2:2)),1),"")</f>
        <v/>
      </c>
      <c r="C3" s="2" t="str">
        <f t="array" ref="C3">IFERROR(INDEX(data[[#All],[Vendor Contact Info85]],MATCH(get_cat!$B3&amp;$A$1,data[[#All],[Vendor Name92]]&amp;data[[#All],[Category]],0),),"")</f>
        <v/>
      </c>
      <c r="D3" s="2" t="str">
        <f t="array" ref="D3">IFERROR(INDEX(data[[#All],[Vendor Name92]],SMALL(IF(data[[#All],[Category]]=$A$1,ROW(data[[#All],[Vendor Name92]])),ROW(2:2)),1),"")&amp;CHAR(10)&amp;IFERROR(INDEX(data[[#All],[Vendor Contact Info85]],MATCH(get_cat!$B3&amp;$A$1,data[[#All],[Vendor Name92]]&amp;data[[#All],[Category]],0),),"")</f>
        <v xml:space="preserve">
</v>
      </c>
      <c r="E3" s="8" t="str">
        <f t="array" ref="E3">IFERROR(INDEX(data[[#All],[Category]],MATCH(get_cat!$B3&amp;$A$1,data[[#All],[Vendor Name92]]&amp;data[[#All],[Category]],0),),"")</f>
        <v/>
      </c>
      <c r="F3" s="2" t="str">
        <f t="array" ref="F3">IFERROR(INDEX(data[[#All],[Email]],MATCH(get_cat!$B3&amp;$A$1,data[[#All],[Vendor Name92]]&amp;data[[#All],[Category]],0),),"")</f>
        <v/>
      </c>
      <c r="G3" s="2" t="str">
        <f t="array" ref="G3">IFERROR(INDEX(data[[#All],[COMMBUYS MBPO Link2]],MATCH(get_cat!$B3&amp;$A$1,data[[#All],[Vendor Name92]]&amp;data[[#All],[Category]],0),),"")</f>
        <v/>
      </c>
      <c r="H3" s="4" t="str">
        <f t="array" ref="H3">IFERROR(INDEX(data[[#All],[Prompt Pay83]],MATCH(get_cat!$B3&amp;$A$1,data[[#All],[Vendor Name92]]&amp;data[[#All],[Category]],0),),"")</f>
        <v/>
      </c>
      <c r="I3" s="4" t="str">
        <f t="array" ref="I3">IFERROR(INDEX(data[[#All],[% Markup Prevailing Wage94]],MATCH(get_cat!$B3&amp;$A$1,data[[#All],[Vendor Name92]]&amp;data[[#All],[Category]],0),),"")</f>
        <v/>
      </c>
      <c r="J3" s="1" t="str">
        <f t="array" ref="J3">IFERROR(INDEX(data[[#All],[Statewide]],MATCH(get_cat!$B3&amp;$A$1,data[[#All],[Vendor Name92]]&amp;data[[#All],[Category]],0),),"")</f>
        <v/>
      </c>
      <c r="K3" s="1" t="str">
        <f t="array" ref="K3">IFERROR(INDEX(data[[#All],[Barnstable]],MATCH(get_cat!$B3&amp;$A$1,data[[#All],[Vendor Name92]]&amp;data[[#All],[Category]],0),),"")</f>
        <v/>
      </c>
      <c r="L3" s="1" t="str">
        <f t="array" ref="L3">IFERROR(INDEX(data[[#All],[Berkshire]],MATCH(get_cat!$B3&amp;$A$1,data[[#All],[Vendor Name92]]&amp;data[[#All],[Category]],0),),"")</f>
        <v/>
      </c>
      <c r="M3" s="1" t="str">
        <f t="array" ref="M3">IFERROR(INDEX(data[[#All],[Bristol]],MATCH(get_cat!$B3&amp;$A$1,data[[#All],[Vendor Name92]]&amp;data[[#All],[Category]],0),),"")</f>
        <v/>
      </c>
      <c r="N3" s="1" t="str">
        <f t="array" ref="N3">IFERROR(INDEX(data[[#All],[Dukes]],MATCH(get_cat!$B3&amp;$A$1,data[[#All],[Vendor Name92]]&amp;data[[#All],[Category]],0),),"")</f>
        <v/>
      </c>
      <c r="O3" s="1" t="str">
        <f t="array" ref="O3">IFERROR(INDEX(data[[#All],[Essex]],MATCH(get_cat!$B3&amp;$A$1,data[[#All],[Vendor Name92]]&amp;data[[#All],[Category]],0),),"")</f>
        <v/>
      </c>
      <c r="P3" s="1" t="str">
        <f t="array" ref="P3">IFERROR(INDEX(data[[#All],[Franklin]],MATCH(get_cat!$B3&amp;$A$1,data[[#All],[Vendor Name92]]&amp;data[[#All],[Category]],0),),"")</f>
        <v/>
      </c>
      <c r="Q3" s="1" t="str">
        <f t="array" ref="Q3">IFERROR(INDEX(data[[#All],[Hampden]],MATCH(get_cat!$B3&amp;$A$1,data[[#All],[Vendor Name92]]&amp;data[[#All],[Category]],0),),"")</f>
        <v/>
      </c>
      <c r="R3" s="1" t="str">
        <f t="array" ref="R3">IFERROR(INDEX(data[[#All],[Hampshire]],MATCH(get_cat!$B3&amp;$A$1,data[[#All],[Vendor Name92]]&amp;data[[#All],[Category]],0),),"")</f>
        <v/>
      </c>
      <c r="S3" s="1" t="str">
        <f t="array" ref="S3">IFERROR(INDEX(data[[#All],[Middlesex]],MATCH(get_cat!$B3&amp;$A$1,data[[#All],[Vendor Name92]]&amp;data[[#All],[Category]],0),),"")</f>
        <v/>
      </c>
      <c r="T3" s="1" t="str">
        <f t="array" ref="T3">IFERROR(INDEX(data[[#All],[Nantucket]],MATCH(get_cat!$B3&amp;$A$1,data[[#All],[Vendor Name92]]&amp;data[[#All],[Category]],0),),"")</f>
        <v/>
      </c>
      <c r="U3" s="1" t="str">
        <f t="array" ref="U3">IFERROR(INDEX(data[[#All],[Norfolk]],MATCH(get_cat!$B3&amp;$A$1,data[[#All],[Vendor Name92]]&amp;data[[#All],[Category]],0),),"")</f>
        <v/>
      </c>
      <c r="V3" s="1" t="str">
        <f t="array" ref="V3">IFERROR(INDEX(data[[#All],[Plymouth]],MATCH(get_cat!$B3&amp;$A$1,data[[#All],[Vendor Name92]]&amp;data[[#All],[Category]],0),),"")</f>
        <v/>
      </c>
      <c r="W3" s="1" t="str">
        <f t="array" ref="W3">IFERROR(INDEX(data[[#All],[Suffolk]],MATCH(get_cat!$B3&amp;$A$1,data[[#All],[Vendor Name92]]&amp;data[[#All],[Category]],0),),"")</f>
        <v/>
      </c>
      <c r="X3" s="1" t="str">
        <f t="array" ref="X3">IFERROR(INDEX(data[[#All],[Worcester]],MATCH(get_cat!$B3&amp;$A$1,data[[#All],[Vendor Name92]]&amp;data[[#All],[Category]],0),),"")</f>
        <v/>
      </c>
      <c r="Y3" s="1" t="str">
        <f t="array" ref="Y3">IFERROR(INDEX(data[[#All],[Contract Doc ID]],MATCH(get_cat!$B3&amp;$A$1,data[[#All],[Vendor Name92]]&amp;data[[#All],[Category]],0),),"")</f>
        <v/>
      </c>
      <c r="Z3" s="1" t="str">
        <f t="array" ref="Z3">IFERROR(INDEX(data[[#All],[OSD Contract Manager86]],MATCH(get_cat!$B3&amp;$A$1,data[[#All],[Vendor Name92]]&amp;data[[#All],[Category]],0),),"")</f>
        <v/>
      </c>
      <c r="AA3" s="1" t="str">
        <f t="array" ref="AA3">IFERROR(INDEX(data[[#All],[Emergency Contact87]],MATCH(get_cat!$B3&amp;$A$1,data[[#All],[Vendor Name92]]&amp;data[[#All],[Category]],0),),"")</f>
        <v/>
      </c>
    </row>
    <row r="4" spans="1:27" ht="19.5" x14ac:dyDescent="0.35">
      <c r="B4" s="7" t="str">
        <f t="array" ref="B4">IFERROR(INDEX(data[[#All],[Vendor Name92]],SMALL(IF(data[[#All],[Category]]=$A$1,ROW(data[[#All],[Vendor Name92]])),ROW(3:3)),1),"")</f>
        <v/>
      </c>
      <c r="C4" s="2" t="str">
        <f t="array" ref="C4">IFERROR(INDEX(data[[#All],[Vendor Contact Info85]],MATCH(get_cat!$B4&amp;$A$1,data[[#All],[Vendor Name92]]&amp;data[[#All],[Category]],0),),"")</f>
        <v/>
      </c>
      <c r="D4" s="2" t="str">
        <f t="array" ref="D4">IFERROR(INDEX(data[[#All],[Vendor Name92]],SMALL(IF(data[[#All],[Category]]=$A$1,ROW(data[[#All],[Vendor Name92]])),ROW(3:3)),1),"")&amp;CHAR(10)&amp;IFERROR(INDEX(data[[#All],[Vendor Contact Info85]],MATCH(get_cat!$B4&amp;$A$1,data[[#All],[Vendor Name92]]&amp;data[[#All],[Category]],0),),"")</f>
        <v xml:space="preserve">
</v>
      </c>
      <c r="E4" s="8" t="str">
        <f t="array" ref="E4">IFERROR(INDEX(data[[#All],[Category]],MATCH(get_cat!$B4&amp;$A$1,data[[#All],[Vendor Name92]]&amp;data[[#All],[Category]],0),),"")</f>
        <v/>
      </c>
      <c r="F4" s="2" t="str">
        <f t="array" ref="F4">IFERROR(INDEX(data[[#All],[Email]],MATCH(get_cat!$B4&amp;$A$1,data[[#All],[Vendor Name92]]&amp;data[[#All],[Category]],0),),"")</f>
        <v/>
      </c>
      <c r="G4" s="2" t="str">
        <f t="array" ref="G4">IFERROR(INDEX(data[[#All],[COMMBUYS MBPO Link2]],MATCH(get_cat!$B4&amp;$A$1,data[[#All],[Vendor Name92]]&amp;data[[#All],[Category]],0),),"")</f>
        <v/>
      </c>
      <c r="H4" s="4" t="str">
        <f t="array" ref="H4">IFERROR(INDEX(data[[#All],[Prompt Pay83]],MATCH(get_cat!$B4&amp;$A$1,data[[#All],[Vendor Name92]]&amp;data[[#All],[Category]],0),),"")</f>
        <v/>
      </c>
      <c r="I4" s="4" t="str">
        <f t="array" ref="I4">IFERROR(INDEX(data[[#All],[% Markup Prevailing Wage94]],MATCH(get_cat!$B4&amp;$A$1,data[[#All],[Vendor Name92]]&amp;data[[#All],[Category]],0),),"")</f>
        <v/>
      </c>
      <c r="J4" s="1" t="str">
        <f t="array" ref="J4">IFERROR(INDEX(data[[#All],[Statewide]],MATCH(get_cat!$B4&amp;$A$1,data[[#All],[Vendor Name92]]&amp;data[[#All],[Category]],0),),"")</f>
        <v/>
      </c>
      <c r="K4" s="1" t="str">
        <f t="array" ref="K4">IFERROR(INDEX(data[[#All],[Barnstable]],MATCH(get_cat!$B4&amp;$A$1,data[[#All],[Vendor Name92]]&amp;data[[#All],[Category]],0),),"")</f>
        <v/>
      </c>
      <c r="L4" s="1" t="str">
        <f t="array" ref="L4">IFERROR(INDEX(data[[#All],[Berkshire]],MATCH(get_cat!$B4&amp;$A$1,data[[#All],[Vendor Name92]]&amp;data[[#All],[Category]],0),),"")</f>
        <v/>
      </c>
      <c r="M4" s="1" t="str">
        <f t="array" ref="M4">IFERROR(INDEX(data[[#All],[Bristol]],MATCH(get_cat!$B4&amp;$A$1,data[[#All],[Vendor Name92]]&amp;data[[#All],[Category]],0),),"")</f>
        <v/>
      </c>
      <c r="N4" s="1" t="str">
        <f t="array" ref="N4">IFERROR(INDEX(data[[#All],[Dukes]],MATCH(get_cat!$B4&amp;$A$1,data[[#All],[Vendor Name92]]&amp;data[[#All],[Category]],0),),"")</f>
        <v/>
      </c>
      <c r="O4" s="1" t="str">
        <f t="array" ref="O4">IFERROR(INDEX(data[[#All],[Essex]],MATCH(get_cat!$B4&amp;$A$1,data[[#All],[Vendor Name92]]&amp;data[[#All],[Category]],0),),"")</f>
        <v/>
      </c>
      <c r="P4" s="1" t="str">
        <f t="array" ref="P4">IFERROR(INDEX(data[[#All],[Franklin]],MATCH(get_cat!$B4&amp;$A$1,data[[#All],[Vendor Name92]]&amp;data[[#All],[Category]],0),),"")</f>
        <v/>
      </c>
      <c r="Q4" s="1" t="str">
        <f t="array" ref="Q4">IFERROR(INDEX(data[[#All],[Hampden]],MATCH(get_cat!$B4&amp;$A$1,data[[#All],[Vendor Name92]]&amp;data[[#All],[Category]],0),),"")</f>
        <v/>
      </c>
      <c r="R4" s="1" t="str">
        <f t="array" ref="R4">IFERROR(INDEX(data[[#All],[Hampshire]],MATCH(get_cat!$B4&amp;$A$1,data[[#All],[Vendor Name92]]&amp;data[[#All],[Category]],0),),"")</f>
        <v/>
      </c>
      <c r="S4" s="1" t="str">
        <f t="array" ref="S4">IFERROR(INDEX(data[[#All],[Middlesex]],MATCH(get_cat!$B4&amp;$A$1,data[[#All],[Vendor Name92]]&amp;data[[#All],[Category]],0),),"")</f>
        <v/>
      </c>
      <c r="T4" s="1" t="str">
        <f t="array" ref="T4">IFERROR(INDEX(data[[#All],[Nantucket]],MATCH(get_cat!$B4&amp;$A$1,data[[#All],[Vendor Name92]]&amp;data[[#All],[Category]],0),),"")</f>
        <v/>
      </c>
      <c r="U4" s="1" t="str">
        <f t="array" ref="U4">IFERROR(INDEX(data[[#All],[Norfolk]],MATCH(get_cat!$B4&amp;$A$1,data[[#All],[Vendor Name92]]&amp;data[[#All],[Category]],0),),"")</f>
        <v/>
      </c>
      <c r="V4" s="1" t="str">
        <f t="array" ref="V4">IFERROR(INDEX(data[[#All],[Plymouth]],MATCH(get_cat!$B4&amp;$A$1,data[[#All],[Vendor Name92]]&amp;data[[#All],[Category]],0),),"")</f>
        <v/>
      </c>
      <c r="W4" s="1" t="str">
        <f t="array" ref="W4">IFERROR(INDEX(data[[#All],[Suffolk]],MATCH(get_cat!$B4&amp;$A$1,data[[#All],[Vendor Name92]]&amp;data[[#All],[Category]],0),),"")</f>
        <v/>
      </c>
      <c r="X4" s="1" t="str">
        <f t="array" ref="X4">IFERROR(INDEX(data[[#All],[Worcester]],MATCH(get_cat!$B4&amp;$A$1,data[[#All],[Vendor Name92]]&amp;data[[#All],[Category]],0),),"")</f>
        <v/>
      </c>
      <c r="Y4" s="1" t="str">
        <f t="array" ref="Y4">IFERROR(INDEX(data[[#All],[Contract Doc ID]],MATCH(get_cat!$B4&amp;$A$1,data[[#All],[Vendor Name92]]&amp;data[[#All],[Category]],0),),"")</f>
        <v/>
      </c>
      <c r="Z4" s="1" t="str">
        <f t="array" ref="Z4">IFERROR(INDEX(data[[#All],[OSD Contract Manager86]],MATCH(get_cat!$B4&amp;$A$1,data[[#All],[Vendor Name92]]&amp;data[[#All],[Category]],0),),"")</f>
        <v/>
      </c>
      <c r="AA4" s="1" t="str">
        <f t="array" ref="AA4">IFERROR(INDEX(data[[#All],[Emergency Contact87]],MATCH(get_cat!$B4&amp;$A$1,data[[#All],[Vendor Name92]]&amp;data[[#All],[Category]],0),),"")</f>
        <v/>
      </c>
    </row>
    <row r="5" spans="1:27" ht="19.5" x14ac:dyDescent="0.35">
      <c r="B5" s="7" t="str">
        <f t="array" ref="B5">IFERROR(INDEX(data[[#All],[Vendor Name92]],SMALL(IF(data[[#All],[Category]]=$A$1,ROW(data[[#All],[Vendor Name92]])),ROW(4:4)),1),"")</f>
        <v/>
      </c>
      <c r="C5" s="2" t="str">
        <f t="array" ref="C5">IFERROR(INDEX(data[[#All],[Vendor Contact Info85]],MATCH(get_cat!$B5&amp;$A$1,data[[#All],[Vendor Name92]]&amp;data[[#All],[Category]],0),),"")</f>
        <v/>
      </c>
      <c r="D5" s="2" t="str">
        <f t="array" ref="D5">IFERROR(INDEX(data[[#All],[Vendor Name92]],SMALL(IF(data[[#All],[Category]]=$A$1,ROW(data[[#All],[Vendor Name92]])),ROW(4:4)),1),"")&amp;CHAR(10)&amp;IFERROR(INDEX(data[[#All],[Vendor Contact Info85]],MATCH(get_cat!$B5&amp;$A$1,data[[#All],[Vendor Name92]]&amp;data[[#All],[Category]],0),),"")</f>
        <v xml:space="preserve">
</v>
      </c>
      <c r="E5" s="8" t="str">
        <f t="array" ref="E5">IFERROR(INDEX(data[[#All],[Category]],MATCH(get_cat!$B5&amp;$A$1,data[[#All],[Vendor Name92]]&amp;data[[#All],[Category]],0),),"")</f>
        <v/>
      </c>
      <c r="F5" s="2" t="str">
        <f t="array" ref="F5">IFERROR(INDEX(data[[#All],[Email]],MATCH(get_cat!$B5&amp;$A$1,data[[#All],[Vendor Name92]]&amp;data[[#All],[Category]],0),),"")</f>
        <v/>
      </c>
      <c r="G5" s="2" t="str">
        <f t="array" ref="G5">IFERROR(INDEX(data[[#All],[COMMBUYS MBPO Link2]],MATCH(get_cat!$B5&amp;$A$1,data[[#All],[Vendor Name92]]&amp;data[[#All],[Category]],0),),"")</f>
        <v/>
      </c>
      <c r="H5" s="4" t="str">
        <f t="array" ref="H5">IFERROR(INDEX(data[[#All],[Prompt Pay83]],MATCH(get_cat!$B5&amp;$A$1,data[[#All],[Vendor Name92]]&amp;data[[#All],[Category]],0),),"")</f>
        <v/>
      </c>
      <c r="I5" s="4" t="str">
        <f t="array" ref="I5">IFERROR(INDEX(data[[#All],[% Markup Prevailing Wage94]],MATCH(get_cat!$B5&amp;$A$1,data[[#All],[Vendor Name92]]&amp;data[[#All],[Category]],0),),"")</f>
        <v/>
      </c>
      <c r="J5" s="1" t="str">
        <f t="array" ref="J5">IFERROR(INDEX(data[[#All],[Statewide]],MATCH(get_cat!$B5&amp;$A$1,data[[#All],[Vendor Name92]]&amp;data[[#All],[Category]],0),),"")</f>
        <v/>
      </c>
      <c r="K5" s="1" t="str">
        <f t="array" ref="K5">IFERROR(INDEX(data[[#All],[Barnstable]],MATCH(get_cat!$B5&amp;$A$1,data[[#All],[Vendor Name92]]&amp;data[[#All],[Category]],0),),"")</f>
        <v/>
      </c>
      <c r="L5" s="1" t="str">
        <f t="array" ref="L5">IFERROR(INDEX(data[[#All],[Berkshire]],MATCH(get_cat!$B5&amp;$A$1,data[[#All],[Vendor Name92]]&amp;data[[#All],[Category]],0),),"")</f>
        <v/>
      </c>
      <c r="M5" s="1" t="str">
        <f t="array" ref="M5">IFERROR(INDEX(data[[#All],[Bristol]],MATCH(get_cat!$B5&amp;$A$1,data[[#All],[Vendor Name92]]&amp;data[[#All],[Category]],0),),"")</f>
        <v/>
      </c>
      <c r="N5" s="1" t="str">
        <f t="array" ref="N5">IFERROR(INDEX(data[[#All],[Dukes]],MATCH(get_cat!$B5&amp;$A$1,data[[#All],[Vendor Name92]]&amp;data[[#All],[Category]],0),),"")</f>
        <v/>
      </c>
      <c r="O5" s="1" t="str">
        <f t="array" ref="O5">IFERROR(INDEX(data[[#All],[Essex]],MATCH(get_cat!$B5&amp;$A$1,data[[#All],[Vendor Name92]]&amp;data[[#All],[Category]],0),),"")</f>
        <v/>
      </c>
      <c r="P5" s="1" t="str">
        <f t="array" ref="P5">IFERROR(INDEX(data[[#All],[Franklin]],MATCH(get_cat!$B5&amp;$A$1,data[[#All],[Vendor Name92]]&amp;data[[#All],[Category]],0),),"")</f>
        <v/>
      </c>
      <c r="Q5" s="1" t="str">
        <f t="array" ref="Q5">IFERROR(INDEX(data[[#All],[Hampden]],MATCH(get_cat!$B5&amp;$A$1,data[[#All],[Vendor Name92]]&amp;data[[#All],[Category]],0),),"")</f>
        <v/>
      </c>
      <c r="R5" s="1" t="str">
        <f t="array" ref="R5">IFERROR(INDEX(data[[#All],[Hampshire]],MATCH(get_cat!$B5&amp;$A$1,data[[#All],[Vendor Name92]]&amp;data[[#All],[Category]],0),),"")</f>
        <v/>
      </c>
      <c r="S5" s="1" t="str">
        <f t="array" ref="S5">IFERROR(INDEX(data[[#All],[Middlesex]],MATCH(get_cat!$B5&amp;$A$1,data[[#All],[Vendor Name92]]&amp;data[[#All],[Category]],0),),"")</f>
        <v/>
      </c>
      <c r="T5" s="1" t="str">
        <f t="array" ref="T5">IFERROR(INDEX(data[[#All],[Nantucket]],MATCH(get_cat!$B5&amp;$A$1,data[[#All],[Vendor Name92]]&amp;data[[#All],[Category]],0),),"")</f>
        <v/>
      </c>
      <c r="U5" s="1" t="str">
        <f t="array" ref="U5">IFERROR(INDEX(data[[#All],[Norfolk]],MATCH(get_cat!$B5&amp;$A$1,data[[#All],[Vendor Name92]]&amp;data[[#All],[Category]],0),),"")</f>
        <v/>
      </c>
      <c r="V5" s="1" t="str">
        <f t="array" ref="V5">IFERROR(INDEX(data[[#All],[Plymouth]],MATCH(get_cat!$B5&amp;$A$1,data[[#All],[Vendor Name92]]&amp;data[[#All],[Category]],0),),"")</f>
        <v/>
      </c>
      <c r="W5" s="1" t="str">
        <f t="array" ref="W5">IFERROR(INDEX(data[[#All],[Suffolk]],MATCH(get_cat!$B5&amp;$A$1,data[[#All],[Vendor Name92]]&amp;data[[#All],[Category]],0),),"")</f>
        <v/>
      </c>
      <c r="X5" s="1" t="str">
        <f t="array" ref="X5">IFERROR(INDEX(data[[#All],[Worcester]],MATCH(get_cat!$B5&amp;$A$1,data[[#All],[Vendor Name92]]&amp;data[[#All],[Category]],0),),"")</f>
        <v/>
      </c>
      <c r="Y5" s="1" t="str">
        <f t="array" ref="Y5">IFERROR(INDEX(data[[#All],[Contract Doc ID]],MATCH(get_cat!$B5&amp;$A$1,data[[#All],[Vendor Name92]]&amp;data[[#All],[Category]],0),),"")</f>
        <v/>
      </c>
      <c r="Z5" s="1" t="str">
        <f t="array" ref="Z5">IFERROR(INDEX(data[[#All],[OSD Contract Manager86]],MATCH(get_cat!$B5&amp;$A$1,data[[#All],[Vendor Name92]]&amp;data[[#All],[Category]],0),),"")</f>
        <v/>
      </c>
      <c r="AA5" s="1" t="str">
        <f t="array" ref="AA5">IFERROR(INDEX(data[[#All],[Emergency Contact87]],MATCH(get_cat!$B5&amp;$A$1,data[[#All],[Vendor Name92]]&amp;data[[#All],[Category]],0),),"")</f>
        <v/>
      </c>
    </row>
    <row r="6" spans="1:27" ht="19.5" x14ac:dyDescent="0.35">
      <c r="B6" s="7" t="str">
        <f t="array" ref="B6">IFERROR(INDEX(data[[#All],[Vendor Name92]],SMALL(IF(data[[#All],[Category]]=$A$1,ROW(data[[#All],[Vendor Name92]])),ROW(5:5)),1),"")</f>
        <v/>
      </c>
      <c r="C6" s="2" t="str">
        <f t="array" ref="C6">IFERROR(INDEX(data[[#All],[Vendor Contact Info85]],MATCH(get_cat!$B6&amp;$A$1,data[[#All],[Vendor Name92]]&amp;data[[#All],[Category]],0),),"")</f>
        <v/>
      </c>
      <c r="D6" s="2" t="str">
        <f t="array" ref="D6">IFERROR(INDEX(data[[#All],[Vendor Name92]],SMALL(IF(data[[#All],[Category]]=$A$1,ROW(data[[#All],[Vendor Name92]])),ROW(5:5)),1),"")&amp;CHAR(10)&amp;IFERROR(INDEX(data[[#All],[Vendor Contact Info85]],MATCH(get_cat!$B6&amp;$A$1,data[[#All],[Vendor Name92]]&amp;data[[#All],[Category]],0),),"")</f>
        <v xml:space="preserve">
</v>
      </c>
      <c r="E6" s="8" t="str">
        <f t="array" ref="E6">IFERROR(INDEX(data[[#All],[Category]],MATCH(get_cat!$B6&amp;$A$1,data[[#All],[Vendor Name92]]&amp;data[[#All],[Category]],0),),"")</f>
        <v/>
      </c>
      <c r="F6" s="2" t="str">
        <f t="array" ref="F6">IFERROR(INDEX(data[[#All],[Email]],MATCH(get_cat!$B6&amp;$A$1,data[[#All],[Vendor Name92]]&amp;data[[#All],[Category]],0),),"")</f>
        <v/>
      </c>
      <c r="G6" s="2" t="str">
        <f t="array" ref="G6">IFERROR(INDEX(data[[#All],[COMMBUYS MBPO Link2]],MATCH(get_cat!$B6&amp;$A$1,data[[#All],[Vendor Name92]]&amp;data[[#All],[Category]],0),),"")</f>
        <v/>
      </c>
      <c r="H6" s="4" t="str">
        <f t="array" ref="H6">IFERROR(INDEX(data[[#All],[Prompt Pay83]],MATCH(get_cat!$B6&amp;$A$1,data[[#All],[Vendor Name92]]&amp;data[[#All],[Category]],0),),"")</f>
        <v/>
      </c>
      <c r="I6" s="4" t="str">
        <f t="array" ref="I6">IFERROR(INDEX(data[[#All],[% Markup Prevailing Wage94]],MATCH(get_cat!$B6&amp;$A$1,data[[#All],[Vendor Name92]]&amp;data[[#All],[Category]],0),),"")</f>
        <v/>
      </c>
      <c r="J6" s="1" t="str">
        <f t="array" ref="J6">IFERROR(INDEX(data[[#All],[Statewide]],MATCH(get_cat!$B6&amp;$A$1,data[[#All],[Vendor Name92]]&amp;data[[#All],[Category]],0),),"")</f>
        <v/>
      </c>
      <c r="K6" s="1" t="str">
        <f t="array" ref="K6">IFERROR(INDEX(data[[#All],[Barnstable]],MATCH(get_cat!$B6&amp;$A$1,data[[#All],[Vendor Name92]]&amp;data[[#All],[Category]],0),),"")</f>
        <v/>
      </c>
      <c r="L6" s="1" t="str">
        <f t="array" ref="L6">IFERROR(INDEX(data[[#All],[Berkshire]],MATCH(get_cat!$B6&amp;$A$1,data[[#All],[Vendor Name92]]&amp;data[[#All],[Category]],0),),"")</f>
        <v/>
      </c>
      <c r="M6" s="1" t="str">
        <f t="array" ref="M6">IFERROR(INDEX(data[[#All],[Bristol]],MATCH(get_cat!$B6&amp;$A$1,data[[#All],[Vendor Name92]]&amp;data[[#All],[Category]],0),),"")</f>
        <v/>
      </c>
      <c r="N6" s="1" t="str">
        <f t="array" ref="N6">IFERROR(INDEX(data[[#All],[Dukes]],MATCH(get_cat!$B6&amp;$A$1,data[[#All],[Vendor Name92]]&amp;data[[#All],[Category]],0),),"")</f>
        <v/>
      </c>
      <c r="O6" s="1" t="str">
        <f t="array" ref="O6">IFERROR(INDEX(data[[#All],[Essex]],MATCH(get_cat!$B6&amp;$A$1,data[[#All],[Vendor Name92]]&amp;data[[#All],[Category]],0),),"")</f>
        <v/>
      </c>
      <c r="P6" s="1" t="str">
        <f t="array" ref="P6">IFERROR(INDEX(data[[#All],[Franklin]],MATCH(get_cat!$B6&amp;$A$1,data[[#All],[Vendor Name92]]&amp;data[[#All],[Category]],0),),"")</f>
        <v/>
      </c>
      <c r="Q6" s="1" t="str">
        <f t="array" ref="Q6">IFERROR(INDEX(data[[#All],[Hampden]],MATCH(get_cat!$B6&amp;$A$1,data[[#All],[Vendor Name92]]&amp;data[[#All],[Category]],0),),"")</f>
        <v/>
      </c>
      <c r="R6" s="1" t="str">
        <f t="array" ref="R6">IFERROR(INDEX(data[[#All],[Hampshire]],MATCH(get_cat!$B6&amp;$A$1,data[[#All],[Vendor Name92]]&amp;data[[#All],[Category]],0),),"")</f>
        <v/>
      </c>
      <c r="S6" s="1" t="str">
        <f t="array" ref="S6">IFERROR(INDEX(data[[#All],[Middlesex]],MATCH(get_cat!$B6&amp;$A$1,data[[#All],[Vendor Name92]]&amp;data[[#All],[Category]],0),),"")</f>
        <v/>
      </c>
      <c r="T6" s="1" t="str">
        <f t="array" ref="T6">IFERROR(INDEX(data[[#All],[Nantucket]],MATCH(get_cat!$B6&amp;$A$1,data[[#All],[Vendor Name92]]&amp;data[[#All],[Category]],0),),"")</f>
        <v/>
      </c>
      <c r="U6" s="1" t="str">
        <f t="array" ref="U6">IFERROR(INDEX(data[[#All],[Norfolk]],MATCH(get_cat!$B6&amp;$A$1,data[[#All],[Vendor Name92]]&amp;data[[#All],[Category]],0),),"")</f>
        <v/>
      </c>
      <c r="V6" s="1" t="str">
        <f t="array" ref="V6">IFERROR(INDEX(data[[#All],[Plymouth]],MATCH(get_cat!$B6&amp;$A$1,data[[#All],[Vendor Name92]]&amp;data[[#All],[Category]],0),),"")</f>
        <v/>
      </c>
      <c r="W6" s="1" t="str">
        <f t="array" ref="W6">IFERROR(INDEX(data[[#All],[Suffolk]],MATCH(get_cat!$B6&amp;$A$1,data[[#All],[Vendor Name92]]&amp;data[[#All],[Category]],0),),"")</f>
        <v/>
      </c>
      <c r="X6" s="1" t="str">
        <f t="array" ref="X6">IFERROR(INDEX(data[[#All],[Worcester]],MATCH(get_cat!$B6&amp;$A$1,data[[#All],[Vendor Name92]]&amp;data[[#All],[Category]],0),),"")</f>
        <v/>
      </c>
      <c r="Y6" s="1" t="str">
        <f t="array" ref="Y6">IFERROR(INDEX(data[[#All],[Contract Doc ID]],MATCH(get_cat!$B6&amp;$A$1,data[[#All],[Vendor Name92]]&amp;data[[#All],[Category]],0),),"")</f>
        <v/>
      </c>
      <c r="Z6" s="1" t="str">
        <f t="array" ref="Z6">IFERROR(INDEX(data[[#All],[OSD Contract Manager86]],MATCH(get_cat!$B6&amp;$A$1,data[[#All],[Vendor Name92]]&amp;data[[#All],[Category]],0),),"")</f>
        <v/>
      </c>
      <c r="AA6" s="1" t="str">
        <f t="array" ref="AA6">IFERROR(INDEX(data[[#All],[Emergency Contact87]],MATCH(get_cat!$B6&amp;$A$1,data[[#All],[Vendor Name92]]&amp;data[[#All],[Category]],0),),"")</f>
        <v/>
      </c>
    </row>
    <row r="7" spans="1:27" ht="19.5" x14ac:dyDescent="0.35">
      <c r="B7" s="7" t="str">
        <f t="array" ref="B7">IFERROR(INDEX(data[[#All],[Vendor Name92]],SMALL(IF(data[[#All],[Category]]=$A$1,ROW(data[[#All],[Vendor Name92]])),ROW(6:6)),1),"")</f>
        <v/>
      </c>
      <c r="C7" s="2" t="str">
        <f t="array" ref="C7">IFERROR(INDEX(data[[#All],[Vendor Contact Info85]],MATCH(get_cat!$B7&amp;$A$1,data[[#All],[Vendor Name92]]&amp;data[[#All],[Category]],0),),"")</f>
        <v/>
      </c>
      <c r="D7" s="2" t="str">
        <f t="array" ref="D7">IFERROR(INDEX(data[[#All],[Vendor Name92]],SMALL(IF(data[[#All],[Category]]=$A$1,ROW(data[[#All],[Vendor Name92]])),ROW(6:6)),1),"")&amp;CHAR(10)&amp;IFERROR(INDEX(data[[#All],[Vendor Contact Info85]],MATCH(get_cat!$B7&amp;$A$1,data[[#All],[Vendor Name92]]&amp;data[[#All],[Category]],0),),"")</f>
        <v xml:space="preserve">
</v>
      </c>
      <c r="E7" s="8" t="str">
        <f t="array" ref="E7">IFERROR(INDEX(data[[#All],[Category]],MATCH(get_cat!$B7&amp;$A$1,data[[#All],[Vendor Name92]]&amp;data[[#All],[Category]],0),),"")</f>
        <v/>
      </c>
      <c r="F7" s="2" t="str">
        <f t="array" ref="F7">IFERROR(INDEX(data[[#All],[Email]],MATCH(get_cat!$B7&amp;$A$1,data[[#All],[Vendor Name92]]&amp;data[[#All],[Category]],0),),"")</f>
        <v/>
      </c>
      <c r="G7" s="2" t="str">
        <f t="array" ref="G7">IFERROR(INDEX(data[[#All],[COMMBUYS MBPO Link2]],MATCH(get_cat!$B7&amp;$A$1,data[[#All],[Vendor Name92]]&amp;data[[#All],[Category]],0),),"")</f>
        <v/>
      </c>
      <c r="H7" s="4" t="str">
        <f t="array" ref="H7">IFERROR(INDEX(data[[#All],[Prompt Pay83]],MATCH(get_cat!$B7&amp;$A$1,data[[#All],[Vendor Name92]]&amp;data[[#All],[Category]],0),),"")</f>
        <v/>
      </c>
      <c r="I7" s="4" t="str">
        <f t="array" ref="I7">IFERROR(INDEX(data[[#All],[% Markup Prevailing Wage94]],MATCH(get_cat!$B7&amp;$A$1,data[[#All],[Vendor Name92]]&amp;data[[#All],[Category]],0),),"")</f>
        <v/>
      </c>
      <c r="J7" s="1" t="str">
        <f t="array" ref="J7">IFERROR(INDEX(data[[#All],[Statewide]],MATCH(get_cat!$B7&amp;$A$1,data[[#All],[Vendor Name92]]&amp;data[[#All],[Category]],0),),"")</f>
        <v/>
      </c>
      <c r="K7" s="1" t="str">
        <f t="array" ref="K7">IFERROR(INDEX(data[[#All],[Barnstable]],MATCH(get_cat!$B7&amp;$A$1,data[[#All],[Vendor Name92]]&amp;data[[#All],[Category]],0),),"")</f>
        <v/>
      </c>
      <c r="L7" s="1" t="str">
        <f t="array" ref="L7">IFERROR(INDEX(data[[#All],[Berkshire]],MATCH(get_cat!$B7&amp;$A$1,data[[#All],[Vendor Name92]]&amp;data[[#All],[Category]],0),),"")</f>
        <v/>
      </c>
      <c r="M7" s="1" t="str">
        <f t="array" ref="M7">IFERROR(INDEX(data[[#All],[Bristol]],MATCH(get_cat!$B7&amp;$A$1,data[[#All],[Vendor Name92]]&amp;data[[#All],[Category]],0),),"")</f>
        <v/>
      </c>
      <c r="N7" s="1" t="str">
        <f t="array" ref="N7">IFERROR(INDEX(data[[#All],[Dukes]],MATCH(get_cat!$B7&amp;$A$1,data[[#All],[Vendor Name92]]&amp;data[[#All],[Category]],0),),"")</f>
        <v/>
      </c>
      <c r="O7" s="1" t="str">
        <f t="array" ref="O7">IFERROR(INDEX(data[[#All],[Essex]],MATCH(get_cat!$B7&amp;$A$1,data[[#All],[Vendor Name92]]&amp;data[[#All],[Category]],0),),"")</f>
        <v/>
      </c>
      <c r="P7" s="1" t="str">
        <f t="array" ref="P7">IFERROR(INDEX(data[[#All],[Franklin]],MATCH(get_cat!$B7&amp;$A$1,data[[#All],[Vendor Name92]]&amp;data[[#All],[Category]],0),),"")</f>
        <v/>
      </c>
      <c r="Q7" s="1" t="str">
        <f t="array" ref="Q7">IFERROR(INDEX(data[[#All],[Hampden]],MATCH(get_cat!$B7&amp;$A$1,data[[#All],[Vendor Name92]]&amp;data[[#All],[Category]],0),),"")</f>
        <v/>
      </c>
      <c r="R7" s="1" t="str">
        <f t="array" ref="R7">IFERROR(INDEX(data[[#All],[Hampshire]],MATCH(get_cat!$B7&amp;$A$1,data[[#All],[Vendor Name92]]&amp;data[[#All],[Category]],0),),"")</f>
        <v/>
      </c>
      <c r="S7" s="1" t="str">
        <f t="array" ref="S7">IFERROR(INDEX(data[[#All],[Middlesex]],MATCH(get_cat!$B7&amp;$A$1,data[[#All],[Vendor Name92]]&amp;data[[#All],[Category]],0),),"")</f>
        <v/>
      </c>
      <c r="T7" s="1" t="str">
        <f t="array" ref="T7">IFERROR(INDEX(data[[#All],[Nantucket]],MATCH(get_cat!$B7&amp;$A$1,data[[#All],[Vendor Name92]]&amp;data[[#All],[Category]],0),),"")</f>
        <v/>
      </c>
      <c r="U7" s="1" t="str">
        <f t="array" ref="U7">IFERROR(INDEX(data[[#All],[Norfolk]],MATCH(get_cat!$B7&amp;$A$1,data[[#All],[Vendor Name92]]&amp;data[[#All],[Category]],0),),"")</f>
        <v/>
      </c>
      <c r="V7" s="1" t="str">
        <f t="array" ref="V7">IFERROR(INDEX(data[[#All],[Plymouth]],MATCH(get_cat!$B7&amp;$A$1,data[[#All],[Vendor Name92]]&amp;data[[#All],[Category]],0),),"")</f>
        <v/>
      </c>
      <c r="W7" s="1" t="str">
        <f t="array" ref="W7">IFERROR(INDEX(data[[#All],[Suffolk]],MATCH(get_cat!$B7&amp;$A$1,data[[#All],[Vendor Name92]]&amp;data[[#All],[Category]],0),),"")</f>
        <v/>
      </c>
      <c r="X7" s="1" t="str">
        <f t="array" ref="X7">IFERROR(INDEX(data[[#All],[Worcester]],MATCH(get_cat!$B7&amp;$A$1,data[[#All],[Vendor Name92]]&amp;data[[#All],[Category]],0),),"")</f>
        <v/>
      </c>
      <c r="Y7" s="1" t="str">
        <f t="array" ref="Y7">IFERROR(INDEX(data[[#All],[Contract Doc ID]],MATCH(get_cat!$B7&amp;$A$1,data[[#All],[Vendor Name92]]&amp;data[[#All],[Category]],0),),"")</f>
        <v/>
      </c>
      <c r="Z7" s="1" t="str">
        <f t="array" ref="Z7">IFERROR(INDEX(data[[#All],[OSD Contract Manager86]],MATCH(get_cat!$B7&amp;$A$1,data[[#All],[Vendor Name92]]&amp;data[[#All],[Category]],0),),"")</f>
        <v/>
      </c>
      <c r="AA7" s="1" t="str">
        <f t="array" ref="AA7">IFERROR(INDEX(data[[#All],[Emergency Contact87]],MATCH(get_cat!$B7&amp;$A$1,data[[#All],[Vendor Name92]]&amp;data[[#All],[Category]],0),),"")</f>
        <v/>
      </c>
    </row>
    <row r="8" spans="1:27" ht="19.5" x14ac:dyDescent="0.35">
      <c r="B8" s="7" t="str">
        <f t="array" ref="B8">IFERROR(INDEX(data[[#All],[Vendor Name92]],SMALL(IF(data[[#All],[Category]]=$A$1,ROW(data[[#All],[Vendor Name92]])),ROW(7:7)),1),"")</f>
        <v/>
      </c>
      <c r="C8" s="2" t="str">
        <f t="array" ref="C8">IFERROR(INDEX(data[[#All],[Vendor Contact Info85]],MATCH(get_cat!$B8&amp;$A$1,data[[#All],[Vendor Name92]]&amp;data[[#All],[Category]],0),),"")</f>
        <v/>
      </c>
      <c r="D8" s="2" t="str">
        <f t="array" ref="D8">IFERROR(INDEX(data[[#All],[Vendor Name92]],SMALL(IF(data[[#All],[Category]]=$A$1,ROW(data[[#All],[Vendor Name92]])),ROW(7:7)),1),"")&amp;CHAR(10)&amp;IFERROR(INDEX(data[[#All],[Vendor Contact Info85]],MATCH(get_cat!$B8&amp;$A$1,data[[#All],[Vendor Name92]]&amp;data[[#All],[Category]],0),),"")</f>
        <v xml:space="preserve">
</v>
      </c>
      <c r="E8" s="8" t="str">
        <f t="array" ref="E8">IFERROR(INDEX(data[[#All],[Category]],MATCH(get_cat!$B8&amp;$A$1,data[[#All],[Vendor Name92]]&amp;data[[#All],[Category]],0),),"")</f>
        <v/>
      </c>
      <c r="F8" s="2" t="str">
        <f t="array" ref="F8">IFERROR(INDEX(data[[#All],[Email]],MATCH(get_cat!$B8&amp;$A$1,data[[#All],[Vendor Name92]]&amp;data[[#All],[Category]],0),),"")</f>
        <v/>
      </c>
      <c r="G8" s="2" t="str">
        <f t="array" ref="G8">IFERROR(INDEX(data[[#All],[COMMBUYS MBPO Link2]],MATCH(get_cat!$B8&amp;$A$1,data[[#All],[Vendor Name92]]&amp;data[[#All],[Category]],0),),"")</f>
        <v/>
      </c>
      <c r="H8" s="4" t="str">
        <f t="array" ref="H8">IFERROR(INDEX(data[[#All],[Prompt Pay83]],MATCH(get_cat!$B8&amp;$A$1,data[[#All],[Vendor Name92]]&amp;data[[#All],[Category]],0),),"")</f>
        <v/>
      </c>
      <c r="I8" s="4" t="str">
        <f t="array" ref="I8">IFERROR(INDEX(data[[#All],[% Markup Prevailing Wage94]],MATCH(get_cat!$B8&amp;$A$1,data[[#All],[Vendor Name92]]&amp;data[[#All],[Category]],0),),"")</f>
        <v/>
      </c>
      <c r="J8" s="1" t="str">
        <f t="array" ref="J8">IFERROR(INDEX(data[[#All],[Statewide]],MATCH(get_cat!$B8&amp;$A$1,data[[#All],[Vendor Name92]]&amp;data[[#All],[Category]],0),),"")</f>
        <v/>
      </c>
      <c r="K8" s="1" t="str">
        <f t="array" ref="K8">IFERROR(INDEX(data[[#All],[Barnstable]],MATCH(get_cat!$B8&amp;$A$1,data[[#All],[Vendor Name92]]&amp;data[[#All],[Category]],0),),"")</f>
        <v/>
      </c>
      <c r="L8" s="1" t="str">
        <f t="array" ref="L8">IFERROR(INDEX(data[[#All],[Berkshire]],MATCH(get_cat!$B8&amp;$A$1,data[[#All],[Vendor Name92]]&amp;data[[#All],[Category]],0),),"")</f>
        <v/>
      </c>
      <c r="M8" s="1" t="str">
        <f t="array" ref="M8">IFERROR(INDEX(data[[#All],[Bristol]],MATCH(get_cat!$B8&amp;$A$1,data[[#All],[Vendor Name92]]&amp;data[[#All],[Category]],0),),"")</f>
        <v/>
      </c>
      <c r="N8" s="1" t="str">
        <f t="array" ref="N8">IFERROR(INDEX(data[[#All],[Dukes]],MATCH(get_cat!$B8&amp;$A$1,data[[#All],[Vendor Name92]]&amp;data[[#All],[Category]],0),),"")</f>
        <v/>
      </c>
      <c r="O8" s="1" t="str">
        <f t="array" ref="O8">IFERROR(INDEX(data[[#All],[Essex]],MATCH(get_cat!$B8&amp;$A$1,data[[#All],[Vendor Name92]]&amp;data[[#All],[Category]],0),),"")</f>
        <v/>
      </c>
      <c r="P8" s="1" t="str">
        <f t="array" ref="P8">IFERROR(INDEX(data[[#All],[Franklin]],MATCH(get_cat!$B8&amp;$A$1,data[[#All],[Vendor Name92]]&amp;data[[#All],[Category]],0),),"")</f>
        <v/>
      </c>
      <c r="Q8" s="1" t="str">
        <f t="array" ref="Q8">IFERROR(INDEX(data[[#All],[Hampden]],MATCH(get_cat!$B8&amp;$A$1,data[[#All],[Vendor Name92]]&amp;data[[#All],[Category]],0),),"")</f>
        <v/>
      </c>
      <c r="R8" s="1" t="str">
        <f t="array" ref="R8">IFERROR(INDEX(data[[#All],[Hampshire]],MATCH(get_cat!$B8&amp;$A$1,data[[#All],[Vendor Name92]]&amp;data[[#All],[Category]],0),),"")</f>
        <v/>
      </c>
      <c r="S8" s="1" t="str">
        <f t="array" ref="S8">IFERROR(INDEX(data[[#All],[Middlesex]],MATCH(get_cat!$B8&amp;$A$1,data[[#All],[Vendor Name92]]&amp;data[[#All],[Category]],0),),"")</f>
        <v/>
      </c>
      <c r="T8" s="1" t="str">
        <f t="array" ref="T8">IFERROR(INDEX(data[[#All],[Nantucket]],MATCH(get_cat!$B8&amp;$A$1,data[[#All],[Vendor Name92]]&amp;data[[#All],[Category]],0),),"")</f>
        <v/>
      </c>
      <c r="U8" s="1" t="str">
        <f t="array" ref="U8">IFERROR(INDEX(data[[#All],[Norfolk]],MATCH(get_cat!$B8&amp;$A$1,data[[#All],[Vendor Name92]]&amp;data[[#All],[Category]],0),),"")</f>
        <v/>
      </c>
      <c r="V8" s="1" t="str">
        <f t="array" ref="V8">IFERROR(INDEX(data[[#All],[Plymouth]],MATCH(get_cat!$B8&amp;$A$1,data[[#All],[Vendor Name92]]&amp;data[[#All],[Category]],0),),"")</f>
        <v/>
      </c>
      <c r="W8" s="1" t="str">
        <f t="array" ref="W8">IFERROR(INDEX(data[[#All],[Suffolk]],MATCH(get_cat!$B8&amp;$A$1,data[[#All],[Vendor Name92]]&amp;data[[#All],[Category]],0),),"")</f>
        <v/>
      </c>
      <c r="X8" s="1" t="str">
        <f t="array" ref="X8">IFERROR(INDEX(data[[#All],[Worcester]],MATCH(get_cat!$B8&amp;$A$1,data[[#All],[Vendor Name92]]&amp;data[[#All],[Category]],0),),"")</f>
        <v/>
      </c>
      <c r="Y8" s="1" t="str">
        <f t="array" ref="Y8">IFERROR(INDEX(data[[#All],[Contract Doc ID]],MATCH(get_cat!$B8&amp;$A$1,data[[#All],[Vendor Name92]]&amp;data[[#All],[Category]],0),),"")</f>
        <v/>
      </c>
      <c r="Z8" s="1" t="str">
        <f t="array" ref="Z8">IFERROR(INDEX(data[[#All],[OSD Contract Manager86]],MATCH(get_cat!$B8&amp;$A$1,data[[#All],[Vendor Name92]]&amp;data[[#All],[Category]],0),),"")</f>
        <v/>
      </c>
      <c r="AA8" s="1" t="str">
        <f t="array" ref="AA8">IFERROR(INDEX(data[[#All],[Emergency Contact87]],MATCH(get_cat!$B8&amp;$A$1,data[[#All],[Vendor Name92]]&amp;data[[#All],[Category]],0),),"")</f>
        <v/>
      </c>
    </row>
    <row r="9" spans="1:27" ht="19.5" x14ac:dyDescent="0.35">
      <c r="B9" s="7" t="str">
        <f t="array" ref="B9">IFERROR(INDEX(data[[#All],[Vendor Name92]],SMALL(IF(data[[#All],[Category]]=$A$1,ROW(data[[#All],[Vendor Name92]])),ROW(8:8)),1),"")</f>
        <v/>
      </c>
      <c r="C9" s="2" t="str">
        <f t="array" ref="C9">IFERROR(INDEX(data[[#All],[Vendor Contact Info85]],MATCH(get_cat!$B9&amp;$A$1,data[[#All],[Vendor Name92]]&amp;data[[#All],[Category]],0),),"")</f>
        <v/>
      </c>
      <c r="D9" s="2" t="str">
        <f t="array" ref="D9">IFERROR(INDEX(data[[#All],[Vendor Name92]],SMALL(IF(data[[#All],[Category]]=$A$1,ROW(data[[#All],[Vendor Name92]])),ROW(8:8)),1),"")&amp;CHAR(10)&amp;IFERROR(INDEX(data[[#All],[Vendor Contact Info85]],MATCH(get_cat!$B9&amp;$A$1,data[[#All],[Vendor Name92]]&amp;data[[#All],[Category]],0),),"")</f>
        <v xml:space="preserve">
</v>
      </c>
      <c r="E9" s="8" t="str">
        <f t="array" ref="E9">IFERROR(INDEX(data[[#All],[Category]],MATCH(get_cat!$B9&amp;$A$1,data[[#All],[Vendor Name92]]&amp;data[[#All],[Category]],0),),"")</f>
        <v/>
      </c>
      <c r="F9" s="2" t="str">
        <f t="array" ref="F9">IFERROR(INDEX(data[[#All],[Email]],MATCH(get_cat!$B9&amp;$A$1,data[[#All],[Vendor Name92]]&amp;data[[#All],[Category]],0),),"")</f>
        <v/>
      </c>
      <c r="G9" s="2" t="str">
        <f t="array" ref="G9">IFERROR(INDEX(data[[#All],[COMMBUYS MBPO Link2]],MATCH(get_cat!$B9&amp;$A$1,data[[#All],[Vendor Name92]]&amp;data[[#All],[Category]],0),),"")</f>
        <v/>
      </c>
      <c r="H9" s="4" t="str">
        <f t="array" ref="H9">IFERROR(INDEX(data[[#All],[Prompt Pay83]],MATCH(get_cat!$B9&amp;$A$1,data[[#All],[Vendor Name92]]&amp;data[[#All],[Category]],0),),"")</f>
        <v/>
      </c>
      <c r="I9" s="4" t="str">
        <f t="array" ref="I9">IFERROR(INDEX(data[[#All],[% Markup Prevailing Wage94]],MATCH(get_cat!$B9&amp;$A$1,data[[#All],[Vendor Name92]]&amp;data[[#All],[Category]],0),),"")</f>
        <v/>
      </c>
      <c r="J9" s="1" t="str">
        <f t="array" ref="J9">IFERROR(INDEX(data[[#All],[Statewide]],MATCH(get_cat!$B9&amp;$A$1,data[[#All],[Vendor Name92]]&amp;data[[#All],[Category]],0),),"")</f>
        <v/>
      </c>
      <c r="K9" s="1" t="str">
        <f t="array" ref="K9">IFERROR(INDEX(data[[#All],[Barnstable]],MATCH(get_cat!$B9&amp;$A$1,data[[#All],[Vendor Name92]]&amp;data[[#All],[Category]],0),),"")</f>
        <v/>
      </c>
      <c r="L9" s="1" t="str">
        <f t="array" ref="L9">IFERROR(INDEX(data[[#All],[Berkshire]],MATCH(get_cat!$B9&amp;$A$1,data[[#All],[Vendor Name92]]&amp;data[[#All],[Category]],0),),"")</f>
        <v/>
      </c>
      <c r="M9" s="1" t="str">
        <f t="array" ref="M9">IFERROR(INDEX(data[[#All],[Bristol]],MATCH(get_cat!$B9&amp;$A$1,data[[#All],[Vendor Name92]]&amp;data[[#All],[Category]],0),),"")</f>
        <v/>
      </c>
      <c r="N9" s="1" t="str">
        <f t="array" ref="N9">IFERROR(INDEX(data[[#All],[Dukes]],MATCH(get_cat!$B9&amp;$A$1,data[[#All],[Vendor Name92]]&amp;data[[#All],[Category]],0),),"")</f>
        <v/>
      </c>
      <c r="O9" s="1" t="str">
        <f t="array" ref="O9">IFERROR(INDEX(data[[#All],[Essex]],MATCH(get_cat!$B9&amp;$A$1,data[[#All],[Vendor Name92]]&amp;data[[#All],[Category]],0),),"")</f>
        <v/>
      </c>
      <c r="P9" s="1" t="str">
        <f t="array" ref="P9">IFERROR(INDEX(data[[#All],[Franklin]],MATCH(get_cat!$B9&amp;$A$1,data[[#All],[Vendor Name92]]&amp;data[[#All],[Category]],0),),"")</f>
        <v/>
      </c>
      <c r="Q9" s="1" t="str">
        <f t="array" ref="Q9">IFERROR(INDEX(data[[#All],[Hampden]],MATCH(get_cat!$B9&amp;$A$1,data[[#All],[Vendor Name92]]&amp;data[[#All],[Category]],0),),"")</f>
        <v/>
      </c>
      <c r="R9" s="1" t="str">
        <f t="array" ref="R9">IFERROR(INDEX(data[[#All],[Hampshire]],MATCH(get_cat!$B9&amp;$A$1,data[[#All],[Vendor Name92]]&amp;data[[#All],[Category]],0),),"")</f>
        <v/>
      </c>
      <c r="S9" s="1" t="str">
        <f t="array" ref="S9">IFERROR(INDEX(data[[#All],[Middlesex]],MATCH(get_cat!$B9&amp;$A$1,data[[#All],[Vendor Name92]]&amp;data[[#All],[Category]],0),),"")</f>
        <v/>
      </c>
      <c r="T9" s="1" t="str">
        <f t="array" ref="T9">IFERROR(INDEX(data[[#All],[Nantucket]],MATCH(get_cat!$B9&amp;$A$1,data[[#All],[Vendor Name92]]&amp;data[[#All],[Category]],0),),"")</f>
        <v/>
      </c>
      <c r="U9" s="1" t="str">
        <f t="array" ref="U9">IFERROR(INDEX(data[[#All],[Norfolk]],MATCH(get_cat!$B9&amp;$A$1,data[[#All],[Vendor Name92]]&amp;data[[#All],[Category]],0),),"")</f>
        <v/>
      </c>
      <c r="V9" s="1" t="str">
        <f t="array" ref="V9">IFERROR(INDEX(data[[#All],[Plymouth]],MATCH(get_cat!$B9&amp;$A$1,data[[#All],[Vendor Name92]]&amp;data[[#All],[Category]],0),),"")</f>
        <v/>
      </c>
      <c r="W9" s="1" t="str">
        <f t="array" ref="W9">IFERROR(INDEX(data[[#All],[Suffolk]],MATCH(get_cat!$B9&amp;$A$1,data[[#All],[Vendor Name92]]&amp;data[[#All],[Category]],0),),"")</f>
        <v/>
      </c>
      <c r="X9" s="1" t="str">
        <f t="array" ref="X9">IFERROR(INDEX(data[[#All],[Worcester]],MATCH(get_cat!$B9&amp;$A$1,data[[#All],[Vendor Name92]]&amp;data[[#All],[Category]],0),),"")</f>
        <v/>
      </c>
      <c r="Y9" s="1" t="str">
        <f t="array" ref="Y9">IFERROR(INDEX(data[[#All],[Contract Doc ID]],MATCH(get_cat!$B9&amp;$A$1,data[[#All],[Vendor Name92]]&amp;data[[#All],[Category]],0),),"")</f>
        <v/>
      </c>
      <c r="Z9" s="1" t="str">
        <f t="array" ref="Z9">IFERROR(INDEX(data[[#All],[OSD Contract Manager86]],MATCH(get_cat!$B9&amp;$A$1,data[[#All],[Vendor Name92]]&amp;data[[#All],[Category]],0),),"")</f>
        <v/>
      </c>
      <c r="AA9" s="1" t="str">
        <f t="array" ref="AA9">IFERROR(INDEX(data[[#All],[Emergency Contact87]],MATCH(get_cat!$B9&amp;$A$1,data[[#All],[Vendor Name92]]&amp;data[[#All],[Category]],0),),"")</f>
        <v/>
      </c>
    </row>
    <row r="10" spans="1:27" ht="19.5" x14ac:dyDescent="0.35">
      <c r="B10" s="7" t="str">
        <f t="array" ref="B10">IFERROR(INDEX(data[[#All],[Vendor Name92]],SMALL(IF(data[[#All],[Category]]=$A$1,ROW(data[[#All],[Vendor Name92]])),ROW(9:9)),1),"")</f>
        <v/>
      </c>
      <c r="C10" s="2" t="str">
        <f t="array" ref="C10">IFERROR(INDEX(data[[#All],[Vendor Contact Info85]],MATCH(get_cat!$B10&amp;$A$1,data[[#All],[Vendor Name92]]&amp;data[[#All],[Category]],0),),"")</f>
        <v/>
      </c>
      <c r="D10" s="2" t="str">
        <f t="array" ref="D10">IFERROR(INDEX(data[[#All],[Vendor Name92]],SMALL(IF(data[[#All],[Category]]=$A$1,ROW(data[[#All],[Vendor Name92]])),ROW(9:9)),1),"")&amp;CHAR(10)&amp;IFERROR(INDEX(data[[#All],[Vendor Contact Info85]],MATCH(get_cat!$B10&amp;$A$1,data[[#All],[Vendor Name92]]&amp;data[[#All],[Category]],0),),"")</f>
        <v xml:space="preserve">
</v>
      </c>
      <c r="E10" s="8" t="str">
        <f t="array" ref="E10">IFERROR(INDEX(data[[#All],[Category]],MATCH(get_cat!$B10&amp;$A$1,data[[#All],[Vendor Name92]]&amp;data[[#All],[Category]],0),),"")</f>
        <v/>
      </c>
      <c r="F10" s="2" t="str">
        <f t="array" ref="F10">IFERROR(INDEX(data[[#All],[Email]],MATCH(get_cat!$B10&amp;$A$1,data[[#All],[Vendor Name92]]&amp;data[[#All],[Category]],0),),"")</f>
        <v/>
      </c>
      <c r="G10" s="2" t="str">
        <f t="array" ref="G10">IFERROR(INDEX(data[[#All],[COMMBUYS MBPO Link2]],MATCH(get_cat!$B10&amp;$A$1,data[[#All],[Vendor Name92]]&amp;data[[#All],[Category]],0),),"")</f>
        <v/>
      </c>
      <c r="H10" s="4" t="str">
        <f t="array" ref="H10">IFERROR(INDEX(data[[#All],[Prompt Pay83]],MATCH(get_cat!$B10&amp;$A$1,data[[#All],[Vendor Name92]]&amp;data[[#All],[Category]],0),),"")</f>
        <v/>
      </c>
      <c r="I10" s="4" t="str">
        <f t="array" ref="I10">IFERROR(INDEX(data[[#All],[% Markup Prevailing Wage94]],MATCH(get_cat!$B10&amp;$A$1,data[[#All],[Vendor Name92]]&amp;data[[#All],[Category]],0),),"")</f>
        <v/>
      </c>
      <c r="J10" s="1" t="str">
        <f t="array" ref="J10">IFERROR(INDEX(data[[#All],[Statewide]],MATCH(get_cat!$B10&amp;$A$1,data[[#All],[Vendor Name92]]&amp;data[[#All],[Category]],0),),"")</f>
        <v/>
      </c>
      <c r="K10" s="1" t="str">
        <f t="array" ref="K10">IFERROR(INDEX(data[[#All],[Barnstable]],MATCH(get_cat!$B10&amp;$A$1,data[[#All],[Vendor Name92]]&amp;data[[#All],[Category]],0),),"")</f>
        <v/>
      </c>
      <c r="L10" s="1" t="str">
        <f t="array" ref="L10">IFERROR(INDEX(data[[#All],[Berkshire]],MATCH(get_cat!$B10&amp;$A$1,data[[#All],[Vendor Name92]]&amp;data[[#All],[Category]],0),),"")</f>
        <v/>
      </c>
      <c r="M10" s="1" t="str">
        <f t="array" ref="M10">IFERROR(INDEX(data[[#All],[Bristol]],MATCH(get_cat!$B10&amp;$A$1,data[[#All],[Vendor Name92]]&amp;data[[#All],[Category]],0),),"")</f>
        <v/>
      </c>
      <c r="N10" s="1" t="str">
        <f t="array" ref="N10">IFERROR(INDEX(data[[#All],[Dukes]],MATCH(get_cat!$B10&amp;$A$1,data[[#All],[Vendor Name92]]&amp;data[[#All],[Category]],0),),"")</f>
        <v/>
      </c>
      <c r="O10" s="1" t="str">
        <f t="array" ref="O10">IFERROR(INDEX(data[[#All],[Essex]],MATCH(get_cat!$B10&amp;$A$1,data[[#All],[Vendor Name92]]&amp;data[[#All],[Category]],0),),"")</f>
        <v/>
      </c>
      <c r="P10" s="1" t="str">
        <f t="array" ref="P10">IFERROR(INDEX(data[[#All],[Franklin]],MATCH(get_cat!$B10&amp;$A$1,data[[#All],[Vendor Name92]]&amp;data[[#All],[Category]],0),),"")</f>
        <v/>
      </c>
      <c r="Q10" s="1" t="str">
        <f t="array" ref="Q10">IFERROR(INDEX(data[[#All],[Hampden]],MATCH(get_cat!$B10&amp;$A$1,data[[#All],[Vendor Name92]]&amp;data[[#All],[Category]],0),),"")</f>
        <v/>
      </c>
      <c r="R10" s="1" t="str">
        <f t="array" ref="R10">IFERROR(INDEX(data[[#All],[Hampshire]],MATCH(get_cat!$B10&amp;$A$1,data[[#All],[Vendor Name92]]&amp;data[[#All],[Category]],0),),"")</f>
        <v/>
      </c>
      <c r="S10" s="1" t="str">
        <f t="array" ref="S10">IFERROR(INDEX(data[[#All],[Middlesex]],MATCH(get_cat!$B10&amp;$A$1,data[[#All],[Vendor Name92]]&amp;data[[#All],[Category]],0),),"")</f>
        <v/>
      </c>
      <c r="T10" s="1" t="str">
        <f t="array" ref="T10">IFERROR(INDEX(data[[#All],[Nantucket]],MATCH(get_cat!$B10&amp;$A$1,data[[#All],[Vendor Name92]]&amp;data[[#All],[Category]],0),),"")</f>
        <v/>
      </c>
      <c r="U10" s="1" t="str">
        <f t="array" ref="U10">IFERROR(INDEX(data[[#All],[Norfolk]],MATCH(get_cat!$B10&amp;$A$1,data[[#All],[Vendor Name92]]&amp;data[[#All],[Category]],0),),"")</f>
        <v/>
      </c>
      <c r="V10" s="1" t="str">
        <f t="array" ref="V10">IFERROR(INDEX(data[[#All],[Plymouth]],MATCH(get_cat!$B10&amp;$A$1,data[[#All],[Vendor Name92]]&amp;data[[#All],[Category]],0),),"")</f>
        <v/>
      </c>
      <c r="W10" s="1" t="str">
        <f t="array" ref="W10">IFERROR(INDEX(data[[#All],[Suffolk]],MATCH(get_cat!$B10&amp;$A$1,data[[#All],[Vendor Name92]]&amp;data[[#All],[Category]],0),),"")</f>
        <v/>
      </c>
      <c r="X10" s="1" t="str">
        <f t="array" ref="X10">IFERROR(INDEX(data[[#All],[Worcester]],MATCH(get_cat!$B10&amp;$A$1,data[[#All],[Vendor Name92]]&amp;data[[#All],[Category]],0),),"")</f>
        <v/>
      </c>
      <c r="Y10" s="1" t="str">
        <f t="array" ref="Y10">IFERROR(INDEX(data[[#All],[Contract Doc ID]],MATCH(get_cat!$B10&amp;$A$1,data[[#All],[Vendor Name92]]&amp;data[[#All],[Category]],0),),"")</f>
        <v/>
      </c>
      <c r="Z10" s="1" t="str">
        <f t="array" ref="Z10">IFERROR(INDEX(data[[#All],[OSD Contract Manager86]],MATCH(get_cat!$B10&amp;$A$1,data[[#All],[Vendor Name92]]&amp;data[[#All],[Category]],0),),"")</f>
        <v/>
      </c>
      <c r="AA10" s="1" t="str">
        <f t="array" ref="AA10">IFERROR(INDEX(data[[#All],[Emergency Contact87]],MATCH(get_cat!$B10&amp;$A$1,data[[#All],[Vendor Name92]]&amp;data[[#All],[Category]],0),),"")</f>
        <v/>
      </c>
    </row>
    <row r="11" spans="1:27" ht="19.5" x14ac:dyDescent="0.35">
      <c r="B11" s="7" t="str">
        <f t="array" ref="B11">IFERROR(INDEX(data[[#All],[Vendor Name92]],SMALL(IF(data[[#All],[Category]]=$A$1,ROW(data[[#All],[Vendor Name92]])),ROW(10:10)),1),"")</f>
        <v/>
      </c>
      <c r="C11" s="2" t="str">
        <f t="array" ref="C11">IFERROR(INDEX(data[[#All],[Vendor Contact Info85]],MATCH(get_cat!$B11&amp;$A$1,data[[#All],[Vendor Name92]]&amp;data[[#All],[Category]],0),),"")</f>
        <v/>
      </c>
      <c r="D11" s="2" t="str">
        <f t="array" ref="D11">IFERROR(INDEX(data[[#All],[Vendor Name92]],SMALL(IF(data[[#All],[Category]]=$A$1,ROW(data[[#All],[Vendor Name92]])),ROW(10:10)),1),"")&amp;CHAR(10)&amp;IFERROR(INDEX(data[[#All],[Vendor Contact Info85]],MATCH(get_cat!$B11&amp;$A$1,data[[#All],[Vendor Name92]]&amp;data[[#All],[Category]],0),),"")</f>
        <v xml:space="preserve">
</v>
      </c>
      <c r="E11" s="8" t="str">
        <f t="array" ref="E11">IFERROR(INDEX(data[[#All],[Category]],MATCH(get_cat!$B11&amp;$A$1,data[[#All],[Vendor Name92]]&amp;data[[#All],[Category]],0),),"")</f>
        <v/>
      </c>
      <c r="F11" s="2" t="str">
        <f t="array" ref="F11">IFERROR(INDEX(data[[#All],[Email]],MATCH(get_cat!$B11&amp;$A$1,data[[#All],[Vendor Name92]]&amp;data[[#All],[Category]],0),),"")</f>
        <v/>
      </c>
      <c r="G11" s="2" t="str">
        <f t="array" ref="G11">IFERROR(INDEX(data[[#All],[COMMBUYS MBPO Link2]],MATCH(get_cat!$B11&amp;$A$1,data[[#All],[Vendor Name92]]&amp;data[[#All],[Category]],0),),"")</f>
        <v/>
      </c>
      <c r="H11" s="4" t="str">
        <f t="array" ref="H11">IFERROR(INDEX(data[[#All],[Prompt Pay83]],MATCH(get_cat!$B11&amp;$A$1,data[[#All],[Vendor Name92]]&amp;data[[#All],[Category]],0),),"")</f>
        <v/>
      </c>
      <c r="I11" s="4" t="str">
        <f t="array" ref="I11">IFERROR(INDEX(data[[#All],[% Markup Prevailing Wage94]],MATCH(get_cat!$B11&amp;$A$1,data[[#All],[Vendor Name92]]&amp;data[[#All],[Category]],0),),"")</f>
        <v/>
      </c>
      <c r="J11" s="1" t="str">
        <f t="array" ref="J11">IFERROR(INDEX(data[[#All],[Statewide]],MATCH(get_cat!$B11&amp;$A$1,data[[#All],[Vendor Name92]]&amp;data[[#All],[Category]],0),),"")</f>
        <v/>
      </c>
      <c r="K11" s="1" t="str">
        <f t="array" ref="K11">IFERROR(INDEX(data[[#All],[Barnstable]],MATCH(get_cat!$B11&amp;$A$1,data[[#All],[Vendor Name92]]&amp;data[[#All],[Category]],0),),"")</f>
        <v/>
      </c>
      <c r="L11" s="1" t="str">
        <f t="array" ref="L11">IFERROR(INDEX(data[[#All],[Berkshire]],MATCH(get_cat!$B11&amp;$A$1,data[[#All],[Vendor Name92]]&amp;data[[#All],[Category]],0),),"")</f>
        <v/>
      </c>
      <c r="M11" s="1" t="str">
        <f t="array" ref="M11">IFERROR(INDEX(data[[#All],[Bristol]],MATCH(get_cat!$B11&amp;$A$1,data[[#All],[Vendor Name92]]&amp;data[[#All],[Category]],0),),"")</f>
        <v/>
      </c>
      <c r="N11" s="1" t="str">
        <f t="array" ref="N11">IFERROR(INDEX(data[[#All],[Dukes]],MATCH(get_cat!$B11&amp;$A$1,data[[#All],[Vendor Name92]]&amp;data[[#All],[Category]],0),),"")</f>
        <v/>
      </c>
      <c r="O11" s="1" t="str">
        <f t="array" ref="O11">IFERROR(INDEX(data[[#All],[Essex]],MATCH(get_cat!$B11&amp;$A$1,data[[#All],[Vendor Name92]]&amp;data[[#All],[Category]],0),),"")</f>
        <v/>
      </c>
      <c r="P11" s="1" t="str">
        <f t="array" ref="P11">IFERROR(INDEX(data[[#All],[Franklin]],MATCH(get_cat!$B11&amp;$A$1,data[[#All],[Vendor Name92]]&amp;data[[#All],[Category]],0),),"")</f>
        <v/>
      </c>
      <c r="Q11" s="1" t="str">
        <f t="array" ref="Q11">IFERROR(INDEX(data[[#All],[Hampden]],MATCH(get_cat!$B11&amp;$A$1,data[[#All],[Vendor Name92]]&amp;data[[#All],[Category]],0),),"")</f>
        <v/>
      </c>
      <c r="R11" s="1" t="str">
        <f t="array" ref="R11">IFERROR(INDEX(data[[#All],[Hampshire]],MATCH(get_cat!$B11&amp;$A$1,data[[#All],[Vendor Name92]]&amp;data[[#All],[Category]],0),),"")</f>
        <v/>
      </c>
      <c r="S11" s="1" t="str">
        <f t="array" ref="S11">IFERROR(INDEX(data[[#All],[Middlesex]],MATCH(get_cat!$B11&amp;$A$1,data[[#All],[Vendor Name92]]&amp;data[[#All],[Category]],0),),"")</f>
        <v/>
      </c>
      <c r="T11" s="1" t="str">
        <f t="array" ref="T11">IFERROR(INDEX(data[[#All],[Nantucket]],MATCH(get_cat!$B11&amp;$A$1,data[[#All],[Vendor Name92]]&amp;data[[#All],[Category]],0),),"")</f>
        <v/>
      </c>
      <c r="U11" s="1" t="str">
        <f t="array" ref="U11">IFERROR(INDEX(data[[#All],[Norfolk]],MATCH(get_cat!$B11&amp;$A$1,data[[#All],[Vendor Name92]]&amp;data[[#All],[Category]],0),),"")</f>
        <v/>
      </c>
      <c r="V11" s="1" t="str">
        <f t="array" ref="V11">IFERROR(INDEX(data[[#All],[Plymouth]],MATCH(get_cat!$B11&amp;$A$1,data[[#All],[Vendor Name92]]&amp;data[[#All],[Category]],0),),"")</f>
        <v/>
      </c>
      <c r="W11" s="1" t="str">
        <f t="array" ref="W11">IFERROR(INDEX(data[[#All],[Suffolk]],MATCH(get_cat!$B11&amp;$A$1,data[[#All],[Vendor Name92]]&amp;data[[#All],[Category]],0),),"")</f>
        <v/>
      </c>
      <c r="X11" s="1" t="str">
        <f t="array" ref="X11">IFERROR(INDEX(data[[#All],[Worcester]],MATCH(get_cat!$B11&amp;$A$1,data[[#All],[Vendor Name92]]&amp;data[[#All],[Category]],0),),"")</f>
        <v/>
      </c>
      <c r="Y11" s="1" t="str">
        <f t="array" ref="Y11">IFERROR(INDEX(data[[#All],[Contract Doc ID]],MATCH(get_cat!$B11&amp;$A$1,data[[#All],[Vendor Name92]]&amp;data[[#All],[Category]],0),),"")</f>
        <v/>
      </c>
      <c r="Z11" s="1" t="str">
        <f t="array" ref="Z11">IFERROR(INDEX(data[[#All],[OSD Contract Manager86]],MATCH(get_cat!$B11&amp;$A$1,data[[#All],[Vendor Name92]]&amp;data[[#All],[Category]],0),),"")</f>
        <v/>
      </c>
      <c r="AA11" s="1" t="str">
        <f t="array" ref="AA11">IFERROR(INDEX(data[[#All],[Emergency Contact87]],MATCH(get_cat!$B11&amp;$A$1,data[[#All],[Vendor Name92]]&amp;data[[#All],[Category]],0),),"")</f>
        <v/>
      </c>
    </row>
    <row r="12" spans="1:27" ht="19.5" x14ac:dyDescent="0.35">
      <c r="B12" s="7" t="str">
        <f t="array" ref="B12">IFERROR(INDEX(data[[#All],[Vendor Name92]],SMALL(IF(data[[#All],[Category]]=$A$1,ROW(data[[#All],[Vendor Name92]])),ROW(11:11)),1),"")</f>
        <v/>
      </c>
      <c r="C12" s="2" t="str">
        <f t="array" ref="C12">IFERROR(INDEX(data[[#All],[Vendor Contact Info85]],MATCH(get_cat!$B12&amp;$A$1,data[[#All],[Vendor Name92]]&amp;data[[#All],[Category]],0),),"")</f>
        <v/>
      </c>
      <c r="D12" s="2" t="str">
        <f t="array" ref="D12">IFERROR(INDEX(data[[#All],[Vendor Name92]],SMALL(IF(data[[#All],[Category]]=$A$1,ROW(data[[#All],[Vendor Name92]])),ROW(11:11)),1),"")&amp;CHAR(10)&amp;IFERROR(INDEX(data[[#All],[Vendor Contact Info85]],MATCH(get_cat!$B12&amp;$A$1,data[[#All],[Vendor Name92]]&amp;data[[#All],[Category]],0),),"")</f>
        <v xml:space="preserve">
</v>
      </c>
      <c r="E12" s="8" t="str">
        <f t="array" ref="E12">IFERROR(INDEX(data[[#All],[Category]],MATCH(get_cat!$B12&amp;$A$1,data[[#All],[Vendor Name92]]&amp;data[[#All],[Category]],0),),"")</f>
        <v/>
      </c>
      <c r="F12" s="2" t="str">
        <f t="array" ref="F12">IFERROR(INDEX(data[[#All],[Email]],MATCH(get_cat!$B12&amp;$A$1,data[[#All],[Vendor Name92]]&amp;data[[#All],[Category]],0),),"")</f>
        <v/>
      </c>
      <c r="G12" s="2" t="str">
        <f t="array" ref="G12">IFERROR(INDEX(data[[#All],[COMMBUYS MBPO Link2]],MATCH(get_cat!$B12&amp;$A$1,data[[#All],[Vendor Name92]]&amp;data[[#All],[Category]],0),),"")</f>
        <v/>
      </c>
      <c r="H12" s="4" t="str">
        <f t="array" ref="H12">IFERROR(INDEX(data[[#All],[Prompt Pay83]],MATCH(get_cat!$B12&amp;$A$1,data[[#All],[Vendor Name92]]&amp;data[[#All],[Category]],0),),"")</f>
        <v/>
      </c>
      <c r="I12" s="4" t="str">
        <f t="array" ref="I12">IFERROR(INDEX(data[[#All],[% Markup Prevailing Wage94]],MATCH(get_cat!$B12&amp;$A$1,data[[#All],[Vendor Name92]]&amp;data[[#All],[Category]],0),),"")</f>
        <v/>
      </c>
      <c r="J12" s="1" t="str">
        <f t="array" ref="J12">IFERROR(INDEX(data[[#All],[Statewide]],MATCH(get_cat!$B12&amp;$A$1,data[[#All],[Vendor Name92]]&amp;data[[#All],[Category]],0),),"")</f>
        <v/>
      </c>
      <c r="K12" s="1" t="str">
        <f t="array" ref="K12">IFERROR(INDEX(data[[#All],[Barnstable]],MATCH(get_cat!$B12&amp;$A$1,data[[#All],[Vendor Name92]]&amp;data[[#All],[Category]],0),),"")</f>
        <v/>
      </c>
      <c r="L12" s="1" t="str">
        <f t="array" ref="L12">IFERROR(INDEX(data[[#All],[Berkshire]],MATCH(get_cat!$B12&amp;$A$1,data[[#All],[Vendor Name92]]&amp;data[[#All],[Category]],0),),"")</f>
        <v/>
      </c>
      <c r="M12" s="1" t="str">
        <f t="array" ref="M12">IFERROR(INDEX(data[[#All],[Bristol]],MATCH(get_cat!$B12&amp;$A$1,data[[#All],[Vendor Name92]]&amp;data[[#All],[Category]],0),),"")</f>
        <v/>
      </c>
      <c r="N12" s="1" t="str">
        <f t="array" ref="N12">IFERROR(INDEX(data[[#All],[Dukes]],MATCH(get_cat!$B12&amp;$A$1,data[[#All],[Vendor Name92]]&amp;data[[#All],[Category]],0),),"")</f>
        <v/>
      </c>
      <c r="O12" s="1" t="str">
        <f t="array" ref="O12">IFERROR(INDEX(data[[#All],[Essex]],MATCH(get_cat!$B12&amp;$A$1,data[[#All],[Vendor Name92]]&amp;data[[#All],[Category]],0),),"")</f>
        <v/>
      </c>
      <c r="P12" s="1" t="str">
        <f t="array" ref="P12">IFERROR(INDEX(data[[#All],[Franklin]],MATCH(get_cat!$B12&amp;$A$1,data[[#All],[Vendor Name92]]&amp;data[[#All],[Category]],0),),"")</f>
        <v/>
      </c>
      <c r="Q12" s="1" t="str">
        <f t="array" ref="Q12">IFERROR(INDEX(data[[#All],[Hampden]],MATCH(get_cat!$B12&amp;$A$1,data[[#All],[Vendor Name92]]&amp;data[[#All],[Category]],0),),"")</f>
        <v/>
      </c>
      <c r="R12" s="1" t="str">
        <f t="array" ref="R12">IFERROR(INDEX(data[[#All],[Hampshire]],MATCH(get_cat!$B12&amp;$A$1,data[[#All],[Vendor Name92]]&amp;data[[#All],[Category]],0),),"")</f>
        <v/>
      </c>
      <c r="S12" s="1" t="str">
        <f t="array" ref="S12">IFERROR(INDEX(data[[#All],[Middlesex]],MATCH(get_cat!$B12&amp;$A$1,data[[#All],[Vendor Name92]]&amp;data[[#All],[Category]],0),),"")</f>
        <v/>
      </c>
      <c r="T12" s="1" t="str">
        <f t="array" ref="T12">IFERROR(INDEX(data[[#All],[Nantucket]],MATCH(get_cat!$B12&amp;$A$1,data[[#All],[Vendor Name92]]&amp;data[[#All],[Category]],0),),"")</f>
        <v/>
      </c>
      <c r="U12" s="1" t="str">
        <f t="array" ref="U12">IFERROR(INDEX(data[[#All],[Norfolk]],MATCH(get_cat!$B12&amp;$A$1,data[[#All],[Vendor Name92]]&amp;data[[#All],[Category]],0),),"")</f>
        <v/>
      </c>
      <c r="V12" s="1" t="str">
        <f t="array" ref="V12">IFERROR(INDEX(data[[#All],[Plymouth]],MATCH(get_cat!$B12&amp;$A$1,data[[#All],[Vendor Name92]]&amp;data[[#All],[Category]],0),),"")</f>
        <v/>
      </c>
      <c r="W12" s="1" t="str">
        <f t="array" ref="W12">IFERROR(INDEX(data[[#All],[Suffolk]],MATCH(get_cat!$B12&amp;$A$1,data[[#All],[Vendor Name92]]&amp;data[[#All],[Category]],0),),"")</f>
        <v/>
      </c>
      <c r="X12" s="1" t="str">
        <f t="array" ref="X12">IFERROR(INDEX(data[[#All],[Worcester]],MATCH(get_cat!$B12&amp;$A$1,data[[#All],[Vendor Name92]]&amp;data[[#All],[Category]],0),),"")</f>
        <v/>
      </c>
      <c r="Y12" s="1" t="str">
        <f t="array" ref="Y12">IFERROR(INDEX(data[[#All],[Contract Doc ID]],MATCH(get_cat!$B12&amp;$A$1,data[[#All],[Vendor Name92]]&amp;data[[#All],[Category]],0),),"")</f>
        <v/>
      </c>
      <c r="Z12" s="1" t="str">
        <f t="array" ref="Z12">IFERROR(INDEX(data[[#All],[OSD Contract Manager86]],MATCH(get_cat!$B12&amp;$A$1,data[[#All],[Vendor Name92]]&amp;data[[#All],[Category]],0),),"")</f>
        <v/>
      </c>
      <c r="AA12" s="1" t="str">
        <f t="array" ref="AA12">IFERROR(INDEX(data[[#All],[Emergency Contact87]],MATCH(get_cat!$B12&amp;$A$1,data[[#All],[Vendor Name92]]&amp;data[[#All],[Category]],0),),"")</f>
        <v/>
      </c>
    </row>
    <row r="13" spans="1:27" ht="19.5" x14ac:dyDescent="0.35">
      <c r="B13" s="7" t="str">
        <f t="array" ref="B13">IFERROR(INDEX(data[[#All],[Vendor Name92]],SMALL(IF(data[[#All],[Category]]=$A$1,ROW(data[[#All],[Vendor Name92]])),ROW(12:12)),1),"")</f>
        <v/>
      </c>
      <c r="C13" s="2" t="str">
        <f t="array" ref="C13">IFERROR(INDEX(data[[#All],[Vendor Contact Info85]],MATCH(get_cat!$B13&amp;$A$1,data[[#All],[Vendor Name92]]&amp;data[[#All],[Category]],0),),"")</f>
        <v/>
      </c>
      <c r="D13" s="2" t="str">
        <f t="array" ref="D13">IFERROR(INDEX(data[[#All],[Vendor Name92]],SMALL(IF(data[[#All],[Category]]=$A$1,ROW(data[[#All],[Vendor Name92]])),ROW(12:12)),1),"")&amp;CHAR(10)&amp;IFERROR(INDEX(data[[#All],[Vendor Contact Info85]],MATCH(get_cat!$B13&amp;$A$1,data[[#All],[Vendor Name92]]&amp;data[[#All],[Category]],0),),"")</f>
        <v xml:space="preserve">
</v>
      </c>
      <c r="E13" s="8" t="str">
        <f t="array" ref="E13">IFERROR(INDEX(data[[#All],[Category]],MATCH(get_cat!$B13&amp;$A$1,data[[#All],[Vendor Name92]]&amp;data[[#All],[Category]],0),),"")</f>
        <v/>
      </c>
      <c r="F13" s="2" t="str">
        <f t="array" ref="F13">IFERROR(INDEX(data[[#All],[Email]],MATCH(get_cat!$B13&amp;$A$1,data[[#All],[Vendor Name92]]&amp;data[[#All],[Category]],0),),"")</f>
        <v/>
      </c>
      <c r="G13" s="2" t="str">
        <f t="array" ref="G13">IFERROR(INDEX(data[[#All],[COMMBUYS MBPO Link2]],MATCH(get_cat!$B13&amp;$A$1,data[[#All],[Vendor Name92]]&amp;data[[#All],[Category]],0),),"")</f>
        <v/>
      </c>
      <c r="H13" s="4" t="str">
        <f t="array" ref="H13">IFERROR(INDEX(data[[#All],[Prompt Pay83]],MATCH(get_cat!$B13&amp;$A$1,data[[#All],[Vendor Name92]]&amp;data[[#All],[Category]],0),),"")</f>
        <v/>
      </c>
      <c r="I13" s="4" t="str">
        <f t="array" ref="I13">IFERROR(INDEX(data[[#All],[% Markup Prevailing Wage94]],MATCH(get_cat!$B13&amp;$A$1,data[[#All],[Vendor Name92]]&amp;data[[#All],[Category]],0),),"")</f>
        <v/>
      </c>
      <c r="J13" s="1" t="str">
        <f t="array" ref="J13">IFERROR(INDEX(data[[#All],[Statewide]],MATCH(get_cat!$B13&amp;$A$1,data[[#All],[Vendor Name92]]&amp;data[[#All],[Category]],0),),"")</f>
        <v/>
      </c>
      <c r="K13" s="1" t="str">
        <f t="array" ref="K13">IFERROR(INDEX(data[[#All],[Barnstable]],MATCH(get_cat!$B13&amp;$A$1,data[[#All],[Vendor Name92]]&amp;data[[#All],[Category]],0),),"")</f>
        <v/>
      </c>
      <c r="L13" s="1" t="str">
        <f t="array" ref="L13">IFERROR(INDEX(data[[#All],[Berkshire]],MATCH(get_cat!$B13&amp;$A$1,data[[#All],[Vendor Name92]]&amp;data[[#All],[Category]],0),),"")</f>
        <v/>
      </c>
      <c r="M13" s="1" t="str">
        <f t="array" ref="M13">IFERROR(INDEX(data[[#All],[Bristol]],MATCH(get_cat!$B13&amp;$A$1,data[[#All],[Vendor Name92]]&amp;data[[#All],[Category]],0),),"")</f>
        <v/>
      </c>
      <c r="N13" s="1" t="str">
        <f t="array" ref="N13">IFERROR(INDEX(data[[#All],[Dukes]],MATCH(get_cat!$B13&amp;$A$1,data[[#All],[Vendor Name92]]&amp;data[[#All],[Category]],0),),"")</f>
        <v/>
      </c>
      <c r="O13" s="1" t="str">
        <f t="array" ref="O13">IFERROR(INDEX(data[[#All],[Essex]],MATCH(get_cat!$B13&amp;$A$1,data[[#All],[Vendor Name92]]&amp;data[[#All],[Category]],0),),"")</f>
        <v/>
      </c>
      <c r="P13" s="1" t="str">
        <f t="array" ref="P13">IFERROR(INDEX(data[[#All],[Franklin]],MATCH(get_cat!$B13&amp;$A$1,data[[#All],[Vendor Name92]]&amp;data[[#All],[Category]],0),),"")</f>
        <v/>
      </c>
      <c r="Q13" s="1" t="str">
        <f t="array" ref="Q13">IFERROR(INDEX(data[[#All],[Hampden]],MATCH(get_cat!$B13&amp;$A$1,data[[#All],[Vendor Name92]]&amp;data[[#All],[Category]],0),),"")</f>
        <v/>
      </c>
      <c r="R13" s="1" t="str">
        <f t="array" ref="R13">IFERROR(INDEX(data[[#All],[Hampshire]],MATCH(get_cat!$B13&amp;$A$1,data[[#All],[Vendor Name92]]&amp;data[[#All],[Category]],0),),"")</f>
        <v/>
      </c>
      <c r="S13" s="1" t="str">
        <f t="array" ref="S13">IFERROR(INDEX(data[[#All],[Middlesex]],MATCH(get_cat!$B13&amp;$A$1,data[[#All],[Vendor Name92]]&amp;data[[#All],[Category]],0),),"")</f>
        <v/>
      </c>
      <c r="T13" s="1" t="str">
        <f t="array" ref="T13">IFERROR(INDEX(data[[#All],[Nantucket]],MATCH(get_cat!$B13&amp;$A$1,data[[#All],[Vendor Name92]]&amp;data[[#All],[Category]],0),),"")</f>
        <v/>
      </c>
      <c r="U13" s="1" t="str">
        <f t="array" ref="U13">IFERROR(INDEX(data[[#All],[Norfolk]],MATCH(get_cat!$B13&amp;$A$1,data[[#All],[Vendor Name92]]&amp;data[[#All],[Category]],0),),"")</f>
        <v/>
      </c>
      <c r="V13" s="1" t="str">
        <f t="array" ref="V13">IFERROR(INDEX(data[[#All],[Plymouth]],MATCH(get_cat!$B13&amp;$A$1,data[[#All],[Vendor Name92]]&amp;data[[#All],[Category]],0),),"")</f>
        <v/>
      </c>
      <c r="W13" s="1" t="str">
        <f t="array" ref="W13">IFERROR(INDEX(data[[#All],[Suffolk]],MATCH(get_cat!$B13&amp;$A$1,data[[#All],[Vendor Name92]]&amp;data[[#All],[Category]],0),),"")</f>
        <v/>
      </c>
      <c r="X13" s="1" t="str">
        <f t="array" ref="X13">IFERROR(INDEX(data[[#All],[Worcester]],MATCH(get_cat!$B13&amp;$A$1,data[[#All],[Vendor Name92]]&amp;data[[#All],[Category]],0),),"")</f>
        <v/>
      </c>
      <c r="Y13" s="1" t="str">
        <f t="array" ref="Y13">IFERROR(INDEX(data[[#All],[Contract Doc ID]],MATCH(get_cat!$B13&amp;$A$1,data[[#All],[Vendor Name92]]&amp;data[[#All],[Category]],0),),"")</f>
        <v/>
      </c>
      <c r="Z13" s="1" t="str">
        <f t="array" ref="Z13">IFERROR(INDEX(data[[#All],[OSD Contract Manager86]],MATCH(get_cat!$B13&amp;$A$1,data[[#All],[Vendor Name92]]&amp;data[[#All],[Category]],0),),"")</f>
        <v/>
      </c>
      <c r="AA13" s="1" t="str">
        <f t="array" ref="AA13">IFERROR(INDEX(data[[#All],[Emergency Contact87]],MATCH(get_cat!$B13&amp;$A$1,data[[#All],[Vendor Name92]]&amp;data[[#All],[Category]],0),),"")</f>
        <v/>
      </c>
    </row>
    <row r="14" spans="1:27" ht="19.5" x14ac:dyDescent="0.35">
      <c r="B14" s="7" t="str">
        <f t="array" ref="B14">IFERROR(INDEX(data[[#All],[Vendor Name92]],SMALL(IF(data[[#All],[Category]]=$A$1,ROW(data[[#All],[Vendor Name92]])),ROW(13:13)),1),"")</f>
        <v/>
      </c>
      <c r="C14" s="2" t="str">
        <f t="array" ref="C14">IFERROR(INDEX(data[[#All],[Vendor Contact Info85]],MATCH(get_cat!$B14&amp;$A$1,data[[#All],[Vendor Name92]]&amp;data[[#All],[Category]],0),),"")</f>
        <v/>
      </c>
      <c r="D14" s="2" t="str">
        <f t="array" ref="D14">IFERROR(INDEX(data[[#All],[Vendor Name92]],SMALL(IF(data[[#All],[Category]]=$A$1,ROW(data[[#All],[Vendor Name92]])),ROW(13:13)),1),"")&amp;CHAR(10)&amp;IFERROR(INDEX(data[[#All],[Vendor Contact Info85]],MATCH(get_cat!$B14&amp;$A$1,data[[#All],[Vendor Name92]]&amp;data[[#All],[Category]],0),),"")</f>
        <v xml:space="preserve">
</v>
      </c>
      <c r="E14" s="8" t="str">
        <f t="array" ref="E14">IFERROR(INDEX(data[[#All],[Category]],MATCH(get_cat!$B14&amp;$A$1,data[[#All],[Vendor Name92]]&amp;data[[#All],[Category]],0),),"")</f>
        <v/>
      </c>
      <c r="F14" s="2" t="str">
        <f t="array" ref="F14">IFERROR(INDEX(data[[#All],[Email]],MATCH(get_cat!$B14&amp;$A$1,data[[#All],[Vendor Name92]]&amp;data[[#All],[Category]],0),),"")</f>
        <v/>
      </c>
      <c r="G14" s="2" t="str">
        <f t="array" ref="G14">IFERROR(INDEX(data[[#All],[COMMBUYS MBPO Link2]],MATCH(get_cat!$B14&amp;$A$1,data[[#All],[Vendor Name92]]&amp;data[[#All],[Category]],0),),"")</f>
        <v/>
      </c>
      <c r="H14" s="4" t="str">
        <f t="array" ref="H14">IFERROR(INDEX(data[[#All],[Prompt Pay83]],MATCH(get_cat!$B14&amp;$A$1,data[[#All],[Vendor Name92]]&amp;data[[#All],[Category]],0),),"")</f>
        <v/>
      </c>
      <c r="I14" s="4" t="str">
        <f t="array" ref="I14">IFERROR(INDEX(data[[#All],[% Markup Prevailing Wage94]],MATCH(get_cat!$B14&amp;$A$1,data[[#All],[Vendor Name92]]&amp;data[[#All],[Category]],0),),"")</f>
        <v/>
      </c>
      <c r="J14" s="1" t="str">
        <f t="array" ref="J14">IFERROR(INDEX(data[[#All],[Statewide]],MATCH(get_cat!$B14&amp;$A$1,data[[#All],[Vendor Name92]]&amp;data[[#All],[Category]],0),),"")</f>
        <v/>
      </c>
      <c r="K14" s="1" t="str">
        <f t="array" ref="K14">IFERROR(INDEX(data[[#All],[Barnstable]],MATCH(get_cat!$B14&amp;$A$1,data[[#All],[Vendor Name92]]&amp;data[[#All],[Category]],0),),"")</f>
        <v/>
      </c>
      <c r="L14" s="1" t="str">
        <f t="array" ref="L14">IFERROR(INDEX(data[[#All],[Berkshire]],MATCH(get_cat!$B14&amp;$A$1,data[[#All],[Vendor Name92]]&amp;data[[#All],[Category]],0),),"")</f>
        <v/>
      </c>
      <c r="M14" s="1" t="str">
        <f t="array" ref="M14">IFERROR(INDEX(data[[#All],[Bristol]],MATCH(get_cat!$B14&amp;$A$1,data[[#All],[Vendor Name92]]&amp;data[[#All],[Category]],0),),"")</f>
        <v/>
      </c>
      <c r="N14" s="1" t="str">
        <f t="array" ref="N14">IFERROR(INDEX(data[[#All],[Dukes]],MATCH(get_cat!$B14&amp;$A$1,data[[#All],[Vendor Name92]]&amp;data[[#All],[Category]],0),),"")</f>
        <v/>
      </c>
      <c r="O14" s="1" t="str">
        <f t="array" ref="O14">IFERROR(INDEX(data[[#All],[Essex]],MATCH(get_cat!$B14&amp;$A$1,data[[#All],[Vendor Name92]]&amp;data[[#All],[Category]],0),),"")</f>
        <v/>
      </c>
      <c r="P14" s="1" t="str">
        <f t="array" ref="P14">IFERROR(INDEX(data[[#All],[Franklin]],MATCH(get_cat!$B14&amp;$A$1,data[[#All],[Vendor Name92]]&amp;data[[#All],[Category]],0),),"")</f>
        <v/>
      </c>
      <c r="Q14" s="1" t="str">
        <f t="array" ref="Q14">IFERROR(INDEX(data[[#All],[Hampden]],MATCH(get_cat!$B14&amp;$A$1,data[[#All],[Vendor Name92]]&amp;data[[#All],[Category]],0),),"")</f>
        <v/>
      </c>
      <c r="R14" s="1" t="str">
        <f t="array" ref="R14">IFERROR(INDEX(data[[#All],[Hampshire]],MATCH(get_cat!$B14&amp;$A$1,data[[#All],[Vendor Name92]]&amp;data[[#All],[Category]],0),),"")</f>
        <v/>
      </c>
      <c r="S14" s="1" t="str">
        <f t="array" ref="S14">IFERROR(INDEX(data[[#All],[Middlesex]],MATCH(get_cat!$B14&amp;$A$1,data[[#All],[Vendor Name92]]&amp;data[[#All],[Category]],0),),"")</f>
        <v/>
      </c>
      <c r="T14" s="1" t="str">
        <f t="array" ref="T14">IFERROR(INDEX(data[[#All],[Nantucket]],MATCH(get_cat!$B14&amp;$A$1,data[[#All],[Vendor Name92]]&amp;data[[#All],[Category]],0),),"")</f>
        <v/>
      </c>
      <c r="U14" s="1" t="str">
        <f t="array" ref="U14">IFERROR(INDEX(data[[#All],[Norfolk]],MATCH(get_cat!$B14&amp;$A$1,data[[#All],[Vendor Name92]]&amp;data[[#All],[Category]],0),),"")</f>
        <v/>
      </c>
      <c r="V14" s="1" t="str">
        <f t="array" ref="V14">IFERROR(INDEX(data[[#All],[Plymouth]],MATCH(get_cat!$B14&amp;$A$1,data[[#All],[Vendor Name92]]&amp;data[[#All],[Category]],0),),"")</f>
        <v/>
      </c>
      <c r="W14" s="1" t="str">
        <f t="array" ref="W14">IFERROR(INDEX(data[[#All],[Suffolk]],MATCH(get_cat!$B14&amp;$A$1,data[[#All],[Vendor Name92]]&amp;data[[#All],[Category]],0),),"")</f>
        <v/>
      </c>
      <c r="X14" s="1" t="str">
        <f t="array" ref="X14">IFERROR(INDEX(data[[#All],[Worcester]],MATCH(get_cat!$B14&amp;$A$1,data[[#All],[Vendor Name92]]&amp;data[[#All],[Category]],0),),"")</f>
        <v/>
      </c>
      <c r="Y14" s="1" t="str">
        <f t="array" ref="Y14">IFERROR(INDEX(data[[#All],[Contract Doc ID]],MATCH(get_cat!$B14&amp;$A$1,data[[#All],[Vendor Name92]]&amp;data[[#All],[Category]],0),),"")</f>
        <v/>
      </c>
      <c r="Z14" s="1" t="str">
        <f t="array" ref="Z14">IFERROR(INDEX(data[[#All],[OSD Contract Manager86]],MATCH(get_cat!$B14&amp;$A$1,data[[#All],[Vendor Name92]]&amp;data[[#All],[Category]],0),),"")</f>
        <v/>
      </c>
      <c r="AA14" s="1" t="str">
        <f t="array" ref="AA14">IFERROR(INDEX(data[[#All],[Emergency Contact87]],MATCH(get_cat!$B14&amp;$A$1,data[[#All],[Vendor Name92]]&amp;data[[#All],[Category]],0),),"")</f>
        <v/>
      </c>
    </row>
    <row r="15" spans="1:27" ht="19.5" x14ac:dyDescent="0.35">
      <c r="B15" s="7" t="str">
        <f t="array" ref="B15">IFERROR(INDEX(data[[#All],[Vendor Name92]],SMALL(IF(data[[#All],[Category]]=$A$1,ROW(data[[#All],[Vendor Name92]])),ROW(14:14)),1),"")</f>
        <v/>
      </c>
      <c r="C15" s="2" t="str">
        <f t="array" ref="C15">IFERROR(INDEX(data[[#All],[Vendor Contact Info85]],MATCH(get_cat!$B15&amp;$A$1,data[[#All],[Vendor Name92]]&amp;data[[#All],[Category]],0),),"")</f>
        <v/>
      </c>
      <c r="D15" s="2" t="str">
        <f t="array" ref="D15">IFERROR(INDEX(data[[#All],[Vendor Name92]],SMALL(IF(data[[#All],[Category]]=$A$1,ROW(data[[#All],[Vendor Name92]])),ROW(14:14)),1),"")&amp;CHAR(10)&amp;IFERROR(INDEX(data[[#All],[Vendor Contact Info85]],MATCH(get_cat!$B15&amp;$A$1,data[[#All],[Vendor Name92]]&amp;data[[#All],[Category]],0),),"")</f>
        <v xml:space="preserve">
</v>
      </c>
      <c r="E15" s="8" t="str">
        <f t="array" ref="E15">IFERROR(INDEX(data[[#All],[Category]],MATCH(get_cat!$B15&amp;$A$1,data[[#All],[Vendor Name92]]&amp;data[[#All],[Category]],0),),"")</f>
        <v/>
      </c>
      <c r="F15" s="2" t="str">
        <f t="array" ref="F15">IFERROR(INDEX(data[[#All],[Email]],MATCH(get_cat!$B15&amp;$A$1,data[[#All],[Vendor Name92]]&amp;data[[#All],[Category]],0),),"")</f>
        <v/>
      </c>
      <c r="G15" s="2" t="str">
        <f t="array" ref="G15">IFERROR(INDEX(data[[#All],[COMMBUYS MBPO Link2]],MATCH(get_cat!$B15&amp;$A$1,data[[#All],[Vendor Name92]]&amp;data[[#All],[Category]],0),),"")</f>
        <v/>
      </c>
      <c r="H15" s="4" t="str">
        <f t="array" ref="H15">IFERROR(INDEX(data[[#All],[Prompt Pay83]],MATCH(get_cat!$B15&amp;$A$1,data[[#All],[Vendor Name92]]&amp;data[[#All],[Category]],0),),"")</f>
        <v/>
      </c>
      <c r="I15" s="4" t="str">
        <f t="array" ref="I15">IFERROR(INDEX(data[[#All],[% Markup Prevailing Wage94]],MATCH(get_cat!$B15&amp;$A$1,data[[#All],[Vendor Name92]]&amp;data[[#All],[Category]],0),),"")</f>
        <v/>
      </c>
      <c r="J15" s="1" t="str">
        <f t="array" ref="J15">IFERROR(INDEX(data[[#All],[Statewide]],MATCH(get_cat!$B15&amp;$A$1,data[[#All],[Vendor Name92]]&amp;data[[#All],[Category]],0),),"")</f>
        <v/>
      </c>
      <c r="K15" s="1" t="str">
        <f t="array" ref="K15">IFERROR(INDEX(data[[#All],[Barnstable]],MATCH(get_cat!$B15&amp;$A$1,data[[#All],[Vendor Name92]]&amp;data[[#All],[Category]],0),),"")</f>
        <v/>
      </c>
      <c r="L15" s="1" t="str">
        <f t="array" ref="L15">IFERROR(INDEX(data[[#All],[Berkshire]],MATCH(get_cat!$B15&amp;$A$1,data[[#All],[Vendor Name92]]&amp;data[[#All],[Category]],0),),"")</f>
        <v/>
      </c>
      <c r="M15" s="1" t="str">
        <f t="array" ref="M15">IFERROR(INDEX(data[[#All],[Bristol]],MATCH(get_cat!$B15&amp;$A$1,data[[#All],[Vendor Name92]]&amp;data[[#All],[Category]],0),),"")</f>
        <v/>
      </c>
      <c r="N15" s="1" t="str">
        <f t="array" ref="N15">IFERROR(INDEX(data[[#All],[Dukes]],MATCH(get_cat!$B15&amp;$A$1,data[[#All],[Vendor Name92]]&amp;data[[#All],[Category]],0),),"")</f>
        <v/>
      </c>
      <c r="O15" s="1" t="str">
        <f t="array" ref="O15">IFERROR(INDEX(data[[#All],[Essex]],MATCH(get_cat!$B15&amp;$A$1,data[[#All],[Vendor Name92]]&amp;data[[#All],[Category]],0),),"")</f>
        <v/>
      </c>
      <c r="P15" s="1" t="str">
        <f t="array" ref="P15">IFERROR(INDEX(data[[#All],[Franklin]],MATCH(get_cat!$B15&amp;$A$1,data[[#All],[Vendor Name92]]&amp;data[[#All],[Category]],0),),"")</f>
        <v/>
      </c>
      <c r="Q15" s="1" t="str">
        <f t="array" ref="Q15">IFERROR(INDEX(data[[#All],[Hampden]],MATCH(get_cat!$B15&amp;$A$1,data[[#All],[Vendor Name92]]&amp;data[[#All],[Category]],0),),"")</f>
        <v/>
      </c>
      <c r="R15" s="1" t="str">
        <f t="array" ref="R15">IFERROR(INDEX(data[[#All],[Hampshire]],MATCH(get_cat!$B15&amp;$A$1,data[[#All],[Vendor Name92]]&amp;data[[#All],[Category]],0),),"")</f>
        <v/>
      </c>
      <c r="S15" s="1" t="str">
        <f t="array" ref="S15">IFERROR(INDEX(data[[#All],[Middlesex]],MATCH(get_cat!$B15&amp;$A$1,data[[#All],[Vendor Name92]]&amp;data[[#All],[Category]],0),),"")</f>
        <v/>
      </c>
      <c r="T15" s="1" t="str">
        <f t="array" ref="T15">IFERROR(INDEX(data[[#All],[Nantucket]],MATCH(get_cat!$B15&amp;$A$1,data[[#All],[Vendor Name92]]&amp;data[[#All],[Category]],0),),"")</f>
        <v/>
      </c>
      <c r="U15" s="1" t="str">
        <f t="array" ref="U15">IFERROR(INDEX(data[[#All],[Norfolk]],MATCH(get_cat!$B15&amp;$A$1,data[[#All],[Vendor Name92]]&amp;data[[#All],[Category]],0),),"")</f>
        <v/>
      </c>
      <c r="V15" s="1" t="str">
        <f t="array" ref="V15">IFERROR(INDEX(data[[#All],[Plymouth]],MATCH(get_cat!$B15&amp;$A$1,data[[#All],[Vendor Name92]]&amp;data[[#All],[Category]],0),),"")</f>
        <v/>
      </c>
      <c r="W15" s="1" t="str">
        <f t="array" ref="W15">IFERROR(INDEX(data[[#All],[Suffolk]],MATCH(get_cat!$B15&amp;$A$1,data[[#All],[Vendor Name92]]&amp;data[[#All],[Category]],0),),"")</f>
        <v/>
      </c>
      <c r="X15" s="1" t="str">
        <f t="array" ref="X15">IFERROR(INDEX(data[[#All],[Worcester]],MATCH(get_cat!$B15&amp;$A$1,data[[#All],[Vendor Name92]]&amp;data[[#All],[Category]],0),),"")</f>
        <v/>
      </c>
      <c r="Y15" s="1" t="str">
        <f t="array" ref="Y15">IFERROR(INDEX(data[[#All],[Contract Doc ID]],MATCH(get_cat!$B15&amp;$A$1,data[[#All],[Vendor Name92]]&amp;data[[#All],[Category]],0),),"")</f>
        <v/>
      </c>
      <c r="Z15" s="1" t="str">
        <f t="array" ref="Z15">IFERROR(INDEX(data[[#All],[OSD Contract Manager86]],MATCH(get_cat!$B15&amp;$A$1,data[[#All],[Vendor Name92]]&amp;data[[#All],[Category]],0),),"")</f>
        <v/>
      </c>
      <c r="AA15" s="1" t="str">
        <f t="array" ref="AA15">IFERROR(INDEX(data[[#All],[Emergency Contact87]],MATCH(get_cat!$B15&amp;$A$1,data[[#All],[Vendor Name92]]&amp;data[[#All],[Category]],0),),"")</f>
        <v/>
      </c>
    </row>
    <row r="16" spans="1:27" ht="19.5" x14ac:dyDescent="0.35">
      <c r="B16" s="7" t="str">
        <f t="array" ref="B16">IFERROR(INDEX(data[[#All],[Vendor Name92]],SMALL(IF(data[[#All],[Category]]=$A$1,ROW(data[[#All],[Vendor Name92]])),ROW(15:15)),1),"")</f>
        <v/>
      </c>
      <c r="C16" s="2" t="str">
        <f t="array" ref="C16">IFERROR(INDEX(data[[#All],[Vendor Contact Info85]],MATCH(get_cat!$B16&amp;$A$1,data[[#All],[Vendor Name92]]&amp;data[[#All],[Category]],0),),"")</f>
        <v/>
      </c>
      <c r="D16" s="2" t="str">
        <f t="array" ref="D16">IFERROR(INDEX(data[[#All],[Vendor Name92]],SMALL(IF(data[[#All],[Category]]=$A$1,ROW(data[[#All],[Vendor Name92]])),ROW(15:15)),1),"")&amp;CHAR(10)&amp;IFERROR(INDEX(data[[#All],[Vendor Contact Info85]],MATCH(get_cat!$B16&amp;$A$1,data[[#All],[Vendor Name92]]&amp;data[[#All],[Category]],0),),"")</f>
        <v xml:space="preserve">
</v>
      </c>
      <c r="E16" s="8" t="str">
        <f t="array" ref="E16">IFERROR(INDEX(data[[#All],[Category]],MATCH(get_cat!$B16&amp;$A$1,data[[#All],[Vendor Name92]]&amp;data[[#All],[Category]],0),),"")</f>
        <v/>
      </c>
      <c r="F16" s="2" t="str">
        <f t="array" ref="F16">IFERROR(INDEX(data[[#All],[Email]],MATCH(get_cat!$B16&amp;$A$1,data[[#All],[Vendor Name92]]&amp;data[[#All],[Category]],0),),"")</f>
        <v/>
      </c>
      <c r="G16" s="2" t="str">
        <f t="array" ref="G16">IFERROR(INDEX(data[[#All],[COMMBUYS MBPO Link2]],MATCH(get_cat!$B16&amp;$A$1,data[[#All],[Vendor Name92]]&amp;data[[#All],[Category]],0),),"")</f>
        <v/>
      </c>
      <c r="H16" s="4" t="str">
        <f t="array" ref="H16">IFERROR(INDEX(data[[#All],[Prompt Pay83]],MATCH(get_cat!$B16&amp;$A$1,data[[#All],[Vendor Name92]]&amp;data[[#All],[Category]],0),),"")</f>
        <v/>
      </c>
      <c r="I16" s="4" t="str">
        <f t="array" ref="I16">IFERROR(INDEX(data[[#All],[% Markup Prevailing Wage94]],MATCH(get_cat!$B16&amp;$A$1,data[[#All],[Vendor Name92]]&amp;data[[#All],[Category]],0),),"")</f>
        <v/>
      </c>
      <c r="J16" s="1" t="str">
        <f t="array" ref="J16">IFERROR(INDEX(data[[#All],[Statewide]],MATCH(get_cat!$B16&amp;$A$1,data[[#All],[Vendor Name92]]&amp;data[[#All],[Category]],0),),"")</f>
        <v/>
      </c>
      <c r="K16" s="1" t="str">
        <f t="array" ref="K16">IFERROR(INDEX(data[[#All],[Barnstable]],MATCH(get_cat!$B16&amp;$A$1,data[[#All],[Vendor Name92]]&amp;data[[#All],[Category]],0),),"")</f>
        <v/>
      </c>
      <c r="L16" s="1" t="str">
        <f t="array" ref="L16">IFERROR(INDEX(data[[#All],[Berkshire]],MATCH(get_cat!$B16&amp;$A$1,data[[#All],[Vendor Name92]]&amp;data[[#All],[Category]],0),),"")</f>
        <v/>
      </c>
      <c r="M16" s="1" t="str">
        <f t="array" ref="M16">IFERROR(INDEX(data[[#All],[Bristol]],MATCH(get_cat!$B16&amp;$A$1,data[[#All],[Vendor Name92]]&amp;data[[#All],[Category]],0),),"")</f>
        <v/>
      </c>
      <c r="N16" s="1" t="str">
        <f t="array" ref="N16">IFERROR(INDEX(data[[#All],[Dukes]],MATCH(get_cat!$B16&amp;$A$1,data[[#All],[Vendor Name92]]&amp;data[[#All],[Category]],0),),"")</f>
        <v/>
      </c>
      <c r="O16" s="1" t="str">
        <f t="array" ref="O16">IFERROR(INDEX(data[[#All],[Essex]],MATCH(get_cat!$B16&amp;$A$1,data[[#All],[Vendor Name92]]&amp;data[[#All],[Category]],0),),"")</f>
        <v/>
      </c>
      <c r="P16" s="1" t="str">
        <f t="array" ref="P16">IFERROR(INDEX(data[[#All],[Franklin]],MATCH(get_cat!$B16&amp;$A$1,data[[#All],[Vendor Name92]]&amp;data[[#All],[Category]],0),),"")</f>
        <v/>
      </c>
      <c r="Q16" s="1" t="str">
        <f t="array" ref="Q16">IFERROR(INDEX(data[[#All],[Hampden]],MATCH(get_cat!$B16&amp;$A$1,data[[#All],[Vendor Name92]]&amp;data[[#All],[Category]],0),),"")</f>
        <v/>
      </c>
      <c r="R16" s="1" t="str">
        <f t="array" ref="R16">IFERROR(INDEX(data[[#All],[Hampshire]],MATCH(get_cat!$B16&amp;$A$1,data[[#All],[Vendor Name92]]&amp;data[[#All],[Category]],0),),"")</f>
        <v/>
      </c>
      <c r="S16" s="1" t="str">
        <f t="array" ref="S16">IFERROR(INDEX(data[[#All],[Middlesex]],MATCH(get_cat!$B16&amp;$A$1,data[[#All],[Vendor Name92]]&amp;data[[#All],[Category]],0),),"")</f>
        <v/>
      </c>
      <c r="T16" s="1" t="str">
        <f t="array" ref="T16">IFERROR(INDEX(data[[#All],[Nantucket]],MATCH(get_cat!$B16&amp;$A$1,data[[#All],[Vendor Name92]]&amp;data[[#All],[Category]],0),),"")</f>
        <v/>
      </c>
      <c r="U16" s="1" t="str">
        <f t="array" ref="U16">IFERROR(INDEX(data[[#All],[Norfolk]],MATCH(get_cat!$B16&amp;$A$1,data[[#All],[Vendor Name92]]&amp;data[[#All],[Category]],0),),"")</f>
        <v/>
      </c>
      <c r="V16" s="1" t="str">
        <f t="array" ref="V16">IFERROR(INDEX(data[[#All],[Plymouth]],MATCH(get_cat!$B16&amp;$A$1,data[[#All],[Vendor Name92]]&amp;data[[#All],[Category]],0),),"")</f>
        <v/>
      </c>
      <c r="W16" s="1" t="str">
        <f t="array" ref="W16">IFERROR(INDEX(data[[#All],[Suffolk]],MATCH(get_cat!$B16&amp;$A$1,data[[#All],[Vendor Name92]]&amp;data[[#All],[Category]],0),),"")</f>
        <v/>
      </c>
      <c r="X16" s="1" t="str">
        <f t="array" ref="X16">IFERROR(INDEX(data[[#All],[Worcester]],MATCH(get_cat!$B16&amp;$A$1,data[[#All],[Vendor Name92]]&amp;data[[#All],[Category]],0),),"")</f>
        <v/>
      </c>
      <c r="Y16" s="1" t="str">
        <f t="array" ref="Y16">IFERROR(INDEX(data[[#All],[Contract Doc ID]],MATCH(get_cat!$B16&amp;$A$1,data[[#All],[Vendor Name92]]&amp;data[[#All],[Category]],0),),"")</f>
        <v/>
      </c>
      <c r="Z16" s="1" t="str">
        <f t="array" ref="Z16">IFERROR(INDEX(data[[#All],[OSD Contract Manager86]],MATCH(get_cat!$B16&amp;$A$1,data[[#All],[Vendor Name92]]&amp;data[[#All],[Category]],0),),"")</f>
        <v/>
      </c>
      <c r="AA16" s="1" t="str">
        <f t="array" ref="AA16">IFERROR(INDEX(data[[#All],[Emergency Contact87]],MATCH(get_cat!$B16&amp;$A$1,data[[#All],[Vendor Name92]]&amp;data[[#All],[Category]],0),),"")</f>
        <v/>
      </c>
    </row>
    <row r="17" spans="2:27" ht="19.5" x14ac:dyDescent="0.35">
      <c r="B17" s="7" t="str">
        <f t="array" ref="B17">IFERROR(INDEX(data[[#All],[Vendor Name92]],SMALL(IF(data[[#All],[Category]]=$A$1,ROW(data[[#All],[Vendor Name92]])),ROW(16:16)),1),"")</f>
        <v/>
      </c>
      <c r="C17" s="2" t="str">
        <f t="array" ref="C17">IFERROR(INDEX(data[[#All],[Vendor Contact Info85]],MATCH(get_cat!$B17&amp;$A$1,data[[#All],[Vendor Name92]]&amp;data[[#All],[Category]],0),),"")</f>
        <v/>
      </c>
      <c r="D17" s="2" t="str">
        <f t="array" ref="D17">IFERROR(INDEX(data[[#All],[Vendor Name92]],SMALL(IF(data[[#All],[Category]]=$A$1,ROW(data[[#All],[Vendor Name92]])),ROW(16:16)),1),"")&amp;CHAR(10)&amp;IFERROR(INDEX(data[[#All],[Vendor Contact Info85]],MATCH(get_cat!$B17&amp;$A$1,data[[#All],[Vendor Name92]]&amp;data[[#All],[Category]],0),),"")</f>
        <v xml:space="preserve">
</v>
      </c>
      <c r="E17" s="8" t="str">
        <f t="array" ref="E17">IFERROR(INDEX(data[[#All],[Category]],MATCH(get_cat!$B17&amp;$A$1,data[[#All],[Vendor Name92]]&amp;data[[#All],[Category]],0),),"")</f>
        <v/>
      </c>
      <c r="F17" s="2" t="str">
        <f t="array" ref="F17">IFERROR(INDEX(data[[#All],[Email]],MATCH(get_cat!$B17&amp;$A$1,data[[#All],[Vendor Name92]]&amp;data[[#All],[Category]],0),),"")</f>
        <v/>
      </c>
      <c r="G17" s="2" t="str">
        <f t="array" ref="G17">IFERROR(INDEX(data[[#All],[COMMBUYS MBPO Link2]],MATCH(get_cat!$B17&amp;$A$1,data[[#All],[Vendor Name92]]&amp;data[[#All],[Category]],0),),"")</f>
        <v/>
      </c>
      <c r="H17" s="4" t="str">
        <f t="array" ref="H17">IFERROR(INDEX(data[[#All],[Prompt Pay83]],MATCH(get_cat!$B17&amp;$A$1,data[[#All],[Vendor Name92]]&amp;data[[#All],[Category]],0),),"")</f>
        <v/>
      </c>
      <c r="I17" s="4" t="str">
        <f t="array" ref="I17">IFERROR(INDEX(data[[#All],[% Markup Prevailing Wage94]],MATCH(get_cat!$B17&amp;$A$1,data[[#All],[Vendor Name92]]&amp;data[[#All],[Category]],0),),"")</f>
        <v/>
      </c>
      <c r="J17" s="1" t="str">
        <f t="array" ref="J17">IFERROR(INDEX(data[[#All],[Statewide]],MATCH(get_cat!$B17&amp;$A$1,data[[#All],[Vendor Name92]]&amp;data[[#All],[Category]],0),),"")</f>
        <v/>
      </c>
      <c r="K17" s="1" t="str">
        <f t="array" ref="K17">IFERROR(INDEX(data[[#All],[Barnstable]],MATCH(get_cat!$B17&amp;$A$1,data[[#All],[Vendor Name92]]&amp;data[[#All],[Category]],0),),"")</f>
        <v/>
      </c>
      <c r="L17" s="1" t="str">
        <f t="array" ref="L17">IFERROR(INDEX(data[[#All],[Berkshire]],MATCH(get_cat!$B17&amp;$A$1,data[[#All],[Vendor Name92]]&amp;data[[#All],[Category]],0),),"")</f>
        <v/>
      </c>
      <c r="M17" s="1" t="str">
        <f t="array" ref="M17">IFERROR(INDEX(data[[#All],[Bristol]],MATCH(get_cat!$B17&amp;$A$1,data[[#All],[Vendor Name92]]&amp;data[[#All],[Category]],0),),"")</f>
        <v/>
      </c>
      <c r="N17" s="1" t="str">
        <f t="array" ref="N17">IFERROR(INDEX(data[[#All],[Dukes]],MATCH(get_cat!$B17&amp;$A$1,data[[#All],[Vendor Name92]]&amp;data[[#All],[Category]],0),),"")</f>
        <v/>
      </c>
      <c r="O17" s="1" t="str">
        <f t="array" ref="O17">IFERROR(INDEX(data[[#All],[Essex]],MATCH(get_cat!$B17&amp;$A$1,data[[#All],[Vendor Name92]]&amp;data[[#All],[Category]],0),),"")</f>
        <v/>
      </c>
      <c r="P17" s="1" t="str">
        <f t="array" ref="P17">IFERROR(INDEX(data[[#All],[Franklin]],MATCH(get_cat!$B17&amp;$A$1,data[[#All],[Vendor Name92]]&amp;data[[#All],[Category]],0),),"")</f>
        <v/>
      </c>
      <c r="Q17" s="1" t="str">
        <f t="array" ref="Q17">IFERROR(INDEX(data[[#All],[Hampden]],MATCH(get_cat!$B17&amp;$A$1,data[[#All],[Vendor Name92]]&amp;data[[#All],[Category]],0),),"")</f>
        <v/>
      </c>
      <c r="R17" s="1" t="str">
        <f t="array" ref="R17">IFERROR(INDEX(data[[#All],[Hampshire]],MATCH(get_cat!$B17&amp;$A$1,data[[#All],[Vendor Name92]]&amp;data[[#All],[Category]],0),),"")</f>
        <v/>
      </c>
      <c r="S17" s="1" t="str">
        <f t="array" ref="S17">IFERROR(INDEX(data[[#All],[Middlesex]],MATCH(get_cat!$B17&amp;$A$1,data[[#All],[Vendor Name92]]&amp;data[[#All],[Category]],0),),"")</f>
        <v/>
      </c>
      <c r="T17" s="1" t="str">
        <f t="array" ref="T17">IFERROR(INDEX(data[[#All],[Nantucket]],MATCH(get_cat!$B17&amp;$A$1,data[[#All],[Vendor Name92]]&amp;data[[#All],[Category]],0),),"")</f>
        <v/>
      </c>
      <c r="U17" s="1" t="str">
        <f t="array" ref="U17">IFERROR(INDEX(data[[#All],[Norfolk]],MATCH(get_cat!$B17&amp;$A$1,data[[#All],[Vendor Name92]]&amp;data[[#All],[Category]],0),),"")</f>
        <v/>
      </c>
      <c r="V17" s="1" t="str">
        <f t="array" ref="V17">IFERROR(INDEX(data[[#All],[Plymouth]],MATCH(get_cat!$B17&amp;$A$1,data[[#All],[Vendor Name92]]&amp;data[[#All],[Category]],0),),"")</f>
        <v/>
      </c>
      <c r="W17" s="1" t="str">
        <f t="array" ref="W17">IFERROR(INDEX(data[[#All],[Suffolk]],MATCH(get_cat!$B17&amp;$A$1,data[[#All],[Vendor Name92]]&amp;data[[#All],[Category]],0),),"")</f>
        <v/>
      </c>
      <c r="X17" s="1" t="str">
        <f t="array" ref="X17">IFERROR(INDEX(data[[#All],[Worcester]],MATCH(get_cat!$B17&amp;$A$1,data[[#All],[Vendor Name92]]&amp;data[[#All],[Category]],0),),"")</f>
        <v/>
      </c>
      <c r="Y17" s="1" t="str">
        <f t="array" ref="Y17">IFERROR(INDEX(data[[#All],[Contract Doc ID]],MATCH(get_cat!$B17&amp;$A$1,data[[#All],[Vendor Name92]]&amp;data[[#All],[Category]],0),),"")</f>
        <v/>
      </c>
      <c r="Z17" s="1" t="str">
        <f t="array" ref="Z17">IFERROR(INDEX(data[[#All],[OSD Contract Manager86]],MATCH(get_cat!$B17&amp;$A$1,data[[#All],[Vendor Name92]]&amp;data[[#All],[Category]],0),),"")</f>
        <v/>
      </c>
      <c r="AA17" s="1" t="str">
        <f t="array" ref="AA17">IFERROR(INDEX(data[[#All],[Emergency Contact87]],MATCH(get_cat!$B17&amp;$A$1,data[[#All],[Vendor Name92]]&amp;data[[#All],[Category]],0),),"")</f>
        <v/>
      </c>
    </row>
    <row r="18" spans="2:27" ht="19.5" x14ac:dyDescent="0.35">
      <c r="B18" s="7" t="str">
        <f t="array" ref="B18">IFERROR(INDEX(data[[#All],[Vendor Name92]],SMALL(IF(data[[#All],[Category]]=$A$1,ROW(data[[#All],[Vendor Name92]])),ROW(17:17)),1),"")</f>
        <v/>
      </c>
      <c r="C18" s="2" t="str">
        <f t="array" ref="C18">IFERROR(INDEX(data[[#All],[Vendor Contact Info85]],MATCH(get_cat!$B18&amp;$A$1,data[[#All],[Vendor Name92]]&amp;data[[#All],[Category]],0),),"")</f>
        <v/>
      </c>
      <c r="D18" s="2" t="str">
        <f t="array" ref="D18">IFERROR(INDEX(data[[#All],[Vendor Name92]],SMALL(IF(data[[#All],[Category]]=$A$1,ROW(data[[#All],[Vendor Name92]])),ROW(17:17)),1),"")&amp;CHAR(10)&amp;IFERROR(INDEX(data[[#All],[Vendor Contact Info85]],MATCH(get_cat!$B18&amp;$A$1,data[[#All],[Vendor Name92]]&amp;data[[#All],[Category]],0),),"")</f>
        <v xml:space="preserve">
</v>
      </c>
      <c r="E18" s="8" t="str">
        <f t="array" ref="E18">IFERROR(INDEX(data[[#All],[Category]],MATCH(get_cat!$B18&amp;$A$1,data[[#All],[Vendor Name92]]&amp;data[[#All],[Category]],0),),"")</f>
        <v/>
      </c>
      <c r="F18" s="2" t="str">
        <f t="array" ref="F18">IFERROR(INDEX(data[[#All],[Email]],MATCH(get_cat!$B18&amp;$A$1,data[[#All],[Vendor Name92]]&amp;data[[#All],[Category]],0),),"")</f>
        <v/>
      </c>
      <c r="G18" s="2" t="str">
        <f t="array" ref="G18">IFERROR(INDEX(data[[#All],[COMMBUYS MBPO Link2]],MATCH(get_cat!$B18&amp;$A$1,data[[#All],[Vendor Name92]]&amp;data[[#All],[Category]],0),),"")</f>
        <v/>
      </c>
      <c r="H18" s="4" t="str">
        <f t="array" ref="H18">IFERROR(INDEX(data[[#All],[Prompt Pay83]],MATCH(get_cat!$B18&amp;$A$1,data[[#All],[Vendor Name92]]&amp;data[[#All],[Category]],0),),"")</f>
        <v/>
      </c>
      <c r="I18" s="4" t="str">
        <f t="array" ref="I18">IFERROR(INDEX(data[[#All],[% Markup Prevailing Wage94]],MATCH(get_cat!$B18&amp;$A$1,data[[#All],[Vendor Name92]]&amp;data[[#All],[Category]],0),),"")</f>
        <v/>
      </c>
      <c r="J18" s="1" t="str">
        <f t="array" ref="J18">IFERROR(INDEX(data[[#All],[Statewide]],MATCH(get_cat!$B18&amp;$A$1,data[[#All],[Vendor Name92]]&amp;data[[#All],[Category]],0),),"")</f>
        <v/>
      </c>
      <c r="K18" s="1" t="str">
        <f t="array" ref="K18">IFERROR(INDEX(data[[#All],[Barnstable]],MATCH(get_cat!$B18&amp;$A$1,data[[#All],[Vendor Name92]]&amp;data[[#All],[Category]],0),),"")</f>
        <v/>
      </c>
      <c r="L18" s="1" t="str">
        <f t="array" ref="L18">IFERROR(INDEX(data[[#All],[Berkshire]],MATCH(get_cat!$B18&amp;$A$1,data[[#All],[Vendor Name92]]&amp;data[[#All],[Category]],0),),"")</f>
        <v/>
      </c>
      <c r="M18" s="1" t="str">
        <f t="array" ref="M18">IFERROR(INDEX(data[[#All],[Bristol]],MATCH(get_cat!$B18&amp;$A$1,data[[#All],[Vendor Name92]]&amp;data[[#All],[Category]],0),),"")</f>
        <v/>
      </c>
      <c r="N18" s="1" t="str">
        <f t="array" ref="N18">IFERROR(INDEX(data[[#All],[Dukes]],MATCH(get_cat!$B18&amp;$A$1,data[[#All],[Vendor Name92]]&amp;data[[#All],[Category]],0),),"")</f>
        <v/>
      </c>
      <c r="O18" s="1" t="str">
        <f t="array" ref="O18">IFERROR(INDEX(data[[#All],[Essex]],MATCH(get_cat!$B18&amp;$A$1,data[[#All],[Vendor Name92]]&amp;data[[#All],[Category]],0),),"")</f>
        <v/>
      </c>
      <c r="P18" s="1" t="str">
        <f t="array" ref="P18">IFERROR(INDEX(data[[#All],[Franklin]],MATCH(get_cat!$B18&amp;$A$1,data[[#All],[Vendor Name92]]&amp;data[[#All],[Category]],0),),"")</f>
        <v/>
      </c>
      <c r="Q18" s="1" t="str">
        <f t="array" ref="Q18">IFERROR(INDEX(data[[#All],[Hampden]],MATCH(get_cat!$B18&amp;$A$1,data[[#All],[Vendor Name92]]&amp;data[[#All],[Category]],0),),"")</f>
        <v/>
      </c>
      <c r="R18" s="1" t="str">
        <f t="array" ref="R18">IFERROR(INDEX(data[[#All],[Hampshire]],MATCH(get_cat!$B18&amp;$A$1,data[[#All],[Vendor Name92]]&amp;data[[#All],[Category]],0),),"")</f>
        <v/>
      </c>
      <c r="S18" s="1" t="str">
        <f t="array" ref="S18">IFERROR(INDEX(data[[#All],[Middlesex]],MATCH(get_cat!$B18&amp;$A$1,data[[#All],[Vendor Name92]]&amp;data[[#All],[Category]],0),),"")</f>
        <v/>
      </c>
      <c r="T18" s="1" t="str">
        <f t="array" ref="T18">IFERROR(INDEX(data[[#All],[Nantucket]],MATCH(get_cat!$B18&amp;$A$1,data[[#All],[Vendor Name92]]&amp;data[[#All],[Category]],0),),"")</f>
        <v/>
      </c>
      <c r="U18" s="1" t="str">
        <f t="array" ref="U18">IFERROR(INDEX(data[[#All],[Norfolk]],MATCH(get_cat!$B18&amp;$A$1,data[[#All],[Vendor Name92]]&amp;data[[#All],[Category]],0),),"")</f>
        <v/>
      </c>
      <c r="V18" s="1" t="str">
        <f t="array" ref="V18">IFERROR(INDEX(data[[#All],[Plymouth]],MATCH(get_cat!$B18&amp;$A$1,data[[#All],[Vendor Name92]]&amp;data[[#All],[Category]],0),),"")</f>
        <v/>
      </c>
      <c r="W18" s="1" t="str">
        <f t="array" ref="W18">IFERROR(INDEX(data[[#All],[Suffolk]],MATCH(get_cat!$B18&amp;$A$1,data[[#All],[Vendor Name92]]&amp;data[[#All],[Category]],0),),"")</f>
        <v/>
      </c>
      <c r="X18" s="1" t="str">
        <f t="array" ref="X18">IFERROR(INDEX(data[[#All],[Worcester]],MATCH(get_cat!$B18&amp;$A$1,data[[#All],[Vendor Name92]]&amp;data[[#All],[Category]],0),),"")</f>
        <v/>
      </c>
      <c r="Y18" s="1" t="str">
        <f t="array" ref="Y18">IFERROR(INDEX(data[[#All],[Contract Doc ID]],MATCH(get_cat!$B18&amp;$A$1,data[[#All],[Vendor Name92]]&amp;data[[#All],[Category]],0),),"")</f>
        <v/>
      </c>
      <c r="Z18" s="1" t="str">
        <f t="array" ref="Z18">IFERROR(INDEX(data[[#All],[OSD Contract Manager86]],MATCH(get_cat!$B18&amp;$A$1,data[[#All],[Vendor Name92]]&amp;data[[#All],[Category]],0),),"")</f>
        <v/>
      </c>
      <c r="AA18" s="1" t="str">
        <f t="array" ref="AA18">IFERROR(INDEX(data[[#All],[Emergency Contact87]],MATCH(get_cat!$B18&amp;$A$1,data[[#All],[Vendor Name92]]&amp;data[[#All],[Category]],0),),"")</f>
        <v/>
      </c>
    </row>
    <row r="19" spans="2:27" ht="19.5" x14ac:dyDescent="0.35">
      <c r="B19" s="7" t="str">
        <f t="array" ref="B19">IFERROR(INDEX(data[[#All],[Vendor Name92]],SMALL(IF(data[[#All],[Category]]=$A$1,ROW(data[[#All],[Vendor Name92]])),ROW(18:18)),1),"")</f>
        <v/>
      </c>
      <c r="C19" s="2" t="str">
        <f t="array" ref="C19">IFERROR(INDEX(data[[#All],[Vendor Contact Info85]],MATCH(get_cat!$B19&amp;$A$1,data[[#All],[Vendor Name92]]&amp;data[[#All],[Category]],0),),"")</f>
        <v/>
      </c>
      <c r="D19" s="2" t="str">
        <f t="array" ref="D19">IFERROR(INDEX(data[[#All],[Vendor Name92]],SMALL(IF(data[[#All],[Category]]=$A$1,ROW(data[[#All],[Vendor Name92]])),ROW(18:18)),1),"")&amp;CHAR(10)&amp;IFERROR(INDEX(data[[#All],[Vendor Contact Info85]],MATCH(get_cat!$B19&amp;$A$1,data[[#All],[Vendor Name92]]&amp;data[[#All],[Category]],0),),"")</f>
        <v xml:space="preserve">
</v>
      </c>
      <c r="E19" s="8" t="str">
        <f t="array" ref="E19">IFERROR(INDEX(data[[#All],[Category]],MATCH(get_cat!$B19&amp;$A$1,data[[#All],[Vendor Name92]]&amp;data[[#All],[Category]],0),),"")</f>
        <v/>
      </c>
      <c r="F19" s="2" t="str">
        <f t="array" ref="F19">IFERROR(INDEX(data[[#All],[Email]],MATCH(get_cat!$B19&amp;$A$1,data[[#All],[Vendor Name92]]&amp;data[[#All],[Category]],0),),"")</f>
        <v/>
      </c>
      <c r="G19" s="2" t="str">
        <f t="array" ref="G19">IFERROR(INDEX(data[[#All],[COMMBUYS MBPO Link2]],MATCH(get_cat!$B19&amp;$A$1,data[[#All],[Vendor Name92]]&amp;data[[#All],[Category]],0),),"")</f>
        <v/>
      </c>
      <c r="H19" s="4" t="str">
        <f t="array" ref="H19">IFERROR(INDEX(data[[#All],[Prompt Pay83]],MATCH(get_cat!$B19&amp;$A$1,data[[#All],[Vendor Name92]]&amp;data[[#All],[Category]],0),),"")</f>
        <v/>
      </c>
      <c r="I19" s="4" t="str">
        <f t="array" ref="I19">IFERROR(INDEX(data[[#All],[% Markup Prevailing Wage94]],MATCH(get_cat!$B19&amp;$A$1,data[[#All],[Vendor Name92]]&amp;data[[#All],[Category]],0),),"")</f>
        <v/>
      </c>
      <c r="J19" s="1" t="str">
        <f t="array" ref="J19">IFERROR(INDEX(data[[#All],[Statewide]],MATCH(get_cat!$B19&amp;$A$1,data[[#All],[Vendor Name92]]&amp;data[[#All],[Category]],0),),"")</f>
        <v/>
      </c>
      <c r="K19" s="1" t="str">
        <f t="array" ref="K19">IFERROR(INDEX(data[[#All],[Barnstable]],MATCH(get_cat!$B19&amp;$A$1,data[[#All],[Vendor Name92]]&amp;data[[#All],[Category]],0),),"")</f>
        <v/>
      </c>
      <c r="L19" s="1" t="str">
        <f t="array" ref="L19">IFERROR(INDEX(data[[#All],[Berkshire]],MATCH(get_cat!$B19&amp;$A$1,data[[#All],[Vendor Name92]]&amp;data[[#All],[Category]],0),),"")</f>
        <v/>
      </c>
      <c r="M19" s="1" t="str">
        <f t="array" ref="M19">IFERROR(INDEX(data[[#All],[Bristol]],MATCH(get_cat!$B19&amp;$A$1,data[[#All],[Vendor Name92]]&amp;data[[#All],[Category]],0),),"")</f>
        <v/>
      </c>
      <c r="N19" s="1" t="str">
        <f t="array" ref="N19">IFERROR(INDEX(data[[#All],[Dukes]],MATCH(get_cat!$B19&amp;$A$1,data[[#All],[Vendor Name92]]&amp;data[[#All],[Category]],0),),"")</f>
        <v/>
      </c>
      <c r="O19" s="1" t="str">
        <f t="array" ref="O19">IFERROR(INDEX(data[[#All],[Essex]],MATCH(get_cat!$B19&amp;$A$1,data[[#All],[Vendor Name92]]&amp;data[[#All],[Category]],0),),"")</f>
        <v/>
      </c>
      <c r="P19" s="1" t="str">
        <f t="array" ref="P19">IFERROR(INDEX(data[[#All],[Franklin]],MATCH(get_cat!$B19&amp;$A$1,data[[#All],[Vendor Name92]]&amp;data[[#All],[Category]],0),),"")</f>
        <v/>
      </c>
      <c r="Q19" s="1" t="str">
        <f t="array" ref="Q19">IFERROR(INDEX(data[[#All],[Hampden]],MATCH(get_cat!$B19&amp;$A$1,data[[#All],[Vendor Name92]]&amp;data[[#All],[Category]],0),),"")</f>
        <v/>
      </c>
      <c r="R19" s="1" t="str">
        <f t="array" ref="R19">IFERROR(INDEX(data[[#All],[Hampshire]],MATCH(get_cat!$B19&amp;$A$1,data[[#All],[Vendor Name92]]&amp;data[[#All],[Category]],0),),"")</f>
        <v/>
      </c>
      <c r="S19" s="1" t="str">
        <f t="array" ref="S19">IFERROR(INDEX(data[[#All],[Middlesex]],MATCH(get_cat!$B19&amp;$A$1,data[[#All],[Vendor Name92]]&amp;data[[#All],[Category]],0),),"")</f>
        <v/>
      </c>
      <c r="T19" s="1" t="str">
        <f t="array" ref="T19">IFERROR(INDEX(data[[#All],[Nantucket]],MATCH(get_cat!$B19&amp;$A$1,data[[#All],[Vendor Name92]]&amp;data[[#All],[Category]],0),),"")</f>
        <v/>
      </c>
      <c r="U19" s="1" t="str">
        <f t="array" ref="U19">IFERROR(INDEX(data[[#All],[Norfolk]],MATCH(get_cat!$B19&amp;$A$1,data[[#All],[Vendor Name92]]&amp;data[[#All],[Category]],0),),"")</f>
        <v/>
      </c>
      <c r="V19" s="1" t="str">
        <f t="array" ref="V19">IFERROR(INDEX(data[[#All],[Plymouth]],MATCH(get_cat!$B19&amp;$A$1,data[[#All],[Vendor Name92]]&amp;data[[#All],[Category]],0),),"")</f>
        <v/>
      </c>
      <c r="W19" s="1" t="str">
        <f t="array" ref="W19">IFERROR(INDEX(data[[#All],[Suffolk]],MATCH(get_cat!$B19&amp;$A$1,data[[#All],[Vendor Name92]]&amp;data[[#All],[Category]],0),),"")</f>
        <v/>
      </c>
      <c r="X19" s="1" t="str">
        <f t="array" ref="X19">IFERROR(INDEX(data[[#All],[Worcester]],MATCH(get_cat!$B19&amp;$A$1,data[[#All],[Vendor Name92]]&amp;data[[#All],[Category]],0),),"")</f>
        <v/>
      </c>
      <c r="Y19" s="1" t="str">
        <f t="array" ref="Y19">IFERROR(INDEX(data[[#All],[Contract Doc ID]],MATCH(get_cat!$B19&amp;$A$1,data[[#All],[Vendor Name92]]&amp;data[[#All],[Category]],0),),"")</f>
        <v/>
      </c>
      <c r="Z19" s="1" t="str">
        <f t="array" ref="Z19">IFERROR(INDEX(data[[#All],[OSD Contract Manager86]],MATCH(get_cat!$B19&amp;$A$1,data[[#All],[Vendor Name92]]&amp;data[[#All],[Category]],0),),"")</f>
        <v/>
      </c>
      <c r="AA19" s="1" t="str">
        <f t="array" ref="AA19">IFERROR(INDEX(data[[#All],[Emergency Contact87]],MATCH(get_cat!$B19&amp;$A$1,data[[#All],[Vendor Name92]]&amp;data[[#All],[Category]],0),),"")</f>
        <v/>
      </c>
    </row>
    <row r="20" spans="2:27" ht="19.5" x14ac:dyDescent="0.35">
      <c r="B20" s="7" t="str">
        <f t="array" ref="B20">IFERROR(INDEX(data[[#All],[Vendor Name92]],SMALL(IF(data[[#All],[Category]]=$A$1,ROW(data[[#All],[Vendor Name92]])),ROW(19:19)),1),"")</f>
        <v/>
      </c>
      <c r="C20" s="2" t="str">
        <f t="array" ref="C20">IFERROR(INDEX(data[[#All],[Vendor Contact Info85]],MATCH(get_cat!$B20&amp;$A$1,data[[#All],[Vendor Name92]]&amp;data[[#All],[Category]],0),),"")</f>
        <v/>
      </c>
      <c r="D20" s="2" t="str">
        <f t="array" ref="D20">IFERROR(INDEX(data[[#All],[Vendor Name92]],SMALL(IF(data[[#All],[Category]]=$A$1,ROW(data[[#All],[Vendor Name92]])),ROW(19:19)),1),"")&amp;CHAR(10)&amp;IFERROR(INDEX(data[[#All],[Vendor Contact Info85]],MATCH(get_cat!$B20&amp;$A$1,data[[#All],[Vendor Name92]]&amp;data[[#All],[Category]],0),),"")</f>
        <v xml:space="preserve">
</v>
      </c>
      <c r="E20" s="8" t="str">
        <f t="array" ref="E20">IFERROR(INDEX(data[[#All],[Category]],MATCH(get_cat!$B20&amp;$A$1,data[[#All],[Vendor Name92]]&amp;data[[#All],[Category]],0),),"")</f>
        <v/>
      </c>
      <c r="F20" s="2" t="str">
        <f t="array" ref="F20">IFERROR(INDEX(data[[#All],[Email]],MATCH(get_cat!$B20&amp;$A$1,data[[#All],[Vendor Name92]]&amp;data[[#All],[Category]],0),),"")</f>
        <v/>
      </c>
      <c r="G20" s="2" t="str">
        <f t="array" ref="G20">IFERROR(INDEX(data[[#All],[COMMBUYS MBPO Link2]],MATCH(get_cat!$B20&amp;$A$1,data[[#All],[Vendor Name92]]&amp;data[[#All],[Category]],0),),"")</f>
        <v/>
      </c>
      <c r="H20" s="4" t="str">
        <f t="array" ref="H20">IFERROR(INDEX(data[[#All],[Prompt Pay83]],MATCH(get_cat!$B20&amp;$A$1,data[[#All],[Vendor Name92]]&amp;data[[#All],[Category]],0),),"")</f>
        <v/>
      </c>
      <c r="I20" s="4" t="str">
        <f t="array" ref="I20">IFERROR(INDEX(data[[#All],[% Markup Prevailing Wage94]],MATCH(get_cat!$B20&amp;$A$1,data[[#All],[Vendor Name92]]&amp;data[[#All],[Category]],0),),"")</f>
        <v/>
      </c>
      <c r="J20" s="1" t="str">
        <f t="array" ref="J20">IFERROR(INDEX(data[[#All],[Statewide]],MATCH(get_cat!$B20&amp;$A$1,data[[#All],[Vendor Name92]]&amp;data[[#All],[Category]],0),),"")</f>
        <v/>
      </c>
      <c r="K20" s="1" t="str">
        <f t="array" ref="K20">IFERROR(INDEX(data[[#All],[Barnstable]],MATCH(get_cat!$B20&amp;$A$1,data[[#All],[Vendor Name92]]&amp;data[[#All],[Category]],0),),"")</f>
        <v/>
      </c>
      <c r="L20" s="1" t="str">
        <f t="array" ref="L20">IFERROR(INDEX(data[[#All],[Berkshire]],MATCH(get_cat!$B20&amp;$A$1,data[[#All],[Vendor Name92]]&amp;data[[#All],[Category]],0),),"")</f>
        <v/>
      </c>
      <c r="M20" s="1" t="str">
        <f t="array" ref="M20">IFERROR(INDEX(data[[#All],[Bristol]],MATCH(get_cat!$B20&amp;$A$1,data[[#All],[Vendor Name92]]&amp;data[[#All],[Category]],0),),"")</f>
        <v/>
      </c>
      <c r="N20" s="1" t="str">
        <f t="array" ref="N20">IFERROR(INDEX(data[[#All],[Dukes]],MATCH(get_cat!$B20&amp;$A$1,data[[#All],[Vendor Name92]]&amp;data[[#All],[Category]],0),),"")</f>
        <v/>
      </c>
      <c r="O20" s="1" t="str">
        <f t="array" ref="O20">IFERROR(INDEX(data[[#All],[Essex]],MATCH(get_cat!$B20&amp;$A$1,data[[#All],[Vendor Name92]]&amp;data[[#All],[Category]],0),),"")</f>
        <v/>
      </c>
      <c r="P20" s="1" t="str">
        <f t="array" ref="P20">IFERROR(INDEX(data[[#All],[Franklin]],MATCH(get_cat!$B20&amp;$A$1,data[[#All],[Vendor Name92]]&amp;data[[#All],[Category]],0),),"")</f>
        <v/>
      </c>
      <c r="Q20" s="1" t="str">
        <f t="array" ref="Q20">IFERROR(INDEX(data[[#All],[Hampden]],MATCH(get_cat!$B20&amp;$A$1,data[[#All],[Vendor Name92]]&amp;data[[#All],[Category]],0),),"")</f>
        <v/>
      </c>
      <c r="R20" s="1" t="str">
        <f t="array" ref="R20">IFERROR(INDEX(data[[#All],[Hampshire]],MATCH(get_cat!$B20&amp;$A$1,data[[#All],[Vendor Name92]]&amp;data[[#All],[Category]],0),),"")</f>
        <v/>
      </c>
      <c r="S20" s="1" t="str">
        <f t="array" ref="S20">IFERROR(INDEX(data[[#All],[Middlesex]],MATCH(get_cat!$B20&amp;$A$1,data[[#All],[Vendor Name92]]&amp;data[[#All],[Category]],0),),"")</f>
        <v/>
      </c>
      <c r="T20" s="1" t="str">
        <f t="array" ref="T20">IFERROR(INDEX(data[[#All],[Nantucket]],MATCH(get_cat!$B20&amp;$A$1,data[[#All],[Vendor Name92]]&amp;data[[#All],[Category]],0),),"")</f>
        <v/>
      </c>
      <c r="U20" s="1" t="str">
        <f t="array" ref="U20">IFERROR(INDEX(data[[#All],[Norfolk]],MATCH(get_cat!$B20&amp;$A$1,data[[#All],[Vendor Name92]]&amp;data[[#All],[Category]],0),),"")</f>
        <v/>
      </c>
      <c r="V20" s="1" t="str">
        <f t="array" ref="V20">IFERROR(INDEX(data[[#All],[Plymouth]],MATCH(get_cat!$B20&amp;$A$1,data[[#All],[Vendor Name92]]&amp;data[[#All],[Category]],0),),"")</f>
        <v/>
      </c>
      <c r="W20" s="1" t="str">
        <f t="array" ref="W20">IFERROR(INDEX(data[[#All],[Suffolk]],MATCH(get_cat!$B20&amp;$A$1,data[[#All],[Vendor Name92]]&amp;data[[#All],[Category]],0),),"")</f>
        <v/>
      </c>
      <c r="X20" s="1" t="str">
        <f t="array" ref="X20">IFERROR(INDEX(data[[#All],[Worcester]],MATCH(get_cat!$B20&amp;$A$1,data[[#All],[Vendor Name92]]&amp;data[[#All],[Category]],0),),"")</f>
        <v/>
      </c>
      <c r="Y20" s="1" t="str">
        <f t="array" ref="Y20">IFERROR(INDEX(data[[#All],[Contract Doc ID]],MATCH(get_cat!$B20&amp;$A$1,data[[#All],[Vendor Name92]]&amp;data[[#All],[Category]],0),),"")</f>
        <v/>
      </c>
      <c r="Z20" s="1" t="str">
        <f t="array" ref="Z20">IFERROR(INDEX(data[[#All],[OSD Contract Manager86]],MATCH(get_cat!$B20&amp;$A$1,data[[#All],[Vendor Name92]]&amp;data[[#All],[Category]],0),),"")</f>
        <v/>
      </c>
      <c r="AA20" s="1" t="str">
        <f t="array" ref="AA20">IFERROR(INDEX(data[[#All],[Emergency Contact87]],MATCH(get_cat!$B20&amp;$A$1,data[[#All],[Vendor Name92]]&amp;data[[#All],[Category]],0),),"")</f>
        <v/>
      </c>
    </row>
    <row r="21" spans="2:27" ht="19.5" x14ac:dyDescent="0.35">
      <c r="B21" s="7" t="str">
        <f t="array" ref="B21">IFERROR(INDEX(data[[#All],[Vendor Name92]],SMALL(IF(data[[#All],[Category]]=$A$1,ROW(data[[#All],[Vendor Name92]])),ROW(20:20)),1),"")</f>
        <v/>
      </c>
      <c r="C21" s="2" t="str">
        <f t="array" ref="C21">IFERROR(INDEX(data[[#All],[Vendor Contact Info85]],MATCH(get_cat!$B21&amp;$A$1,data[[#All],[Vendor Name92]]&amp;data[[#All],[Category]],0),),"")</f>
        <v/>
      </c>
      <c r="D21" s="2" t="str">
        <f t="array" ref="D21">IFERROR(INDEX(data[[#All],[Vendor Name92]],SMALL(IF(data[[#All],[Category]]=$A$1,ROW(data[[#All],[Vendor Name92]])),ROW(20:20)),1),"")&amp;CHAR(10)&amp;IFERROR(INDEX(data[[#All],[Vendor Contact Info85]],MATCH(get_cat!$B21&amp;$A$1,data[[#All],[Vendor Name92]]&amp;data[[#All],[Category]],0),),"")</f>
        <v xml:space="preserve">
</v>
      </c>
      <c r="E21" s="8" t="str">
        <f t="array" ref="E21">IFERROR(INDEX(data[[#All],[Category]],MATCH(get_cat!$B21&amp;$A$1,data[[#All],[Vendor Name92]]&amp;data[[#All],[Category]],0),),"")</f>
        <v/>
      </c>
      <c r="F21" s="2" t="str">
        <f t="array" ref="F21">IFERROR(INDEX(data[[#All],[Email]],MATCH(get_cat!$B21&amp;$A$1,data[[#All],[Vendor Name92]]&amp;data[[#All],[Category]],0),),"")</f>
        <v/>
      </c>
      <c r="G21" s="2" t="str">
        <f t="array" ref="G21">IFERROR(INDEX(data[[#All],[COMMBUYS MBPO Link2]],MATCH(get_cat!$B21&amp;$A$1,data[[#All],[Vendor Name92]]&amp;data[[#All],[Category]],0),),"")</f>
        <v/>
      </c>
      <c r="H21" s="4" t="str">
        <f t="array" ref="H21">IFERROR(INDEX(data[[#All],[Prompt Pay83]],MATCH(get_cat!$B21&amp;$A$1,data[[#All],[Vendor Name92]]&amp;data[[#All],[Category]],0),),"")</f>
        <v/>
      </c>
      <c r="I21" s="4" t="str">
        <f t="array" ref="I21">IFERROR(INDEX(data[[#All],[% Markup Prevailing Wage94]],MATCH(get_cat!$B21&amp;$A$1,data[[#All],[Vendor Name92]]&amp;data[[#All],[Category]],0),),"")</f>
        <v/>
      </c>
      <c r="J21" s="1" t="str">
        <f t="array" ref="J21">IFERROR(INDEX(data[[#All],[Statewide]],MATCH(get_cat!$B21&amp;$A$1,data[[#All],[Vendor Name92]]&amp;data[[#All],[Category]],0),),"")</f>
        <v/>
      </c>
      <c r="K21" s="1" t="str">
        <f t="array" ref="K21">IFERROR(INDEX(data[[#All],[Barnstable]],MATCH(get_cat!$B21&amp;$A$1,data[[#All],[Vendor Name92]]&amp;data[[#All],[Category]],0),),"")</f>
        <v/>
      </c>
      <c r="L21" s="1" t="str">
        <f t="array" ref="L21">IFERROR(INDEX(data[[#All],[Berkshire]],MATCH(get_cat!$B21&amp;$A$1,data[[#All],[Vendor Name92]]&amp;data[[#All],[Category]],0),),"")</f>
        <v/>
      </c>
      <c r="M21" s="1" t="str">
        <f t="array" ref="M21">IFERROR(INDEX(data[[#All],[Bristol]],MATCH(get_cat!$B21&amp;$A$1,data[[#All],[Vendor Name92]]&amp;data[[#All],[Category]],0),),"")</f>
        <v/>
      </c>
      <c r="N21" s="1" t="str">
        <f t="array" ref="N21">IFERROR(INDEX(data[[#All],[Dukes]],MATCH(get_cat!$B21&amp;$A$1,data[[#All],[Vendor Name92]]&amp;data[[#All],[Category]],0),),"")</f>
        <v/>
      </c>
      <c r="O21" s="1" t="str">
        <f t="array" ref="O21">IFERROR(INDEX(data[[#All],[Essex]],MATCH(get_cat!$B21&amp;$A$1,data[[#All],[Vendor Name92]]&amp;data[[#All],[Category]],0),),"")</f>
        <v/>
      </c>
      <c r="P21" s="1" t="str">
        <f t="array" ref="P21">IFERROR(INDEX(data[[#All],[Franklin]],MATCH(get_cat!$B21&amp;$A$1,data[[#All],[Vendor Name92]]&amp;data[[#All],[Category]],0),),"")</f>
        <v/>
      </c>
      <c r="Q21" s="1" t="str">
        <f t="array" ref="Q21">IFERROR(INDEX(data[[#All],[Hampden]],MATCH(get_cat!$B21&amp;$A$1,data[[#All],[Vendor Name92]]&amp;data[[#All],[Category]],0),),"")</f>
        <v/>
      </c>
      <c r="R21" s="1" t="str">
        <f t="array" ref="R21">IFERROR(INDEX(data[[#All],[Hampshire]],MATCH(get_cat!$B21&amp;$A$1,data[[#All],[Vendor Name92]]&amp;data[[#All],[Category]],0),),"")</f>
        <v/>
      </c>
      <c r="S21" s="1" t="str">
        <f t="array" ref="S21">IFERROR(INDEX(data[[#All],[Middlesex]],MATCH(get_cat!$B21&amp;$A$1,data[[#All],[Vendor Name92]]&amp;data[[#All],[Category]],0),),"")</f>
        <v/>
      </c>
      <c r="T21" s="1" t="str">
        <f t="array" ref="T21">IFERROR(INDEX(data[[#All],[Nantucket]],MATCH(get_cat!$B21&amp;$A$1,data[[#All],[Vendor Name92]]&amp;data[[#All],[Category]],0),),"")</f>
        <v/>
      </c>
      <c r="U21" s="1" t="str">
        <f t="array" ref="U21">IFERROR(INDEX(data[[#All],[Norfolk]],MATCH(get_cat!$B21&amp;$A$1,data[[#All],[Vendor Name92]]&amp;data[[#All],[Category]],0),),"")</f>
        <v/>
      </c>
      <c r="V21" s="1" t="str">
        <f t="array" ref="V21">IFERROR(INDEX(data[[#All],[Plymouth]],MATCH(get_cat!$B21&amp;$A$1,data[[#All],[Vendor Name92]]&amp;data[[#All],[Category]],0),),"")</f>
        <v/>
      </c>
      <c r="W21" s="1" t="str">
        <f t="array" ref="W21">IFERROR(INDEX(data[[#All],[Suffolk]],MATCH(get_cat!$B21&amp;$A$1,data[[#All],[Vendor Name92]]&amp;data[[#All],[Category]],0),),"")</f>
        <v/>
      </c>
      <c r="X21" s="1" t="str">
        <f t="array" ref="X21">IFERROR(INDEX(data[[#All],[Worcester]],MATCH(get_cat!$B21&amp;$A$1,data[[#All],[Vendor Name92]]&amp;data[[#All],[Category]],0),),"")</f>
        <v/>
      </c>
      <c r="Y21" s="1" t="str">
        <f t="array" ref="Y21">IFERROR(INDEX(data[[#All],[Contract Doc ID]],MATCH(get_cat!$B21&amp;$A$1,data[[#All],[Vendor Name92]]&amp;data[[#All],[Category]],0),),"")</f>
        <v/>
      </c>
      <c r="Z21" s="1" t="str">
        <f t="array" ref="Z21">IFERROR(INDEX(data[[#All],[OSD Contract Manager86]],MATCH(get_cat!$B21&amp;$A$1,data[[#All],[Vendor Name92]]&amp;data[[#All],[Category]],0),),"")</f>
        <v/>
      </c>
      <c r="AA21" s="1" t="str">
        <f t="array" ref="AA21">IFERROR(INDEX(data[[#All],[Emergency Contact87]],MATCH(get_cat!$B21&amp;$A$1,data[[#All],[Vendor Name92]]&amp;data[[#All],[Category]],0),),"")</f>
        <v/>
      </c>
    </row>
    <row r="22" spans="2:27" ht="19.5" x14ac:dyDescent="0.35">
      <c r="B22" s="7" t="str">
        <f t="array" ref="B22">IFERROR(INDEX(data[[#All],[Vendor Name92]],SMALL(IF(data[[#All],[Category]]=$A$1,ROW(data[[#All],[Vendor Name92]])),ROW(21:21)),1),"")</f>
        <v/>
      </c>
      <c r="C22" s="2" t="str">
        <f t="array" ref="C22">IFERROR(INDEX(data[[#All],[Vendor Contact Info85]],MATCH(get_cat!$B22&amp;$A$1,data[[#All],[Vendor Name92]]&amp;data[[#All],[Category]],0),),"")</f>
        <v/>
      </c>
      <c r="D22" s="2" t="str">
        <f t="array" ref="D22">IFERROR(INDEX(data[[#All],[Vendor Name92]],SMALL(IF(data[[#All],[Category]]=$A$1,ROW(data[[#All],[Vendor Name92]])),ROW(21:21)),1),"")&amp;CHAR(10)&amp;IFERROR(INDEX(data[[#All],[Vendor Contact Info85]],MATCH(get_cat!$B22&amp;$A$1,data[[#All],[Vendor Name92]]&amp;data[[#All],[Category]],0),),"")</f>
        <v xml:space="preserve">
</v>
      </c>
      <c r="E22" s="8" t="str">
        <f t="array" ref="E22">IFERROR(INDEX(data[[#All],[Category]],MATCH(get_cat!$B22&amp;$A$1,data[[#All],[Vendor Name92]]&amp;data[[#All],[Category]],0),),"")</f>
        <v/>
      </c>
      <c r="F22" s="2" t="str">
        <f t="array" ref="F22">IFERROR(INDEX(data[[#All],[Email]],MATCH(get_cat!$B22&amp;$A$1,data[[#All],[Vendor Name92]]&amp;data[[#All],[Category]],0),),"")</f>
        <v/>
      </c>
      <c r="G22" s="2" t="str">
        <f t="array" ref="G22">IFERROR(INDEX(data[[#All],[COMMBUYS MBPO Link2]],MATCH(get_cat!$B22&amp;$A$1,data[[#All],[Vendor Name92]]&amp;data[[#All],[Category]],0),),"")</f>
        <v/>
      </c>
      <c r="H22" s="4" t="str">
        <f t="array" ref="H22">IFERROR(INDEX(data[[#All],[Prompt Pay83]],MATCH(get_cat!$B22&amp;$A$1,data[[#All],[Vendor Name92]]&amp;data[[#All],[Category]],0),),"")</f>
        <v/>
      </c>
      <c r="I22" s="4" t="str">
        <f t="array" ref="I22">IFERROR(INDEX(data[[#All],[% Markup Prevailing Wage94]],MATCH(get_cat!$B22&amp;$A$1,data[[#All],[Vendor Name92]]&amp;data[[#All],[Category]],0),),"")</f>
        <v/>
      </c>
      <c r="J22" s="1" t="str">
        <f t="array" ref="J22">IFERROR(INDEX(data[[#All],[Statewide]],MATCH(get_cat!$B22&amp;$A$1,data[[#All],[Vendor Name92]]&amp;data[[#All],[Category]],0),),"")</f>
        <v/>
      </c>
      <c r="K22" s="1" t="str">
        <f t="array" ref="K22">IFERROR(INDEX(data[[#All],[Barnstable]],MATCH(get_cat!$B22&amp;$A$1,data[[#All],[Vendor Name92]]&amp;data[[#All],[Category]],0),),"")</f>
        <v/>
      </c>
      <c r="L22" s="1" t="str">
        <f t="array" ref="L22">IFERROR(INDEX(data[[#All],[Berkshire]],MATCH(get_cat!$B22&amp;$A$1,data[[#All],[Vendor Name92]]&amp;data[[#All],[Category]],0),),"")</f>
        <v/>
      </c>
      <c r="M22" s="1" t="str">
        <f t="array" ref="M22">IFERROR(INDEX(data[[#All],[Bristol]],MATCH(get_cat!$B22&amp;$A$1,data[[#All],[Vendor Name92]]&amp;data[[#All],[Category]],0),),"")</f>
        <v/>
      </c>
      <c r="N22" s="1" t="str">
        <f t="array" ref="N22">IFERROR(INDEX(data[[#All],[Dukes]],MATCH(get_cat!$B22&amp;$A$1,data[[#All],[Vendor Name92]]&amp;data[[#All],[Category]],0),),"")</f>
        <v/>
      </c>
      <c r="O22" s="1" t="str">
        <f t="array" ref="O22">IFERROR(INDEX(data[[#All],[Essex]],MATCH(get_cat!$B22&amp;$A$1,data[[#All],[Vendor Name92]]&amp;data[[#All],[Category]],0),),"")</f>
        <v/>
      </c>
      <c r="P22" s="1" t="str">
        <f t="array" ref="P22">IFERROR(INDEX(data[[#All],[Franklin]],MATCH(get_cat!$B22&amp;$A$1,data[[#All],[Vendor Name92]]&amp;data[[#All],[Category]],0),),"")</f>
        <v/>
      </c>
      <c r="Q22" s="1" t="str">
        <f t="array" ref="Q22">IFERROR(INDEX(data[[#All],[Hampden]],MATCH(get_cat!$B22&amp;$A$1,data[[#All],[Vendor Name92]]&amp;data[[#All],[Category]],0),),"")</f>
        <v/>
      </c>
      <c r="R22" s="1" t="str">
        <f t="array" ref="R22">IFERROR(INDEX(data[[#All],[Hampshire]],MATCH(get_cat!$B22&amp;$A$1,data[[#All],[Vendor Name92]]&amp;data[[#All],[Category]],0),),"")</f>
        <v/>
      </c>
      <c r="S22" s="1" t="str">
        <f t="array" ref="S22">IFERROR(INDEX(data[[#All],[Middlesex]],MATCH(get_cat!$B22&amp;$A$1,data[[#All],[Vendor Name92]]&amp;data[[#All],[Category]],0),),"")</f>
        <v/>
      </c>
      <c r="T22" s="1" t="str">
        <f t="array" ref="T22">IFERROR(INDEX(data[[#All],[Nantucket]],MATCH(get_cat!$B22&amp;$A$1,data[[#All],[Vendor Name92]]&amp;data[[#All],[Category]],0),),"")</f>
        <v/>
      </c>
      <c r="U22" s="1" t="str">
        <f t="array" ref="U22">IFERROR(INDEX(data[[#All],[Norfolk]],MATCH(get_cat!$B22&amp;$A$1,data[[#All],[Vendor Name92]]&amp;data[[#All],[Category]],0),),"")</f>
        <v/>
      </c>
      <c r="V22" s="1" t="str">
        <f t="array" ref="V22">IFERROR(INDEX(data[[#All],[Plymouth]],MATCH(get_cat!$B22&amp;$A$1,data[[#All],[Vendor Name92]]&amp;data[[#All],[Category]],0),),"")</f>
        <v/>
      </c>
      <c r="W22" s="1" t="str">
        <f t="array" ref="W22">IFERROR(INDEX(data[[#All],[Suffolk]],MATCH(get_cat!$B22&amp;$A$1,data[[#All],[Vendor Name92]]&amp;data[[#All],[Category]],0),),"")</f>
        <v/>
      </c>
      <c r="X22" s="1" t="str">
        <f t="array" ref="X22">IFERROR(INDEX(data[[#All],[Worcester]],MATCH(get_cat!$B22&amp;$A$1,data[[#All],[Vendor Name92]]&amp;data[[#All],[Category]],0),),"")</f>
        <v/>
      </c>
      <c r="Y22" s="1" t="str">
        <f t="array" ref="Y22">IFERROR(INDEX(data[[#All],[Contract Doc ID]],MATCH(get_cat!$B22&amp;$A$1,data[[#All],[Vendor Name92]]&amp;data[[#All],[Category]],0),),"")</f>
        <v/>
      </c>
      <c r="Z22" s="1" t="str">
        <f t="array" ref="Z22">IFERROR(INDEX(data[[#All],[OSD Contract Manager86]],MATCH(get_cat!$B22&amp;$A$1,data[[#All],[Vendor Name92]]&amp;data[[#All],[Category]],0),),"")</f>
        <v/>
      </c>
      <c r="AA22" s="1" t="str">
        <f t="array" ref="AA22">IFERROR(INDEX(data[[#All],[Emergency Contact87]],MATCH(get_cat!$B22&amp;$A$1,data[[#All],[Vendor Name92]]&amp;data[[#All],[Category]],0),),"")</f>
        <v/>
      </c>
    </row>
    <row r="23" spans="2:27" ht="19.5" x14ac:dyDescent="0.35">
      <c r="B23" s="7" t="str">
        <f t="array" ref="B23">IFERROR(INDEX(data[[#All],[Vendor Name92]],SMALL(IF(data[[#All],[Category]]=$A$1,ROW(data[[#All],[Vendor Name92]])),ROW(22:22)),1),"")</f>
        <v/>
      </c>
      <c r="C23" s="2" t="str">
        <f t="array" ref="C23">IFERROR(INDEX(data[[#All],[Vendor Contact Info85]],MATCH(get_cat!$B23&amp;$A$1,data[[#All],[Vendor Name92]]&amp;data[[#All],[Category]],0),),"")</f>
        <v/>
      </c>
      <c r="D23" s="2" t="str">
        <f t="array" ref="D23">IFERROR(INDEX(data[[#All],[Vendor Name92]],SMALL(IF(data[[#All],[Category]]=$A$1,ROW(data[[#All],[Vendor Name92]])),ROW(22:22)),1),"")&amp;CHAR(10)&amp;IFERROR(INDEX(data[[#All],[Vendor Contact Info85]],MATCH(get_cat!$B23&amp;$A$1,data[[#All],[Vendor Name92]]&amp;data[[#All],[Category]],0),),"")</f>
        <v xml:space="preserve">
</v>
      </c>
      <c r="E23" s="8" t="str">
        <f t="array" ref="E23">IFERROR(INDEX(data[[#All],[Category]],MATCH(get_cat!$B23&amp;$A$1,data[[#All],[Vendor Name92]]&amp;data[[#All],[Category]],0),),"")</f>
        <v/>
      </c>
      <c r="F23" s="2" t="str">
        <f t="array" ref="F23">IFERROR(INDEX(data[[#All],[Email]],MATCH(get_cat!$B23&amp;$A$1,data[[#All],[Vendor Name92]]&amp;data[[#All],[Category]],0),),"")</f>
        <v/>
      </c>
      <c r="G23" s="2" t="str">
        <f t="array" ref="G23">IFERROR(INDEX(data[[#All],[COMMBUYS MBPO Link2]],MATCH(get_cat!$B23&amp;$A$1,data[[#All],[Vendor Name92]]&amp;data[[#All],[Category]],0),),"")</f>
        <v/>
      </c>
      <c r="H23" s="4" t="str">
        <f t="array" ref="H23">IFERROR(INDEX(data[[#All],[Prompt Pay83]],MATCH(get_cat!$B23&amp;$A$1,data[[#All],[Vendor Name92]]&amp;data[[#All],[Category]],0),),"")</f>
        <v/>
      </c>
      <c r="I23" s="4" t="str">
        <f t="array" ref="I23">IFERROR(INDEX(data[[#All],[% Markup Prevailing Wage94]],MATCH(get_cat!$B23&amp;$A$1,data[[#All],[Vendor Name92]]&amp;data[[#All],[Category]],0),),"")</f>
        <v/>
      </c>
      <c r="J23" s="1" t="str">
        <f t="array" ref="J23">IFERROR(INDEX(data[[#All],[Statewide]],MATCH(get_cat!$B23&amp;$A$1,data[[#All],[Vendor Name92]]&amp;data[[#All],[Category]],0),),"")</f>
        <v/>
      </c>
      <c r="K23" s="1" t="str">
        <f t="array" ref="K23">IFERROR(INDEX(data[[#All],[Barnstable]],MATCH(get_cat!$B23&amp;$A$1,data[[#All],[Vendor Name92]]&amp;data[[#All],[Category]],0),),"")</f>
        <v/>
      </c>
      <c r="L23" s="1" t="str">
        <f t="array" ref="L23">IFERROR(INDEX(data[[#All],[Berkshire]],MATCH(get_cat!$B23&amp;$A$1,data[[#All],[Vendor Name92]]&amp;data[[#All],[Category]],0),),"")</f>
        <v/>
      </c>
      <c r="M23" s="1" t="str">
        <f t="array" ref="M23">IFERROR(INDEX(data[[#All],[Bristol]],MATCH(get_cat!$B23&amp;$A$1,data[[#All],[Vendor Name92]]&amp;data[[#All],[Category]],0),),"")</f>
        <v/>
      </c>
      <c r="N23" s="1" t="str">
        <f t="array" ref="N23">IFERROR(INDEX(data[[#All],[Dukes]],MATCH(get_cat!$B23&amp;$A$1,data[[#All],[Vendor Name92]]&amp;data[[#All],[Category]],0),),"")</f>
        <v/>
      </c>
      <c r="O23" s="1" t="str">
        <f t="array" ref="O23">IFERROR(INDEX(data[[#All],[Essex]],MATCH(get_cat!$B23&amp;$A$1,data[[#All],[Vendor Name92]]&amp;data[[#All],[Category]],0),),"")</f>
        <v/>
      </c>
      <c r="P23" s="1" t="str">
        <f t="array" ref="P23">IFERROR(INDEX(data[[#All],[Franklin]],MATCH(get_cat!$B23&amp;$A$1,data[[#All],[Vendor Name92]]&amp;data[[#All],[Category]],0),),"")</f>
        <v/>
      </c>
      <c r="Q23" s="1" t="str">
        <f t="array" ref="Q23">IFERROR(INDEX(data[[#All],[Hampden]],MATCH(get_cat!$B23&amp;$A$1,data[[#All],[Vendor Name92]]&amp;data[[#All],[Category]],0),),"")</f>
        <v/>
      </c>
      <c r="R23" s="1" t="str">
        <f t="array" ref="R23">IFERROR(INDEX(data[[#All],[Hampshire]],MATCH(get_cat!$B23&amp;$A$1,data[[#All],[Vendor Name92]]&amp;data[[#All],[Category]],0),),"")</f>
        <v/>
      </c>
      <c r="S23" s="1" t="str">
        <f t="array" ref="S23">IFERROR(INDEX(data[[#All],[Middlesex]],MATCH(get_cat!$B23&amp;$A$1,data[[#All],[Vendor Name92]]&amp;data[[#All],[Category]],0),),"")</f>
        <v/>
      </c>
      <c r="T23" s="1" t="str">
        <f t="array" ref="T23">IFERROR(INDEX(data[[#All],[Nantucket]],MATCH(get_cat!$B23&amp;$A$1,data[[#All],[Vendor Name92]]&amp;data[[#All],[Category]],0),),"")</f>
        <v/>
      </c>
      <c r="U23" s="1" t="str">
        <f t="array" ref="U23">IFERROR(INDEX(data[[#All],[Norfolk]],MATCH(get_cat!$B23&amp;$A$1,data[[#All],[Vendor Name92]]&amp;data[[#All],[Category]],0),),"")</f>
        <v/>
      </c>
      <c r="V23" s="1" t="str">
        <f t="array" ref="V23">IFERROR(INDEX(data[[#All],[Plymouth]],MATCH(get_cat!$B23&amp;$A$1,data[[#All],[Vendor Name92]]&amp;data[[#All],[Category]],0),),"")</f>
        <v/>
      </c>
      <c r="W23" s="1" t="str">
        <f t="array" ref="W23">IFERROR(INDEX(data[[#All],[Suffolk]],MATCH(get_cat!$B23&amp;$A$1,data[[#All],[Vendor Name92]]&amp;data[[#All],[Category]],0),),"")</f>
        <v/>
      </c>
      <c r="X23" s="1" t="str">
        <f t="array" ref="X23">IFERROR(INDEX(data[[#All],[Worcester]],MATCH(get_cat!$B23&amp;$A$1,data[[#All],[Vendor Name92]]&amp;data[[#All],[Category]],0),),"")</f>
        <v/>
      </c>
      <c r="Y23" s="1" t="str">
        <f t="array" ref="Y23">IFERROR(INDEX(data[[#All],[Contract Doc ID]],MATCH(get_cat!$B23&amp;$A$1,data[[#All],[Vendor Name92]]&amp;data[[#All],[Category]],0),),"")</f>
        <v/>
      </c>
      <c r="Z23" s="1" t="str">
        <f t="array" ref="Z23">IFERROR(INDEX(data[[#All],[OSD Contract Manager86]],MATCH(get_cat!$B23&amp;$A$1,data[[#All],[Vendor Name92]]&amp;data[[#All],[Category]],0),),"")</f>
        <v/>
      </c>
      <c r="AA23" s="1" t="str">
        <f t="array" ref="AA23">IFERROR(INDEX(data[[#All],[Emergency Contact87]],MATCH(get_cat!$B23&amp;$A$1,data[[#All],[Vendor Name92]]&amp;data[[#All],[Category]],0),),"")</f>
        <v/>
      </c>
    </row>
    <row r="24" spans="2:27" ht="19.5" x14ac:dyDescent="0.35">
      <c r="B24" s="7" t="str">
        <f t="array" ref="B24">IFERROR(INDEX(data[[#All],[Vendor Name92]],SMALL(IF(data[[#All],[Category]]=$A$1,ROW(data[[#All],[Vendor Name92]])),ROW(23:23)),1),"")</f>
        <v/>
      </c>
      <c r="C24" s="2" t="str">
        <f t="array" ref="C24">IFERROR(INDEX(data[[#All],[Vendor Contact Info85]],MATCH(get_cat!$B24&amp;$A$1,data[[#All],[Vendor Name92]]&amp;data[[#All],[Category]],0),),"")</f>
        <v/>
      </c>
      <c r="D24" s="2" t="str">
        <f t="array" ref="D24">IFERROR(INDEX(data[[#All],[Vendor Name92]],SMALL(IF(data[[#All],[Category]]=$A$1,ROW(data[[#All],[Vendor Name92]])),ROW(23:23)),1),"")&amp;CHAR(10)&amp;IFERROR(INDEX(data[[#All],[Vendor Contact Info85]],MATCH(get_cat!$B24&amp;$A$1,data[[#All],[Vendor Name92]]&amp;data[[#All],[Category]],0),),"")</f>
        <v xml:space="preserve">
</v>
      </c>
      <c r="E24" s="8" t="str">
        <f t="array" ref="E24">IFERROR(INDEX(data[[#All],[Category]],MATCH(get_cat!$B24&amp;$A$1,data[[#All],[Vendor Name92]]&amp;data[[#All],[Category]],0),),"")</f>
        <v/>
      </c>
      <c r="F24" s="2" t="str">
        <f t="array" ref="F24">IFERROR(INDEX(data[[#All],[Email]],MATCH(get_cat!$B24&amp;$A$1,data[[#All],[Vendor Name92]]&amp;data[[#All],[Category]],0),),"")</f>
        <v/>
      </c>
      <c r="G24" s="2" t="str">
        <f t="array" ref="G24">IFERROR(INDEX(data[[#All],[COMMBUYS MBPO Link2]],MATCH(get_cat!$B24&amp;$A$1,data[[#All],[Vendor Name92]]&amp;data[[#All],[Category]],0),),"")</f>
        <v/>
      </c>
      <c r="H24" s="4" t="str">
        <f t="array" ref="H24">IFERROR(INDEX(data[[#All],[Prompt Pay83]],MATCH(get_cat!$B24&amp;$A$1,data[[#All],[Vendor Name92]]&amp;data[[#All],[Category]],0),),"")</f>
        <v/>
      </c>
      <c r="I24" s="4" t="str">
        <f t="array" ref="I24">IFERROR(INDEX(data[[#All],[% Markup Prevailing Wage94]],MATCH(get_cat!$B24&amp;$A$1,data[[#All],[Vendor Name92]]&amp;data[[#All],[Category]],0),),"")</f>
        <v/>
      </c>
      <c r="J24" s="1" t="str">
        <f t="array" ref="J24">IFERROR(INDEX(data[[#All],[Statewide]],MATCH(get_cat!$B24&amp;$A$1,data[[#All],[Vendor Name92]]&amp;data[[#All],[Category]],0),),"")</f>
        <v/>
      </c>
      <c r="K24" s="1" t="str">
        <f t="array" ref="K24">IFERROR(INDEX(data[[#All],[Barnstable]],MATCH(get_cat!$B24&amp;$A$1,data[[#All],[Vendor Name92]]&amp;data[[#All],[Category]],0),),"")</f>
        <v/>
      </c>
      <c r="L24" s="1" t="str">
        <f t="array" ref="L24">IFERROR(INDEX(data[[#All],[Berkshire]],MATCH(get_cat!$B24&amp;$A$1,data[[#All],[Vendor Name92]]&amp;data[[#All],[Category]],0),),"")</f>
        <v/>
      </c>
      <c r="M24" s="1" t="str">
        <f t="array" ref="M24">IFERROR(INDEX(data[[#All],[Bristol]],MATCH(get_cat!$B24&amp;$A$1,data[[#All],[Vendor Name92]]&amp;data[[#All],[Category]],0),),"")</f>
        <v/>
      </c>
      <c r="N24" s="1" t="str">
        <f t="array" ref="N24">IFERROR(INDEX(data[[#All],[Dukes]],MATCH(get_cat!$B24&amp;$A$1,data[[#All],[Vendor Name92]]&amp;data[[#All],[Category]],0),),"")</f>
        <v/>
      </c>
      <c r="O24" s="1" t="str">
        <f t="array" ref="O24">IFERROR(INDEX(data[[#All],[Essex]],MATCH(get_cat!$B24&amp;$A$1,data[[#All],[Vendor Name92]]&amp;data[[#All],[Category]],0),),"")</f>
        <v/>
      </c>
      <c r="P24" s="1" t="str">
        <f t="array" ref="P24">IFERROR(INDEX(data[[#All],[Franklin]],MATCH(get_cat!$B24&amp;$A$1,data[[#All],[Vendor Name92]]&amp;data[[#All],[Category]],0),),"")</f>
        <v/>
      </c>
      <c r="Q24" s="1" t="str">
        <f t="array" ref="Q24">IFERROR(INDEX(data[[#All],[Hampden]],MATCH(get_cat!$B24&amp;$A$1,data[[#All],[Vendor Name92]]&amp;data[[#All],[Category]],0),),"")</f>
        <v/>
      </c>
      <c r="R24" s="1" t="str">
        <f t="array" ref="R24">IFERROR(INDEX(data[[#All],[Hampshire]],MATCH(get_cat!$B24&amp;$A$1,data[[#All],[Vendor Name92]]&amp;data[[#All],[Category]],0),),"")</f>
        <v/>
      </c>
      <c r="S24" s="1" t="str">
        <f t="array" ref="S24">IFERROR(INDEX(data[[#All],[Middlesex]],MATCH(get_cat!$B24&amp;$A$1,data[[#All],[Vendor Name92]]&amp;data[[#All],[Category]],0),),"")</f>
        <v/>
      </c>
      <c r="T24" s="1" t="str">
        <f t="array" ref="T24">IFERROR(INDEX(data[[#All],[Nantucket]],MATCH(get_cat!$B24&amp;$A$1,data[[#All],[Vendor Name92]]&amp;data[[#All],[Category]],0),),"")</f>
        <v/>
      </c>
      <c r="U24" s="1" t="str">
        <f t="array" ref="U24">IFERROR(INDEX(data[[#All],[Norfolk]],MATCH(get_cat!$B24&amp;$A$1,data[[#All],[Vendor Name92]]&amp;data[[#All],[Category]],0),),"")</f>
        <v/>
      </c>
      <c r="V24" s="1" t="str">
        <f t="array" ref="V24">IFERROR(INDEX(data[[#All],[Plymouth]],MATCH(get_cat!$B24&amp;$A$1,data[[#All],[Vendor Name92]]&amp;data[[#All],[Category]],0),),"")</f>
        <v/>
      </c>
      <c r="W24" s="1" t="str">
        <f t="array" ref="W24">IFERROR(INDEX(data[[#All],[Suffolk]],MATCH(get_cat!$B24&amp;$A$1,data[[#All],[Vendor Name92]]&amp;data[[#All],[Category]],0),),"")</f>
        <v/>
      </c>
      <c r="X24" s="1" t="str">
        <f t="array" ref="X24">IFERROR(INDEX(data[[#All],[Worcester]],MATCH(get_cat!$B24&amp;$A$1,data[[#All],[Vendor Name92]]&amp;data[[#All],[Category]],0),),"")</f>
        <v/>
      </c>
      <c r="Y24" s="1" t="str">
        <f t="array" ref="Y24">IFERROR(INDEX(data[[#All],[Contract Doc ID]],MATCH(get_cat!$B24&amp;$A$1,data[[#All],[Vendor Name92]]&amp;data[[#All],[Category]],0),),"")</f>
        <v/>
      </c>
      <c r="Z24" s="1" t="str">
        <f t="array" ref="Z24">IFERROR(INDEX(data[[#All],[OSD Contract Manager86]],MATCH(get_cat!$B24&amp;$A$1,data[[#All],[Vendor Name92]]&amp;data[[#All],[Category]],0),),"")</f>
        <v/>
      </c>
      <c r="AA24" s="1" t="str">
        <f t="array" ref="AA24">IFERROR(INDEX(data[[#All],[Emergency Contact87]],MATCH(get_cat!$B24&amp;$A$1,data[[#All],[Vendor Name92]]&amp;data[[#All],[Category]],0),),"")</f>
        <v/>
      </c>
    </row>
    <row r="25" spans="2:27" ht="19.5" x14ac:dyDescent="0.35">
      <c r="B25" s="7" t="str">
        <f t="array" ref="B25">IFERROR(INDEX(data[[#All],[Vendor Name92]],SMALL(IF(data[[#All],[Category]]=$A$1,ROW(data[[#All],[Vendor Name92]])),ROW(24:24)),1),"")</f>
        <v/>
      </c>
      <c r="C25" s="2" t="str">
        <f t="array" ref="C25">IFERROR(INDEX(data[[#All],[Vendor Contact Info85]],MATCH(get_cat!$B25&amp;$A$1,data[[#All],[Vendor Name92]]&amp;data[[#All],[Category]],0),),"")</f>
        <v/>
      </c>
      <c r="D25" s="2" t="str">
        <f t="array" ref="D25">IFERROR(INDEX(data[[#All],[Vendor Name92]],SMALL(IF(data[[#All],[Category]]=$A$1,ROW(data[[#All],[Vendor Name92]])),ROW(24:24)),1),"")&amp;CHAR(10)&amp;IFERROR(INDEX(data[[#All],[Vendor Contact Info85]],MATCH(get_cat!$B25&amp;$A$1,data[[#All],[Vendor Name92]]&amp;data[[#All],[Category]],0),),"")</f>
        <v xml:space="preserve">
</v>
      </c>
      <c r="E25" s="8" t="str">
        <f t="array" ref="E25">IFERROR(INDEX(data[[#All],[Category]],MATCH(get_cat!$B25&amp;$A$1,data[[#All],[Vendor Name92]]&amp;data[[#All],[Category]],0),),"")</f>
        <v/>
      </c>
      <c r="F25" s="2" t="str">
        <f t="array" ref="F25">IFERROR(INDEX(data[[#All],[Email]],MATCH(get_cat!$B25&amp;$A$1,data[[#All],[Vendor Name92]]&amp;data[[#All],[Category]],0),),"")</f>
        <v/>
      </c>
      <c r="G25" s="2" t="str">
        <f t="array" ref="G25">IFERROR(INDEX(data[[#All],[COMMBUYS MBPO Link2]],MATCH(get_cat!$B25&amp;$A$1,data[[#All],[Vendor Name92]]&amp;data[[#All],[Category]],0),),"")</f>
        <v/>
      </c>
      <c r="H25" s="4" t="str">
        <f t="array" ref="H25">IFERROR(INDEX(data[[#All],[Prompt Pay83]],MATCH(get_cat!$B25&amp;$A$1,data[[#All],[Vendor Name92]]&amp;data[[#All],[Category]],0),),"")</f>
        <v/>
      </c>
      <c r="I25" s="4" t="str">
        <f t="array" ref="I25">IFERROR(INDEX(data[[#All],[% Markup Prevailing Wage94]],MATCH(get_cat!$B25&amp;$A$1,data[[#All],[Vendor Name92]]&amp;data[[#All],[Category]],0),),"")</f>
        <v/>
      </c>
      <c r="J25" s="1" t="str">
        <f t="array" ref="J25">IFERROR(INDEX(data[[#All],[Statewide]],MATCH(get_cat!$B25&amp;$A$1,data[[#All],[Vendor Name92]]&amp;data[[#All],[Category]],0),),"")</f>
        <v/>
      </c>
      <c r="K25" s="1" t="str">
        <f t="array" ref="K25">IFERROR(INDEX(data[[#All],[Barnstable]],MATCH(get_cat!$B25&amp;$A$1,data[[#All],[Vendor Name92]]&amp;data[[#All],[Category]],0),),"")</f>
        <v/>
      </c>
      <c r="L25" s="1" t="str">
        <f t="array" ref="L25">IFERROR(INDEX(data[[#All],[Berkshire]],MATCH(get_cat!$B25&amp;$A$1,data[[#All],[Vendor Name92]]&amp;data[[#All],[Category]],0),),"")</f>
        <v/>
      </c>
      <c r="M25" s="1" t="str">
        <f t="array" ref="M25">IFERROR(INDEX(data[[#All],[Bristol]],MATCH(get_cat!$B25&amp;$A$1,data[[#All],[Vendor Name92]]&amp;data[[#All],[Category]],0),),"")</f>
        <v/>
      </c>
      <c r="N25" s="1" t="str">
        <f t="array" ref="N25">IFERROR(INDEX(data[[#All],[Dukes]],MATCH(get_cat!$B25&amp;$A$1,data[[#All],[Vendor Name92]]&amp;data[[#All],[Category]],0),),"")</f>
        <v/>
      </c>
      <c r="O25" s="1" t="str">
        <f t="array" ref="O25">IFERROR(INDEX(data[[#All],[Essex]],MATCH(get_cat!$B25&amp;$A$1,data[[#All],[Vendor Name92]]&amp;data[[#All],[Category]],0),),"")</f>
        <v/>
      </c>
      <c r="P25" s="1" t="str">
        <f t="array" ref="P25">IFERROR(INDEX(data[[#All],[Franklin]],MATCH(get_cat!$B25&amp;$A$1,data[[#All],[Vendor Name92]]&amp;data[[#All],[Category]],0),),"")</f>
        <v/>
      </c>
      <c r="Q25" s="1" t="str">
        <f t="array" ref="Q25">IFERROR(INDEX(data[[#All],[Hampden]],MATCH(get_cat!$B25&amp;$A$1,data[[#All],[Vendor Name92]]&amp;data[[#All],[Category]],0),),"")</f>
        <v/>
      </c>
      <c r="R25" s="1" t="str">
        <f t="array" ref="R25">IFERROR(INDEX(data[[#All],[Hampshire]],MATCH(get_cat!$B25&amp;$A$1,data[[#All],[Vendor Name92]]&amp;data[[#All],[Category]],0),),"")</f>
        <v/>
      </c>
      <c r="S25" s="1" t="str">
        <f t="array" ref="S25">IFERROR(INDEX(data[[#All],[Middlesex]],MATCH(get_cat!$B25&amp;$A$1,data[[#All],[Vendor Name92]]&amp;data[[#All],[Category]],0),),"")</f>
        <v/>
      </c>
      <c r="T25" s="1" t="str">
        <f t="array" ref="T25">IFERROR(INDEX(data[[#All],[Nantucket]],MATCH(get_cat!$B25&amp;$A$1,data[[#All],[Vendor Name92]]&amp;data[[#All],[Category]],0),),"")</f>
        <v/>
      </c>
      <c r="U25" s="1" t="str">
        <f t="array" ref="U25">IFERROR(INDEX(data[[#All],[Norfolk]],MATCH(get_cat!$B25&amp;$A$1,data[[#All],[Vendor Name92]]&amp;data[[#All],[Category]],0),),"")</f>
        <v/>
      </c>
      <c r="V25" s="1" t="str">
        <f t="array" ref="V25">IFERROR(INDEX(data[[#All],[Plymouth]],MATCH(get_cat!$B25&amp;$A$1,data[[#All],[Vendor Name92]]&amp;data[[#All],[Category]],0),),"")</f>
        <v/>
      </c>
      <c r="W25" s="1" t="str">
        <f t="array" ref="W25">IFERROR(INDEX(data[[#All],[Suffolk]],MATCH(get_cat!$B25&amp;$A$1,data[[#All],[Vendor Name92]]&amp;data[[#All],[Category]],0),),"")</f>
        <v/>
      </c>
      <c r="X25" s="1" t="str">
        <f t="array" ref="X25">IFERROR(INDEX(data[[#All],[Worcester]],MATCH(get_cat!$B25&amp;$A$1,data[[#All],[Vendor Name92]]&amp;data[[#All],[Category]],0),),"")</f>
        <v/>
      </c>
      <c r="Y25" s="1" t="str">
        <f t="array" ref="Y25">IFERROR(INDEX(data[[#All],[Contract Doc ID]],MATCH(get_cat!$B25&amp;$A$1,data[[#All],[Vendor Name92]]&amp;data[[#All],[Category]],0),),"")</f>
        <v/>
      </c>
      <c r="Z25" s="1" t="str">
        <f t="array" ref="Z25">IFERROR(INDEX(data[[#All],[OSD Contract Manager86]],MATCH(get_cat!$B25&amp;$A$1,data[[#All],[Vendor Name92]]&amp;data[[#All],[Category]],0),),"")</f>
        <v/>
      </c>
      <c r="AA25" s="1" t="str">
        <f t="array" ref="AA25">IFERROR(INDEX(data[[#All],[Emergency Contact87]],MATCH(get_cat!$B25&amp;$A$1,data[[#All],[Vendor Name92]]&amp;data[[#All],[Category]],0),),"")</f>
        <v/>
      </c>
    </row>
    <row r="26" spans="2:27" ht="19.5" x14ac:dyDescent="0.35">
      <c r="B26" s="7" t="str">
        <f t="array" ref="B26">IFERROR(INDEX(data[[#All],[Vendor Name92]],SMALL(IF(data[[#All],[Category]]=$A$1,ROW(data[[#All],[Vendor Name92]])),ROW(25:25)),1),"")</f>
        <v/>
      </c>
      <c r="C26" s="2" t="str">
        <f t="array" ref="C26">IFERROR(INDEX(data[[#All],[Vendor Contact Info85]],MATCH(get_cat!$B26&amp;$A$1,data[[#All],[Vendor Name92]]&amp;data[[#All],[Category]],0),),"")</f>
        <v/>
      </c>
      <c r="D26" s="2" t="str">
        <f t="array" ref="D26">IFERROR(INDEX(data[[#All],[Vendor Name92]],SMALL(IF(data[[#All],[Category]]=$A$1,ROW(data[[#All],[Vendor Name92]])),ROW(25:25)),1),"")&amp;CHAR(10)&amp;IFERROR(INDEX(data[[#All],[Vendor Contact Info85]],MATCH(get_cat!$B26&amp;$A$1,data[[#All],[Vendor Name92]]&amp;data[[#All],[Category]],0),),"")</f>
        <v xml:space="preserve">
</v>
      </c>
      <c r="E26" s="8" t="str">
        <f t="array" ref="E26">IFERROR(INDEX(data[[#All],[Category]],MATCH(get_cat!$B26&amp;$A$1,data[[#All],[Vendor Name92]]&amp;data[[#All],[Category]],0),),"")</f>
        <v/>
      </c>
      <c r="F26" s="2" t="str">
        <f t="array" ref="F26">IFERROR(INDEX(data[[#All],[Email]],MATCH(get_cat!$B26&amp;$A$1,data[[#All],[Vendor Name92]]&amp;data[[#All],[Category]],0),),"")</f>
        <v/>
      </c>
      <c r="G26" s="2" t="str">
        <f t="array" ref="G26">IFERROR(INDEX(data[[#All],[COMMBUYS MBPO Link2]],MATCH(get_cat!$B26&amp;$A$1,data[[#All],[Vendor Name92]]&amp;data[[#All],[Category]],0),),"")</f>
        <v/>
      </c>
      <c r="H26" s="4" t="str">
        <f t="array" ref="H26">IFERROR(INDEX(data[[#All],[Prompt Pay83]],MATCH(get_cat!$B26&amp;$A$1,data[[#All],[Vendor Name92]]&amp;data[[#All],[Category]],0),),"")</f>
        <v/>
      </c>
      <c r="I26" s="4" t="str">
        <f t="array" ref="I26">IFERROR(INDEX(data[[#All],[% Markup Prevailing Wage94]],MATCH(get_cat!$B26&amp;$A$1,data[[#All],[Vendor Name92]]&amp;data[[#All],[Category]],0),),"")</f>
        <v/>
      </c>
      <c r="J26" s="1" t="str">
        <f t="array" ref="J26">IFERROR(INDEX(data[[#All],[Statewide]],MATCH(get_cat!$B26&amp;$A$1,data[[#All],[Vendor Name92]]&amp;data[[#All],[Category]],0),),"")</f>
        <v/>
      </c>
      <c r="K26" s="1" t="str">
        <f t="array" ref="K26">IFERROR(INDEX(data[[#All],[Barnstable]],MATCH(get_cat!$B26&amp;$A$1,data[[#All],[Vendor Name92]]&amp;data[[#All],[Category]],0),),"")</f>
        <v/>
      </c>
      <c r="L26" s="1" t="str">
        <f t="array" ref="L26">IFERROR(INDEX(data[[#All],[Berkshire]],MATCH(get_cat!$B26&amp;$A$1,data[[#All],[Vendor Name92]]&amp;data[[#All],[Category]],0),),"")</f>
        <v/>
      </c>
      <c r="M26" s="1" t="str">
        <f t="array" ref="M26">IFERROR(INDEX(data[[#All],[Bristol]],MATCH(get_cat!$B26&amp;$A$1,data[[#All],[Vendor Name92]]&amp;data[[#All],[Category]],0),),"")</f>
        <v/>
      </c>
      <c r="N26" s="1" t="str">
        <f t="array" ref="N26">IFERROR(INDEX(data[[#All],[Dukes]],MATCH(get_cat!$B26&amp;$A$1,data[[#All],[Vendor Name92]]&amp;data[[#All],[Category]],0),),"")</f>
        <v/>
      </c>
      <c r="O26" s="1" t="str">
        <f t="array" ref="O26">IFERROR(INDEX(data[[#All],[Essex]],MATCH(get_cat!$B26&amp;$A$1,data[[#All],[Vendor Name92]]&amp;data[[#All],[Category]],0),),"")</f>
        <v/>
      </c>
      <c r="P26" s="1" t="str">
        <f t="array" ref="P26">IFERROR(INDEX(data[[#All],[Franklin]],MATCH(get_cat!$B26&amp;$A$1,data[[#All],[Vendor Name92]]&amp;data[[#All],[Category]],0),),"")</f>
        <v/>
      </c>
      <c r="Q26" s="1" t="str">
        <f t="array" ref="Q26">IFERROR(INDEX(data[[#All],[Hampden]],MATCH(get_cat!$B26&amp;$A$1,data[[#All],[Vendor Name92]]&amp;data[[#All],[Category]],0),),"")</f>
        <v/>
      </c>
      <c r="R26" s="1" t="str">
        <f t="array" ref="R26">IFERROR(INDEX(data[[#All],[Hampshire]],MATCH(get_cat!$B26&amp;$A$1,data[[#All],[Vendor Name92]]&amp;data[[#All],[Category]],0),),"")</f>
        <v/>
      </c>
      <c r="S26" s="1" t="str">
        <f t="array" ref="S26">IFERROR(INDEX(data[[#All],[Middlesex]],MATCH(get_cat!$B26&amp;$A$1,data[[#All],[Vendor Name92]]&amp;data[[#All],[Category]],0),),"")</f>
        <v/>
      </c>
      <c r="T26" s="1" t="str">
        <f t="array" ref="T26">IFERROR(INDEX(data[[#All],[Nantucket]],MATCH(get_cat!$B26&amp;$A$1,data[[#All],[Vendor Name92]]&amp;data[[#All],[Category]],0),),"")</f>
        <v/>
      </c>
      <c r="U26" s="1" t="str">
        <f t="array" ref="U26">IFERROR(INDEX(data[[#All],[Norfolk]],MATCH(get_cat!$B26&amp;$A$1,data[[#All],[Vendor Name92]]&amp;data[[#All],[Category]],0),),"")</f>
        <v/>
      </c>
      <c r="V26" s="1" t="str">
        <f t="array" ref="V26">IFERROR(INDEX(data[[#All],[Plymouth]],MATCH(get_cat!$B26&amp;$A$1,data[[#All],[Vendor Name92]]&amp;data[[#All],[Category]],0),),"")</f>
        <v/>
      </c>
      <c r="W26" s="1" t="str">
        <f t="array" ref="W26">IFERROR(INDEX(data[[#All],[Suffolk]],MATCH(get_cat!$B26&amp;$A$1,data[[#All],[Vendor Name92]]&amp;data[[#All],[Category]],0),),"")</f>
        <v/>
      </c>
      <c r="X26" s="1" t="str">
        <f t="array" ref="X26">IFERROR(INDEX(data[[#All],[Worcester]],MATCH(get_cat!$B26&amp;$A$1,data[[#All],[Vendor Name92]]&amp;data[[#All],[Category]],0),),"")</f>
        <v/>
      </c>
      <c r="Y26" s="1" t="str">
        <f t="array" ref="Y26">IFERROR(INDEX(data[[#All],[Contract Doc ID]],MATCH(get_cat!$B26&amp;$A$1,data[[#All],[Vendor Name92]]&amp;data[[#All],[Category]],0),),"")</f>
        <v/>
      </c>
      <c r="Z26" s="1" t="str">
        <f t="array" ref="Z26">IFERROR(INDEX(data[[#All],[OSD Contract Manager86]],MATCH(get_cat!$B26&amp;$A$1,data[[#All],[Vendor Name92]]&amp;data[[#All],[Category]],0),),"")</f>
        <v/>
      </c>
      <c r="AA26" s="1" t="str">
        <f t="array" ref="AA26">IFERROR(INDEX(data[[#All],[Emergency Contact87]],MATCH(get_cat!$B26&amp;$A$1,data[[#All],[Vendor Name92]]&amp;data[[#All],[Category]],0),),"")</f>
        <v/>
      </c>
    </row>
    <row r="27" spans="2:27" ht="19.5" x14ac:dyDescent="0.35">
      <c r="B27" s="7" t="str">
        <f t="array" ref="B27">IFERROR(INDEX(data[[#All],[Vendor Name92]],SMALL(IF(data[[#All],[Category]]=$A$1,ROW(data[[#All],[Vendor Name92]])),ROW(26:26)),1),"")</f>
        <v/>
      </c>
      <c r="C27" s="2" t="str">
        <f t="array" ref="C27">IFERROR(INDEX(data[[#All],[Vendor Contact Info85]],MATCH(get_cat!$B27&amp;$A$1,data[[#All],[Vendor Name92]]&amp;data[[#All],[Category]],0),),"")</f>
        <v/>
      </c>
      <c r="D27" s="2" t="str">
        <f t="array" ref="D27">IFERROR(INDEX(data[[#All],[Vendor Name92]],SMALL(IF(data[[#All],[Category]]=$A$1,ROW(data[[#All],[Vendor Name92]])),ROW(26:26)),1),"")&amp;CHAR(10)&amp;IFERROR(INDEX(data[[#All],[Vendor Contact Info85]],MATCH(get_cat!$B27&amp;$A$1,data[[#All],[Vendor Name92]]&amp;data[[#All],[Category]],0),),"")</f>
        <v xml:space="preserve">
</v>
      </c>
      <c r="E27" s="8" t="str">
        <f t="array" ref="E27">IFERROR(INDEX(data[[#All],[Category]],MATCH(get_cat!$B27&amp;$A$1,data[[#All],[Vendor Name92]]&amp;data[[#All],[Category]],0),),"")</f>
        <v/>
      </c>
      <c r="F27" s="2" t="str">
        <f t="array" ref="F27">IFERROR(INDEX(data[[#All],[Email]],MATCH(get_cat!$B27&amp;$A$1,data[[#All],[Vendor Name92]]&amp;data[[#All],[Category]],0),),"")</f>
        <v/>
      </c>
      <c r="G27" s="2" t="str">
        <f t="array" ref="G27">IFERROR(INDEX(data[[#All],[COMMBUYS MBPO Link2]],MATCH(get_cat!$B27&amp;$A$1,data[[#All],[Vendor Name92]]&amp;data[[#All],[Category]],0),),"")</f>
        <v/>
      </c>
      <c r="H27" s="4" t="str">
        <f t="array" ref="H27">IFERROR(INDEX(data[[#All],[Prompt Pay83]],MATCH(get_cat!$B27&amp;$A$1,data[[#All],[Vendor Name92]]&amp;data[[#All],[Category]],0),),"")</f>
        <v/>
      </c>
      <c r="I27" s="4" t="str">
        <f t="array" ref="I27">IFERROR(INDEX(data[[#All],[% Markup Prevailing Wage94]],MATCH(get_cat!$B27&amp;$A$1,data[[#All],[Vendor Name92]]&amp;data[[#All],[Category]],0),),"")</f>
        <v/>
      </c>
      <c r="J27" s="1" t="str">
        <f t="array" ref="J27">IFERROR(INDEX(data[[#All],[Statewide]],MATCH(get_cat!$B27&amp;$A$1,data[[#All],[Vendor Name92]]&amp;data[[#All],[Category]],0),),"")</f>
        <v/>
      </c>
      <c r="K27" s="1" t="str">
        <f t="array" ref="K27">IFERROR(INDEX(data[[#All],[Barnstable]],MATCH(get_cat!$B27&amp;$A$1,data[[#All],[Vendor Name92]]&amp;data[[#All],[Category]],0),),"")</f>
        <v/>
      </c>
      <c r="L27" s="1" t="str">
        <f t="array" ref="L27">IFERROR(INDEX(data[[#All],[Berkshire]],MATCH(get_cat!$B27&amp;$A$1,data[[#All],[Vendor Name92]]&amp;data[[#All],[Category]],0),),"")</f>
        <v/>
      </c>
      <c r="M27" s="1" t="str">
        <f t="array" ref="M27">IFERROR(INDEX(data[[#All],[Bristol]],MATCH(get_cat!$B27&amp;$A$1,data[[#All],[Vendor Name92]]&amp;data[[#All],[Category]],0),),"")</f>
        <v/>
      </c>
      <c r="N27" s="1" t="str">
        <f t="array" ref="N27">IFERROR(INDEX(data[[#All],[Dukes]],MATCH(get_cat!$B27&amp;$A$1,data[[#All],[Vendor Name92]]&amp;data[[#All],[Category]],0),),"")</f>
        <v/>
      </c>
      <c r="O27" s="1" t="str">
        <f t="array" ref="O27">IFERROR(INDEX(data[[#All],[Essex]],MATCH(get_cat!$B27&amp;$A$1,data[[#All],[Vendor Name92]]&amp;data[[#All],[Category]],0),),"")</f>
        <v/>
      </c>
      <c r="P27" s="1" t="str">
        <f t="array" ref="P27">IFERROR(INDEX(data[[#All],[Franklin]],MATCH(get_cat!$B27&amp;$A$1,data[[#All],[Vendor Name92]]&amp;data[[#All],[Category]],0),),"")</f>
        <v/>
      </c>
      <c r="Q27" s="1" t="str">
        <f t="array" ref="Q27">IFERROR(INDEX(data[[#All],[Hampden]],MATCH(get_cat!$B27&amp;$A$1,data[[#All],[Vendor Name92]]&amp;data[[#All],[Category]],0),),"")</f>
        <v/>
      </c>
      <c r="R27" s="1" t="str">
        <f t="array" ref="R27">IFERROR(INDEX(data[[#All],[Hampshire]],MATCH(get_cat!$B27&amp;$A$1,data[[#All],[Vendor Name92]]&amp;data[[#All],[Category]],0),),"")</f>
        <v/>
      </c>
      <c r="S27" s="1" t="str">
        <f t="array" ref="S27">IFERROR(INDEX(data[[#All],[Middlesex]],MATCH(get_cat!$B27&amp;$A$1,data[[#All],[Vendor Name92]]&amp;data[[#All],[Category]],0),),"")</f>
        <v/>
      </c>
      <c r="T27" s="1" t="str">
        <f t="array" ref="T27">IFERROR(INDEX(data[[#All],[Nantucket]],MATCH(get_cat!$B27&amp;$A$1,data[[#All],[Vendor Name92]]&amp;data[[#All],[Category]],0),),"")</f>
        <v/>
      </c>
      <c r="U27" s="1" t="str">
        <f t="array" ref="U27">IFERROR(INDEX(data[[#All],[Norfolk]],MATCH(get_cat!$B27&amp;$A$1,data[[#All],[Vendor Name92]]&amp;data[[#All],[Category]],0),),"")</f>
        <v/>
      </c>
      <c r="V27" s="1" t="str">
        <f t="array" ref="V27">IFERROR(INDEX(data[[#All],[Plymouth]],MATCH(get_cat!$B27&amp;$A$1,data[[#All],[Vendor Name92]]&amp;data[[#All],[Category]],0),),"")</f>
        <v/>
      </c>
      <c r="W27" s="1" t="str">
        <f t="array" ref="W27">IFERROR(INDEX(data[[#All],[Suffolk]],MATCH(get_cat!$B27&amp;$A$1,data[[#All],[Vendor Name92]]&amp;data[[#All],[Category]],0),),"")</f>
        <v/>
      </c>
      <c r="X27" s="1" t="str">
        <f t="array" ref="X27">IFERROR(INDEX(data[[#All],[Worcester]],MATCH(get_cat!$B27&amp;$A$1,data[[#All],[Vendor Name92]]&amp;data[[#All],[Category]],0),),"")</f>
        <v/>
      </c>
      <c r="Y27" s="1" t="str">
        <f t="array" ref="Y27">IFERROR(INDEX(data[[#All],[Contract Doc ID]],MATCH(get_cat!$B27&amp;$A$1,data[[#All],[Vendor Name92]]&amp;data[[#All],[Category]],0),),"")</f>
        <v/>
      </c>
      <c r="Z27" s="1" t="str">
        <f t="array" ref="Z27">IFERROR(INDEX(data[[#All],[OSD Contract Manager86]],MATCH(get_cat!$B27&amp;$A$1,data[[#All],[Vendor Name92]]&amp;data[[#All],[Category]],0),),"")</f>
        <v/>
      </c>
      <c r="AA27" s="1" t="str">
        <f t="array" ref="AA27">IFERROR(INDEX(data[[#All],[Emergency Contact87]],MATCH(get_cat!$B27&amp;$A$1,data[[#All],[Vendor Name92]]&amp;data[[#All],[Category]],0),),"")</f>
        <v/>
      </c>
    </row>
    <row r="28" spans="2:27" ht="19.5" x14ac:dyDescent="0.35">
      <c r="B28" s="7" t="str">
        <f t="array" ref="B28">IFERROR(INDEX(data[[#All],[Vendor Name92]],SMALL(IF(data[[#All],[Category]]=$A$1,ROW(data[[#All],[Vendor Name92]])),ROW(27:27)),1),"")</f>
        <v/>
      </c>
      <c r="C28" s="2" t="str">
        <f t="array" ref="C28">IFERROR(INDEX(data[[#All],[Vendor Contact Info85]],MATCH(get_cat!$B28&amp;$A$1,data[[#All],[Vendor Name92]]&amp;data[[#All],[Category]],0),),"")</f>
        <v/>
      </c>
      <c r="D28" s="2" t="str">
        <f t="array" ref="D28">IFERROR(INDEX(data[[#All],[Vendor Name92]],SMALL(IF(data[[#All],[Category]]=$A$1,ROW(data[[#All],[Vendor Name92]])),ROW(27:27)),1),"")&amp;CHAR(10)&amp;IFERROR(INDEX(data[[#All],[Vendor Contact Info85]],MATCH(get_cat!$B28&amp;$A$1,data[[#All],[Vendor Name92]]&amp;data[[#All],[Category]],0),),"")</f>
        <v xml:space="preserve">
</v>
      </c>
      <c r="E28" s="8" t="str">
        <f t="array" ref="E28">IFERROR(INDEX(data[[#All],[Category]],MATCH(get_cat!$B28&amp;$A$1,data[[#All],[Vendor Name92]]&amp;data[[#All],[Category]],0),),"")</f>
        <v/>
      </c>
      <c r="F28" s="2" t="str">
        <f t="array" ref="F28">IFERROR(INDEX(data[[#All],[Email]],MATCH(get_cat!$B28&amp;$A$1,data[[#All],[Vendor Name92]]&amp;data[[#All],[Category]],0),),"")</f>
        <v/>
      </c>
      <c r="G28" s="2" t="str">
        <f t="array" ref="G28">IFERROR(INDEX(data[[#All],[COMMBUYS MBPO Link2]],MATCH(get_cat!$B28&amp;$A$1,data[[#All],[Vendor Name92]]&amp;data[[#All],[Category]],0),),"")</f>
        <v/>
      </c>
      <c r="H28" s="4" t="str">
        <f t="array" ref="H28">IFERROR(INDEX(data[[#All],[Prompt Pay83]],MATCH(get_cat!$B28&amp;$A$1,data[[#All],[Vendor Name92]]&amp;data[[#All],[Category]],0),),"")</f>
        <v/>
      </c>
      <c r="I28" s="4" t="str">
        <f t="array" ref="I28">IFERROR(INDEX(data[[#All],[% Markup Prevailing Wage94]],MATCH(get_cat!$B28&amp;$A$1,data[[#All],[Vendor Name92]]&amp;data[[#All],[Category]],0),),"")</f>
        <v/>
      </c>
      <c r="J28" s="1" t="str">
        <f t="array" ref="J28">IFERROR(INDEX(data[[#All],[Statewide]],MATCH(get_cat!$B28&amp;$A$1,data[[#All],[Vendor Name92]]&amp;data[[#All],[Category]],0),),"")</f>
        <v/>
      </c>
      <c r="K28" s="1" t="str">
        <f t="array" ref="K28">IFERROR(INDEX(data[[#All],[Barnstable]],MATCH(get_cat!$B28&amp;$A$1,data[[#All],[Vendor Name92]]&amp;data[[#All],[Category]],0),),"")</f>
        <v/>
      </c>
      <c r="L28" s="1" t="str">
        <f t="array" ref="L28">IFERROR(INDEX(data[[#All],[Berkshire]],MATCH(get_cat!$B28&amp;$A$1,data[[#All],[Vendor Name92]]&amp;data[[#All],[Category]],0),),"")</f>
        <v/>
      </c>
      <c r="M28" s="1" t="str">
        <f t="array" ref="M28">IFERROR(INDEX(data[[#All],[Bristol]],MATCH(get_cat!$B28&amp;$A$1,data[[#All],[Vendor Name92]]&amp;data[[#All],[Category]],0),),"")</f>
        <v/>
      </c>
      <c r="N28" s="1" t="str">
        <f t="array" ref="N28">IFERROR(INDEX(data[[#All],[Dukes]],MATCH(get_cat!$B28&amp;$A$1,data[[#All],[Vendor Name92]]&amp;data[[#All],[Category]],0),),"")</f>
        <v/>
      </c>
      <c r="O28" s="1" t="str">
        <f t="array" ref="O28">IFERROR(INDEX(data[[#All],[Essex]],MATCH(get_cat!$B28&amp;$A$1,data[[#All],[Vendor Name92]]&amp;data[[#All],[Category]],0),),"")</f>
        <v/>
      </c>
      <c r="P28" s="1" t="str">
        <f t="array" ref="P28">IFERROR(INDEX(data[[#All],[Franklin]],MATCH(get_cat!$B28&amp;$A$1,data[[#All],[Vendor Name92]]&amp;data[[#All],[Category]],0),),"")</f>
        <v/>
      </c>
      <c r="Q28" s="1" t="str">
        <f t="array" ref="Q28">IFERROR(INDEX(data[[#All],[Hampden]],MATCH(get_cat!$B28&amp;$A$1,data[[#All],[Vendor Name92]]&amp;data[[#All],[Category]],0),),"")</f>
        <v/>
      </c>
      <c r="R28" s="1" t="str">
        <f t="array" ref="R28">IFERROR(INDEX(data[[#All],[Hampshire]],MATCH(get_cat!$B28&amp;$A$1,data[[#All],[Vendor Name92]]&amp;data[[#All],[Category]],0),),"")</f>
        <v/>
      </c>
      <c r="S28" s="1" t="str">
        <f t="array" ref="S28">IFERROR(INDEX(data[[#All],[Middlesex]],MATCH(get_cat!$B28&amp;$A$1,data[[#All],[Vendor Name92]]&amp;data[[#All],[Category]],0),),"")</f>
        <v/>
      </c>
      <c r="T28" s="1" t="str">
        <f t="array" ref="T28">IFERROR(INDEX(data[[#All],[Nantucket]],MATCH(get_cat!$B28&amp;$A$1,data[[#All],[Vendor Name92]]&amp;data[[#All],[Category]],0),),"")</f>
        <v/>
      </c>
      <c r="U28" s="1" t="str">
        <f t="array" ref="U28">IFERROR(INDEX(data[[#All],[Norfolk]],MATCH(get_cat!$B28&amp;$A$1,data[[#All],[Vendor Name92]]&amp;data[[#All],[Category]],0),),"")</f>
        <v/>
      </c>
      <c r="V28" s="1" t="str">
        <f t="array" ref="V28">IFERROR(INDEX(data[[#All],[Plymouth]],MATCH(get_cat!$B28&amp;$A$1,data[[#All],[Vendor Name92]]&amp;data[[#All],[Category]],0),),"")</f>
        <v/>
      </c>
      <c r="W28" s="1" t="str">
        <f t="array" ref="W28">IFERROR(INDEX(data[[#All],[Suffolk]],MATCH(get_cat!$B28&amp;$A$1,data[[#All],[Vendor Name92]]&amp;data[[#All],[Category]],0),),"")</f>
        <v/>
      </c>
      <c r="X28" s="1" t="str">
        <f t="array" ref="X28">IFERROR(INDEX(data[[#All],[Worcester]],MATCH(get_cat!$B28&amp;$A$1,data[[#All],[Vendor Name92]]&amp;data[[#All],[Category]],0),),"")</f>
        <v/>
      </c>
      <c r="Y28" s="1" t="str">
        <f t="array" ref="Y28">IFERROR(INDEX(data[[#All],[Contract Doc ID]],MATCH(get_cat!$B28&amp;$A$1,data[[#All],[Vendor Name92]]&amp;data[[#All],[Category]],0),),"")</f>
        <v/>
      </c>
      <c r="Z28" s="1" t="str">
        <f t="array" ref="Z28">IFERROR(INDEX(data[[#All],[OSD Contract Manager86]],MATCH(get_cat!$B28&amp;$A$1,data[[#All],[Vendor Name92]]&amp;data[[#All],[Category]],0),),"")</f>
        <v/>
      </c>
      <c r="AA28" s="1" t="str">
        <f t="array" ref="AA28">IFERROR(INDEX(data[[#All],[Emergency Contact87]],MATCH(get_cat!$B28&amp;$A$1,data[[#All],[Vendor Name92]]&amp;data[[#All],[Category]],0),),"")</f>
        <v/>
      </c>
    </row>
    <row r="29" spans="2:27" ht="19.5" x14ac:dyDescent="0.35">
      <c r="B29" s="7" t="str">
        <f t="array" ref="B29">IFERROR(INDEX(data[[#All],[Vendor Name92]],SMALL(IF(data[[#All],[Category]]=$A$1,ROW(data[[#All],[Vendor Name92]])),ROW(28:28)),1),"")</f>
        <v/>
      </c>
      <c r="C29" s="2" t="str">
        <f t="array" ref="C29">IFERROR(INDEX(data[[#All],[Vendor Contact Info85]],MATCH(get_cat!$B29&amp;$A$1,data[[#All],[Vendor Name92]]&amp;data[[#All],[Category]],0),),"")</f>
        <v/>
      </c>
      <c r="D29" s="2" t="str">
        <f t="array" ref="D29">IFERROR(INDEX(data[[#All],[Vendor Name92]],SMALL(IF(data[[#All],[Category]]=$A$1,ROW(data[[#All],[Vendor Name92]])),ROW(28:28)),1),"")&amp;CHAR(10)&amp;IFERROR(INDEX(data[[#All],[Vendor Contact Info85]],MATCH(get_cat!$B29&amp;$A$1,data[[#All],[Vendor Name92]]&amp;data[[#All],[Category]],0),),"")</f>
        <v xml:space="preserve">
</v>
      </c>
      <c r="E29" s="8" t="str">
        <f t="array" ref="E29">IFERROR(INDEX(data[[#All],[Category]],MATCH(get_cat!$B29&amp;$A$1,data[[#All],[Vendor Name92]]&amp;data[[#All],[Category]],0),),"")</f>
        <v/>
      </c>
      <c r="F29" s="2" t="str">
        <f t="array" ref="F29">IFERROR(INDEX(data[[#All],[Email]],MATCH(get_cat!$B29&amp;$A$1,data[[#All],[Vendor Name92]]&amp;data[[#All],[Category]],0),),"")</f>
        <v/>
      </c>
      <c r="G29" s="2" t="str">
        <f t="array" ref="G29">IFERROR(INDEX(data[[#All],[COMMBUYS MBPO Link2]],MATCH(get_cat!$B29&amp;$A$1,data[[#All],[Vendor Name92]]&amp;data[[#All],[Category]],0),),"")</f>
        <v/>
      </c>
      <c r="H29" s="4" t="str">
        <f t="array" ref="H29">IFERROR(INDEX(data[[#All],[Prompt Pay83]],MATCH(get_cat!$B29&amp;$A$1,data[[#All],[Vendor Name92]]&amp;data[[#All],[Category]],0),),"")</f>
        <v/>
      </c>
      <c r="I29" s="4" t="str">
        <f t="array" ref="I29">IFERROR(INDEX(data[[#All],[% Markup Prevailing Wage94]],MATCH(get_cat!$B29&amp;$A$1,data[[#All],[Vendor Name92]]&amp;data[[#All],[Category]],0),),"")</f>
        <v/>
      </c>
      <c r="J29" s="1" t="str">
        <f t="array" ref="J29">IFERROR(INDEX(data[[#All],[Statewide]],MATCH(get_cat!$B29&amp;$A$1,data[[#All],[Vendor Name92]]&amp;data[[#All],[Category]],0),),"")</f>
        <v/>
      </c>
      <c r="K29" s="1" t="str">
        <f t="array" ref="K29">IFERROR(INDEX(data[[#All],[Barnstable]],MATCH(get_cat!$B29&amp;$A$1,data[[#All],[Vendor Name92]]&amp;data[[#All],[Category]],0),),"")</f>
        <v/>
      </c>
      <c r="L29" s="1" t="str">
        <f t="array" ref="L29">IFERROR(INDEX(data[[#All],[Berkshire]],MATCH(get_cat!$B29&amp;$A$1,data[[#All],[Vendor Name92]]&amp;data[[#All],[Category]],0),),"")</f>
        <v/>
      </c>
      <c r="M29" s="1" t="str">
        <f t="array" ref="M29">IFERROR(INDEX(data[[#All],[Bristol]],MATCH(get_cat!$B29&amp;$A$1,data[[#All],[Vendor Name92]]&amp;data[[#All],[Category]],0),),"")</f>
        <v/>
      </c>
      <c r="N29" s="1" t="str">
        <f t="array" ref="N29">IFERROR(INDEX(data[[#All],[Dukes]],MATCH(get_cat!$B29&amp;$A$1,data[[#All],[Vendor Name92]]&amp;data[[#All],[Category]],0),),"")</f>
        <v/>
      </c>
      <c r="O29" s="1" t="str">
        <f t="array" ref="O29">IFERROR(INDEX(data[[#All],[Essex]],MATCH(get_cat!$B29&amp;$A$1,data[[#All],[Vendor Name92]]&amp;data[[#All],[Category]],0),),"")</f>
        <v/>
      </c>
      <c r="P29" s="1" t="str">
        <f t="array" ref="P29">IFERROR(INDEX(data[[#All],[Franklin]],MATCH(get_cat!$B29&amp;$A$1,data[[#All],[Vendor Name92]]&amp;data[[#All],[Category]],0),),"")</f>
        <v/>
      </c>
      <c r="Q29" s="1" t="str">
        <f t="array" ref="Q29">IFERROR(INDEX(data[[#All],[Hampden]],MATCH(get_cat!$B29&amp;$A$1,data[[#All],[Vendor Name92]]&amp;data[[#All],[Category]],0),),"")</f>
        <v/>
      </c>
      <c r="R29" s="1" t="str">
        <f t="array" ref="R29">IFERROR(INDEX(data[[#All],[Hampshire]],MATCH(get_cat!$B29&amp;$A$1,data[[#All],[Vendor Name92]]&amp;data[[#All],[Category]],0),),"")</f>
        <v/>
      </c>
      <c r="S29" s="1" t="str">
        <f t="array" ref="S29">IFERROR(INDEX(data[[#All],[Middlesex]],MATCH(get_cat!$B29&amp;$A$1,data[[#All],[Vendor Name92]]&amp;data[[#All],[Category]],0),),"")</f>
        <v/>
      </c>
      <c r="T29" s="1" t="str">
        <f t="array" ref="T29">IFERROR(INDEX(data[[#All],[Nantucket]],MATCH(get_cat!$B29&amp;$A$1,data[[#All],[Vendor Name92]]&amp;data[[#All],[Category]],0),),"")</f>
        <v/>
      </c>
      <c r="U29" s="1" t="str">
        <f t="array" ref="U29">IFERROR(INDEX(data[[#All],[Norfolk]],MATCH(get_cat!$B29&amp;$A$1,data[[#All],[Vendor Name92]]&amp;data[[#All],[Category]],0),),"")</f>
        <v/>
      </c>
      <c r="V29" s="1" t="str">
        <f t="array" ref="V29">IFERROR(INDEX(data[[#All],[Plymouth]],MATCH(get_cat!$B29&amp;$A$1,data[[#All],[Vendor Name92]]&amp;data[[#All],[Category]],0),),"")</f>
        <v/>
      </c>
      <c r="W29" s="1" t="str">
        <f t="array" ref="W29">IFERROR(INDEX(data[[#All],[Suffolk]],MATCH(get_cat!$B29&amp;$A$1,data[[#All],[Vendor Name92]]&amp;data[[#All],[Category]],0),),"")</f>
        <v/>
      </c>
      <c r="X29" s="1" t="str">
        <f t="array" ref="X29">IFERROR(INDEX(data[[#All],[Worcester]],MATCH(get_cat!$B29&amp;$A$1,data[[#All],[Vendor Name92]]&amp;data[[#All],[Category]],0),),"")</f>
        <v/>
      </c>
      <c r="Y29" s="1" t="str">
        <f t="array" ref="Y29">IFERROR(INDEX(data[[#All],[Contract Doc ID]],MATCH(get_cat!$B29&amp;$A$1,data[[#All],[Vendor Name92]]&amp;data[[#All],[Category]],0),),"")</f>
        <v/>
      </c>
      <c r="Z29" s="1" t="str">
        <f t="array" ref="Z29">IFERROR(INDEX(data[[#All],[OSD Contract Manager86]],MATCH(get_cat!$B29&amp;$A$1,data[[#All],[Vendor Name92]]&amp;data[[#All],[Category]],0),),"")</f>
        <v/>
      </c>
      <c r="AA29" s="1" t="str">
        <f t="array" ref="AA29">IFERROR(INDEX(data[[#All],[Emergency Contact87]],MATCH(get_cat!$B29&amp;$A$1,data[[#All],[Vendor Name92]]&amp;data[[#All],[Category]],0),),"")</f>
        <v/>
      </c>
    </row>
    <row r="30" spans="2:27" ht="19.5" x14ac:dyDescent="0.35">
      <c r="B30" s="7" t="str">
        <f t="array" ref="B30">IFERROR(INDEX(data[[#All],[Vendor Name92]],SMALL(IF(data[[#All],[Category]]=$A$1,ROW(data[[#All],[Vendor Name92]])),ROW(29:29)),1),"")</f>
        <v/>
      </c>
      <c r="C30" s="2" t="str">
        <f t="array" ref="C30">IFERROR(INDEX(data[[#All],[Vendor Contact Info85]],MATCH(get_cat!$B30&amp;$A$1,data[[#All],[Vendor Name92]]&amp;data[[#All],[Category]],0),),"")</f>
        <v/>
      </c>
      <c r="D30" s="2" t="str">
        <f t="array" ref="D30">IFERROR(INDEX(data[[#All],[Vendor Name92]],SMALL(IF(data[[#All],[Category]]=$A$1,ROW(data[[#All],[Vendor Name92]])),ROW(29:29)),1),"")&amp;CHAR(10)&amp;IFERROR(INDEX(data[[#All],[Vendor Contact Info85]],MATCH(get_cat!$B30&amp;$A$1,data[[#All],[Vendor Name92]]&amp;data[[#All],[Category]],0),),"")</f>
        <v xml:space="preserve">
</v>
      </c>
      <c r="E30" s="8" t="str">
        <f t="array" ref="E30">IFERROR(INDEX(data[[#All],[Category]],MATCH(get_cat!$B30&amp;$A$1,data[[#All],[Vendor Name92]]&amp;data[[#All],[Category]],0),),"")</f>
        <v/>
      </c>
      <c r="F30" s="2" t="str">
        <f t="array" ref="F30">IFERROR(INDEX(data[[#All],[Email]],MATCH(get_cat!$B30&amp;$A$1,data[[#All],[Vendor Name92]]&amp;data[[#All],[Category]],0),),"")</f>
        <v/>
      </c>
      <c r="G30" s="2" t="str">
        <f t="array" ref="G30">IFERROR(INDEX(data[[#All],[COMMBUYS MBPO Link2]],MATCH(get_cat!$B30&amp;$A$1,data[[#All],[Vendor Name92]]&amp;data[[#All],[Category]],0),),"")</f>
        <v/>
      </c>
      <c r="H30" s="4" t="str">
        <f t="array" ref="H30">IFERROR(INDEX(data[[#All],[Prompt Pay83]],MATCH(get_cat!$B30&amp;$A$1,data[[#All],[Vendor Name92]]&amp;data[[#All],[Category]],0),),"")</f>
        <v/>
      </c>
      <c r="I30" s="4" t="str">
        <f t="array" ref="I30">IFERROR(INDEX(data[[#All],[% Markup Prevailing Wage94]],MATCH(get_cat!$B30&amp;$A$1,data[[#All],[Vendor Name92]]&amp;data[[#All],[Category]],0),),"")</f>
        <v/>
      </c>
      <c r="J30" s="1" t="str">
        <f t="array" ref="J30">IFERROR(INDEX(data[[#All],[Statewide]],MATCH(get_cat!$B30&amp;$A$1,data[[#All],[Vendor Name92]]&amp;data[[#All],[Category]],0),),"")</f>
        <v/>
      </c>
      <c r="K30" s="1" t="str">
        <f t="array" ref="K30">IFERROR(INDEX(data[[#All],[Barnstable]],MATCH(get_cat!$B30&amp;$A$1,data[[#All],[Vendor Name92]]&amp;data[[#All],[Category]],0),),"")</f>
        <v/>
      </c>
      <c r="L30" s="1" t="str">
        <f t="array" ref="L30">IFERROR(INDEX(data[[#All],[Berkshire]],MATCH(get_cat!$B30&amp;$A$1,data[[#All],[Vendor Name92]]&amp;data[[#All],[Category]],0),),"")</f>
        <v/>
      </c>
      <c r="M30" s="1" t="str">
        <f t="array" ref="M30">IFERROR(INDEX(data[[#All],[Bristol]],MATCH(get_cat!$B30&amp;$A$1,data[[#All],[Vendor Name92]]&amp;data[[#All],[Category]],0),),"")</f>
        <v/>
      </c>
      <c r="N30" s="1" t="str">
        <f t="array" ref="N30">IFERROR(INDEX(data[[#All],[Dukes]],MATCH(get_cat!$B30&amp;$A$1,data[[#All],[Vendor Name92]]&amp;data[[#All],[Category]],0),),"")</f>
        <v/>
      </c>
      <c r="O30" s="1" t="str">
        <f t="array" ref="O30">IFERROR(INDEX(data[[#All],[Essex]],MATCH(get_cat!$B30&amp;$A$1,data[[#All],[Vendor Name92]]&amp;data[[#All],[Category]],0),),"")</f>
        <v/>
      </c>
      <c r="P30" s="1" t="str">
        <f t="array" ref="P30">IFERROR(INDEX(data[[#All],[Franklin]],MATCH(get_cat!$B30&amp;$A$1,data[[#All],[Vendor Name92]]&amp;data[[#All],[Category]],0),),"")</f>
        <v/>
      </c>
      <c r="Q30" s="1" t="str">
        <f t="array" ref="Q30">IFERROR(INDEX(data[[#All],[Hampden]],MATCH(get_cat!$B30&amp;$A$1,data[[#All],[Vendor Name92]]&amp;data[[#All],[Category]],0),),"")</f>
        <v/>
      </c>
      <c r="R30" s="1" t="str">
        <f t="array" ref="R30">IFERROR(INDEX(data[[#All],[Hampshire]],MATCH(get_cat!$B30&amp;$A$1,data[[#All],[Vendor Name92]]&amp;data[[#All],[Category]],0),),"")</f>
        <v/>
      </c>
      <c r="S30" s="1" t="str">
        <f t="array" ref="S30">IFERROR(INDEX(data[[#All],[Middlesex]],MATCH(get_cat!$B30&amp;$A$1,data[[#All],[Vendor Name92]]&amp;data[[#All],[Category]],0),),"")</f>
        <v/>
      </c>
      <c r="T30" s="1" t="str">
        <f t="array" ref="T30">IFERROR(INDEX(data[[#All],[Nantucket]],MATCH(get_cat!$B30&amp;$A$1,data[[#All],[Vendor Name92]]&amp;data[[#All],[Category]],0),),"")</f>
        <v/>
      </c>
      <c r="U30" s="1" t="str">
        <f t="array" ref="U30">IFERROR(INDEX(data[[#All],[Norfolk]],MATCH(get_cat!$B30&amp;$A$1,data[[#All],[Vendor Name92]]&amp;data[[#All],[Category]],0),),"")</f>
        <v/>
      </c>
      <c r="V30" s="1" t="str">
        <f t="array" ref="V30">IFERROR(INDEX(data[[#All],[Plymouth]],MATCH(get_cat!$B30&amp;$A$1,data[[#All],[Vendor Name92]]&amp;data[[#All],[Category]],0),),"")</f>
        <v/>
      </c>
      <c r="W30" s="1" t="str">
        <f t="array" ref="W30">IFERROR(INDEX(data[[#All],[Suffolk]],MATCH(get_cat!$B30&amp;$A$1,data[[#All],[Vendor Name92]]&amp;data[[#All],[Category]],0),),"")</f>
        <v/>
      </c>
      <c r="X30" s="1" t="str">
        <f t="array" ref="X30">IFERROR(INDEX(data[[#All],[Worcester]],MATCH(get_cat!$B30&amp;$A$1,data[[#All],[Vendor Name92]]&amp;data[[#All],[Category]],0),),"")</f>
        <v/>
      </c>
      <c r="Y30" s="1" t="str">
        <f t="array" ref="Y30">IFERROR(INDEX(data[[#All],[Contract Doc ID]],MATCH(get_cat!$B30&amp;$A$1,data[[#All],[Vendor Name92]]&amp;data[[#All],[Category]],0),),"")</f>
        <v/>
      </c>
      <c r="Z30" s="1" t="str">
        <f t="array" ref="Z30">IFERROR(INDEX(data[[#All],[OSD Contract Manager86]],MATCH(get_cat!$B30&amp;$A$1,data[[#All],[Vendor Name92]]&amp;data[[#All],[Category]],0),),"")</f>
        <v/>
      </c>
      <c r="AA30" s="1" t="str">
        <f t="array" ref="AA30">IFERROR(INDEX(data[[#All],[Emergency Contact87]],MATCH(get_cat!$B30&amp;$A$1,data[[#All],[Vendor Name92]]&amp;data[[#All],[Category]],0),),"")</f>
        <v/>
      </c>
    </row>
    <row r="31" spans="2:27" ht="19.5" x14ac:dyDescent="0.35">
      <c r="B31" s="7" t="str">
        <f t="array" ref="B31">IFERROR(INDEX(data[[#All],[Vendor Name92]],SMALL(IF(data[[#All],[Category]]=$A$1,ROW(data[[#All],[Vendor Name92]])),ROW(30:30)),1),"")</f>
        <v/>
      </c>
      <c r="C31" s="2" t="str">
        <f t="array" ref="C31">IFERROR(INDEX(data[[#All],[Vendor Contact Info85]],MATCH(get_cat!$B31&amp;$A$1,data[[#All],[Vendor Name92]]&amp;data[[#All],[Category]],0),),"")</f>
        <v/>
      </c>
      <c r="D31" s="2" t="str">
        <f t="array" ref="D31">IFERROR(INDEX(data[[#All],[Vendor Name92]],SMALL(IF(data[[#All],[Category]]=$A$1,ROW(data[[#All],[Vendor Name92]])),ROW(30:30)),1),"")&amp;CHAR(10)&amp;IFERROR(INDEX(data[[#All],[Vendor Contact Info85]],MATCH(get_cat!$B31&amp;$A$1,data[[#All],[Vendor Name92]]&amp;data[[#All],[Category]],0),),"")</f>
        <v xml:space="preserve">
</v>
      </c>
      <c r="E31" s="8" t="str">
        <f t="array" ref="E31">IFERROR(INDEX(data[[#All],[Category]],MATCH(get_cat!$B31&amp;$A$1,data[[#All],[Vendor Name92]]&amp;data[[#All],[Category]],0),),"")</f>
        <v/>
      </c>
      <c r="F31" s="2" t="str">
        <f t="array" ref="F31">IFERROR(INDEX(data[[#All],[Email]],MATCH(get_cat!$B31&amp;$A$1,data[[#All],[Vendor Name92]]&amp;data[[#All],[Category]],0),),"")</f>
        <v/>
      </c>
      <c r="G31" s="2" t="str">
        <f t="array" ref="G31">IFERROR(INDEX(data[[#All],[COMMBUYS MBPO Link2]],MATCH(get_cat!$B31&amp;$A$1,data[[#All],[Vendor Name92]]&amp;data[[#All],[Category]],0),),"")</f>
        <v/>
      </c>
      <c r="H31" s="4" t="str">
        <f t="array" ref="H31">IFERROR(INDEX(data[[#All],[Prompt Pay83]],MATCH(get_cat!$B31&amp;$A$1,data[[#All],[Vendor Name92]]&amp;data[[#All],[Category]],0),),"")</f>
        <v/>
      </c>
      <c r="I31" s="4" t="str">
        <f t="array" ref="I31">IFERROR(INDEX(data[[#All],[% Markup Prevailing Wage94]],MATCH(get_cat!$B31&amp;$A$1,data[[#All],[Vendor Name92]]&amp;data[[#All],[Category]],0),),"")</f>
        <v/>
      </c>
      <c r="J31" s="1" t="str">
        <f t="array" ref="J31">IFERROR(INDEX(data[[#All],[Statewide]],MATCH(get_cat!$B31&amp;$A$1,data[[#All],[Vendor Name92]]&amp;data[[#All],[Category]],0),),"")</f>
        <v/>
      </c>
      <c r="K31" s="1" t="str">
        <f t="array" ref="K31">IFERROR(INDEX(data[[#All],[Barnstable]],MATCH(get_cat!$B31&amp;$A$1,data[[#All],[Vendor Name92]]&amp;data[[#All],[Category]],0),),"")</f>
        <v/>
      </c>
      <c r="L31" s="1" t="str">
        <f t="array" ref="L31">IFERROR(INDEX(data[[#All],[Berkshire]],MATCH(get_cat!$B31&amp;$A$1,data[[#All],[Vendor Name92]]&amp;data[[#All],[Category]],0),),"")</f>
        <v/>
      </c>
      <c r="M31" s="1" t="str">
        <f t="array" ref="M31">IFERROR(INDEX(data[[#All],[Bristol]],MATCH(get_cat!$B31&amp;$A$1,data[[#All],[Vendor Name92]]&amp;data[[#All],[Category]],0),),"")</f>
        <v/>
      </c>
      <c r="N31" s="1" t="str">
        <f t="array" ref="N31">IFERROR(INDEX(data[[#All],[Dukes]],MATCH(get_cat!$B31&amp;$A$1,data[[#All],[Vendor Name92]]&amp;data[[#All],[Category]],0),),"")</f>
        <v/>
      </c>
      <c r="O31" s="1" t="str">
        <f t="array" ref="O31">IFERROR(INDEX(data[[#All],[Essex]],MATCH(get_cat!$B31&amp;$A$1,data[[#All],[Vendor Name92]]&amp;data[[#All],[Category]],0),),"")</f>
        <v/>
      </c>
      <c r="P31" s="1" t="str">
        <f t="array" ref="P31">IFERROR(INDEX(data[[#All],[Franklin]],MATCH(get_cat!$B31&amp;$A$1,data[[#All],[Vendor Name92]]&amp;data[[#All],[Category]],0),),"")</f>
        <v/>
      </c>
      <c r="Q31" s="1" t="str">
        <f t="array" ref="Q31">IFERROR(INDEX(data[[#All],[Hampden]],MATCH(get_cat!$B31&amp;$A$1,data[[#All],[Vendor Name92]]&amp;data[[#All],[Category]],0),),"")</f>
        <v/>
      </c>
      <c r="R31" s="1" t="str">
        <f t="array" ref="R31">IFERROR(INDEX(data[[#All],[Hampshire]],MATCH(get_cat!$B31&amp;$A$1,data[[#All],[Vendor Name92]]&amp;data[[#All],[Category]],0),),"")</f>
        <v/>
      </c>
      <c r="S31" s="1" t="str">
        <f t="array" ref="S31">IFERROR(INDEX(data[[#All],[Middlesex]],MATCH(get_cat!$B31&amp;$A$1,data[[#All],[Vendor Name92]]&amp;data[[#All],[Category]],0),),"")</f>
        <v/>
      </c>
      <c r="T31" s="1" t="str">
        <f t="array" ref="T31">IFERROR(INDEX(data[[#All],[Nantucket]],MATCH(get_cat!$B31&amp;$A$1,data[[#All],[Vendor Name92]]&amp;data[[#All],[Category]],0),),"")</f>
        <v/>
      </c>
      <c r="U31" s="1" t="str">
        <f t="array" ref="U31">IFERROR(INDEX(data[[#All],[Norfolk]],MATCH(get_cat!$B31&amp;$A$1,data[[#All],[Vendor Name92]]&amp;data[[#All],[Category]],0),),"")</f>
        <v/>
      </c>
      <c r="V31" s="1" t="str">
        <f t="array" ref="V31">IFERROR(INDEX(data[[#All],[Plymouth]],MATCH(get_cat!$B31&amp;$A$1,data[[#All],[Vendor Name92]]&amp;data[[#All],[Category]],0),),"")</f>
        <v/>
      </c>
      <c r="W31" s="1" t="str">
        <f t="array" ref="W31">IFERROR(INDEX(data[[#All],[Suffolk]],MATCH(get_cat!$B31&amp;$A$1,data[[#All],[Vendor Name92]]&amp;data[[#All],[Category]],0),),"")</f>
        <v/>
      </c>
      <c r="X31" s="1" t="str">
        <f t="array" ref="X31">IFERROR(INDEX(data[[#All],[Worcester]],MATCH(get_cat!$B31&amp;$A$1,data[[#All],[Vendor Name92]]&amp;data[[#All],[Category]],0),),"")</f>
        <v/>
      </c>
      <c r="Y31" s="1" t="str">
        <f t="array" ref="Y31">IFERROR(INDEX(data[[#All],[Contract Doc ID]],MATCH(get_cat!$B31&amp;$A$1,data[[#All],[Vendor Name92]]&amp;data[[#All],[Category]],0),),"")</f>
        <v/>
      </c>
      <c r="Z31" s="1" t="str">
        <f t="array" ref="Z31">IFERROR(INDEX(data[[#All],[OSD Contract Manager86]],MATCH(get_cat!$B31&amp;$A$1,data[[#All],[Vendor Name92]]&amp;data[[#All],[Category]],0),),"")</f>
        <v/>
      </c>
      <c r="AA31" s="1" t="str">
        <f t="array" ref="AA31">IFERROR(INDEX(data[[#All],[Emergency Contact87]],MATCH(get_cat!$B31&amp;$A$1,data[[#All],[Vendor Name92]]&amp;data[[#All],[Category]],0),),"")</f>
        <v/>
      </c>
    </row>
    <row r="32" spans="2:27" ht="19.5" x14ac:dyDescent="0.35">
      <c r="B32" s="7" t="str">
        <f t="array" ref="B32">IFERROR(INDEX(data[[#All],[Vendor Name92]],SMALL(IF(data[[#All],[Category]]=$A$1,ROW(data[[#All],[Vendor Name92]])),ROW(31:31)),1),"")</f>
        <v/>
      </c>
      <c r="C32" s="2" t="str">
        <f t="array" ref="C32">IFERROR(INDEX(data[[#All],[Vendor Contact Info85]],MATCH(get_cat!$B32&amp;$A$1,data[[#All],[Vendor Name92]]&amp;data[[#All],[Category]],0),),"")</f>
        <v/>
      </c>
      <c r="D32" s="2" t="str">
        <f t="array" ref="D32">IFERROR(INDEX(data[[#All],[Vendor Name92]],SMALL(IF(data[[#All],[Category]]=$A$1,ROW(data[[#All],[Vendor Name92]])),ROW(31:31)),1),"")&amp;CHAR(10)&amp;IFERROR(INDEX(data[[#All],[Vendor Contact Info85]],MATCH(get_cat!$B32&amp;$A$1,data[[#All],[Vendor Name92]]&amp;data[[#All],[Category]],0),),"")</f>
        <v xml:space="preserve">
</v>
      </c>
      <c r="E32" s="8" t="str">
        <f t="array" ref="E32">IFERROR(INDEX(data[[#All],[Category]],MATCH(get_cat!$B32&amp;$A$1,data[[#All],[Vendor Name92]]&amp;data[[#All],[Category]],0),),"")</f>
        <v/>
      </c>
      <c r="F32" s="2" t="str">
        <f t="array" ref="F32">IFERROR(INDEX(data[[#All],[Email]],MATCH(get_cat!$B32&amp;$A$1,data[[#All],[Vendor Name92]]&amp;data[[#All],[Category]],0),),"")</f>
        <v/>
      </c>
      <c r="G32" s="2" t="str">
        <f t="array" ref="G32">IFERROR(INDEX(data[[#All],[COMMBUYS MBPO Link2]],MATCH(get_cat!$B32&amp;$A$1,data[[#All],[Vendor Name92]]&amp;data[[#All],[Category]],0),),"")</f>
        <v/>
      </c>
      <c r="H32" s="4" t="str">
        <f t="array" ref="H32">IFERROR(INDEX(data[[#All],[Prompt Pay83]],MATCH(get_cat!$B32&amp;$A$1,data[[#All],[Vendor Name92]]&amp;data[[#All],[Category]],0),),"")</f>
        <v/>
      </c>
      <c r="I32" s="4" t="str">
        <f t="array" ref="I32">IFERROR(INDEX(data[[#All],[% Markup Prevailing Wage94]],MATCH(get_cat!$B32&amp;$A$1,data[[#All],[Vendor Name92]]&amp;data[[#All],[Category]],0),),"")</f>
        <v/>
      </c>
      <c r="J32" s="1" t="str">
        <f t="array" ref="J32">IFERROR(INDEX(data[[#All],[Statewide]],MATCH(get_cat!$B32&amp;$A$1,data[[#All],[Vendor Name92]]&amp;data[[#All],[Category]],0),),"")</f>
        <v/>
      </c>
      <c r="K32" s="1" t="str">
        <f t="array" ref="K32">IFERROR(INDEX(data[[#All],[Barnstable]],MATCH(get_cat!$B32&amp;$A$1,data[[#All],[Vendor Name92]]&amp;data[[#All],[Category]],0),),"")</f>
        <v/>
      </c>
      <c r="L32" s="1" t="str">
        <f t="array" ref="L32">IFERROR(INDEX(data[[#All],[Berkshire]],MATCH(get_cat!$B32&amp;$A$1,data[[#All],[Vendor Name92]]&amp;data[[#All],[Category]],0),),"")</f>
        <v/>
      </c>
      <c r="M32" s="1" t="str">
        <f t="array" ref="M32">IFERROR(INDEX(data[[#All],[Bristol]],MATCH(get_cat!$B32&amp;$A$1,data[[#All],[Vendor Name92]]&amp;data[[#All],[Category]],0),),"")</f>
        <v/>
      </c>
      <c r="N32" s="1" t="str">
        <f t="array" ref="N32">IFERROR(INDEX(data[[#All],[Dukes]],MATCH(get_cat!$B32&amp;$A$1,data[[#All],[Vendor Name92]]&amp;data[[#All],[Category]],0),),"")</f>
        <v/>
      </c>
      <c r="O32" s="1" t="str">
        <f t="array" ref="O32">IFERROR(INDEX(data[[#All],[Essex]],MATCH(get_cat!$B32&amp;$A$1,data[[#All],[Vendor Name92]]&amp;data[[#All],[Category]],0),),"")</f>
        <v/>
      </c>
      <c r="P32" s="1" t="str">
        <f t="array" ref="P32">IFERROR(INDEX(data[[#All],[Franklin]],MATCH(get_cat!$B32&amp;$A$1,data[[#All],[Vendor Name92]]&amp;data[[#All],[Category]],0),),"")</f>
        <v/>
      </c>
      <c r="Q32" s="1" t="str">
        <f t="array" ref="Q32">IFERROR(INDEX(data[[#All],[Hampden]],MATCH(get_cat!$B32&amp;$A$1,data[[#All],[Vendor Name92]]&amp;data[[#All],[Category]],0),),"")</f>
        <v/>
      </c>
      <c r="R32" s="1" t="str">
        <f t="array" ref="R32">IFERROR(INDEX(data[[#All],[Hampshire]],MATCH(get_cat!$B32&amp;$A$1,data[[#All],[Vendor Name92]]&amp;data[[#All],[Category]],0),),"")</f>
        <v/>
      </c>
      <c r="S32" s="1" t="str">
        <f t="array" ref="S32">IFERROR(INDEX(data[[#All],[Middlesex]],MATCH(get_cat!$B32&amp;$A$1,data[[#All],[Vendor Name92]]&amp;data[[#All],[Category]],0),),"")</f>
        <v/>
      </c>
      <c r="T32" s="1" t="str">
        <f t="array" ref="T32">IFERROR(INDEX(data[[#All],[Nantucket]],MATCH(get_cat!$B32&amp;$A$1,data[[#All],[Vendor Name92]]&amp;data[[#All],[Category]],0),),"")</f>
        <v/>
      </c>
      <c r="U32" s="1" t="str">
        <f t="array" ref="U32">IFERROR(INDEX(data[[#All],[Norfolk]],MATCH(get_cat!$B32&amp;$A$1,data[[#All],[Vendor Name92]]&amp;data[[#All],[Category]],0),),"")</f>
        <v/>
      </c>
      <c r="V32" s="1" t="str">
        <f t="array" ref="V32">IFERROR(INDEX(data[[#All],[Plymouth]],MATCH(get_cat!$B32&amp;$A$1,data[[#All],[Vendor Name92]]&amp;data[[#All],[Category]],0),),"")</f>
        <v/>
      </c>
      <c r="W32" s="1" t="str">
        <f t="array" ref="W32">IFERROR(INDEX(data[[#All],[Suffolk]],MATCH(get_cat!$B32&amp;$A$1,data[[#All],[Vendor Name92]]&amp;data[[#All],[Category]],0),),"")</f>
        <v/>
      </c>
      <c r="X32" s="1" t="str">
        <f t="array" ref="X32">IFERROR(INDEX(data[[#All],[Worcester]],MATCH(get_cat!$B32&amp;$A$1,data[[#All],[Vendor Name92]]&amp;data[[#All],[Category]],0),),"")</f>
        <v/>
      </c>
      <c r="Y32" s="1" t="str">
        <f t="array" ref="Y32">IFERROR(INDEX(data[[#All],[Contract Doc ID]],MATCH(get_cat!$B32&amp;$A$1,data[[#All],[Vendor Name92]]&amp;data[[#All],[Category]],0),),"")</f>
        <v/>
      </c>
      <c r="Z32" s="1" t="str">
        <f t="array" ref="Z32">IFERROR(INDEX(data[[#All],[OSD Contract Manager86]],MATCH(get_cat!$B32&amp;$A$1,data[[#All],[Vendor Name92]]&amp;data[[#All],[Category]],0),),"")</f>
        <v/>
      </c>
      <c r="AA32" s="1" t="str">
        <f t="array" ref="AA32">IFERROR(INDEX(data[[#All],[Emergency Contact87]],MATCH(get_cat!$B32&amp;$A$1,data[[#All],[Vendor Name92]]&amp;data[[#All],[Category]],0),),"")</f>
        <v/>
      </c>
    </row>
    <row r="33" spans="2:27" ht="19.5" x14ac:dyDescent="0.35">
      <c r="B33" s="7" t="str">
        <f t="array" ref="B33">IFERROR(INDEX(data[[#All],[Vendor Name92]],SMALL(IF(data[[#All],[Category]]=$A$1,ROW(data[[#All],[Vendor Name92]])),ROW(32:32)),1),"")</f>
        <v/>
      </c>
      <c r="C33" s="2" t="str">
        <f t="array" ref="C33">IFERROR(INDEX(data[[#All],[Vendor Contact Info85]],MATCH(get_cat!$B33&amp;$A$1,data[[#All],[Vendor Name92]]&amp;data[[#All],[Category]],0),),"")</f>
        <v/>
      </c>
      <c r="D33" s="2" t="str">
        <f t="array" ref="D33">IFERROR(INDEX(data[[#All],[Vendor Name92]],SMALL(IF(data[[#All],[Category]]=$A$1,ROW(data[[#All],[Vendor Name92]])),ROW(32:32)),1),"")&amp;CHAR(10)&amp;IFERROR(INDEX(data[[#All],[Vendor Contact Info85]],MATCH(get_cat!$B33&amp;$A$1,data[[#All],[Vendor Name92]]&amp;data[[#All],[Category]],0),),"")</f>
        <v xml:space="preserve">
</v>
      </c>
      <c r="E33" s="8" t="str">
        <f t="array" ref="E33">IFERROR(INDEX(data[[#All],[Category]],MATCH(get_cat!$B33&amp;$A$1,data[[#All],[Vendor Name92]]&amp;data[[#All],[Category]],0),),"")</f>
        <v/>
      </c>
      <c r="F33" s="2" t="str">
        <f t="array" ref="F33">IFERROR(INDEX(data[[#All],[Email]],MATCH(get_cat!$B33&amp;$A$1,data[[#All],[Vendor Name92]]&amp;data[[#All],[Category]],0),),"")</f>
        <v/>
      </c>
      <c r="G33" s="2" t="str">
        <f t="array" ref="G33">IFERROR(INDEX(data[[#All],[COMMBUYS MBPO Link2]],MATCH(get_cat!$B33&amp;$A$1,data[[#All],[Vendor Name92]]&amp;data[[#All],[Category]],0),),"")</f>
        <v/>
      </c>
      <c r="H33" s="4" t="str">
        <f t="array" ref="H33">IFERROR(INDEX(data[[#All],[Prompt Pay83]],MATCH(get_cat!$B33&amp;$A$1,data[[#All],[Vendor Name92]]&amp;data[[#All],[Category]],0),),"")</f>
        <v/>
      </c>
      <c r="I33" s="4" t="str">
        <f t="array" ref="I33">IFERROR(INDEX(data[[#All],[% Markup Prevailing Wage94]],MATCH(get_cat!$B33&amp;$A$1,data[[#All],[Vendor Name92]]&amp;data[[#All],[Category]],0),),"")</f>
        <v/>
      </c>
      <c r="J33" s="1" t="str">
        <f t="array" ref="J33">IFERROR(INDEX(data[[#All],[Statewide]],MATCH(get_cat!$B33&amp;$A$1,data[[#All],[Vendor Name92]]&amp;data[[#All],[Category]],0),),"")</f>
        <v/>
      </c>
      <c r="K33" s="1" t="str">
        <f t="array" ref="K33">IFERROR(INDEX(data[[#All],[Barnstable]],MATCH(get_cat!$B33&amp;$A$1,data[[#All],[Vendor Name92]]&amp;data[[#All],[Category]],0),),"")</f>
        <v/>
      </c>
      <c r="L33" s="1" t="str">
        <f t="array" ref="L33">IFERROR(INDEX(data[[#All],[Berkshire]],MATCH(get_cat!$B33&amp;$A$1,data[[#All],[Vendor Name92]]&amp;data[[#All],[Category]],0),),"")</f>
        <v/>
      </c>
      <c r="M33" s="1" t="str">
        <f t="array" ref="M33">IFERROR(INDEX(data[[#All],[Bristol]],MATCH(get_cat!$B33&amp;$A$1,data[[#All],[Vendor Name92]]&amp;data[[#All],[Category]],0),),"")</f>
        <v/>
      </c>
      <c r="N33" s="1" t="str">
        <f t="array" ref="N33">IFERROR(INDEX(data[[#All],[Dukes]],MATCH(get_cat!$B33&amp;$A$1,data[[#All],[Vendor Name92]]&amp;data[[#All],[Category]],0),),"")</f>
        <v/>
      </c>
      <c r="O33" s="1" t="str">
        <f t="array" ref="O33">IFERROR(INDEX(data[[#All],[Essex]],MATCH(get_cat!$B33&amp;$A$1,data[[#All],[Vendor Name92]]&amp;data[[#All],[Category]],0),),"")</f>
        <v/>
      </c>
      <c r="P33" s="1" t="str">
        <f t="array" ref="P33">IFERROR(INDEX(data[[#All],[Franklin]],MATCH(get_cat!$B33&amp;$A$1,data[[#All],[Vendor Name92]]&amp;data[[#All],[Category]],0),),"")</f>
        <v/>
      </c>
      <c r="Q33" s="1" t="str">
        <f t="array" ref="Q33">IFERROR(INDEX(data[[#All],[Hampden]],MATCH(get_cat!$B33&amp;$A$1,data[[#All],[Vendor Name92]]&amp;data[[#All],[Category]],0),),"")</f>
        <v/>
      </c>
      <c r="R33" s="1" t="str">
        <f t="array" ref="R33">IFERROR(INDEX(data[[#All],[Hampshire]],MATCH(get_cat!$B33&amp;$A$1,data[[#All],[Vendor Name92]]&amp;data[[#All],[Category]],0),),"")</f>
        <v/>
      </c>
      <c r="S33" s="1" t="str">
        <f t="array" ref="S33">IFERROR(INDEX(data[[#All],[Middlesex]],MATCH(get_cat!$B33&amp;$A$1,data[[#All],[Vendor Name92]]&amp;data[[#All],[Category]],0),),"")</f>
        <v/>
      </c>
      <c r="T33" s="1" t="str">
        <f t="array" ref="T33">IFERROR(INDEX(data[[#All],[Nantucket]],MATCH(get_cat!$B33&amp;$A$1,data[[#All],[Vendor Name92]]&amp;data[[#All],[Category]],0),),"")</f>
        <v/>
      </c>
      <c r="U33" s="1" t="str">
        <f t="array" ref="U33">IFERROR(INDEX(data[[#All],[Norfolk]],MATCH(get_cat!$B33&amp;$A$1,data[[#All],[Vendor Name92]]&amp;data[[#All],[Category]],0),),"")</f>
        <v/>
      </c>
      <c r="V33" s="1" t="str">
        <f t="array" ref="V33">IFERROR(INDEX(data[[#All],[Plymouth]],MATCH(get_cat!$B33&amp;$A$1,data[[#All],[Vendor Name92]]&amp;data[[#All],[Category]],0),),"")</f>
        <v/>
      </c>
      <c r="W33" s="1" t="str">
        <f t="array" ref="W33">IFERROR(INDEX(data[[#All],[Suffolk]],MATCH(get_cat!$B33&amp;$A$1,data[[#All],[Vendor Name92]]&amp;data[[#All],[Category]],0),),"")</f>
        <v/>
      </c>
      <c r="X33" s="1" t="str">
        <f t="array" ref="X33">IFERROR(INDEX(data[[#All],[Worcester]],MATCH(get_cat!$B33&amp;$A$1,data[[#All],[Vendor Name92]]&amp;data[[#All],[Category]],0),),"")</f>
        <v/>
      </c>
      <c r="Y33" s="1" t="str">
        <f t="array" ref="Y33">IFERROR(INDEX(data[[#All],[Contract Doc ID]],MATCH(get_cat!$B33&amp;$A$1,data[[#All],[Vendor Name92]]&amp;data[[#All],[Category]],0),),"")</f>
        <v/>
      </c>
      <c r="Z33" s="1" t="str">
        <f t="array" ref="Z33">IFERROR(INDEX(data[[#All],[OSD Contract Manager86]],MATCH(get_cat!$B33&amp;$A$1,data[[#All],[Vendor Name92]]&amp;data[[#All],[Category]],0),),"")</f>
        <v/>
      </c>
      <c r="AA33" s="1" t="str">
        <f t="array" ref="AA33">IFERROR(INDEX(data[[#All],[Emergency Contact87]],MATCH(get_cat!$B33&amp;$A$1,data[[#All],[Vendor Name92]]&amp;data[[#All],[Category]],0),),"")</f>
        <v/>
      </c>
    </row>
    <row r="34" spans="2:27" ht="19.5" x14ac:dyDescent="0.35">
      <c r="B34" s="7" t="str">
        <f t="array" ref="B34">IFERROR(INDEX(data[[#All],[Vendor Name92]],SMALL(IF(data[[#All],[Category]]=$A$1,ROW(data[[#All],[Vendor Name92]])),ROW(33:33)),1),"")</f>
        <v/>
      </c>
      <c r="C34" s="2" t="str">
        <f t="array" ref="C34">IFERROR(INDEX(data[[#All],[Vendor Contact Info85]],MATCH(get_cat!$B34&amp;$A$1,data[[#All],[Vendor Name92]]&amp;data[[#All],[Category]],0),),"")</f>
        <v/>
      </c>
      <c r="D34" s="2" t="str">
        <f t="array" ref="D34">IFERROR(INDEX(data[[#All],[Vendor Name92]],SMALL(IF(data[[#All],[Category]]=$A$1,ROW(data[[#All],[Vendor Name92]])),ROW(33:33)),1),"")&amp;CHAR(10)&amp;IFERROR(INDEX(data[[#All],[Vendor Contact Info85]],MATCH(get_cat!$B34&amp;$A$1,data[[#All],[Vendor Name92]]&amp;data[[#All],[Category]],0),),"")</f>
        <v xml:space="preserve">
</v>
      </c>
      <c r="E34" s="8" t="str">
        <f t="array" ref="E34">IFERROR(INDEX(data[[#All],[Category]],MATCH(get_cat!$B34&amp;$A$1,data[[#All],[Vendor Name92]]&amp;data[[#All],[Category]],0),),"")</f>
        <v/>
      </c>
      <c r="F34" s="2" t="str">
        <f t="array" ref="F34">IFERROR(INDEX(data[[#All],[Email]],MATCH(get_cat!$B34&amp;$A$1,data[[#All],[Vendor Name92]]&amp;data[[#All],[Category]],0),),"")</f>
        <v/>
      </c>
      <c r="G34" s="2" t="str">
        <f t="array" ref="G34">IFERROR(INDEX(data[[#All],[COMMBUYS MBPO Link2]],MATCH(get_cat!$B34&amp;$A$1,data[[#All],[Vendor Name92]]&amp;data[[#All],[Category]],0),),"")</f>
        <v/>
      </c>
      <c r="H34" s="4" t="str">
        <f t="array" ref="H34">IFERROR(INDEX(data[[#All],[Prompt Pay83]],MATCH(get_cat!$B34&amp;$A$1,data[[#All],[Vendor Name92]]&amp;data[[#All],[Category]],0),),"")</f>
        <v/>
      </c>
      <c r="I34" s="4" t="str">
        <f t="array" ref="I34">IFERROR(INDEX(data[[#All],[% Markup Prevailing Wage94]],MATCH(get_cat!$B34&amp;$A$1,data[[#All],[Vendor Name92]]&amp;data[[#All],[Category]],0),),"")</f>
        <v/>
      </c>
      <c r="J34" s="1" t="str">
        <f t="array" ref="J34">IFERROR(INDEX(data[[#All],[Statewide]],MATCH(get_cat!$B34&amp;$A$1,data[[#All],[Vendor Name92]]&amp;data[[#All],[Category]],0),),"")</f>
        <v/>
      </c>
      <c r="K34" s="1" t="str">
        <f t="array" ref="K34">IFERROR(INDEX(data[[#All],[Barnstable]],MATCH(get_cat!$B34&amp;$A$1,data[[#All],[Vendor Name92]]&amp;data[[#All],[Category]],0),),"")</f>
        <v/>
      </c>
      <c r="L34" s="1" t="str">
        <f t="array" ref="L34">IFERROR(INDEX(data[[#All],[Berkshire]],MATCH(get_cat!$B34&amp;$A$1,data[[#All],[Vendor Name92]]&amp;data[[#All],[Category]],0),),"")</f>
        <v/>
      </c>
      <c r="M34" s="1" t="str">
        <f t="array" ref="M34">IFERROR(INDEX(data[[#All],[Bristol]],MATCH(get_cat!$B34&amp;$A$1,data[[#All],[Vendor Name92]]&amp;data[[#All],[Category]],0),),"")</f>
        <v/>
      </c>
      <c r="N34" s="1" t="str">
        <f t="array" ref="N34">IFERROR(INDEX(data[[#All],[Dukes]],MATCH(get_cat!$B34&amp;$A$1,data[[#All],[Vendor Name92]]&amp;data[[#All],[Category]],0),),"")</f>
        <v/>
      </c>
      <c r="O34" s="1" t="str">
        <f t="array" ref="O34">IFERROR(INDEX(data[[#All],[Essex]],MATCH(get_cat!$B34&amp;$A$1,data[[#All],[Vendor Name92]]&amp;data[[#All],[Category]],0),),"")</f>
        <v/>
      </c>
      <c r="P34" s="1" t="str">
        <f t="array" ref="P34">IFERROR(INDEX(data[[#All],[Franklin]],MATCH(get_cat!$B34&amp;$A$1,data[[#All],[Vendor Name92]]&amp;data[[#All],[Category]],0),),"")</f>
        <v/>
      </c>
      <c r="Q34" s="1" t="str">
        <f t="array" ref="Q34">IFERROR(INDEX(data[[#All],[Hampden]],MATCH(get_cat!$B34&amp;$A$1,data[[#All],[Vendor Name92]]&amp;data[[#All],[Category]],0),),"")</f>
        <v/>
      </c>
      <c r="R34" s="1" t="str">
        <f t="array" ref="R34">IFERROR(INDEX(data[[#All],[Hampshire]],MATCH(get_cat!$B34&amp;$A$1,data[[#All],[Vendor Name92]]&amp;data[[#All],[Category]],0),),"")</f>
        <v/>
      </c>
      <c r="S34" s="1" t="str">
        <f t="array" ref="S34">IFERROR(INDEX(data[[#All],[Middlesex]],MATCH(get_cat!$B34&amp;$A$1,data[[#All],[Vendor Name92]]&amp;data[[#All],[Category]],0),),"")</f>
        <v/>
      </c>
      <c r="T34" s="1" t="str">
        <f t="array" ref="T34">IFERROR(INDEX(data[[#All],[Nantucket]],MATCH(get_cat!$B34&amp;$A$1,data[[#All],[Vendor Name92]]&amp;data[[#All],[Category]],0),),"")</f>
        <v/>
      </c>
      <c r="U34" s="1" t="str">
        <f t="array" ref="U34">IFERROR(INDEX(data[[#All],[Norfolk]],MATCH(get_cat!$B34&amp;$A$1,data[[#All],[Vendor Name92]]&amp;data[[#All],[Category]],0),),"")</f>
        <v/>
      </c>
      <c r="V34" s="1" t="str">
        <f t="array" ref="V34">IFERROR(INDEX(data[[#All],[Plymouth]],MATCH(get_cat!$B34&amp;$A$1,data[[#All],[Vendor Name92]]&amp;data[[#All],[Category]],0),),"")</f>
        <v/>
      </c>
      <c r="W34" s="1" t="str">
        <f t="array" ref="W34">IFERROR(INDEX(data[[#All],[Suffolk]],MATCH(get_cat!$B34&amp;$A$1,data[[#All],[Vendor Name92]]&amp;data[[#All],[Category]],0),),"")</f>
        <v/>
      </c>
      <c r="X34" s="1" t="str">
        <f t="array" ref="X34">IFERROR(INDEX(data[[#All],[Worcester]],MATCH(get_cat!$B34&amp;$A$1,data[[#All],[Vendor Name92]]&amp;data[[#All],[Category]],0),),"")</f>
        <v/>
      </c>
      <c r="Y34" s="1" t="str">
        <f t="array" ref="Y34">IFERROR(INDEX(data[[#All],[Contract Doc ID]],MATCH(get_cat!$B34&amp;$A$1,data[[#All],[Vendor Name92]]&amp;data[[#All],[Category]],0),),"")</f>
        <v/>
      </c>
      <c r="Z34" s="1" t="str">
        <f t="array" ref="Z34">IFERROR(INDEX(data[[#All],[OSD Contract Manager86]],MATCH(get_cat!$B34&amp;$A$1,data[[#All],[Vendor Name92]]&amp;data[[#All],[Category]],0),),"")</f>
        <v/>
      </c>
      <c r="AA34" s="1" t="str">
        <f t="array" ref="AA34">IFERROR(INDEX(data[[#All],[Emergency Contact87]],MATCH(get_cat!$B34&amp;$A$1,data[[#All],[Vendor Name92]]&amp;data[[#All],[Category]],0),),"")</f>
        <v/>
      </c>
    </row>
    <row r="35" spans="2:27" ht="19.5" x14ac:dyDescent="0.35">
      <c r="B35" s="7" t="str">
        <f t="array" ref="B35">IFERROR(INDEX(data[[#All],[Vendor Name92]],SMALL(IF(data[[#All],[Category]]=$A$1,ROW(data[[#All],[Vendor Name92]])),ROW(34:34)),1),"")</f>
        <v/>
      </c>
      <c r="C35" s="2" t="str">
        <f t="array" ref="C35">IFERROR(INDEX(data[[#All],[Vendor Contact Info85]],MATCH(get_cat!$B35&amp;$A$1,data[[#All],[Vendor Name92]]&amp;data[[#All],[Category]],0),),"")</f>
        <v/>
      </c>
      <c r="D35" s="2" t="str">
        <f t="array" ref="D35">IFERROR(INDEX(data[[#All],[Vendor Name92]],SMALL(IF(data[[#All],[Category]]=$A$1,ROW(data[[#All],[Vendor Name92]])),ROW(34:34)),1),"")&amp;CHAR(10)&amp;IFERROR(INDEX(data[[#All],[Vendor Contact Info85]],MATCH(get_cat!$B35&amp;$A$1,data[[#All],[Vendor Name92]]&amp;data[[#All],[Category]],0),),"")</f>
        <v xml:space="preserve">
</v>
      </c>
      <c r="E35" s="8" t="str">
        <f t="array" ref="E35">IFERROR(INDEX(data[[#All],[Category]],MATCH(get_cat!$B35&amp;$A$1,data[[#All],[Vendor Name92]]&amp;data[[#All],[Category]],0),),"")</f>
        <v/>
      </c>
      <c r="F35" s="2" t="str">
        <f t="array" ref="F35">IFERROR(INDEX(data[[#All],[Email]],MATCH(get_cat!$B35&amp;$A$1,data[[#All],[Vendor Name92]]&amp;data[[#All],[Category]],0),),"")</f>
        <v/>
      </c>
      <c r="G35" s="2" t="str">
        <f t="array" ref="G35">IFERROR(INDEX(data[[#All],[COMMBUYS MBPO Link2]],MATCH(get_cat!$B35&amp;$A$1,data[[#All],[Vendor Name92]]&amp;data[[#All],[Category]],0),),"")</f>
        <v/>
      </c>
      <c r="H35" s="4" t="str">
        <f t="array" ref="H35">IFERROR(INDEX(data[[#All],[Prompt Pay83]],MATCH(get_cat!$B35&amp;$A$1,data[[#All],[Vendor Name92]]&amp;data[[#All],[Category]],0),),"")</f>
        <v/>
      </c>
      <c r="I35" s="4" t="str">
        <f t="array" ref="I35">IFERROR(INDEX(data[[#All],[% Markup Prevailing Wage94]],MATCH(get_cat!$B35&amp;$A$1,data[[#All],[Vendor Name92]]&amp;data[[#All],[Category]],0),),"")</f>
        <v/>
      </c>
      <c r="J35" s="1" t="str">
        <f t="array" ref="J35">IFERROR(INDEX(data[[#All],[Statewide]],MATCH(get_cat!$B35&amp;$A$1,data[[#All],[Vendor Name92]]&amp;data[[#All],[Category]],0),),"")</f>
        <v/>
      </c>
      <c r="K35" s="1" t="str">
        <f t="array" ref="K35">IFERROR(INDEX(data[[#All],[Barnstable]],MATCH(get_cat!$B35&amp;$A$1,data[[#All],[Vendor Name92]]&amp;data[[#All],[Category]],0),),"")</f>
        <v/>
      </c>
      <c r="L35" s="1" t="str">
        <f t="array" ref="L35">IFERROR(INDEX(data[[#All],[Berkshire]],MATCH(get_cat!$B35&amp;$A$1,data[[#All],[Vendor Name92]]&amp;data[[#All],[Category]],0),),"")</f>
        <v/>
      </c>
      <c r="M35" s="1" t="str">
        <f t="array" ref="M35">IFERROR(INDEX(data[[#All],[Bristol]],MATCH(get_cat!$B35&amp;$A$1,data[[#All],[Vendor Name92]]&amp;data[[#All],[Category]],0),),"")</f>
        <v/>
      </c>
      <c r="N35" s="1" t="str">
        <f t="array" ref="N35">IFERROR(INDEX(data[[#All],[Dukes]],MATCH(get_cat!$B35&amp;$A$1,data[[#All],[Vendor Name92]]&amp;data[[#All],[Category]],0),),"")</f>
        <v/>
      </c>
      <c r="O35" s="1" t="str">
        <f t="array" ref="O35">IFERROR(INDEX(data[[#All],[Essex]],MATCH(get_cat!$B35&amp;$A$1,data[[#All],[Vendor Name92]]&amp;data[[#All],[Category]],0),),"")</f>
        <v/>
      </c>
      <c r="P35" s="1" t="str">
        <f t="array" ref="P35">IFERROR(INDEX(data[[#All],[Franklin]],MATCH(get_cat!$B35&amp;$A$1,data[[#All],[Vendor Name92]]&amp;data[[#All],[Category]],0),),"")</f>
        <v/>
      </c>
      <c r="Q35" s="1" t="str">
        <f t="array" ref="Q35">IFERROR(INDEX(data[[#All],[Hampden]],MATCH(get_cat!$B35&amp;$A$1,data[[#All],[Vendor Name92]]&amp;data[[#All],[Category]],0),),"")</f>
        <v/>
      </c>
      <c r="R35" s="1" t="str">
        <f t="array" ref="R35">IFERROR(INDEX(data[[#All],[Hampshire]],MATCH(get_cat!$B35&amp;$A$1,data[[#All],[Vendor Name92]]&amp;data[[#All],[Category]],0),),"")</f>
        <v/>
      </c>
      <c r="S35" s="1" t="str">
        <f t="array" ref="S35">IFERROR(INDEX(data[[#All],[Middlesex]],MATCH(get_cat!$B35&amp;$A$1,data[[#All],[Vendor Name92]]&amp;data[[#All],[Category]],0),),"")</f>
        <v/>
      </c>
      <c r="T35" s="1" t="str">
        <f t="array" ref="T35">IFERROR(INDEX(data[[#All],[Nantucket]],MATCH(get_cat!$B35&amp;$A$1,data[[#All],[Vendor Name92]]&amp;data[[#All],[Category]],0),),"")</f>
        <v/>
      </c>
      <c r="U35" s="1" t="str">
        <f t="array" ref="U35">IFERROR(INDEX(data[[#All],[Norfolk]],MATCH(get_cat!$B35&amp;$A$1,data[[#All],[Vendor Name92]]&amp;data[[#All],[Category]],0),),"")</f>
        <v/>
      </c>
      <c r="V35" s="1" t="str">
        <f t="array" ref="V35">IFERROR(INDEX(data[[#All],[Plymouth]],MATCH(get_cat!$B35&amp;$A$1,data[[#All],[Vendor Name92]]&amp;data[[#All],[Category]],0),),"")</f>
        <v/>
      </c>
      <c r="W35" s="1" t="str">
        <f t="array" ref="W35">IFERROR(INDEX(data[[#All],[Suffolk]],MATCH(get_cat!$B35&amp;$A$1,data[[#All],[Vendor Name92]]&amp;data[[#All],[Category]],0),),"")</f>
        <v/>
      </c>
      <c r="X35" s="1" t="str">
        <f t="array" ref="X35">IFERROR(INDEX(data[[#All],[Worcester]],MATCH(get_cat!$B35&amp;$A$1,data[[#All],[Vendor Name92]]&amp;data[[#All],[Category]],0),),"")</f>
        <v/>
      </c>
      <c r="Y35" s="1" t="str">
        <f t="array" ref="Y35">IFERROR(INDEX(data[[#All],[Contract Doc ID]],MATCH(get_cat!$B35&amp;$A$1,data[[#All],[Vendor Name92]]&amp;data[[#All],[Category]],0),),"")</f>
        <v/>
      </c>
      <c r="Z35" s="1" t="str">
        <f t="array" ref="Z35">IFERROR(INDEX(data[[#All],[OSD Contract Manager86]],MATCH(get_cat!$B35&amp;$A$1,data[[#All],[Vendor Name92]]&amp;data[[#All],[Category]],0),),"")</f>
        <v/>
      </c>
      <c r="AA35" s="1" t="str">
        <f t="array" ref="AA35">IFERROR(INDEX(data[[#All],[Emergency Contact87]],MATCH(get_cat!$B35&amp;$A$1,data[[#All],[Vendor Name92]]&amp;data[[#All],[Category]],0),),"")</f>
        <v/>
      </c>
    </row>
    <row r="36" spans="2:27" ht="19.5" x14ac:dyDescent="0.35">
      <c r="B36" s="7" t="str">
        <f t="array" ref="B36">IFERROR(INDEX(data[[#All],[Vendor Name92]],SMALL(IF(data[[#All],[Category]]=$A$1,ROW(data[[#All],[Vendor Name92]])),ROW(35:35)),1),"")</f>
        <v/>
      </c>
      <c r="C36" s="2" t="str">
        <f t="array" ref="C36">IFERROR(INDEX(data[[#All],[Vendor Contact Info85]],MATCH(get_cat!$B36&amp;$A$1,data[[#All],[Vendor Name92]]&amp;data[[#All],[Category]],0),),"")</f>
        <v/>
      </c>
      <c r="D36" s="2" t="str">
        <f t="array" ref="D36">IFERROR(INDEX(data[[#All],[Vendor Name92]],SMALL(IF(data[[#All],[Category]]=$A$1,ROW(data[[#All],[Vendor Name92]])),ROW(35:35)),1),"")&amp;CHAR(10)&amp;IFERROR(INDEX(data[[#All],[Vendor Contact Info85]],MATCH(get_cat!$B36&amp;$A$1,data[[#All],[Vendor Name92]]&amp;data[[#All],[Category]],0),),"")</f>
        <v xml:space="preserve">
</v>
      </c>
      <c r="E36" s="8" t="str">
        <f t="array" ref="E36">IFERROR(INDEX(data[[#All],[Category]],MATCH(get_cat!$B36&amp;$A$1,data[[#All],[Vendor Name92]]&amp;data[[#All],[Category]],0),),"")</f>
        <v/>
      </c>
      <c r="F36" s="2" t="str">
        <f t="array" ref="F36">IFERROR(INDEX(data[[#All],[Email]],MATCH(get_cat!$B36&amp;$A$1,data[[#All],[Vendor Name92]]&amp;data[[#All],[Category]],0),),"")</f>
        <v/>
      </c>
      <c r="G36" s="2" t="str">
        <f t="array" ref="G36">IFERROR(INDEX(data[[#All],[COMMBUYS MBPO Link2]],MATCH(get_cat!$B36&amp;$A$1,data[[#All],[Vendor Name92]]&amp;data[[#All],[Category]],0),),"")</f>
        <v/>
      </c>
      <c r="H36" s="4" t="str">
        <f t="array" ref="H36">IFERROR(INDEX(data[[#All],[Prompt Pay83]],MATCH(get_cat!$B36&amp;$A$1,data[[#All],[Vendor Name92]]&amp;data[[#All],[Category]],0),),"")</f>
        <v/>
      </c>
      <c r="I36" s="4" t="str">
        <f t="array" ref="I36">IFERROR(INDEX(data[[#All],[% Markup Prevailing Wage94]],MATCH(get_cat!$B36&amp;$A$1,data[[#All],[Vendor Name92]]&amp;data[[#All],[Category]],0),),"")</f>
        <v/>
      </c>
      <c r="J36" s="1" t="str">
        <f t="array" ref="J36">IFERROR(INDEX(data[[#All],[Statewide]],MATCH(get_cat!$B36&amp;$A$1,data[[#All],[Vendor Name92]]&amp;data[[#All],[Category]],0),),"")</f>
        <v/>
      </c>
      <c r="K36" s="1" t="str">
        <f t="array" ref="K36">IFERROR(INDEX(data[[#All],[Barnstable]],MATCH(get_cat!$B36&amp;$A$1,data[[#All],[Vendor Name92]]&amp;data[[#All],[Category]],0),),"")</f>
        <v/>
      </c>
      <c r="L36" s="1" t="str">
        <f t="array" ref="L36">IFERROR(INDEX(data[[#All],[Berkshire]],MATCH(get_cat!$B36&amp;$A$1,data[[#All],[Vendor Name92]]&amp;data[[#All],[Category]],0),),"")</f>
        <v/>
      </c>
      <c r="M36" s="1" t="str">
        <f t="array" ref="M36">IFERROR(INDEX(data[[#All],[Bristol]],MATCH(get_cat!$B36&amp;$A$1,data[[#All],[Vendor Name92]]&amp;data[[#All],[Category]],0),),"")</f>
        <v/>
      </c>
      <c r="N36" s="1" t="str">
        <f t="array" ref="N36">IFERROR(INDEX(data[[#All],[Dukes]],MATCH(get_cat!$B36&amp;$A$1,data[[#All],[Vendor Name92]]&amp;data[[#All],[Category]],0),),"")</f>
        <v/>
      </c>
      <c r="O36" s="1" t="str">
        <f t="array" ref="O36">IFERROR(INDEX(data[[#All],[Essex]],MATCH(get_cat!$B36&amp;$A$1,data[[#All],[Vendor Name92]]&amp;data[[#All],[Category]],0),),"")</f>
        <v/>
      </c>
      <c r="P36" s="1" t="str">
        <f t="array" ref="P36">IFERROR(INDEX(data[[#All],[Franklin]],MATCH(get_cat!$B36&amp;$A$1,data[[#All],[Vendor Name92]]&amp;data[[#All],[Category]],0),),"")</f>
        <v/>
      </c>
      <c r="Q36" s="1" t="str">
        <f t="array" ref="Q36">IFERROR(INDEX(data[[#All],[Hampden]],MATCH(get_cat!$B36&amp;$A$1,data[[#All],[Vendor Name92]]&amp;data[[#All],[Category]],0),),"")</f>
        <v/>
      </c>
      <c r="R36" s="1" t="str">
        <f t="array" ref="R36">IFERROR(INDEX(data[[#All],[Hampshire]],MATCH(get_cat!$B36&amp;$A$1,data[[#All],[Vendor Name92]]&amp;data[[#All],[Category]],0),),"")</f>
        <v/>
      </c>
      <c r="S36" s="1" t="str">
        <f t="array" ref="S36">IFERROR(INDEX(data[[#All],[Middlesex]],MATCH(get_cat!$B36&amp;$A$1,data[[#All],[Vendor Name92]]&amp;data[[#All],[Category]],0),),"")</f>
        <v/>
      </c>
      <c r="T36" s="1" t="str">
        <f t="array" ref="T36">IFERROR(INDEX(data[[#All],[Nantucket]],MATCH(get_cat!$B36&amp;$A$1,data[[#All],[Vendor Name92]]&amp;data[[#All],[Category]],0),),"")</f>
        <v/>
      </c>
      <c r="U36" s="1" t="str">
        <f t="array" ref="U36">IFERROR(INDEX(data[[#All],[Norfolk]],MATCH(get_cat!$B36&amp;$A$1,data[[#All],[Vendor Name92]]&amp;data[[#All],[Category]],0),),"")</f>
        <v/>
      </c>
      <c r="V36" s="1" t="str">
        <f t="array" ref="V36">IFERROR(INDEX(data[[#All],[Plymouth]],MATCH(get_cat!$B36&amp;$A$1,data[[#All],[Vendor Name92]]&amp;data[[#All],[Category]],0),),"")</f>
        <v/>
      </c>
      <c r="W36" s="1" t="str">
        <f t="array" ref="W36">IFERROR(INDEX(data[[#All],[Suffolk]],MATCH(get_cat!$B36&amp;$A$1,data[[#All],[Vendor Name92]]&amp;data[[#All],[Category]],0),),"")</f>
        <v/>
      </c>
      <c r="X36" s="1" t="str">
        <f t="array" ref="X36">IFERROR(INDEX(data[[#All],[Worcester]],MATCH(get_cat!$B36&amp;$A$1,data[[#All],[Vendor Name92]]&amp;data[[#All],[Category]],0),),"")</f>
        <v/>
      </c>
      <c r="Y36" s="1" t="str">
        <f t="array" ref="Y36">IFERROR(INDEX(data[[#All],[Contract Doc ID]],MATCH(get_cat!$B36&amp;$A$1,data[[#All],[Vendor Name92]]&amp;data[[#All],[Category]],0),),"")</f>
        <v/>
      </c>
      <c r="Z36" s="1" t="str">
        <f t="array" ref="Z36">IFERROR(INDEX(data[[#All],[OSD Contract Manager86]],MATCH(get_cat!$B36&amp;$A$1,data[[#All],[Vendor Name92]]&amp;data[[#All],[Category]],0),),"")</f>
        <v/>
      </c>
      <c r="AA36" s="1" t="str">
        <f t="array" ref="AA36">IFERROR(INDEX(data[[#All],[Emergency Contact87]],MATCH(get_cat!$B36&amp;$A$1,data[[#All],[Vendor Name92]]&amp;data[[#All],[Category]],0),),"")</f>
        <v/>
      </c>
    </row>
    <row r="37" spans="2:27" ht="19.5" x14ac:dyDescent="0.35">
      <c r="B37" s="7" t="str">
        <f t="array" ref="B37">IFERROR(INDEX(data[[#All],[Vendor Name92]],SMALL(IF(data[[#All],[Category]]=$A$1,ROW(data[[#All],[Vendor Name92]])),ROW(36:36)),1),"")</f>
        <v/>
      </c>
      <c r="C37" s="2" t="str">
        <f t="array" ref="C37">IFERROR(INDEX(data[[#All],[Vendor Contact Info85]],MATCH(get_cat!$B37&amp;$A$1,data[[#All],[Vendor Name92]]&amp;data[[#All],[Category]],0),),"")</f>
        <v/>
      </c>
      <c r="D37" s="2" t="str">
        <f t="array" ref="D37">IFERROR(INDEX(data[[#All],[Vendor Name92]],SMALL(IF(data[[#All],[Category]]=$A$1,ROW(data[[#All],[Vendor Name92]])),ROW(36:36)),1),"")&amp;CHAR(10)&amp;IFERROR(INDEX(data[[#All],[Vendor Contact Info85]],MATCH(get_cat!$B37&amp;$A$1,data[[#All],[Vendor Name92]]&amp;data[[#All],[Category]],0),),"")</f>
        <v xml:space="preserve">
</v>
      </c>
      <c r="E37" s="8" t="str">
        <f t="array" ref="E37">IFERROR(INDEX(data[[#All],[Category]],MATCH(get_cat!$B37&amp;$A$1,data[[#All],[Vendor Name92]]&amp;data[[#All],[Category]],0),),"")</f>
        <v/>
      </c>
      <c r="F37" s="2" t="str">
        <f t="array" ref="F37">IFERROR(INDEX(data[[#All],[Email]],MATCH(get_cat!$B37&amp;$A$1,data[[#All],[Vendor Name92]]&amp;data[[#All],[Category]],0),),"")</f>
        <v/>
      </c>
      <c r="G37" s="2" t="str">
        <f t="array" ref="G37">IFERROR(INDEX(data[[#All],[COMMBUYS MBPO Link2]],MATCH(get_cat!$B37&amp;$A$1,data[[#All],[Vendor Name92]]&amp;data[[#All],[Category]],0),),"")</f>
        <v/>
      </c>
      <c r="H37" s="4" t="str">
        <f t="array" ref="H37">IFERROR(INDEX(data[[#All],[Prompt Pay83]],MATCH(get_cat!$B37&amp;$A$1,data[[#All],[Vendor Name92]]&amp;data[[#All],[Category]],0),),"")</f>
        <v/>
      </c>
      <c r="I37" s="4" t="str">
        <f t="array" ref="I37">IFERROR(INDEX(data[[#All],[% Markup Prevailing Wage94]],MATCH(get_cat!$B37&amp;$A$1,data[[#All],[Vendor Name92]]&amp;data[[#All],[Category]],0),),"")</f>
        <v/>
      </c>
      <c r="J37" s="1" t="str">
        <f t="array" ref="J37">IFERROR(INDEX(data[[#All],[Statewide]],MATCH(get_cat!$B37&amp;$A$1,data[[#All],[Vendor Name92]]&amp;data[[#All],[Category]],0),),"")</f>
        <v/>
      </c>
      <c r="K37" s="1" t="str">
        <f t="array" ref="K37">IFERROR(INDEX(data[[#All],[Barnstable]],MATCH(get_cat!$B37&amp;$A$1,data[[#All],[Vendor Name92]]&amp;data[[#All],[Category]],0),),"")</f>
        <v/>
      </c>
      <c r="L37" s="1" t="str">
        <f t="array" ref="L37">IFERROR(INDEX(data[[#All],[Berkshire]],MATCH(get_cat!$B37&amp;$A$1,data[[#All],[Vendor Name92]]&amp;data[[#All],[Category]],0),),"")</f>
        <v/>
      </c>
      <c r="M37" s="1" t="str">
        <f t="array" ref="M37">IFERROR(INDEX(data[[#All],[Bristol]],MATCH(get_cat!$B37&amp;$A$1,data[[#All],[Vendor Name92]]&amp;data[[#All],[Category]],0),),"")</f>
        <v/>
      </c>
      <c r="N37" s="1" t="str">
        <f t="array" ref="N37">IFERROR(INDEX(data[[#All],[Dukes]],MATCH(get_cat!$B37&amp;$A$1,data[[#All],[Vendor Name92]]&amp;data[[#All],[Category]],0),),"")</f>
        <v/>
      </c>
      <c r="O37" s="1" t="str">
        <f t="array" ref="O37">IFERROR(INDEX(data[[#All],[Essex]],MATCH(get_cat!$B37&amp;$A$1,data[[#All],[Vendor Name92]]&amp;data[[#All],[Category]],0),),"")</f>
        <v/>
      </c>
      <c r="P37" s="1" t="str">
        <f t="array" ref="P37">IFERROR(INDEX(data[[#All],[Franklin]],MATCH(get_cat!$B37&amp;$A$1,data[[#All],[Vendor Name92]]&amp;data[[#All],[Category]],0),),"")</f>
        <v/>
      </c>
      <c r="Q37" s="1" t="str">
        <f t="array" ref="Q37">IFERROR(INDEX(data[[#All],[Hampden]],MATCH(get_cat!$B37&amp;$A$1,data[[#All],[Vendor Name92]]&amp;data[[#All],[Category]],0),),"")</f>
        <v/>
      </c>
      <c r="R37" s="1" t="str">
        <f t="array" ref="R37">IFERROR(INDEX(data[[#All],[Hampshire]],MATCH(get_cat!$B37&amp;$A$1,data[[#All],[Vendor Name92]]&amp;data[[#All],[Category]],0),),"")</f>
        <v/>
      </c>
      <c r="S37" s="1" t="str">
        <f t="array" ref="S37">IFERROR(INDEX(data[[#All],[Middlesex]],MATCH(get_cat!$B37&amp;$A$1,data[[#All],[Vendor Name92]]&amp;data[[#All],[Category]],0),),"")</f>
        <v/>
      </c>
      <c r="T37" s="1" t="str">
        <f t="array" ref="T37">IFERROR(INDEX(data[[#All],[Nantucket]],MATCH(get_cat!$B37&amp;$A$1,data[[#All],[Vendor Name92]]&amp;data[[#All],[Category]],0),),"")</f>
        <v/>
      </c>
      <c r="U37" s="1" t="str">
        <f t="array" ref="U37">IFERROR(INDEX(data[[#All],[Norfolk]],MATCH(get_cat!$B37&amp;$A$1,data[[#All],[Vendor Name92]]&amp;data[[#All],[Category]],0),),"")</f>
        <v/>
      </c>
      <c r="V37" s="1" t="str">
        <f t="array" ref="V37">IFERROR(INDEX(data[[#All],[Plymouth]],MATCH(get_cat!$B37&amp;$A$1,data[[#All],[Vendor Name92]]&amp;data[[#All],[Category]],0),),"")</f>
        <v/>
      </c>
      <c r="W37" s="1" t="str">
        <f t="array" ref="W37">IFERROR(INDEX(data[[#All],[Suffolk]],MATCH(get_cat!$B37&amp;$A$1,data[[#All],[Vendor Name92]]&amp;data[[#All],[Category]],0),),"")</f>
        <v/>
      </c>
      <c r="X37" s="1" t="str">
        <f t="array" ref="X37">IFERROR(INDEX(data[[#All],[Worcester]],MATCH(get_cat!$B37&amp;$A$1,data[[#All],[Vendor Name92]]&amp;data[[#All],[Category]],0),),"")</f>
        <v/>
      </c>
      <c r="Y37" s="1" t="str">
        <f t="array" ref="Y37">IFERROR(INDEX(data[[#All],[Contract Doc ID]],MATCH(get_cat!$B37&amp;$A$1,data[[#All],[Vendor Name92]]&amp;data[[#All],[Category]],0),),"")</f>
        <v/>
      </c>
      <c r="Z37" s="1" t="str">
        <f t="array" ref="Z37">IFERROR(INDEX(data[[#All],[OSD Contract Manager86]],MATCH(get_cat!$B37&amp;$A$1,data[[#All],[Vendor Name92]]&amp;data[[#All],[Category]],0),),"")</f>
        <v/>
      </c>
      <c r="AA37" s="1" t="str">
        <f t="array" ref="AA37">IFERROR(INDEX(data[[#All],[Emergency Contact87]],MATCH(get_cat!$B37&amp;$A$1,data[[#All],[Vendor Name92]]&amp;data[[#All],[Category]],0),),"")</f>
        <v/>
      </c>
    </row>
    <row r="38" spans="2:27" ht="19.5" x14ac:dyDescent="0.35">
      <c r="B38" s="7" t="str">
        <f t="array" ref="B38">IFERROR(INDEX(data[[#All],[Vendor Name92]],SMALL(IF(data[[#All],[Category]]=$A$1,ROW(data[[#All],[Vendor Name92]])),ROW(37:37)),1),"")</f>
        <v/>
      </c>
      <c r="C38" s="2" t="str">
        <f t="array" ref="C38">IFERROR(INDEX(data[[#All],[Vendor Contact Info85]],MATCH(get_cat!$B38&amp;$A$1,data[[#All],[Vendor Name92]]&amp;data[[#All],[Category]],0),),"")</f>
        <v/>
      </c>
      <c r="D38" s="2" t="str">
        <f t="array" ref="D38">IFERROR(INDEX(data[[#All],[Vendor Name92]],SMALL(IF(data[[#All],[Category]]=$A$1,ROW(data[[#All],[Vendor Name92]])),ROW(37:37)),1),"")&amp;CHAR(10)&amp;IFERROR(INDEX(data[[#All],[Vendor Contact Info85]],MATCH(get_cat!$B38&amp;$A$1,data[[#All],[Vendor Name92]]&amp;data[[#All],[Category]],0),),"")</f>
        <v xml:space="preserve">
</v>
      </c>
      <c r="E38" s="8" t="str">
        <f t="array" ref="E38">IFERROR(INDEX(data[[#All],[Category]],MATCH(get_cat!$B38&amp;$A$1,data[[#All],[Vendor Name92]]&amp;data[[#All],[Category]],0),),"")</f>
        <v/>
      </c>
      <c r="F38" s="2" t="str">
        <f t="array" ref="F38">IFERROR(INDEX(data[[#All],[Email]],MATCH(get_cat!$B38&amp;$A$1,data[[#All],[Vendor Name92]]&amp;data[[#All],[Category]],0),),"")</f>
        <v/>
      </c>
      <c r="G38" s="2" t="str">
        <f t="array" ref="G38">IFERROR(INDEX(data[[#All],[COMMBUYS MBPO Link2]],MATCH(get_cat!$B38&amp;$A$1,data[[#All],[Vendor Name92]]&amp;data[[#All],[Category]],0),),"")</f>
        <v/>
      </c>
      <c r="H38" s="4" t="str">
        <f t="array" ref="H38">IFERROR(INDEX(data[[#All],[Prompt Pay83]],MATCH(get_cat!$B38&amp;$A$1,data[[#All],[Vendor Name92]]&amp;data[[#All],[Category]],0),),"")</f>
        <v/>
      </c>
      <c r="I38" s="4" t="str">
        <f t="array" ref="I38">IFERROR(INDEX(data[[#All],[% Markup Prevailing Wage94]],MATCH(get_cat!$B38&amp;$A$1,data[[#All],[Vendor Name92]]&amp;data[[#All],[Category]],0),),"")</f>
        <v/>
      </c>
      <c r="J38" s="1" t="str">
        <f t="array" ref="J38">IFERROR(INDEX(data[[#All],[Statewide]],MATCH(get_cat!$B38&amp;$A$1,data[[#All],[Vendor Name92]]&amp;data[[#All],[Category]],0),),"")</f>
        <v/>
      </c>
      <c r="K38" s="1" t="str">
        <f t="array" ref="K38">IFERROR(INDEX(data[[#All],[Barnstable]],MATCH(get_cat!$B38&amp;$A$1,data[[#All],[Vendor Name92]]&amp;data[[#All],[Category]],0),),"")</f>
        <v/>
      </c>
      <c r="L38" s="1" t="str">
        <f t="array" ref="L38">IFERROR(INDEX(data[[#All],[Berkshire]],MATCH(get_cat!$B38&amp;$A$1,data[[#All],[Vendor Name92]]&amp;data[[#All],[Category]],0),),"")</f>
        <v/>
      </c>
      <c r="M38" s="1" t="str">
        <f t="array" ref="M38">IFERROR(INDEX(data[[#All],[Bristol]],MATCH(get_cat!$B38&amp;$A$1,data[[#All],[Vendor Name92]]&amp;data[[#All],[Category]],0),),"")</f>
        <v/>
      </c>
      <c r="N38" s="1" t="str">
        <f t="array" ref="N38">IFERROR(INDEX(data[[#All],[Dukes]],MATCH(get_cat!$B38&amp;$A$1,data[[#All],[Vendor Name92]]&amp;data[[#All],[Category]],0),),"")</f>
        <v/>
      </c>
      <c r="O38" s="1" t="str">
        <f t="array" ref="O38">IFERROR(INDEX(data[[#All],[Essex]],MATCH(get_cat!$B38&amp;$A$1,data[[#All],[Vendor Name92]]&amp;data[[#All],[Category]],0),),"")</f>
        <v/>
      </c>
      <c r="P38" s="1" t="str">
        <f t="array" ref="P38">IFERROR(INDEX(data[[#All],[Franklin]],MATCH(get_cat!$B38&amp;$A$1,data[[#All],[Vendor Name92]]&amp;data[[#All],[Category]],0),),"")</f>
        <v/>
      </c>
      <c r="Q38" s="1" t="str">
        <f t="array" ref="Q38">IFERROR(INDEX(data[[#All],[Hampden]],MATCH(get_cat!$B38&amp;$A$1,data[[#All],[Vendor Name92]]&amp;data[[#All],[Category]],0),),"")</f>
        <v/>
      </c>
      <c r="R38" s="1" t="str">
        <f t="array" ref="R38">IFERROR(INDEX(data[[#All],[Hampshire]],MATCH(get_cat!$B38&amp;$A$1,data[[#All],[Vendor Name92]]&amp;data[[#All],[Category]],0),),"")</f>
        <v/>
      </c>
      <c r="S38" s="1" t="str">
        <f t="array" ref="S38">IFERROR(INDEX(data[[#All],[Middlesex]],MATCH(get_cat!$B38&amp;$A$1,data[[#All],[Vendor Name92]]&amp;data[[#All],[Category]],0),),"")</f>
        <v/>
      </c>
      <c r="T38" s="1" t="str">
        <f t="array" ref="T38">IFERROR(INDEX(data[[#All],[Nantucket]],MATCH(get_cat!$B38&amp;$A$1,data[[#All],[Vendor Name92]]&amp;data[[#All],[Category]],0),),"")</f>
        <v/>
      </c>
      <c r="U38" s="1" t="str">
        <f t="array" ref="U38">IFERROR(INDEX(data[[#All],[Norfolk]],MATCH(get_cat!$B38&amp;$A$1,data[[#All],[Vendor Name92]]&amp;data[[#All],[Category]],0),),"")</f>
        <v/>
      </c>
      <c r="V38" s="1" t="str">
        <f t="array" ref="V38">IFERROR(INDEX(data[[#All],[Plymouth]],MATCH(get_cat!$B38&amp;$A$1,data[[#All],[Vendor Name92]]&amp;data[[#All],[Category]],0),),"")</f>
        <v/>
      </c>
      <c r="W38" s="1" t="str">
        <f t="array" ref="W38">IFERROR(INDEX(data[[#All],[Suffolk]],MATCH(get_cat!$B38&amp;$A$1,data[[#All],[Vendor Name92]]&amp;data[[#All],[Category]],0),),"")</f>
        <v/>
      </c>
      <c r="X38" s="1" t="str">
        <f t="array" ref="X38">IFERROR(INDEX(data[[#All],[Worcester]],MATCH(get_cat!$B38&amp;$A$1,data[[#All],[Vendor Name92]]&amp;data[[#All],[Category]],0),),"")</f>
        <v/>
      </c>
      <c r="Y38" s="1" t="str">
        <f t="array" ref="Y38">IFERROR(INDEX(data[[#All],[Contract Doc ID]],MATCH(get_cat!$B38&amp;$A$1,data[[#All],[Vendor Name92]]&amp;data[[#All],[Category]],0),),"")</f>
        <v/>
      </c>
      <c r="Z38" s="1" t="str">
        <f t="array" ref="Z38">IFERROR(INDEX(data[[#All],[OSD Contract Manager86]],MATCH(get_cat!$B38&amp;$A$1,data[[#All],[Vendor Name92]]&amp;data[[#All],[Category]],0),),"")</f>
        <v/>
      </c>
      <c r="AA38" s="1" t="str">
        <f t="array" ref="AA38">IFERROR(INDEX(data[[#All],[Emergency Contact87]],MATCH(get_cat!$B38&amp;$A$1,data[[#All],[Vendor Name92]]&amp;data[[#All],[Category]],0),),"")</f>
        <v/>
      </c>
    </row>
    <row r="39" spans="2:27" ht="19.5" x14ac:dyDescent="0.35">
      <c r="B39" s="7" t="str">
        <f t="array" ref="B39">IFERROR(INDEX(data[[#All],[Vendor Name92]],SMALL(IF(data[[#All],[Category]]=$A$1,ROW(data[[#All],[Vendor Name92]])),ROW(38:38)),1),"")</f>
        <v/>
      </c>
      <c r="C39" s="2" t="str">
        <f t="array" ref="C39">IFERROR(INDEX(data[[#All],[Vendor Contact Info85]],MATCH(get_cat!$B39&amp;$A$1,data[[#All],[Vendor Name92]]&amp;data[[#All],[Category]],0),),"")</f>
        <v/>
      </c>
      <c r="D39" s="2" t="str">
        <f t="array" ref="D39">IFERROR(INDEX(data[[#All],[Vendor Name92]],SMALL(IF(data[[#All],[Category]]=$A$1,ROW(data[[#All],[Vendor Name92]])),ROW(38:38)),1),"")&amp;CHAR(10)&amp;IFERROR(INDEX(data[[#All],[Vendor Contact Info85]],MATCH(get_cat!$B39&amp;$A$1,data[[#All],[Vendor Name92]]&amp;data[[#All],[Category]],0),),"")</f>
        <v xml:space="preserve">
</v>
      </c>
      <c r="E39" s="8" t="str">
        <f t="array" ref="E39">IFERROR(INDEX(data[[#All],[Category]],MATCH(get_cat!$B39&amp;$A$1,data[[#All],[Vendor Name92]]&amp;data[[#All],[Category]],0),),"")</f>
        <v/>
      </c>
      <c r="F39" s="2" t="str">
        <f t="array" ref="F39">IFERROR(INDEX(data[[#All],[Email]],MATCH(get_cat!$B39&amp;$A$1,data[[#All],[Vendor Name92]]&amp;data[[#All],[Category]],0),),"")</f>
        <v/>
      </c>
      <c r="G39" s="2" t="str">
        <f t="array" ref="G39">IFERROR(INDEX(data[[#All],[COMMBUYS MBPO Link2]],MATCH(get_cat!$B39&amp;$A$1,data[[#All],[Vendor Name92]]&amp;data[[#All],[Category]],0),),"")</f>
        <v/>
      </c>
      <c r="H39" s="4" t="str">
        <f t="array" ref="H39">IFERROR(INDEX(data[[#All],[Prompt Pay83]],MATCH(get_cat!$B39&amp;$A$1,data[[#All],[Vendor Name92]]&amp;data[[#All],[Category]],0),),"")</f>
        <v/>
      </c>
      <c r="I39" s="4" t="str">
        <f t="array" ref="I39">IFERROR(INDEX(data[[#All],[% Markup Prevailing Wage94]],MATCH(get_cat!$B39&amp;$A$1,data[[#All],[Vendor Name92]]&amp;data[[#All],[Category]],0),),"")</f>
        <v/>
      </c>
      <c r="J39" s="1" t="str">
        <f t="array" ref="J39">IFERROR(INDEX(data[[#All],[Statewide]],MATCH(get_cat!$B39&amp;$A$1,data[[#All],[Vendor Name92]]&amp;data[[#All],[Category]],0),),"")</f>
        <v/>
      </c>
      <c r="K39" s="1" t="str">
        <f t="array" ref="K39">IFERROR(INDEX(data[[#All],[Barnstable]],MATCH(get_cat!$B39&amp;$A$1,data[[#All],[Vendor Name92]]&amp;data[[#All],[Category]],0),),"")</f>
        <v/>
      </c>
      <c r="L39" s="1" t="str">
        <f t="array" ref="L39">IFERROR(INDEX(data[[#All],[Berkshire]],MATCH(get_cat!$B39&amp;$A$1,data[[#All],[Vendor Name92]]&amp;data[[#All],[Category]],0),),"")</f>
        <v/>
      </c>
      <c r="M39" s="1" t="str">
        <f t="array" ref="M39">IFERROR(INDEX(data[[#All],[Bristol]],MATCH(get_cat!$B39&amp;$A$1,data[[#All],[Vendor Name92]]&amp;data[[#All],[Category]],0),),"")</f>
        <v/>
      </c>
      <c r="N39" s="1" t="str">
        <f t="array" ref="N39">IFERROR(INDEX(data[[#All],[Dukes]],MATCH(get_cat!$B39&amp;$A$1,data[[#All],[Vendor Name92]]&amp;data[[#All],[Category]],0),),"")</f>
        <v/>
      </c>
      <c r="O39" s="1" t="str">
        <f t="array" ref="O39">IFERROR(INDEX(data[[#All],[Essex]],MATCH(get_cat!$B39&amp;$A$1,data[[#All],[Vendor Name92]]&amp;data[[#All],[Category]],0),),"")</f>
        <v/>
      </c>
      <c r="P39" s="1" t="str">
        <f t="array" ref="P39">IFERROR(INDEX(data[[#All],[Franklin]],MATCH(get_cat!$B39&amp;$A$1,data[[#All],[Vendor Name92]]&amp;data[[#All],[Category]],0),),"")</f>
        <v/>
      </c>
      <c r="Q39" s="1" t="str">
        <f t="array" ref="Q39">IFERROR(INDEX(data[[#All],[Hampden]],MATCH(get_cat!$B39&amp;$A$1,data[[#All],[Vendor Name92]]&amp;data[[#All],[Category]],0),),"")</f>
        <v/>
      </c>
      <c r="R39" s="1" t="str">
        <f t="array" ref="R39">IFERROR(INDEX(data[[#All],[Hampshire]],MATCH(get_cat!$B39&amp;$A$1,data[[#All],[Vendor Name92]]&amp;data[[#All],[Category]],0),),"")</f>
        <v/>
      </c>
      <c r="S39" s="1" t="str">
        <f t="array" ref="S39">IFERROR(INDEX(data[[#All],[Middlesex]],MATCH(get_cat!$B39&amp;$A$1,data[[#All],[Vendor Name92]]&amp;data[[#All],[Category]],0),),"")</f>
        <v/>
      </c>
      <c r="T39" s="1" t="str">
        <f t="array" ref="T39">IFERROR(INDEX(data[[#All],[Nantucket]],MATCH(get_cat!$B39&amp;$A$1,data[[#All],[Vendor Name92]]&amp;data[[#All],[Category]],0),),"")</f>
        <v/>
      </c>
      <c r="U39" s="1" t="str">
        <f t="array" ref="U39">IFERROR(INDEX(data[[#All],[Norfolk]],MATCH(get_cat!$B39&amp;$A$1,data[[#All],[Vendor Name92]]&amp;data[[#All],[Category]],0),),"")</f>
        <v/>
      </c>
      <c r="V39" s="1" t="str">
        <f t="array" ref="V39">IFERROR(INDEX(data[[#All],[Plymouth]],MATCH(get_cat!$B39&amp;$A$1,data[[#All],[Vendor Name92]]&amp;data[[#All],[Category]],0),),"")</f>
        <v/>
      </c>
      <c r="W39" s="1" t="str">
        <f t="array" ref="W39">IFERROR(INDEX(data[[#All],[Suffolk]],MATCH(get_cat!$B39&amp;$A$1,data[[#All],[Vendor Name92]]&amp;data[[#All],[Category]],0),),"")</f>
        <v/>
      </c>
      <c r="X39" s="1" t="str">
        <f t="array" ref="X39">IFERROR(INDEX(data[[#All],[Worcester]],MATCH(get_cat!$B39&amp;$A$1,data[[#All],[Vendor Name92]]&amp;data[[#All],[Category]],0),),"")</f>
        <v/>
      </c>
      <c r="Y39" s="1" t="str">
        <f t="array" ref="Y39">IFERROR(INDEX(data[[#All],[Contract Doc ID]],MATCH(get_cat!$B39&amp;$A$1,data[[#All],[Vendor Name92]]&amp;data[[#All],[Category]],0),),"")</f>
        <v/>
      </c>
      <c r="Z39" s="1" t="str">
        <f t="array" ref="Z39">IFERROR(INDEX(data[[#All],[OSD Contract Manager86]],MATCH(get_cat!$B39&amp;$A$1,data[[#All],[Vendor Name92]]&amp;data[[#All],[Category]],0),),"")</f>
        <v/>
      </c>
      <c r="AA39" s="1" t="str">
        <f t="array" ref="AA39">IFERROR(INDEX(data[[#All],[Emergency Contact87]],MATCH(get_cat!$B39&amp;$A$1,data[[#All],[Vendor Name92]]&amp;data[[#All],[Category]],0),),"")</f>
        <v/>
      </c>
    </row>
    <row r="40" spans="2:27" ht="19.5" x14ac:dyDescent="0.35">
      <c r="B40" s="7" t="str">
        <f t="array" ref="B40">IFERROR(INDEX(data[[#All],[Vendor Name92]],SMALL(IF(data[[#All],[Category]]=$A$1,ROW(data[[#All],[Vendor Name92]])),ROW(39:39)),1),"")</f>
        <v/>
      </c>
      <c r="C40" s="2" t="str">
        <f t="array" ref="C40">IFERROR(INDEX(data[[#All],[Vendor Contact Info85]],MATCH(get_cat!$B40&amp;$A$1,data[[#All],[Vendor Name92]]&amp;data[[#All],[Category]],0),),"")</f>
        <v/>
      </c>
      <c r="D40" s="2" t="str">
        <f t="array" ref="D40">IFERROR(INDEX(data[[#All],[Vendor Name92]],SMALL(IF(data[[#All],[Category]]=$A$1,ROW(data[[#All],[Vendor Name92]])),ROW(39:39)),1),"")&amp;CHAR(10)&amp;IFERROR(INDEX(data[[#All],[Vendor Contact Info85]],MATCH(get_cat!$B40&amp;$A$1,data[[#All],[Vendor Name92]]&amp;data[[#All],[Category]],0),),"")</f>
        <v xml:space="preserve">
</v>
      </c>
      <c r="E40" s="8" t="str">
        <f t="array" ref="E40">IFERROR(INDEX(data[[#All],[Category]],MATCH(get_cat!$B40&amp;$A$1,data[[#All],[Vendor Name92]]&amp;data[[#All],[Category]],0),),"")</f>
        <v/>
      </c>
      <c r="F40" s="2" t="str">
        <f t="array" ref="F40">IFERROR(INDEX(data[[#All],[Email]],MATCH(get_cat!$B40&amp;$A$1,data[[#All],[Vendor Name92]]&amp;data[[#All],[Category]],0),),"")</f>
        <v/>
      </c>
      <c r="G40" s="2" t="str">
        <f t="array" ref="G40">IFERROR(INDEX(data[[#All],[COMMBUYS MBPO Link2]],MATCH(get_cat!$B40&amp;$A$1,data[[#All],[Vendor Name92]]&amp;data[[#All],[Category]],0),),"")</f>
        <v/>
      </c>
      <c r="H40" s="4" t="str">
        <f t="array" ref="H40">IFERROR(INDEX(data[[#All],[Prompt Pay83]],MATCH(get_cat!$B40&amp;$A$1,data[[#All],[Vendor Name92]]&amp;data[[#All],[Category]],0),),"")</f>
        <v/>
      </c>
      <c r="I40" s="4" t="str">
        <f t="array" ref="I40">IFERROR(INDEX(data[[#All],[% Markup Prevailing Wage94]],MATCH(get_cat!$B40&amp;$A$1,data[[#All],[Vendor Name92]]&amp;data[[#All],[Category]],0),),"")</f>
        <v/>
      </c>
      <c r="J40" s="1" t="str">
        <f t="array" ref="J40">IFERROR(INDEX(data[[#All],[Statewide]],MATCH(get_cat!$B40&amp;$A$1,data[[#All],[Vendor Name92]]&amp;data[[#All],[Category]],0),),"")</f>
        <v/>
      </c>
      <c r="K40" s="1" t="str">
        <f t="array" ref="K40">IFERROR(INDEX(data[[#All],[Barnstable]],MATCH(get_cat!$B40&amp;$A$1,data[[#All],[Vendor Name92]]&amp;data[[#All],[Category]],0),),"")</f>
        <v/>
      </c>
      <c r="L40" s="1" t="str">
        <f t="array" ref="L40">IFERROR(INDEX(data[[#All],[Berkshire]],MATCH(get_cat!$B40&amp;$A$1,data[[#All],[Vendor Name92]]&amp;data[[#All],[Category]],0),),"")</f>
        <v/>
      </c>
      <c r="M40" s="1" t="str">
        <f t="array" ref="M40">IFERROR(INDEX(data[[#All],[Bristol]],MATCH(get_cat!$B40&amp;$A$1,data[[#All],[Vendor Name92]]&amp;data[[#All],[Category]],0),),"")</f>
        <v/>
      </c>
      <c r="N40" s="1" t="str">
        <f t="array" ref="N40">IFERROR(INDEX(data[[#All],[Dukes]],MATCH(get_cat!$B40&amp;$A$1,data[[#All],[Vendor Name92]]&amp;data[[#All],[Category]],0),),"")</f>
        <v/>
      </c>
      <c r="O40" s="1" t="str">
        <f t="array" ref="O40">IFERROR(INDEX(data[[#All],[Essex]],MATCH(get_cat!$B40&amp;$A$1,data[[#All],[Vendor Name92]]&amp;data[[#All],[Category]],0),),"")</f>
        <v/>
      </c>
      <c r="P40" s="1" t="str">
        <f t="array" ref="P40">IFERROR(INDEX(data[[#All],[Franklin]],MATCH(get_cat!$B40&amp;$A$1,data[[#All],[Vendor Name92]]&amp;data[[#All],[Category]],0),),"")</f>
        <v/>
      </c>
      <c r="Q40" s="1" t="str">
        <f t="array" ref="Q40">IFERROR(INDEX(data[[#All],[Hampden]],MATCH(get_cat!$B40&amp;$A$1,data[[#All],[Vendor Name92]]&amp;data[[#All],[Category]],0),),"")</f>
        <v/>
      </c>
      <c r="R40" s="1" t="str">
        <f t="array" ref="R40">IFERROR(INDEX(data[[#All],[Hampshire]],MATCH(get_cat!$B40&amp;$A$1,data[[#All],[Vendor Name92]]&amp;data[[#All],[Category]],0),),"")</f>
        <v/>
      </c>
      <c r="S40" s="1" t="str">
        <f t="array" ref="S40">IFERROR(INDEX(data[[#All],[Middlesex]],MATCH(get_cat!$B40&amp;$A$1,data[[#All],[Vendor Name92]]&amp;data[[#All],[Category]],0),),"")</f>
        <v/>
      </c>
      <c r="T40" s="1" t="str">
        <f t="array" ref="T40">IFERROR(INDEX(data[[#All],[Nantucket]],MATCH(get_cat!$B40&amp;$A$1,data[[#All],[Vendor Name92]]&amp;data[[#All],[Category]],0),),"")</f>
        <v/>
      </c>
      <c r="U40" s="1" t="str">
        <f t="array" ref="U40">IFERROR(INDEX(data[[#All],[Norfolk]],MATCH(get_cat!$B40&amp;$A$1,data[[#All],[Vendor Name92]]&amp;data[[#All],[Category]],0),),"")</f>
        <v/>
      </c>
      <c r="V40" s="1" t="str">
        <f t="array" ref="V40">IFERROR(INDEX(data[[#All],[Plymouth]],MATCH(get_cat!$B40&amp;$A$1,data[[#All],[Vendor Name92]]&amp;data[[#All],[Category]],0),),"")</f>
        <v/>
      </c>
      <c r="W40" s="1" t="str">
        <f t="array" ref="W40">IFERROR(INDEX(data[[#All],[Suffolk]],MATCH(get_cat!$B40&amp;$A$1,data[[#All],[Vendor Name92]]&amp;data[[#All],[Category]],0),),"")</f>
        <v/>
      </c>
      <c r="X40" s="1" t="str">
        <f t="array" ref="X40">IFERROR(INDEX(data[[#All],[Worcester]],MATCH(get_cat!$B40&amp;$A$1,data[[#All],[Vendor Name92]]&amp;data[[#All],[Category]],0),),"")</f>
        <v/>
      </c>
      <c r="Y40" s="1" t="str">
        <f t="array" ref="Y40">IFERROR(INDEX(data[[#All],[Contract Doc ID]],MATCH(get_cat!$B40&amp;$A$1,data[[#All],[Vendor Name92]]&amp;data[[#All],[Category]],0),),"")</f>
        <v/>
      </c>
      <c r="Z40" s="1" t="str">
        <f t="array" ref="Z40">IFERROR(INDEX(data[[#All],[OSD Contract Manager86]],MATCH(get_cat!$B40&amp;$A$1,data[[#All],[Vendor Name92]]&amp;data[[#All],[Category]],0),),"")</f>
        <v/>
      </c>
      <c r="AA40" s="1" t="str">
        <f t="array" ref="AA40">IFERROR(INDEX(data[[#All],[Emergency Contact87]],MATCH(get_cat!$B40&amp;$A$1,data[[#All],[Vendor Name92]]&amp;data[[#All],[Category]],0),),"")</f>
        <v/>
      </c>
    </row>
    <row r="41" spans="2:27" ht="19.5" x14ac:dyDescent="0.35">
      <c r="B41" s="7" t="str">
        <f t="array" ref="B41">IFERROR(INDEX(data[[#All],[Vendor Name92]],SMALL(IF(data[[#All],[Category]]=$A$1,ROW(data[[#All],[Vendor Name92]])),ROW(40:40)),1),"")</f>
        <v/>
      </c>
      <c r="C41" s="2" t="str">
        <f t="array" ref="C41">IFERROR(INDEX(data[[#All],[Vendor Contact Info85]],MATCH(get_cat!$B41&amp;$A$1,data[[#All],[Vendor Name92]]&amp;data[[#All],[Category]],0),),"")</f>
        <v/>
      </c>
      <c r="D41" s="2" t="str">
        <f t="array" ref="D41">IFERROR(INDEX(data[[#All],[Vendor Name92]],SMALL(IF(data[[#All],[Category]]=$A$1,ROW(data[[#All],[Vendor Name92]])),ROW(40:40)),1),"")&amp;CHAR(10)&amp;IFERROR(INDEX(data[[#All],[Vendor Contact Info85]],MATCH(get_cat!$B41&amp;$A$1,data[[#All],[Vendor Name92]]&amp;data[[#All],[Category]],0),),"")</f>
        <v xml:space="preserve">
</v>
      </c>
      <c r="E41" s="8" t="str">
        <f t="array" ref="E41">IFERROR(INDEX(data[[#All],[Category]],MATCH(get_cat!$B41&amp;$A$1,data[[#All],[Vendor Name92]]&amp;data[[#All],[Category]],0),),"")</f>
        <v/>
      </c>
      <c r="F41" s="2" t="str">
        <f t="array" ref="F41">IFERROR(INDEX(data[[#All],[Email]],MATCH(get_cat!$B41&amp;$A$1,data[[#All],[Vendor Name92]]&amp;data[[#All],[Category]],0),),"")</f>
        <v/>
      </c>
      <c r="G41" s="2" t="str">
        <f t="array" ref="G41">IFERROR(INDEX(data[[#All],[COMMBUYS MBPO Link2]],MATCH(get_cat!$B41&amp;$A$1,data[[#All],[Vendor Name92]]&amp;data[[#All],[Category]],0),),"")</f>
        <v/>
      </c>
      <c r="H41" s="4" t="str">
        <f t="array" ref="H41">IFERROR(INDEX(data[[#All],[Prompt Pay83]],MATCH(get_cat!$B41&amp;$A$1,data[[#All],[Vendor Name92]]&amp;data[[#All],[Category]],0),),"")</f>
        <v/>
      </c>
      <c r="I41" s="4" t="str">
        <f t="array" ref="I41">IFERROR(INDEX(data[[#All],[% Markup Prevailing Wage94]],MATCH(get_cat!$B41&amp;$A$1,data[[#All],[Vendor Name92]]&amp;data[[#All],[Category]],0),),"")</f>
        <v/>
      </c>
      <c r="J41" s="1" t="str">
        <f t="array" ref="J41">IFERROR(INDEX(data[[#All],[Statewide]],MATCH(get_cat!$B41&amp;$A$1,data[[#All],[Vendor Name92]]&amp;data[[#All],[Category]],0),),"")</f>
        <v/>
      </c>
      <c r="K41" s="1" t="str">
        <f t="array" ref="K41">IFERROR(INDEX(data[[#All],[Barnstable]],MATCH(get_cat!$B41&amp;$A$1,data[[#All],[Vendor Name92]]&amp;data[[#All],[Category]],0),),"")</f>
        <v/>
      </c>
      <c r="L41" s="1" t="str">
        <f t="array" ref="L41">IFERROR(INDEX(data[[#All],[Berkshire]],MATCH(get_cat!$B41&amp;$A$1,data[[#All],[Vendor Name92]]&amp;data[[#All],[Category]],0),),"")</f>
        <v/>
      </c>
      <c r="M41" s="1" t="str">
        <f t="array" ref="M41">IFERROR(INDEX(data[[#All],[Bristol]],MATCH(get_cat!$B41&amp;$A$1,data[[#All],[Vendor Name92]]&amp;data[[#All],[Category]],0),),"")</f>
        <v/>
      </c>
      <c r="N41" s="1" t="str">
        <f t="array" ref="N41">IFERROR(INDEX(data[[#All],[Dukes]],MATCH(get_cat!$B41&amp;$A$1,data[[#All],[Vendor Name92]]&amp;data[[#All],[Category]],0),),"")</f>
        <v/>
      </c>
      <c r="O41" s="1" t="str">
        <f t="array" ref="O41">IFERROR(INDEX(data[[#All],[Essex]],MATCH(get_cat!$B41&amp;$A$1,data[[#All],[Vendor Name92]]&amp;data[[#All],[Category]],0),),"")</f>
        <v/>
      </c>
      <c r="P41" s="1" t="str">
        <f t="array" ref="P41">IFERROR(INDEX(data[[#All],[Franklin]],MATCH(get_cat!$B41&amp;$A$1,data[[#All],[Vendor Name92]]&amp;data[[#All],[Category]],0),),"")</f>
        <v/>
      </c>
      <c r="Q41" s="1" t="str">
        <f t="array" ref="Q41">IFERROR(INDEX(data[[#All],[Hampden]],MATCH(get_cat!$B41&amp;$A$1,data[[#All],[Vendor Name92]]&amp;data[[#All],[Category]],0),),"")</f>
        <v/>
      </c>
      <c r="R41" s="1" t="str">
        <f t="array" ref="R41">IFERROR(INDEX(data[[#All],[Hampshire]],MATCH(get_cat!$B41&amp;$A$1,data[[#All],[Vendor Name92]]&amp;data[[#All],[Category]],0),),"")</f>
        <v/>
      </c>
      <c r="S41" s="1" t="str">
        <f t="array" ref="S41">IFERROR(INDEX(data[[#All],[Middlesex]],MATCH(get_cat!$B41&amp;$A$1,data[[#All],[Vendor Name92]]&amp;data[[#All],[Category]],0),),"")</f>
        <v/>
      </c>
      <c r="T41" s="1" t="str">
        <f t="array" ref="T41">IFERROR(INDEX(data[[#All],[Nantucket]],MATCH(get_cat!$B41&amp;$A$1,data[[#All],[Vendor Name92]]&amp;data[[#All],[Category]],0),),"")</f>
        <v/>
      </c>
      <c r="U41" s="1" t="str">
        <f t="array" ref="U41">IFERROR(INDEX(data[[#All],[Norfolk]],MATCH(get_cat!$B41&amp;$A$1,data[[#All],[Vendor Name92]]&amp;data[[#All],[Category]],0),),"")</f>
        <v/>
      </c>
      <c r="V41" s="1" t="str">
        <f t="array" ref="V41">IFERROR(INDEX(data[[#All],[Plymouth]],MATCH(get_cat!$B41&amp;$A$1,data[[#All],[Vendor Name92]]&amp;data[[#All],[Category]],0),),"")</f>
        <v/>
      </c>
      <c r="W41" s="1" t="str">
        <f t="array" ref="W41">IFERROR(INDEX(data[[#All],[Suffolk]],MATCH(get_cat!$B41&amp;$A$1,data[[#All],[Vendor Name92]]&amp;data[[#All],[Category]],0),),"")</f>
        <v/>
      </c>
      <c r="X41" s="1" t="str">
        <f t="array" ref="X41">IFERROR(INDEX(data[[#All],[Worcester]],MATCH(get_cat!$B41&amp;$A$1,data[[#All],[Vendor Name92]]&amp;data[[#All],[Category]],0),),"")</f>
        <v/>
      </c>
      <c r="Y41" s="1" t="str">
        <f t="array" ref="Y41">IFERROR(INDEX(data[[#All],[Contract Doc ID]],MATCH(get_cat!$B41&amp;$A$1,data[[#All],[Vendor Name92]]&amp;data[[#All],[Category]],0),),"")</f>
        <v/>
      </c>
      <c r="Z41" s="1" t="str">
        <f t="array" ref="Z41">IFERROR(INDEX(data[[#All],[OSD Contract Manager86]],MATCH(get_cat!$B41&amp;$A$1,data[[#All],[Vendor Name92]]&amp;data[[#All],[Category]],0),),"")</f>
        <v/>
      </c>
      <c r="AA41" s="1" t="str">
        <f t="array" ref="AA41">IFERROR(INDEX(data[[#All],[Emergency Contact87]],MATCH(get_cat!$B41&amp;$A$1,data[[#All],[Vendor Name92]]&amp;data[[#All],[Category]],0),),"")</f>
        <v/>
      </c>
    </row>
    <row r="42" spans="2:27" ht="19.5" x14ac:dyDescent="0.35">
      <c r="B42" s="7" t="str">
        <f t="array" ref="B42">IFERROR(INDEX(data[[#All],[Vendor Name92]],SMALL(IF(data[[#All],[Category]]=$A$1,ROW(data[[#All],[Vendor Name92]])),ROW(41:41)),1),"")</f>
        <v/>
      </c>
      <c r="C42" s="2" t="str">
        <f t="array" ref="C42">IFERROR(INDEX(data[[#All],[Vendor Contact Info85]],MATCH(get_cat!$B42&amp;$A$1,data[[#All],[Vendor Name92]]&amp;data[[#All],[Category]],0),),"")</f>
        <v/>
      </c>
      <c r="D42" s="2" t="str">
        <f t="array" ref="D42">IFERROR(INDEX(data[[#All],[Vendor Name92]],SMALL(IF(data[[#All],[Category]]=$A$1,ROW(data[[#All],[Vendor Name92]])),ROW(41:41)),1),"")&amp;CHAR(10)&amp;IFERROR(INDEX(data[[#All],[Vendor Contact Info85]],MATCH(get_cat!$B42&amp;$A$1,data[[#All],[Vendor Name92]]&amp;data[[#All],[Category]],0),),"")</f>
        <v xml:space="preserve">
</v>
      </c>
      <c r="E42" s="8" t="str">
        <f t="array" ref="E42">IFERROR(INDEX(data[[#All],[Category]],MATCH(get_cat!$B42&amp;$A$1,data[[#All],[Vendor Name92]]&amp;data[[#All],[Category]],0),),"")</f>
        <v/>
      </c>
      <c r="F42" s="2" t="str">
        <f t="array" ref="F42">IFERROR(INDEX(data[[#All],[Email]],MATCH(get_cat!$B42&amp;$A$1,data[[#All],[Vendor Name92]]&amp;data[[#All],[Category]],0),),"")</f>
        <v/>
      </c>
      <c r="G42" s="2" t="str">
        <f t="array" ref="G42">IFERROR(INDEX(data[[#All],[COMMBUYS MBPO Link2]],MATCH(get_cat!$B42&amp;$A$1,data[[#All],[Vendor Name92]]&amp;data[[#All],[Category]],0),),"")</f>
        <v/>
      </c>
      <c r="H42" s="4" t="str">
        <f t="array" ref="H42">IFERROR(INDEX(data[[#All],[Prompt Pay83]],MATCH(get_cat!$B42&amp;$A$1,data[[#All],[Vendor Name92]]&amp;data[[#All],[Category]],0),),"")</f>
        <v/>
      </c>
      <c r="I42" s="4" t="str">
        <f t="array" ref="I42">IFERROR(INDEX(data[[#All],[% Markup Prevailing Wage94]],MATCH(get_cat!$B42&amp;$A$1,data[[#All],[Vendor Name92]]&amp;data[[#All],[Category]],0),),"")</f>
        <v/>
      </c>
      <c r="J42" s="1" t="str">
        <f t="array" ref="J42">IFERROR(INDEX(data[[#All],[Statewide]],MATCH(get_cat!$B42&amp;$A$1,data[[#All],[Vendor Name92]]&amp;data[[#All],[Category]],0),),"")</f>
        <v/>
      </c>
      <c r="K42" s="1" t="str">
        <f t="array" ref="K42">IFERROR(INDEX(data[[#All],[Barnstable]],MATCH(get_cat!$B42&amp;$A$1,data[[#All],[Vendor Name92]]&amp;data[[#All],[Category]],0),),"")</f>
        <v/>
      </c>
      <c r="L42" s="1" t="str">
        <f t="array" ref="L42">IFERROR(INDEX(data[[#All],[Berkshire]],MATCH(get_cat!$B42&amp;$A$1,data[[#All],[Vendor Name92]]&amp;data[[#All],[Category]],0),),"")</f>
        <v/>
      </c>
      <c r="M42" s="1" t="str">
        <f t="array" ref="M42">IFERROR(INDEX(data[[#All],[Bristol]],MATCH(get_cat!$B42&amp;$A$1,data[[#All],[Vendor Name92]]&amp;data[[#All],[Category]],0),),"")</f>
        <v/>
      </c>
      <c r="N42" s="1" t="str">
        <f t="array" ref="N42">IFERROR(INDEX(data[[#All],[Dukes]],MATCH(get_cat!$B42&amp;$A$1,data[[#All],[Vendor Name92]]&amp;data[[#All],[Category]],0),),"")</f>
        <v/>
      </c>
      <c r="O42" s="1" t="str">
        <f t="array" ref="O42">IFERROR(INDEX(data[[#All],[Essex]],MATCH(get_cat!$B42&amp;$A$1,data[[#All],[Vendor Name92]]&amp;data[[#All],[Category]],0),),"")</f>
        <v/>
      </c>
      <c r="P42" s="1" t="str">
        <f t="array" ref="P42">IFERROR(INDEX(data[[#All],[Franklin]],MATCH(get_cat!$B42&amp;$A$1,data[[#All],[Vendor Name92]]&amp;data[[#All],[Category]],0),),"")</f>
        <v/>
      </c>
      <c r="Q42" s="1" t="str">
        <f t="array" ref="Q42">IFERROR(INDEX(data[[#All],[Hampden]],MATCH(get_cat!$B42&amp;$A$1,data[[#All],[Vendor Name92]]&amp;data[[#All],[Category]],0),),"")</f>
        <v/>
      </c>
      <c r="R42" s="1" t="str">
        <f t="array" ref="R42">IFERROR(INDEX(data[[#All],[Hampshire]],MATCH(get_cat!$B42&amp;$A$1,data[[#All],[Vendor Name92]]&amp;data[[#All],[Category]],0),),"")</f>
        <v/>
      </c>
      <c r="S42" s="1" t="str">
        <f t="array" ref="S42">IFERROR(INDEX(data[[#All],[Middlesex]],MATCH(get_cat!$B42&amp;$A$1,data[[#All],[Vendor Name92]]&amp;data[[#All],[Category]],0),),"")</f>
        <v/>
      </c>
      <c r="T42" s="1" t="str">
        <f t="array" ref="T42">IFERROR(INDEX(data[[#All],[Nantucket]],MATCH(get_cat!$B42&amp;$A$1,data[[#All],[Vendor Name92]]&amp;data[[#All],[Category]],0),),"")</f>
        <v/>
      </c>
      <c r="U42" s="1" t="str">
        <f t="array" ref="U42">IFERROR(INDEX(data[[#All],[Norfolk]],MATCH(get_cat!$B42&amp;$A$1,data[[#All],[Vendor Name92]]&amp;data[[#All],[Category]],0),),"")</f>
        <v/>
      </c>
      <c r="V42" s="1" t="str">
        <f t="array" ref="V42">IFERROR(INDEX(data[[#All],[Plymouth]],MATCH(get_cat!$B42&amp;$A$1,data[[#All],[Vendor Name92]]&amp;data[[#All],[Category]],0),),"")</f>
        <v/>
      </c>
      <c r="W42" s="1" t="str">
        <f t="array" ref="W42">IFERROR(INDEX(data[[#All],[Suffolk]],MATCH(get_cat!$B42&amp;$A$1,data[[#All],[Vendor Name92]]&amp;data[[#All],[Category]],0),),"")</f>
        <v/>
      </c>
      <c r="X42" s="1" t="str">
        <f t="array" ref="X42">IFERROR(INDEX(data[[#All],[Worcester]],MATCH(get_cat!$B42&amp;$A$1,data[[#All],[Vendor Name92]]&amp;data[[#All],[Category]],0),),"")</f>
        <v/>
      </c>
      <c r="Y42" s="1" t="str">
        <f t="array" ref="Y42">IFERROR(INDEX(data[[#All],[Contract Doc ID]],MATCH(get_cat!$B42&amp;$A$1,data[[#All],[Vendor Name92]]&amp;data[[#All],[Category]],0),),"")</f>
        <v/>
      </c>
      <c r="Z42" s="1" t="str">
        <f t="array" ref="Z42">IFERROR(INDEX(data[[#All],[OSD Contract Manager86]],MATCH(get_cat!$B42&amp;$A$1,data[[#All],[Vendor Name92]]&amp;data[[#All],[Category]],0),),"")</f>
        <v/>
      </c>
      <c r="AA42" s="1" t="str">
        <f t="array" ref="AA42">IFERROR(INDEX(data[[#All],[Emergency Contact87]],MATCH(get_cat!$B42&amp;$A$1,data[[#All],[Vendor Name92]]&amp;data[[#All],[Category]],0),),"")</f>
        <v/>
      </c>
    </row>
    <row r="43" spans="2:27" ht="19.5" x14ac:dyDescent="0.35">
      <c r="B43" s="7" t="str">
        <f t="array" ref="B43">IFERROR(INDEX(data[[#All],[Vendor Name92]],SMALL(IF(data[[#All],[Category]]=$A$1,ROW(data[[#All],[Vendor Name92]])),ROW(42:42)),1),"")</f>
        <v/>
      </c>
      <c r="C43" s="2" t="str">
        <f t="array" ref="C43">IFERROR(INDEX(data[[#All],[Vendor Contact Info85]],MATCH(get_cat!$B43&amp;$A$1,data[[#All],[Vendor Name92]]&amp;data[[#All],[Category]],0),),"")</f>
        <v/>
      </c>
      <c r="D43" s="2" t="str">
        <f t="array" ref="D43">IFERROR(INDEX(data[[#All],[Vendor Name92]],SMALL(IF(data[[#All],[Category]]=$A$1,ROW(data[[#All],[Vendor Name92]])),ROW(42:42)),1),"")&amp;CHAR(10)&amp;IFERROR(INDEX(data[[#All],[Vendor Contact Info85]],MATCH(get_cat!$B43&amp;$A$1,data[[#All],[Vendor Name92]]&amp;data[[#All],[Category]],0),),"")</f>
        <v xml:space="preserve">
</v>
      </c>
      <c r="E43" s="8" t="str">
        <f t="array" ref="E43">IFERROR(INDEX(data[[#All],[Category]],MATCH(get_cat!$B43&amp;$A$1,data[[#All],[Vendor Name92]]&amp;data[[#All],[Category]],0),),"")</f>
        <v/>
      </c>
      <c r="F43" s="2" t="str">
        <f t="array" ref="F43">IFERROR(INDEX(data[[#All],[Email]],MATCH(get_cat!$B43&amp;$A$1,data[[#All],[Vendor Name92]]&amp;data[[#All],[Category]],0),),"")</f>
        <v/>
      </c>
      <c r="G43" s="2" t="str">
        <f t="array" ref="G43">IFERROR(INDEX(data[[#All],[COMMBUYS MBPO Link2]],MATCH(get_cat!$B43&amp;$A$1,data[[#All],[Vendor Name92]]&amp;data[[#All],[Category]],0),),"")</f>
        <v/>
      </c>
      <c r="H43" s="4" t="str">
        <f t="array" ref="H43">IFERROR(INDEX(data[[#All],[Prompt Pay83]],MATCH(get_cat!$B43&amp;$A$1,data[[#All],[Vendor Name92]]&amp;data[[#All],[Category]],0),),"")</f>
        <v/>
      </c>
      <c r="I43" s="4" t="str">
        <f t="array" ref="I43">IFERROR(INDEX(data[[#All],[% Markup Prevailing Wage94]],MATCH(get_cat!$B43&amp;$A$1,data[[#All],[Vendor Name92]]&amp;data[[#All],[Category]],0),),"")</f>
        <v/>
      </c>
      <c r="J43" s="1" t="str">
        <f t="array" ref="J43">IFERROR(INDEX(data[[#All],[Statewide]],MATCH(get_cat!$B43&amp;$A$1,data[[#All],[Vendor Name92]]&amp;data[[#All],[Category]],0),),"")</f>
        <v/>
      </c>
      <c r="K43" s="1" t="str">
        <f t="array" ref="K43">IFERROR(INDEX(data[[#All],[Barnstable]],MATCH(get_cat!$B43&amp;$A$1,data[[#All],[Vendor Name92]]&amp;data[[#All],[Category]],0),),"")</f>
        <v/>
      </c>
      <c r="L43" s="1" t="str">
        <f t="array" ref="L43">IFERROR(INDEX(data[[#All],[Berkshire]],MATCH(get_cat!$B43&amp;$A$1,data[[#All],[Vendor Name92]]&amp;data[[#All],[Category]],0),),"")</f>
        <v/>
      </c>
      <c r="M43" s="1" t="str">
        <f t="array" ref="M43">IFERROR(INDEX(data[[#All],[Bristol]],MATCH(get_cat!$B43&amp;$A$1,data[[#All],[Vendor Name92]]&amp;data[[#All],[Category]],0),),"")</f>
        <v/>
      </c>
      <c r="N43" s="1" t="str">
        <f t="array" ref="N43">IFERROR(INDEX(data[[#All],[Dukes]],MATCH(get_cat!$B43&amp;$A$1,data[[#All],[Vendor Name92]]&amp;data[[#All],[Category]],0),),"")</f>
        <v/>
      </c>
      <c r="O43" s="1" t="str">
        <f t="array" ref="O43">IFERROR(INDEX(data[[#All],[Essex]],MATCH(get_cat!$B43&amp;$A$1,data[[#All],[Vendor Name92]]&amp;data[[#All],[Category]],0),),"")</f>
        <v/>
      </c>
      <c r="P43" s="1" t="str">
        <f t="array" ref="P43">IFERROR(INDEX(data[[#All],[Franklin]],MATCH(get_cat!$B43&amp;$A$1,data[[#All],[Vendor Name92]]&amp;data[[#All],[Category]],0),),"")</f>
        <v/>
      </c>
      <c r="Q43" s="1" t="str">
        <f t="array" ref="Q43">IFERROR(INDEX(data[[#All],[Hampden]],MATCH(get_cat!$B43&amp;$A$1,data[[#All],[Vendor Name92]]&amp;data[[#All],[Category]],0),),"")</f>
        <v/>
      </c>
      <c r="R43" s="1" t="str">
        <f t="array" ref="R43">IFERROR(INDEX(data[[#All],[Hampshire]],MATCH(get_cat!$B43&amp;$A$1,data[[#All],[Vendor Name92]]&amp;data[[#All],[Category]],0),),"")</f>
        <v/>
      </c>
      <c r="S43" s="1" t="str">
        <f t="array" ref="S43">IFERROR(INDEX(data[[#All],[Middlesex]],MATCH(get_cat!$B43&amp;$A$1,data[[#All],[Vendor Name92]]&amp;data[[#All],[Category]],0),),"")</f>
        <v/>
      </c>
      <c r="T43" s="1" t="str">
        <f t="array" ref="T43">IFERROR(INDEX(data[[#All],[Nantucket]],MATCH(get_cat!$B43&amp;$A$1,data[[#All],[Vendor Name92]]&amp;data[[#All],[Category]],0),),"")</f>
        <v/>
      </c>
      <c r="U43" s="1" t="str">
        <f t="array" ref="U43">IFERROR(INDEX(data[[#All],[Norfolk]],MATCH(get_cat!$B43&amp;$A$1,data[[#All],[Vendor Name92]]&amp;data[[#All],[Category]],0),),"")</f>
        <v/>
      </c>
      <c r="V43" s="1" t="str">
        <f t="array" ref="V43">IFERROR(INDEX(data[[#All],[Plymouth]],MATCH(get_cat!$B43&amp;$A$1,data[[#All],[Vendor Name92]]&amp;data[[#All],[Category]],0),),"")</f>
        <v/>
      </c>
      <c r="W43" s="1" t="str">
        <f t="array" ref="W43">IFERROR(INDEX(data[[#All],[Suffolk]],MATCH(get_cat!$B43&amp;$A$1,data[[#All],[Vendor Name92]]&amp;data[[#All],[Category]],0),),"")</f>
        <v/>
      </c>
      <c r="X43" s="1" t="str">
        <f t="array" ref="X43">IFERROR(INDEX(data[[#All],[Worcester]],MATCH(get_cat!$B43&amp;$A$1,data[[#All],[Vendor Name92]]&amp;data[[#All],[Category]],0),),"")</f>
        <v/>
      </c>
      <c r="Y43" s="1" t="str">
        <f t="array" ref="Y43">IFERROR(INDEX(data[[#All],[Contract Doc ID]],MATCH(get_cat!$B43&amp;$A$1,data[[#All],[Vendor Name92]]&amp;data[[#All],[Category]],0),),"")</f>
        <v/>
      </c>
      <c r="Z43" s="1" t="str">
        <f t="array" ref="Z43">IFERROR(INDEX(data[[#All],[OSD Contract Manager86]],MATCH(get_cat!$B43&amp;$A$1,data[[#All],[Vendor Name92]]&amp;data[[#All],[Category]],0),),"")</f>
        <v/>
      </c>
      <c r="AA43" s="1" t="str">
        <f t="array" ref="AA43">IFERROR(INDEX(data[[#All],[Emergency Contact87]],MATCH(get_cat!$B43&amp;$A$1,data[[#All],[Vendor Name92]]&amp;data[[#All],[Category]],0),),"")</f>
        <v/>
      </c>
    </row>
    <row r="44" spans="2:27" ht="19.5" x14ac:dyDescent="0.35">
      <c r="B44" s="7" t="str">
        <f t="array" ref="B44">IFERROR(INDEX(data[[#All],[Vendor Name92]],SMALL(IF(data[[#All],[Category]]=$A$1,ROW(data[[#All],[Vendor Name92]])),ROW(43:43)),1),"")</f>
        <v/>
      </c>
      <c r="C44" s="2" t="str">
        <f t="array" ref="C44">IFERROR(INDEX(data[[#All],[Vendor Contact Info85]],MATCH(get_cat!$B44&amp;$A$1,data[[#All],[Vendor Name92]]&amp;data[[#All],[Category]],0),),"")</f>
        <v/>
      </c>
      <c r="D44" s="2" t="str">
        <f t="array" ref="D44">IFERROR(INDEX(data[[#All],[Vendor Name92]],SMALL(IF(data[[#All],[Category]]=$A$1,ROW(data[[#All],[Vendor Name92]])),ROW(43:43)),1),"")&amp;CHAR(10)&amp;IFERROR(INDEX(data[[#All],[Vendor Contact Info85]],MATCH(get_cat!$B44&amp;$A$1,data[[#All],[Vendor Name92]]&amp;data[[#All],[Category]],0),),"")</f>
        <v xml:space="preserve">
</v>
      </c>
      <c r="E44" s="8" t="str">
        <f t="array" ref="E44">IFERROR(INDEX(data[[#All],[Category]],MATCH(get_cat!$B44&amp;$A$1,data[[#All],[Vendor Name92]]&amp;data[[#All],[Category]],0),),"")</f>
        <v/>
      </c>
      <c r="F44" s="2" t="str">
        <f t="array" ref="F44">IFERROR(INDEX(data[[#All],[Email]],MATCH(get_cat!$B44&amp;$A$1,data[[#All],[Vendor Name92]]&amp;data[[#All],[Category]],0),),"")</f>
        <v/>
      </c>
      <c r="G44" s="2" t="str">
        <f t="array" ref="G44">IFERROR(INDEX(data[[#All],[COMMBUYS MBPO Link2]],MATCH(get_cat!$B44&amp;$A$1,data[[#All],[Vendor Name92]]&amp;data[[#All],[Category]],0),),"")</f>
        <v/>
      </c>
      <c r="H44" s="4" t="str">
        <f t="array" ref="H44">IFERROR(INDEX(data[[#All],[Prompt Pay83]],MATCH(get_cat!$B44&amp;$A$1,data[[#All],[Vendor Name92]]&amp;data[[#All],[Category]],0),),"")</f>
        <v/>
      </c>
      <c r="I44" s="4" t="str">
        <f t="array" ref="I44">IFERROR(INDEX(data[[#All],[% Markup Prevailing Wage94]],MATCH(get_cat!$B44&amp;$A$1,data[[#All],[Vendor Name92]]&amp;data[[#All],[Category]],0),),"")</f>
        <v/>
      </c>
      <c r="J44" s="1" t="str">
        <f t="array" ref="J44">IFERROR(INDEX(data[[#All],[Statewide]],MATCH(get_cat!$B44&amp;$A$1,data[[#All],[Vendor Name92]]&amp;data[[#All],[Category]],0),),"")</f>
        <v/>
      </c>
      <c r="K44" s="1" t="str">
        <f t="array" ref="K44">IFERROR(INDEX(data[[#All],[Barnstable]],MATCH(get_cat!$B44&amp;$A$1,data[[#All],[Vendor Name92]]&amp;data[[#All],[Category]],0),),"")</f>
        <v/>
      </c>
      <c r="L44" s="1" t="str">
        <f t="array" ref="L44">IFERROR(INDEX(data[[#All],[Berkshire]],MATCH(get_cat!$B44&amp;$A$1,data[[#All],[Vendor Name92]]&amp;data[[#All],[Category]],0),),"")</f>
        <v/>
      </c>
      <c r="M44" s="1" t="str">
        <f t="array" ref="M44">IFERROR(INDEX(data[[#All],[Bristol]],MATCH(get_cat!$B44&amp;$A$1,data[[#All],[Vendor Name92]]&amp;data[[#All],[Category]],0),),"")</f>
        <v/>
      </c>
      <c r="N44" s="1" t="str">
        <f t="array" ref="N44">IFERROR(INDEX(data[[#All],[Dukes]],MATCH(get_cat!$B44&amp;$A$1,data[[#All],[Vendor Name92]]&amp;data[[#All],[Category]],0),),"")</f>
        <v/>
      </c>
      <c r="O44" s="1" t="str">
        <f t="array" ref="O44">IFERROR(INDEX(data[[#All],[Essex]],MATCH(get_cat!$B44&amp;$A$1,data[[#All],[Vendor Name92]]&amp;data[[#All],[Category]],0),),"")</f>
        <v/>
      </c>
      <c r="P44" s="1" t="str">
        <f t="array" ref="P44">IFERROR(INDEX(data[[#All],[Franklin]],MATCH(get_cat!$B44&amp;$A$1,data[[#All],[Vendor Name92]]&amp;data[[#All],[Category]],0),),"")</f>
        <v/>
      </c>
      <c r="Q44" s="1" t="str">
        <f t="array" ref="Q44">IFERROR(INDEX(data[[#All],[Hampden]],MATCH(get_cat!$B44&amp;$A$1,data[[#All],[Vendor Name92]]&amp;data[[#All],[Category]],0),),"")</f>
        <v/>
      </c>
      <c r="R44" s="1" t="str">
        <f t="array" ref="R44">IFERROR(INDEX(data[[#All],[Hampshire]],MATCH(get_cat!$B44&amp;$A$1,data[[#All],[Vendor Name92]]&amp;data[[#All],[Category]],0),),"")</f>
        <v/>
      </c>
      <c r="S44" s="1" t="str">
        <f t="array" ref="S44">IFERROR(INDEX(data[[#All],[Middlesex]],MATCH(get_cat!$B44&amp;$A$1,data[[#All],[Vendor Name92]]&amp;data[[#All],[Category]],0),),"")</f>
        <v/>
      </c>
      <c r="T44" s="1" t="str">
        <f t="array" ref="T44">IFERROR(INDEX(data[[#All],[Nantucket]],MATCH(get_cat!$B44&amp;$A$1,data[[#All],[Vendor Name92]]&amp;data[[#All],[Category]],0),),"")</f>
        <v/>
      </c>
      <c r="U44" s="1" t="str">
        <f t="array" ref="U44">IFERROR(INDEX(data[[#All],[Norfolk]],MATCH(get_cat!$B44&amp;$A$1,data[[#All],[Vendor Name92]]&amp;data[[#All],[Category]],0),),"")</f>
        <v/>
      </c>
      <c r="V44" s="1" t="str">
        <f t="array" ref="V44">IFERROR(INDEX(data[[#All],[Plymouth]],MATCH(get_cat!$B44&amp;$A$1,data[[#All],[Vendor Name92]]&amp;data[[#All],[Category]],0),),"")</f>
        <v/>
      </c>
      <c r="W44" s="1" t="str">
        <f t="array" ref="W44">IFERROR(INDEX(data[[#All],[Suffolk]],MATCH(get_cat!$B44&amp;$A$1,data[[#All],[Vendor Name92]]&amp;data[[#All],[Category]],0),),"")</f>
        <v/>
      </c>
      <c r="X44" s="1" t="str">
        <f t="array" ref="X44">IFERROR(INDEX(data[[#All],[Worcester]],MATCH(get_cat!$B44&amp;$A$1,data[[#All],[Vendor Name92]]&amp;data[[#All],[Category]],0),),"")</f>
        <v/>
      </c>
      <c r="Y44" s="1" t="str">
        <f t="array" ref="Y44">IFERROR(INDEX(data[[#All],[Contract Doc ID]],MATCH(get_cat!$B44&amp;$A$1,data[[#All],[Vendor Name92]]&amp;data[[#All],[Category]],0),),"")</f>
        <v/>
      </c>
      <c r="Z44" s="1" t="str">
        <f t="array" ref="Z44">IFERROR(INDEX(data[[#All],[OSD Contract Manager86]],MATCH(get_cat!$B44&amp;$A$1,data[[#All],[Vendor Name92]]&amp;data[[#All],[Category]],0),),"")</f>
        <v/>
      </c>
      <c r="AA44" s="1" t="str">
        <f t="array" ref="AA44">IFERROR(INDEX(data[[#All],[Emergency Contact87]],MATCH(get_cat!$B44&amp;$A$1,data[[#All],[Vendor Name92]]&amp;data[[#All],[Category]],0),),"")</f>
        <v/>
      </c>
    </row>
    <row r="45" spans="2:27" ht="19.5" x14ac:dyDescent="0.35">
      <c r="B45" s="7" t="str">
        <f t="array" ref="B45">IFERROR(INDEX(data[[#All],[Vendor Name92]],SMALL(IF(data[[#All],[Category]]=$A$1,ROW(data[[#All],[Vendor Name92]])),ROW(44:44)),1),"")</f>
        <v/>
      </c>
      <c r="C45" s="2" t="str">
        <f t="array" ref="C45">IFERROR(INDEX(data[[#All],[Vendor Contact Info85]],MATCH(get_cat!$B45&amp;$A$1,data[[#All],[Vendor Name92]]&amp;data[[#All],[Category]],0),),"")</f>
        <v/>
      </c>
      <c r="D45" s="2" t="str">
        <f t="array" ref="D45">IFERROR(INDEX(data[[#All],[Vendor Name92]],SMALL(IF(data[[#All],[Category]]=$A$1,ROW(data[[#All],[Vendor Name92]])),ROW(44:44)),1),"")&amp;CHAR(10)&amp;IFERROR(INDEX(data[[#All],[Vendor Contact Info85]],MATCH(get_cat!$B45&amp;$A$1,data[[#All],[Vendor Name92]]&amp;data[[#All],[Category]],0),),"")</f>
        <v xml:space="preserve">
</v>
      </c>
      <c r="E45" s="8" t="str">
        <f t="array" ref="E45">IFERROR(INDEX(data[[#All],[Category]],MATCH(get_cat!$B45&amp;$A$1,data[[#All],[Vendor Name92]]&amp;data[[#All],[Category]],0),),"")</f>
        <v/>
      </c>
      <c r="F45" s="2" t="str">
        <f t="array" ref="F45">IFERROR(INDEX(data[[#All],[Email]],MATCH(get_cat!$B45&amp;$A$1,data[[#All],[Vendor Name92]]&amp;data[[#All],[Category]],0),),"")</f>
        <v/>
      </c>
      <c r="G45" s="2" t="str">
        <f t="array" ref="G45">IFERROR(INDEX(data[[#All],[COMMBUYS MBPO Link2]],MATCH(get_cat!$B45&amp;$A$1,data[[#All],[Vendor Name92]]&amp;data[[#All],[Category]],0),),"")</f>
        <v/>
      </c>
      <c r="H45" s="4" t="str">
        <f t="array" ref="H45">IFERROR(INDEX(data[[#All],[Prompt Pay83]],MATCH(get_cat!$B45&amp;$A$1,data[[#All],[Vendor Name92]]&amp;data[[#All],[Category]],0),),"")</f>
        <v/>
      </c>
      <c r="I45" s="4" t="str">
        <f t="array" ref="I45">IFERROR(INDEX(data[[#All],[% Markup Prevailing Wage94]],MATCH(get_cat!$B45&amp;$A$1,data[[#All],[Vendor Name92]]&amp;data[[#All],[Category]],0),),"")</f>
        <v/>
      </c>
      <c r="J45" s="1" t="str">
        <f t="array" ref="J45">IFERROR(INDEX(data[[#All],[Statewide]],MATCH(get_cat!$B45&amp;$A$1,data[[#All],[Vendor Name92]]&amp;data[[#All],[Category]],0),),"")</f>
        <v/>
      </c>
      <c r="K45" s="1" t="str">
        <f t="array" ref="K45">IFERROR(INDEX(data[[#All],[Barnstable]],MATCH(get_cat!$B45&amp;$A$1,data[[#All],[Vendor Name92]]&amp;data[[#All],[Category]],0),),"")</f>
        <v/>
      </c>
      <c r="L45" s="1" t="str">
        <f t="array" ref="L45">IFERROR(INDEX(data[[#All],[Berkshire]],MATCH(get_cat!$B45&amp;$A$1,data[[#All],[Vendor Name92]]&amp;data[[#All],[Category]],0),),"")</f>
        <v/>
      </c>
      <c r="M45" s="1" t="str">
        <f t="array" ref="M45">IFERROR(INDEX(data[[#All],[Bristol]],MATCH(get_cat!$B45&amp;$A$1,data[[#All],[Vendor Name92]]&amp;data[[#All],[Category]],0),),"")</f>
        <v/>
      </c>
      <c r="N45" s="1" t="str">
        <f t="array" ref="N45">IFERROR(INDEX(data[[#All],[Dukes]],MATCH(get_cat!$B45&amp;$A$1,data[[#All],[Vendor Name92]]&amp;data[[#All],[Category]],0),),"")</f>
        <v/>
      </c>
      <c r="O45" s="1" t="str">
        <f t="array" ref="O45">IFERROR(INDEX(data[[#All],[Essex]],MATCH(get_cat!$B45&amp;$A$1,data[[#All],[Vendor Name92]]&amp;data[[#All],[Category]],0),),"")</f>
        <v/>
      </c>
      <c r="P45" s="1" t="str">
        <f t="array" ref="P45">IFERROR(INDEX(data[[#All],[Franklin]],MATCH(get_cat!$B45&amp;$A$1,data[[#All],[Vendor Name92]]&amp;data[[#All],[Category]],0),),"")</f>
        <v/>
      </c>
      <c r="Q45" s="1" t="str">
        <f t="array" ref="Q45">IFERROR(INDEX(data[[#All],[Hampden]],MATCH(get_cat!$B45&amp;$A$1,data[[#All],[Vendor Name92]]&amp;data[[#All],[Category]],0),),"")</f>
        <v/>
      </c>
      <c r="R45" s="1" t="str">
        <f t="array" ref="R45">IFERROR(INDEX(data[[#All],[Hampshire]],MATCH(get_cat!$B45&amp;$A$1,data[[#All],[Vendor Name92]]&amp;data[[#All],[Category]],0),),"")</f>
        <v/>
      </c>
      <c r="S45" s="1" t="str">
        <f t="array" ref="S45">IFERROR(INDEX(data[[#All],[Middlesex]],MATCH(get_cat!$B45&amp;$A$1,data[[#All],[Vendor Name92]]&amp;data[[#All],[Category]],0),),"")</f>
        <v/>
      </c>
      <c r="T45" s="1" t="str">
        <f t="array" ref="T45">IFERROR(INDEX(data[[#All],[Nantucket]],MATCH(get_cat!$B45&amp;$A$1,data[[#All],[Vendor Name92]]&amp;data[[#All],[Category]],0),),"")</f>
        <v/>
      </c>
      <c r="U45" s="1" t="str">
        <f t="array" ref="U45">IFERROR(INDEX(data[[#All],[Norfolk]],MATCH(get_cat!$B45&amp;$A$1,data[[#All],[Vendor Name92]]&amp;data[[#All],[Category]],0),),"")</f>
        <v/>
      </c>
      <c r="V45" s="1" t="str">
        <f t="array" ref="V45">IFERROR(INDEX(data[[#All],[Plymouth]],MATCH(get_cat!$B45&amp;$A$1,data[[#All],[Vendor Name92]]&amp;data[[#All],[Category]],0),),"")</f>
        <v/>
      </c>
      <c r="W45" s="1" t="str">
        <f t="array" ref="W45">IFERROR(INDEX(data[[#All],[Suffolk]],MATCH(get_cat!$B45&amp;$A$1,data[[#All],[Vendor Name92]]&amp;data[[#All],[Category]],0),),"")</f>
        <v/>
      </c>
      <c r="X45" s="1" t="str">
        <f t="array" ref="X45">IFERROR(INDEX(data[[#All],[Worcester]],MATCH(get_cat!$B45&amp;$A$1,data[[#All],[Vendor Name92]]&amp;data[[#All],[Category]],0),),"")</f>
        <v/>
      </c>
      <c r="Y45" s="1" t="str">
        <f t="array" ref="Y45">IFERROR(INDEX(data[[#All],[Contract Doc ID]],MATCH(get_cat!$B45&amp;$A$1,data[[#All],[Vendor Name92]]&amp;data[[#All],[Category]],0),),"")</f>
        <v/>
      </c>
      <c r="Z45" s="1" t="str">
        <f t="array" ref="Z45">IFERROR(INDEX(data[[#All],[OSD Contract Manager86]],MATCH(get_cat!$B45&amp;$A$1,data[[#All],[Vendor Name92]]&amp;data[[#All],[Category]],0),),"")</f>
        <v/>
      </c>
      <c r="AA45" s="1" t="str">
        <f t="array" ref="AA45">IFERROR(INDEX(data[[#All],[Emergency Contact87]],MATCH(get_cat!$B45&amp;$A$1,data[[#All],[Vendor Name92]]&amp;data[[#All],[Category]],0),),"")</f>
        <v/>
      </c>
    </row>
    <row r="46" spans="2:27" ht="19.5" x14ac:dyDescent="0.35">
      <c r="B46" s="7" t="str">
        <f t="array" ref="B46">IFERROR(INDEX(data[[#All],[Vendor Name92]],SMALL(IF(data[[#All],[Category]]=$A$1,ROW(data[[#All],[Vendor Name92]])),ROW(45:45)),1),"")</f>
        <v/>
      </c>
      <c r="C46" s="2" t="str">
        <f t="array" ref="C46">IFERROR(INDEX(data[[#All],[Vendor Contact Info85]],MATCH(get_cat!$B46&amp;$A$1,data[[#All],[Vendor Name92]]&amp;data[[#All],[Category]],0),),"")</f>
        <v/>
      </c>
      <c r="D46" s="2" t="str">
        <f t="array" ref="D46">IFERROR(INDEX(data[[#All],[Vendor Name92]],SMALL(IF(data[[#All],[Category]]=$A$1,ROW(data[[#All],[Vendor Name92]])),ROW(45:45)),1),"")&amp;CHAR(10)&amp;IFERROR(INDEX(data[[#All],[Vendor Contact Info85]],MATCH(get_cat!$B46&amp;$A$1,data[[#All],[Vendor Name92]]&amp;data[[#All],[Category]],0),),"")</f>
        <v xml:space="preserve">
</v>
      </c>
      <c r="E46" s="8" t="str">
        <f t="array" ref="E46">IFERROR(INDEX(data[[#All],[Category]],MATCH(get_cat!$B46&amp;$A$1,data[[#All],[Vendor Name92]]&amp;data[[#All],[Category]],0),),"")</f>
        <v/>
      </c>
      <c r="F46" s="2" t="str">
        <f t="array" ref="F46">IFERROR(INDEX(data[[#All],[Email]],MATCH(get_cat!$B46&amp;$A$1,data[[#All],[Vendor Name92]]&amp;data[[#All],[Category]],0),),"")</f>
        <v/>
      </c>
      <c r="G46" s="2" t="str">
        <f t="array" ref="G46">IFERROR(INDEX(data[[#All],[COMMBUYS MBPO Link2]],MATCH(get_cat!$B46&amp;$A$1,data[[#All],[Vendor Name92]]&amp;data[[#All],[Category]],0),),"")</f>
        <v/>
      </c>
      <c r="H46" s="4" t="str">
        <f t="array" ref="H46">IFERROR(INDEX(data[[#All],[Prompt Pay83]],MATCH(get_cat!$B46&amp;$A$1,data[[#All],[Vendor Name92]]&amp;data[[#All],[Category]],0),),"")</f>
        <v/>
      </c>
      <c r="I46" s="4" t="str">
        <f t="array" ref="I46">IFERROR(INDEX(data[[#All],[% Markup Prevailing Wage94]],MATCH(get_cat!$B46&amp;$A$1,data[[#All],[Vendor Name92]]&amp;data[[#All],[Category]],0),),"")</f>
        <v/>
      </c>
      <c r="J46" s="1" t="str">
        <f t="array" ref="J46">IFERROR(INDEX(data[[#All],[Statewide]],MATCH(get_cat!$B46&amp;$A$1,data[[#All],[Vendor Name92]]&amp;data[[#All],[Category]],0),),"")</f>
        <v/>
      </c>
      <c r="K46" s="1" t="str">
        <f t="array" ref="K46">IFERROR(INDEX(data[[#All],[Barnstable]],MATCH(get_cat!$B46&amp;$A$1,data[[#All],[Vendor Name92]]&amp;data[[#All],[Category]],0),),"")</f>
        <v/>
      </c>
      <c r="L46" s="1" t="str">
        <f t="array" ref="L46">IFERROR(INDEX(data[[#All],[Berkshire]],MATCH(get_cat!$B46&amp;$A$1,data[[#All],[Vendor Name92]]&amp;data[[#All],[Category]],0),),"")</f>
        <v/>
      </c>
      <c r="M46" s="1" t="str">
        <f t="array" ref="M46">IFERROR(INDEX(data[[#All],[Bristol]],MATCH(get_cat!$B46&amp;$A$1,data[[#All],[Vendor Name92]]&amp;data[[#All],[Category]],0),),"")</f>
        <v/>
      </c>
      <c r="N46" s="1" t="str">
        <f t="array" ref="N46">IFERROR(INDEX(data[[#All],[Dukes]],MATCH(get_cat!$B46&amp;$A$1,data[[#All],[Vendor Name92]]&amp;data[[#All],[Category]],0),),"")</f>
        <v/>
      </c>
      <c r="O46" s="1" t="str">
        <f t="array" ref="O46">IFERROR(INDEX(data[[#All],[Essex]],MATCH(get_cat!$B46&amp;$A$1,data[[#All],[Vendor Name92]]&amp;data[[#All],[Category]],0),),"")</f>
        <v/>
      </c>
      <c r="P46" s="1" t="str">
        <f t="array" ref="P46">IFERROR(INDEX(data[[#All],[Franklin]],MATCH(get_cat!$B46&amp;$A$1,data[[#All],[Vendor Name92]]&amp;data[[#All],[Category]],0),),"")</f>
        <v/>
      </c>
      <c r="Q46" s="1" t="str">
        <f t="array" ref="Q46">IFERROR(INDEX(data[[#All],[Hampden]],MATCH(get_cat!$B46&amp;$A$1,data[[#All],[Vendor Name92]]&amp;data[[#All],[Category]],0),),"")</f>
        <v/>
      </c>
      <c r="R46" s="1" t="str">
        <f t="array" ref="R46">IFERROR(INDEX(data[[#All],[Hampshire]],MATCH(get_cat!$B46&amp;$A$1,data[[#All],[Vendor Name92]]&amp;data[[#All],[Category]],0),),"")</f>
        <v/>
      </c>
      <c r="S46" s="1" t="str">
        <f t="array" ref="S46">IFERROR(INDEX(data[[#All],[Middlesex]],MATCH(get_cat!$B46&amp;$A$1,data[[#All],[Vendor Name92]]&amp;data[[#All],[Category]],0),),"")</f>
        <v/>
      </c>
      <c r="T46" s="1" t="str">
        <f t="array" ref="T46">IFERROR(INDEX(data[[#All],[Nantucket]],MATCH(get_cat!$B46&amp;$A$1,data[[#All],[Vendor Name92]]&amp;data[[#All],[Category]],0),),"")</f>
        <v/>
      </c>
      <c r="U46" s="1" t="str">
        <f t="array" ref="U46">IFERROR(INDEX(data[[#All],[Norfolk]],MATCH(get_cat!$B46&amp;$A$1,data[[#All],[Vendor Name92]]&amp;data[[#All],[Category]],0),),"")</f>
        <v/>
      </c>
      <c r="V46" s="1" t="str">
        <f t="array" ref="V46">IFERROR(INDEX(data[[#All],[Plymouth]],MATCH(get_cat!$B46&amp;$A$1,data[[#All],[Vendor Name92]]&amp;data[[#All],[Category]],0),),"")</f>
        <v/>
      </c>
      <c r="W46" s="1" t="str">
        <f t="array" ref="W46">IFERROR(INDEX(data[[#All],[Suffolk]],MATCH(get_cat!$B46&amp;$A$1,data[[#All],[Vendor Name92]]&amp;data[[#All],[Category]],0),),"")</f>
        <v/>
      </c>
      <c r="X46" s="1" t="str">
        <f t="array" ref="X46">IFERROR(INDEX(data[[#All],[Worcester]],MATCH(get_cat!$B46&amp;$A$1,data[[#All],[Vendor Name92]]&amp;data[[#All],[Category]],0),),"")</f>
        <v/>
      </c>
      <c r="Y46" s="1" t="str">
        <f t="array" ref="Y46">IFERROR(INDEX(data[[#All],[Contract Doc ID]],MATCH(get_cat!$B46&amp;$A$1,data[[#All],[Vendor Name92]]&amp;data[[#All],[Category]],0),),"")</f>
        <v/>
      </c>
      <c r="Z46" s="1" t="str">
        <f t="array" ref="Z46">IFERROR(INDEX(data[[#All],[OSD Contract Manager86]],MATCH(get_cat!$B46&amp;$A$1,data[[#All],[Vendor Name92]]&amp;data[[#All],[Category]],0),),"")</f>
        <v/>
      </c>
      <c r="AA46" s="1" t="str">
        <f t="array" ref="AA46">IFERROR(INDEX(data[[#All],[Emergency Contact87]],MATCH(get_cat!$B46&amp;$A$1,data[[#All],[Vendor Name92]]&amp;data[[#All],[Category]],0),),"")</f>
        <v/>
      </c>
    </row>
    <row r="47" spans="2:27" ht="19.5" x14ac:dyDescent="0.35">
      <c r="B47" s="7" t="str">
        <f t="array" ref="B47">IFERROR(INDEX(data[[#All],[Vendor Name92]],SMALL(IF(data[[#All],[Category]]=$A$1,ROW(data[[#All],[Vendor Name92]])),ROW(46:46)),1),"")</f>
        <v/>
      </c>
      <c r="C47" s="2" t="str">
        <f t="array" ref="C47">IFERROR(INDEX(data[[#All],[Vendor Contact Info85]],MATCH(get_cat!$B47&amp;$A$1,data[[#All],[Vendor Name92]]&amp;data[[#All],[Category]],0),),"")</f>
        <v/>
      </c>
      <c r="D47" s="2" t="str">
        <f t="array" ref="D47">IFERROR(INDEX(data[[#All],[Vendor Name92]],SMALL(IF(data[[#All],[Category]]=$A$1,ROW(data[[#All],[Vendor Name92]])),ROW(46:46)),1),"")&amp;CHAR(10)&amp;IFERROR(INDEX(data[[#All],[Vendor Contact Info85]],MATCH(get_cat!$B47&amp;$A$1,data[[#All],[Vendor Name92]]&amp;data[[#All],[Category]],0),),"")</f>
        <v xml:space="preserve">
</v>
      </c>
      <c r="E47" s="8" t="str">
        <f t="array" ref="E47">IFERROR(INDEX(data[[#All],[Category]],MATCH(get_cat!$B47&amp;$A$1,data[[#All],[Vendor Name92]]&amp;data[[#All],[Category]],0),),"")</f>
        <v/>
      </c>
      <c r="F47" s="2" t="str">
        <f t="array" ref="F47">IFERROR(INDEX(data[[#All],[Email]],MATCH(get_cat!$B47&amp;$A$1,data[[#All],[Vendor Name92]]&amp;data[[#All],[Category]],0),),"")</f>
        <v/>
      </c>
      <c r="G47" s="2" t="str">
        <f t="array" ref="G47">IFERROR(INDEX(data[[#All],[COMMBUYS MBPO Link2]],MATCH(get_cat!$B47&amp;$A$1,data[[#All],[Vendor Name92]]&amp;data[[#All],[Category]],0),),"")</f>
        <v/>
      </c>
      <c r="H47" s="4" t="str">
        <f t="array" ref="H47">IFERROR(INDEX(data[[#All],[Prompt Pay83]],MATCH(get_cat!$B47&amp;$A$1,data[[#All],[Vendor Name92]]&amp;data[[#All],[Category]],0),),"")</f>
        <v/>
      </c>
      <c r="I47" s="4" t="str">
        <f t="array" ref="I47">IFERROR(INDEX(data[[#All],[% Markup Prevailing Wage94]],MATCH(get_cat!$B47&amp;$A$1,data[[#All],[Vendor Name92]]&amp;data[[#All],[Category]],0),),"")</f>
        <v/>
      </c>
      <c r="J47" s="1" t="str">
        <f t="array" ref="J47">IFERROR(INDEX(data[[#All],[Statewide]],MATCH(get_cat!$B47&amp;$A$1,data[[#All],[Vendor Name92]]&amp;data[[#All],[Category]],0),),"")</f>
        <v/>
      </c>
      <c r="K47" s="1" t="str">
        <f t="array" ref="K47">IFERROR(INDEX(data[[#All],[Barnstable]],MATCH(get_cat!$B47&amp;$A$1,data[[#All],[Vendor Name92]]&amp;data[[#All],[Category]],0),),"")</f>
        <v/>
      </c>
      <c r="L47" s="1" t="str">
        <f t="array" ref="L47">IFERROR(INDEX(data[[#All],[Berkshire]],MATCH(get_cat!$B47&amp;$A$1,data[[#All],[Vendor Name92]]&amp;data[[#All],[Category]],0),),"")</f>
        <v/>
      </c>
      <c r="M47" s="1" t="str">
        <f t="array" ref="M47">IFERROR(INDEX(data[[#All],[Bristol]],MATCH(get_cat!$B47&amp;$A$1,data[[#All],[Vendor Name92]]&amp;data[[#All],[Category]],0),),"")</f>
        <v/>
      </c>
      <c r="N47" s="1" t="str">
        <f t="array" ref="N47">IFERROR(INDEX(data[[#All],[Dukes]],MATCH(get_cat!$B47&amp;$A$1,data[[#All],[Vendor Name92]]&amp;data[[#All],[Category]],0),),"")</f>
        <v/>
      </c>
      <c r="O47" s="1" t="str">
        <f t="array" ref="O47">IFERROR(INDEX(data[[#All],[Essex]],MATCH(get_cat!$B47&amp;$A$1,data[[#All],[Vendor Name92]]&amp;data[[#All],[Category]],0),),"")</f>
        <v/>
      </c>
      <c r="P47" s="1" t="str">
        <f t="array" ref="P47">IFERROR(INDEX(data[[#All],[Franklin]],MATCH(get_cat!$B47&amp;$A$1,data[[#All],[Vendor Name92]]&amp;data[[#All],[Category]],0),),"")</f>
        <v/>
      </c>
      <c r="Q47" s="1" t="str">
        <f t="array" ref="Q47">IFERROR(INDEX(data[[#All],[Hampden]],MATCH(get_cat!$B47&amp;$A$1,data[[#All],[Vendor Name92]]&amp;data[[#All],[Category]],0),),"")</f>
        <v/>
      </c>
      <c r="R47" s="1" t="str">
        <f t="array" ref="R47">IFERROR(INDEX(data[[#All],[Hampshire]],MATCH(get_cat!$B47&amp;$A$1,data[[#All],[Vendor Name92]]&amp;data[[#All],[Category]],0),),"")</f>
        <v/>
      </c>
      <c r="S47" s="1" t="str">
        <f t="array" ref="S47">IFERROR(INDEX(data[[#All],[Middlesex]],MATCH(get_cat!$B47&amp;$A$1,data[[#All],[Vendor Name92]]&amp;data[[#All],[Category]],0),),"")</f>
        <v/>
      </c>
      <c r="T47" s="1" t="str">
        <f t="array" ref="T47">IFERROR(INDEX(data[[#All],[Nantucket]],MATCH(get_cat!$B47&amp;$A$1,data[[#All],[Vendor Name92]]&amp;data[[#All],[Category]],0),),"")</f>
        <v/>
      </c>
      <c r="U47" s="1" t="str">
        <f t="array" ref="U47">IFERROR(INDEX(data[[#All],[Norfolk]],MATCH(get_cat!$B47&amp;$A$1,data[[#All],[Vendor Name92]]&amp;data[[#All],[Category]],0),),"")</f>
        <v/>
      </c>
      <c r="V47" s="1" t="str">
        <f t="array" ref="V47">IFERROR(INDEX(data[[#All],[Plymouth]],MATCH(get_cat!$B47&amp;$A$1,data[[#All],[Vendor Name92]]&amp;data[[#All],[Category]],0),),"")</f>
        <v/>
      </c>
      <c r="W47" s="1" t="str">
        <f t="array" ref="W47">IFERROR(INDEX(data[[#All],[Suffolk]],MATCH(get_cat!$B47&amp;$A$1,data[[#All],[Vendor Name92]]&amp;data[[#All],[Category]],0),),"")</f>
        <v/>
      </c>
      <c r="X47" s="1" t="str">
        <f t="array" ref="X47">IFERROR(INDEX(data[[#All],[Worcester]],MATCH(get_cat!$B47&amp;$A$1,data[[#All],[Vendor Name92]]&amp;data[[#All],[Category]],0),),"")</f>
        <v/>
      </c>
      <c r="Y47" s="1" t="str">
        <f t="array" ref="Y47">IFERROR(INDEX(data[[#All],[Contract Doc ID]],MATCH(get_cat!$B47&amp;$A$1,data[[#All],[Vendor Name92]]&amp;data[[#All],[Category]],0),),"")</f>
        <v/>
      </c>
      <c r="Z47" s="1" t="str">
        <f t="array" ref="Z47">IFERROR(INDEX(data[[#All],[OSD Contract Manager86]],MATCH(get_cat!$B47&amp;$A$1,data[[#All],[Vendor Name92]]&amp;data[[#All],[Category]],0),),"")</f>
        <v/>
      </c>
      <c r="AA47" s="1" t="str">
        <f t="array" ref="AA47">IFERROR(INDEX(data[[#All],[Emergency Contact87]],MATCH(get_cat!$B47&amp;$A$1,data[[#All],[Vendor Name92]]&amp;data[[#All],[Category]],0),),"")</f>
        <v/>
      </c>
    </row>
    <row r="48" spans="2:27" ht="19.5" x14ac:dyDescent="0.35">
      <c r="B48" s="7" t="str">
        <f t="array" ref="B48">IFERROR(INDEX(data[[#All],[Vendor Name92]],SMALL(IF(data[[#All],[Category]]=$A$1,ROW(data[[#All],[Vendor Name92]])),ROW(47:47)),1),"")</f>
        <v/>
      </c>
      <c r="C48" s="2" t="str">
        <f t="array" ref="C48">IFERROR(INDEX(data[[#All],[Vendor Contact Info85]],MATCH(get_cat!$B48&amp;$A$1,data[[#All],[Vendor Name92]]&amp;data[[#All],[Category]],0),),"")</f>
        <v/>
      </c>
      <c r="D48" s="2" t="str">
        <f t="array" ref="D48">IFERROR(INDEX(data[[#All],[Vendor Name92]],SMALL(IF(data[[#All],[Category]]=$A$1,ROW(data[[#All],[Vendor Name92]])),ROW(47:47)),1),"")&amp;CHAR(10)&amp;IFERROR(INDEX(data[[#All],[Vendor Contact Info85]],MATCH(get_cat!$B48&amp;$A$1,data[[#All],[Vendor Name92]]&amp;data[[#All],[Category]],0),),"")</f>
        <v xml:space="preserve">
</v>
      </c>
      <c r="E48" s="8" t="str">
        <f t="array" ref="E48">IFERROR(INDEX(data[[#All],[Category]],MATCH(get_cat!$B48&amp;$A$1,data[[#All],[Vendor Name92]]&amp;data[[#All],[Category]],0),),"")</f>
        <v/>
      </c>
      <c r="F48" s="2" t="str">
        <f t="array" ref="F48">IFERROR(INDEX(data[[#All],[Email]],MATCH(get_cat!$B48&amp;$A$1,data[[#All],[Vendor Name92]]&amp;data[[#All],[Category]],0),),"")</f>
        <v/>
      </c>
      <c r="G48" s="2" t="str">
        <f t="array" ref="G48">IFERROR(INDEX(data[[#All],[COMMBUYS MBPO Link2]],MATCH(get_cat!$B48&amp;$A$1,data[[#All],[Vendor Name92]]&amp;data[[#All],[Category]],0),),"")</f>
        <v/>
      </c>
      <c r="H48" s="4" t="str">
        <f t="array" ref="H48">IFERROR(INDEX(data[[#All],[Prompt Pay83]],MATCH(get_cat!$B48&amp;$A$1,data[[#All],[Vendor Name92]]&amp;data[[#All],[Category]],0),),"")</f>
        <v/>
      </c>
      <c r="I48" s="4" t="str">
        <f t="array" ref="I48">IFERROR(INDEX(data[[#All],[% Markup Prevailing Wage94]],MATCH(get_cat!$B48&amp;$A$1,data[[#All],[Vendor Name92]]&amp;data[[#All],[Category]],0),),"")</f>
        <v/>
      </c>
      <c r="J48" s="1" t="str">
        <f t="array" ref="J48">IFERROR(INDEX(data[[#All],[Statewide]],MATCH(get_cat!$B48&amp;$A$1,data[[#All],[Vendor Name92]]&amp;data[[#All],[Category]],0),),"")</f>
        <v/>
      </c>
      <c r="K48" s="1" t="str">
        <f t="array" ref="K48">IFERROR(INDEX(data[[#All],[Barnstable]],MATCH(get_cat!$B48&amp;$A$1,data[[#All],[Vendor Name92]]&amp;data[[#All],[Category]],0),),"")</f>
        <v/>
      </c>
      <c r="L48" s="1" t="str">
        <f t="array" ref="L48">IFERROR(INDEX(data[[#All],[Berkshire]],MATCH(get_cat!$B48&amp;$A$1,data[[#All],[Vendor Name92]]&amp;data[[#All],[Category]],0),),"")</f>
        <v/>
      </c>
      <c r="M48" s="1" t="str">
        <f t="array" ref="M48">IFERROR(INDEX(data[[#All],[Bristol]],MATCH(get_cat!$B48&amp;$A$1,data[[#All],[Vendor Name92]]&amp;data[[#All],[Category]],0),),"")</f>
        <v/>
      </c>
      <c r="N48" s="1" t="str">
        <f t="array" ref="N48">IFERROR(INDEX(data[[#All],[Dukes]],MATCH(get_cat!$B48&amp;$A$1,data[[#All],[Vendor Name92]]&amp;data[[#All],[Category]],0),),"")</f>
        <v/>
      </c>
      <c r="O48" s="1" t="str">
        <f t="array" ref="O48">IFERROR(INDEX(data[[#All],[Essex]],MATCH(get_cat!$B48&amp;$A$1,data[[#All],[Vendor Name92]]&amp;data[[#All],[Category]],0),),"")</f>
        <v/>
      </c>
      <c r="P48" s="1" t="str">
        <f t="array" ref="P48">IFERROR(INDEX(data[[#All],[Franklin]],MATCH(get_cat!$B48&amp;$A$1,data[[#All],[Vendor Name92]]&amp;data[[#All],[Category]],0),),"")</f>
        <v/>
      </c>
      <c r="Q48" s="1" t="str">
        <f t="array" ref="Q48">IFERROR(INDEX(data[[#All],[Hampden]],MATCH(get_cat!$B48&amp;$A$1,data[[#All],[Vendor Name92]]&amp;data[[#All],[Category]],0),),"")</f>
        <v/>
      </c>
      <c r="R48" s="1" t="str">
        <f t="array" ref="R48">IFERROR(INDEX(data[[#All],[Hampshire]],MATCH(get_cat!$B48&amp;$A$1,data[[#All],[Vendor Name92]]&amp;data[[#All],[Category]],0),),"")</f>
        <v/>
      </c>
      <c r="S48" s="1" t="str">
        <f t="array" ref="S48">IFERROR(INDEX(data[[#All],[Middlesex]],MATCH(get_cat!$B48&amp;$A$1,data[[#All],[Vendor Name92]]&amp;data[[#All],[Category]],0),),"")</f>
        <v/>
      </c>
      <c r="T48" s="1" t="str">
        <f t="array" ref="T48">IFERROR(INDEX(data[[#All],[Nantucket]],MATCH(get_cat!$B48&amp;$A$1,data[[#All],[Vendor Name92]]&amp;data[[#All],[Category]],0),),"")</f>
        <v/>
      </c>
      <c r="U48" s="1" t="str">
        <f t="array" ref="U48">IFERROR(INDEX(data[[#All],[Norfolk]],MATCH(get_cat!$B48&amp;$A$1,data[[#All],[Vendor Name92]]&amp;data[[#All],[Category]],0),),"")</f>
        <v/>
      </c>
      <c r="V48" s="1" t="str">
        <f t="array" ref="V48">IFERROR(INDEX(data[[#All],[Plymouth]],MATCH(get_cat!$B48&amp;$A$1,data[[#All],[Vendor Name92]]&amp;data[[#All],[Category]],0),),"")</f>
        <v/>
      </c>
      <c r="W48" s="1" t="str">
        <f t="array" ref="W48">IFERROR(INDEX(data[[#All],[Suffolk]],MATCH(get_cat!$B48&amp;$A$1,data[[#All],[Vendor Name92]]&amp;data[[#All],[Category]],0),),"")</f>
        <v/>
      </c>
      <c r="X48" s="1" t="str">
        <f t="array" ref="X48">IFERROR(INDEX(data[[#All],[Worcester]],MATCH(get_cat!$B48&amp;$A$1,data[[#All],[Vendor Name92]]&amp;data[[#All],[Category]],0),),"")</f>
        <v/>
      </c>
      <c r="Y48" s="1" t="str">
        <f t="array" ref="Y48">IFERROR(INDEX(data[[#All],[Contract Doc ID]],MATCH(get_cat!$B48&amp;$A$1,data[[#All],[Vendor Name92]]&amp;data[[#All],[Category]],0),),"")</f>
        <v/>
      </c>
      <c r="Z48" s="1" t="str">
        <f t="array" ref="Z48">IFERROR(INDEX(data[[#All],[OSD Contract Manager86]],MATCH(get_cat!$B48&amp;$A$1,data[[#All],[Vendor Name92]]&amp;data[[#All],[Category]],0),),"")</f>
        <v/>
      </c>
      <c r="AA48" s="1" t="str">
        <f t="array" ref="AA48">IFERROR(INDEX(data[[#All],[Emergency Contact87]],MATCH(get_cat!$B48&amp;$A$1,data[[#All],[Vendor Name92]]&amp;data[[#All],[Category]],0),),"")</f>
        <v/>
      </c>
    </row>
    <row r="49" spans="2:27" ht="19.5" x14ac:dyDescent="0.35">
      <c r="B49" s="7" t="str">
        <f t="array" ref="B49">IFERROR(INDEX(data[[#All],[Vendor Name92]],SMALL(IF(data[[#All],[Category]]=$A$1,ROW(data[[#All],[Vendor Name92]])),ROW(48:48)),1),"")</f>
        <v/>
      </c>
      <c r="C49" s="2" t="str">
        <f t="array" ref="C49">IFERROR(INDEX(data[[#All],[Vendor Contact Info85]],MATCH(get_cat!$B49&amp;$A$1,data[[#All],[Vendor Name92]]&amp;data[[#All],[Category]],0),),"")</f>
        <v/>
      </c>
      <c r="D49" s="2" t="str">
        <f t="array" ref="D49">IFERROR(INDEX(data[[#All],[Vendor Name92]],SMALL(IF(data[[#All],[Category]]=$A$1,ROW(data[[#All],[Vendor Name92]])),ROW(48:48)),1),"")&amp;CHAR(10)&amp;IFERROR(INDEX(data[[#All],[Vendor Contact Info85]],MATCH(get_cat!$B49&amp;$A$1,data[[#All],[Vendor Name92]]&amp;data[[#All],[Category]],0),),"")</f>
        <v xml:space="preserve">
</v>
      </c>
      <c r="E49" s="8" t="str">
        <f t="array" ref="E49">IFERROR(INDEX(data[[#All],[Category]],MATCH(get_cat!$B49&amp;$A$1,data[[#All],[Vendor Name92]]&amp;data[[#All],[Category]],0),),"")</f>
        <v/>
      </c>
      <c r="F49" s="2" t="str">
        <f t="array" ref="F49">IFERROR(INDEX(data[[#All],[Email]],MATCH(get_cat!$B49&amp;$A$1,data[[#All],[Vendor Name92]]&amp;data[[#All],[Category]],0),),"")</f>
        <v/>
      </c>
      <c r="G49" s="2" t="str">
        <f t="array" ref="G49">IFERROR(INDEX(data[[#All],[COMMBUYS MBPO Link2]],MATCH(get_cat!$B49&amp;$A$1,data[[#All],[Vendor Name92]]&amp;data[[#All],[Category]],0),),"")</f>
        <v/>
      </c>
      <c r="H49" s="4" t="str">
        <f t="array" ref="H49">IFERROR(INDEX(data[[#All],[Prompt Pay83]],MATCH(get_cat!$B49&amp;$A$1,data[[#All],[Vendor Name92]]&amp;data[[#All],[Category]],0),),"")</f>
        <v/>
      </c>
      <c r="I49" s="4" t="str">
        <f t="array" ref="I49">IFERROR(INDEX(data[[#All],[% Markup Prevailing Wage94]],MATCH(get_cat!$B49&amp;$A$1,data[[#All],[Vendor Name92]]&amp;data[[#All],[Category]],0),),"")</f>
        <v/>
      </c>
      <c r="J49" s="1" t="str">
        <f t="array" ref="J49">IFERROR(INDEX(data[[#All],[Statewide]],MATCH(get_cat!$B49&amp;$A$1,data[[#All],[Vendor Name92]]&amp;data[[#All],[Category]],0),),"")</f>
        <v/>
      </c>
      <c r="K49" s="1" t="str">
        <f t="array" ref="K49">IFERROR(INDEX(data[[#All],[Barnstable]],MATCH(get_cat!$B49&amp;$A$1,data[[#All],[Vendor Name92]]&amp;data[[#All],[Category]],0),),"")</f>
        <v/>
      </c>
      <c r="L49" s="1" t="str">
        <f t="array" ref="L49">IFERROR(INDEX(data[[#All],[Berkshire]],MATCH(get_cat!$B49&amp;$A$1,data[[#All],[Vendor Name92]]&amp;data[[#All],[Category]],0),),"")</f>
        <v/>
      </c>
      <c r="M49" s="1" t="str">
        <f t="array" ref="M49">IFERROR(INDEX(data[[#All],[Bristol]],MATCH(get_cat!$B49&amp;$A$1,data[[#All],[Vendor Name92]]&amp;data[[#All],[Category]],0),),"")</f>
        <v/>
      </c>
      <c r="N49" s="1" t="str">
        <f t="array" ref="N49">IFERROR(INDEX(data[[#All],[Dukes]],MATCH(get_cat!$B49&amp;$A$1,data[[#All],[Vendor Name92]]&amp;data[[#All],[Category]],0),),"")</f>
        <v/>
      </c>
      <c r="O49" s="1" t="str">
        <f t="array" ref="O49">IFERROR(INDEX(data[[#All],[Essex]],MATCH(get_cat!$B49&amp;$A$1,data[[#All],[Vendor Name92]]&amp;data[[#All],[Category]],0),),"")</f>
        <v/>
      </c>
      <c r="P49" s="1" t="str">
        <f t="array" ref="P49">IFERROR(INDEX(data[[#All],[Franklin]],MATCH(get_cat!$B49&amp;$A$1,data[[#All],[Vendor Name92]]&amp;data[[#All],[Category]],0),),"")</f>
        <v/>
      </c>
      <c r="Q49" s="1" t="str">
        <f t="array" ref="Q49">IFERROR(INDEX(data[[#All],[Hampden]],MATCH(get_cat!$B49&amp;$A$1,data[[#All],[Vendor Name92]]&amp;data[[#All],[Category]],0),),"")</f>
        <v/>
      </c>
      <c r="R49" s="1" t="str">
        <f t="array" ref="R49">IFERROR(INDEX(data[[#All],[Hampshire]],MATCH(get_cat!$B49&amp;$A$1,data[[#All],[Vendor Name92]]&amp;data[[#All],[Category]],0),),"")</f>
        <v/>
      </c>
      <c r="S49" s="1" t="str">
        <f t="array" ref="S49">IFERROR(INDEX(data[[#All],[Middlesex]],MATCH(get_cat!$B49&amp;$A$1,data[[#All],[Vendor Name92]]&amp;data[[#All],[Category]],0),),"")</f>
        <v/>
      </c>
      <c r="T49" s="1" t="str">
        <f t="array" ref="T49">IFERROR(INDEX(data[[#All],[Nantucket]],MATCH(get_cat!$B49&amp;$A$1,data[[#All],[Vendor Name92]]&amp;data[[#All],[Category]],0),),"")</f>
        <v/>
      </c>
      <c r="U49" s="1" t="str">
        <f t="array" ref="U49">IFERROR(INDEX(data[[#All],[Norfolk]],MATCH(get_cat!$B49&amp;$A$1,data[[#All],[Vendor Name92]]&amp;data[[#All],[Category]],0),),"")</f>
        <v/>
      </c>
      <c r="V49" s="1" t="str">
        <f t="array" ref="V49">IFERROR(INDEX(data[[#All],[Plymouth]],MATCH(get_cat!$B49&amp;$A$1,data[[#All],[Vendor Name92]]&amp;data[[#All],[Category]],0),),"")</f>
        <v/>
      </c>
      <c r="W49" s="1" t="str">
        <f t="array" ref="W49">IFERROR(INDEX(data[[#All],[Suffolk]],MATCH(get_cat!$B49&amp;$A$1,data[[#All],[Vendor Name92]]&amp;data[[#All],[Category]],0),),"")</f>
        <v/>
      </c>
      <c r="X49" s="1" t="str">
        <f t="array" ref="X49">IFERROR(INDEX(data[[#All],[Worcester]],MATCH(get_cat!$B49&amp;$A$1,data[[#All],[Vendor Name92]]&amp;data[[#All],[Category]],0),),"")</f>
        <v/>
      </c>
      <c r="Y49" s="1" t="str">
        <f t="array" ref="Y49">IFERROR(INDEX(data[[#All],[Contract Doc ID]],MATCH(get_cat!$B49&amp;$A$1,data[[#All],[Vendor Name92]]&amp;data[[#All],[Category]],0),),"")</f>
        <v/>
      </c>
      <c r="Z49" s="1" t="str">
        <f t="array" ref="Z49">IFERROR(INDEX(data[[#All],[OSD Contract Manager86]],MATCH(get_cat!$B49&amp;$A$1,data[[#All],[Vendor Name92]]&amp;data[[#All],[Category]],0),),"")</f>
        <v/>
      </c>
      <c r="AA49" s="1" t="str">
        <f t="array" ref="AA49">IFERROR(INDEX(data[[#All],[Emergency Contact87]],MATCH(get_cat!$B49&amp;$A$1,data[[#All],[Vendor Name92]]&amp;data[[#All],[Category]],0),),"")</f>
        <v/>
      </c>
    </row>
    <row r="50" spans="2:27" ht="19.5" x14ac:dyDescent="0.35">
      <c r="B50" s="7" t="str">
        <f t="array" ref="B50">IFERROR(INDEX(data[[#All],[Vendor Name92]],SMALL(IF(data[[#All],[Category]]=$A$1,ROW(data[[#All],[Vendor Name92]])),ROW(49:49)),1),"")</f>
        <v/>
      </c>
      <c r="C50" s="2" t="str">
        <f t="array" ref="C50">IFERROR(INDEX(data[[#All],[Vendor Contact Info85]],MATCH(get_cat!$B50&amp;$A$1,data[[#All],[Vendor Name92]]&amp;data[[#All],[Category]],0),),"")</f>
        <v/>
      </c>
      <c r="D50" s="2" t="str">
        <f t="array" ref="D50">IFERROR(INDEX(data[[#All],[Vendor Name92]],SMALL(IF(data[[#All],[Category]]=$A$1,ROW(data[[#All],[Vendor Name92]])),ROW(49:49)),1),"")&amp;CHAR(10)&amp;IFERROR(INDEX(data[[#All],[Vendor Contact Info85]],MATCH(get_cat!$B50&amp;$A$1,data[[#All],[Vendor Name92]]&amp;data[[#All],[Category]],0),),"")</f>
        <v xml:space="preserve">
</v>
      </c>
      <c r="E50" s="8" t="str">
        <f t="array" ref="E50">IFERROR(INDEX(data[[#All],[Category]],MATCH(get_cat!$B50&amp;$A$1,data[[#All],[Vendor Name92]]&amp;data[[#All],[Category]],0),),"")</f>
        <v/>
      </c>
      <c r="F50" s="2" t="str">
        <f t="array" ref="F50">IFERROR(INDEX(data[[#All],[Email]],MATCH(get_cat!$B50&amp;$A$1,data[[#All],[Vendor Name92]]&amp;data[[#All],[Category]],0),),"")</f>
        <v/>
      </c>
      <c r="G50" s="2" t="str">
        <f t="array" ref="G50">IFERROR(INDEX(data[[#All],[COMMBUYS MBPO Link2]],MATCH(get_cat!$B50&amp;$A$1,data[[#All],[Vendor Name92]]&amp;data[[#All],[Category]],0),),"")</f>
        <v/>
      </c>
      <c r="H50" s="4" t="str">
        <f t="array" ref="H50">IFERROR(INDEX(data[[#All],[Prompt Pay83]],MATCH(get_cat!$B50&amp;$A$1,data[[#All],[Vendor Name92]]&amp;data[[#All],[Category]],0),),"")</f>
        <v/>
      </c>
      <c r="I50" s="4" t="str">
        <f t="array" ref="I50">IFERROR(INDEX(data[[#All],[% Markup Prevailing Wage94]],MATCH(get_cat!$B50&amp;$A$1,data[[#All],[Vendor Name92]]&amp;data[[#All],[Category]],0),),"")</f>
        <v/>
      </c>
      <c r="J50" s="1" t="str">
        <f t="array" ref="J50">IFERROR(INDEX(data[[#All],[Statewide]],MATCH(get_cat!$B50&amp;$A$1,data[[#All],[Vendor Name92]]&amp;data[[#All],[Category]],0),),"")</f>
        <v/>
      </c>
      <c r="K50" s="1" t="str">
        <f t="array" ref="K50">IFERROR(INDEX(data[[#All],[Barnstable]],MATCH(get_cat!$B50&amp;$A$1,data[[#All],[Vendor Name92]]&amp;data[[#All],[Category]],0),),"")</f>
        <v/>
      </c>
      <c r="L50" s="1" t="str">
        <f t="array" ref="L50">IFERROR(INDEX(data[[#All],[Berkshire]],MATCH(get_cat!$B50&amp;$A$1,data[[#All],[Vendor Name92]]&amp;data[[#All],[Category]],0),),"")</f>
        <v/>
      </c>
      <c r="M50" s="1" t="str">
        <f t="array" ref="M50">IFERROR(INDEX(data[[#All],[Bristol]],MATCH(get_cat!$B50&amp;$A$1,data[[#All],[Vendor Name92]]&amp;data[[#All],[Category]],0),),"")</f>
        <v/>
      </c>
      <c r="N50" s="1" t="str">
        <f t="array" ref="N50">IFERROR(INDEX(data[[#All],[Dukes]],MATCH(get_cat!$B50&amp;$A$1,data[[#All],[Vendor Name92]]&amp;data[[#All],[Category]],0),),"")</f>
        <v/>
      </c>
      <c r="O50" s="1" t="str">
        <f t="array" ref="O50">IFERROR(INDEX(data[[#All],[Essex]],MATCH(get_cat!$B50&amp;$A$1,data[[#All],[Vendor Name92]]&amp;data[[#All],[Category]],0),),"")</f>
        <v/>
      </c>
      <c r="P50" s="1" t="str">
        <f t="array" ref="P50">IFERROR(INDEX(data[[#All],[Franklin]],MATCH(get_cat!$B50&amp;$A$1,data[[#All],[Vendor Name92]]&amp;data[[#All],[Category]],0),),"")</f>
        <v/>
      </c>
      <c r="Q50" s="1" t="str">
        <f t="array" ref="Q50">IFERROR(INDEX(data[[#All],[Hampden]],MATCH(get_cat!$B50&amp;$A$1,data[[#All],[Vendor Name92]]&amp;data[[#All],[Category]],0),),"")</f>
        <v/>
      </c>
      <c r="R50" s="1" t="str">
        <f t="array" ref="R50">IFERROR(INDEX(data[[#All],[Hampshire]],MATCH(get_cat!$B50&amp;$A$1,data[[#All],[Vendor Name92]]&amp;data[[#All],[Category]],0),),"")</f>
        <v/>
      </c>
      <c r="S50" s="1" t="str">
        <f t="array" ref="S50">IFERROR(INDEX(data[[#All],[Middlesex]],MATCH(get_cat!$B50&amp;$A$1,data[[#All],[Vendor Name92]]&amp;data[[#All],[Category]],0),),"")</f>
        <v/>
      </c>
      <c r="T50" s="1" t="str">
        <f t="array" ref="T50">IFERROR(INDEX(data[[#All],[Nantucket]],MATCH(get_cat!$B50&amp;$A$1,data[[#All],[Vendor Name92]]&amp;data[[#All],[Category]],0),),"")</f>
        <v/>
      </c>
      <c r="U50" s="1" t="str">
        <f t="array" ref="U50">IFERROR(INDEX(data[[#All],[Norfolk]],MATCH(get_cat!$B50&amp;$A$1,data[[#All],[Vendor Name92]]&amp;data[[#All],[Category]],0),),"")</f>
        <v/>
      </c>
      <c r="V50" s="1" t="str">
        <f t="array" ref="V50">IFERROR(INDEX(data[[#All],[Plymouth]],MATCH(get_cat!$B50&amp;$A$1,data[[#All],[Vendor Name92]]&amp;data[[#All],[Category]],0),),"")</f>
        <v/>
      </c>
      <c r="W50" s="1" t="str">
        <f t="array" ref="W50">IFERROR(INDEX(data[[#All],[Suffolk]],MATCH(get_cat!$B50&amp;$A$1,data[[#All],[Vendor Name92]]&amp;data[[#All],[Category]],0),),"")</f>
        <v/>
      </c>
      <c r="X50" s="1" t="str">
        <f t="array" ref="X50">IFERROR(INDEX(data[[#All],[Worcester]],MATCH(get_cat!$B50&amp;$A$1,data[[#All],[Vendor Name92]]&amp;data[[#All],[Category]],0),),"")</f>
        <v/>
      </c>
      <c r="Y50" s="1" t="str">
        <f t="array" ref="Y50">IFERROR(INDEX(data[[#All],[Contract Doc ID]],MATCH(get_cat!$B50&amp;$A$1,data[[#All],[Vendor Name92]]&amp;data[[#All],[Category]],0),),"")</f>
        <v/>
      </c>
      <c r="Z50" s="1" t="str">
        <f t="array" ref="Z50">IFERROR(INDEX(data[[#All],[OSD Contract Manager86]],MATCH(get_cat!$B50&amp;$A$1,data[[#All],[Vendor Name92]]&amp;data[[#All],[Category]],0),),"")</f>
        <v/>
      </c>
      <c r="AA50" s="1" t="str">
        <f t="array" ref="AA50">IFERROR(INDEX(data[[#All],[Emergency Contact87]],MATCH(get_cat!$B50&amp;$A$1,data[[#All],[Vendor Name92]]&amp;data[[#All],[Category]],0),),"")</f>
        <v/>
      </c>
    </row>
    <row r="51" spans="2:27" ht="19.5" x14ac:dyDescent="0.35">
      <c r="B51" s="7" t="str">
        <f t="array" ref="B51">IFERROR(INDEX(data[[#All],[Vendor Name92]],SMALL(IF(data[[#All],[Category]]=$A$1,ROW(data[[#All],[Vendor Name92]])),ROW(50:50)),1),"")</f>
        <v/>
      </c>
      <c r="C51" s="2" t="str">
        <f t="array" ref="C51">IFERROR(INDEX(data[[#All],[Vendor Contact Info85]],MATCH(get_cat!$B51&amp;$A$1,data[[#All],[Vendor Name92]]&amp;data[[#All],[Category]],0),),"")</f>
        <v/>
      </c>
      <c r="D51" s="2" t="str">
        <f t="array" ref="D51">IFERROR(INDEX(data[[#All],[Vendor Name92]],SMALL(IF(data[[#All],[Category]]=$A$1,ROW(data[[#All],[Vendor Name92]])),ROW(50:50)),1),"")&amp;CHAR(10)&amp;IFERROR(INDEX(data[[#All],[Vendor Contact Info85]],MATCH(get_cat!$B51&amp;$A$1,data[[#All],[Vendor Name92]]&amp;data[[#All],[Category]],0),),"")</f>
        <v xml:space="preserve">
</v>
      </c>
      <c r="E51" s="8" t="str">
        <f t="array" ref="E51">IFERROR(INDEX(data[[#All],[Category]],MATCH(get_cat!$B51&amp;$A$1,data[[#All],[Vendor Name92]]&amp;data[[#All],[Category]],0),),"")</f>
        <v/>
      </c>
      <c r="F51" s="2" t="str">
        <f t="array" ref="F51">IFERROR(INDEX(data[[#All],[Email]],MATCH(get_cat!$B51&amp;$A$1,data[[#All],[Vendor Name92]]&amp;data[[#All],[Category]],0),),"")</f>
        <v/>
      </c>
      <c r="G51" s="2" t="str">
        <f t="array" ref="G51">IFERROR(INDEX(data[[#All],[COMMBUYS MBPO Link2]],MATCH(get_cat!$B51&amp;$A$1,data[[#All],[Vendor Name92]]&amp;data[[#All],[Category]],0),),"")</f>
        <v/>
      </c>
      <c r="H51" s="4" t="str">
        <f t="array" ref="H51">IFERROR(INDEX(data[[#All],[Prompt Pay83]],MATCH(get_cat!$B51&amp;$A$1,data[[#All],[Vendor Name92]]&amp;data[[#All],[Category]],0),),"")</f>
        <v/>
      </c>
      <c r="I51" s="4" t="str">
        <f t="array" ref="I51">IFERROR(INDEX(data[[#All],[% Markup Prevailing Wage94]],MATCH(get_cat!$B51&amp;$A$1,data[[#All],[Vendor Name92]]&amp;data[[#All],[Category]],0),),"")</f>
        <v/>
      </c>
      <c r="J51" s="1" t="str">
        <f t="array" ref="J51">IFERROR(INDEX(data[[#All],[Statewide]],MATCH(get_cat!$B51&amp;$A$1,data[[#All],[Vendor Name92]]&amp;data[[#All],[Category]],0),),"")</f>
        <v/>
      </c>
      <c r="K51" s="1" t="str">
        <f t="array" ref="K51">IFERROR(INDEX(data[[#All],[Barnstable]],MATCH(get_cat!$B51&amp;$A$1,data[[#All],[Vendor Name92]]&amp;data[[#All],[Category]],0),),"")</f>
        <v/>
      </c>
      <c r="L51" s="1" t="str">
        <f t="array" ref="L51">IFERROR(INDEX(data[[#All],[Berkshire]],MATCH(get_cat!$B51&amp;$A$1,data[[#All],[Vendor Name92]]&amp;data[[#All],[Category]],0),),"")</f>
        <v/>
      </c>
      <c r="M51" s="1" t="str">
        <f t="array" ref="M51">IFERROR(INDEX(data[[#All],[Bristol]],MATCH(get_cat!$B51&amp;$A$1,data[[#All],[Vendor Name92]]&amp;data[[#All],[Category]],0),),"")</f>
        <v/>
      </c>
      <c r="N51" s="1" t="str">
        <f t="array" ref="N51">IFERROR(INDEX(data[[#All],[Dukes]],MATCH(get_cat!$B51&amp;$A$1,data[[#All],[Vendor Name92]]&amp;data[[#All],[Category]],0),),"")</f>
        <v/>
      </c>
      <c r="O51" s="1" t="str">
        <f t="array" ref="O51">IFERROR(INDEX(data[[#All],[Essex]],MATCH(get_cat!$B51&amp;$A$1,data[[#All],[Vendor Name92]]&amp;data[[#All],[Category]],0),),"")</f>
        <v/>
      </c>
      <c r="P51" s="1" t="str">
        <f t="array" ref="P51">IFERROR(INDEX(data[[#All],[Franklin]],MATCH(get_cat!$B51&amp;$A$1,data[[#All],[Vendor Name92]]&amp;data[[#All],[Category]],0),),"")</f>
        <v/>
      </c>
      <c r="Q51" s="1" t="str">
        <f t="array" ref="Q51">IFERROR(INDEX(data[[#All],[Hampden]],MATCH(get_cat!$B51&amp;$A$1,data[[#All],[Vendor Name92]]&amp;data[[#All],[Category]],0),),"")</f>
        <v/>
      </c>
      <c r="R51" s="1" t="str">
        <f t="array" ref="R51">IFERROR(INDEX(data[[#All],[Hampshire]],MATCH(get_cat!$B51&amp;$A$1,data[[#All],[Vendor Name92]]&amp;data[[#All],[Category]],0),),"")</f>
        <v/>
      </c>
      <c r="S51" s="1" t="str">
        <f t="array" ref="S51">IFERROR(INDEX(data[[#All],[Middlesex]],MATCH(get_cat!$B51&amp;$A$1,data[[#All],[Vendor Name92]]&amp;data[[#All],[Category]],0),),"")</f>
        <v/>
      </c>
      <c r="T51" s="1" t="str">
        <f t="array" ref="T51">IFERROR(INDEX(data[[#All],[Nantucket]],MATCH(get_cat!$B51&amp;$A$1,data[[#All],[Vendor Name92]]&amp;data[[#All],[Category]],0),),"")</f>
        <v/>
      </c>
      <c r="U51" s="1" t="str">
        <f t="array" ref="U51">IFERROR(INDEX(data[[#All],[Norfolk]],MATCH(get_cat!$B51&amp;$A$1,data[[#All],[Vendor Name92]]&amp;data[[#All],[Category]],0),),"")</f>
        <v/>
      </c>
      <c r="V51" s="1" t="str">
        <f t="array" ref="V51">IFERROR(INDEX(data[[#All],[Plymouth]],MATCH(get_cat!$B51&amp;$A$1,data[[#All],[Vendor Name92]]&amp;data[[#All],[Category]],0),),"")</f>
        <v/>
      </c>
      <c r="W51" s="1" t="str">
        <f t="array" ref="W51">IFERROR(INDEX(data[[#All],[Suffolk]],MATCH(get_cat!$B51&amp;$A$1,data[[#All],[Vendor Name92]]&amp;data[[#All],[Category]],0),),"")</f>
        <v/>
      </c>
      <c r="X51" s="1" t="str">
        <f t="array" ref="X51">IFERROR(INDEX(data[[#All],[Worcester]],MATCH(get_cat!$B51&amp;$A$1,data[[#All],[Vendor Name92]]&amp;data[[#All],[Category]],0),),"")</f>
        <v/>
      </c>
      <c r="Y51" s="1" t="str">
        <f t="array" ref="Y51">IFERROR(INDEX(data[[#All],[Contract Doc ID]],MATCH(get_cat!$B51&amp;$A$1,data[[#All],[Vendor Name92]]&amp;data[[#All],[Category]],0),),"")</f>
        <v/>
      </c>
      <c r="Z51" s="1" t="str">
        <f t="array" ref="Z51">IFERROR(INDEX(data[[#All],[OSD Contract Manager86]],MATCH(get_cat!$B51&amp;$A$1,data[[#All],[Vendor Name92]]&amp;data[[#All],[Category]],0),),"")</f>
        <v/>
      </c>
      <c r="AA51" s="1" t="str">
        <f t="array" ref="AA51">IFERROR(INDEX(data[[#All],[Emergency Contact87]],MATCH(get_cat!$B51&amp;$A$1,data[[#All],[Vendor Name92]]&amp;data[[#All],[Category]],0),),"")</f>
        <v/>
      </c>
    </row>
    <row r="52" spans="2:27" ht="19.5" x14ac:dyDescent="0.35">
      <c r="B52" s="7" t="str">
        <f t="array" ref="B52">IFERROR(INDEX(data[[#All],[Vendor Name92]],SMALL(IF(data[[#All],[Category]]=$A$1,ROW(data[[#All],[Vendor Name92]])),ROW(51:51)),1),"")</f>
        <v/>
      </c>
      <c r="C52" s="2" t="str">
        <f t="array" ref="C52">IFERROR(INDEX(data[[#All],[Vendor Contact Info85]],MATCH(get_cat!$B52&amp;$A$1,data[[#All],[Vendor Name92]]&amp;data[[#All],[Category]],0),),"")</f>
        <v/>
      </c>
      <c r="D52" s="2" t="str">
        <f t="array" ref="D52">IFERROR(INDEX(data[[#All],[Vendor Name92]],SMALL(IF(data[[#All],[Category]]=$A$1,ROW(data[[#All],[Vendor Name92]])),ROW(51:51)),1),"")&amp;CHAR(10)&amp;IFERROR(INDEX(data[[#All],[Vendor Contact Info85]],MATCH(get_cat!$B52&amp;$A$1,data[[#All],[Vendor Name92]]&amp;data[[#All],[Category]],0),),"")</f>
        <v xml:space="preserve">
</v>
      </c>
      <c r="E52" s="8" t="str">
        <f t="array" ref="E52">IFERROR(INDEX(data[[#All],[Category]],MATCH(get_cat!$B52&amp;$A$1,data[[#All],[Vendor Name92]]&amp;data[[#All],[Category]],0),),"")</f>
        <v/>
      </c>
      <c r="F52" s="2" t="str">
        <f t="array" ref="F52">IFERROR(INDEX(data[[#All],[Email]],MATCH(get_cat!$B52&amp;$A$1,data[[#All],[Vendor Name92]]&amp;data[[#All],[Category]],0),),"")</f>
        <v/>
      </c>
      <c r="G52" s="2" t="str">
        <f t="array" ref="G52">IFERROR(INDEX(data[[#All],[COMMBUYS MBPO Link2]],MATCH(get_cat!$B52&amp;$A$1,data[[#All],[Vendor Name92]]&amp;data[[#All],[Category]],0),),"")</f>
        <v/>
      </c>
      <c r="H52" s="4" t="str">
        <f t="array" ref="H52">IFERROR(INDEX(data[[#All],[Prompt Pay83]],MATCH(get_cat!$B52&amp;$A$1,data[[#All],[Vendor Name92]]&amp;data[[#All],[Category]],0),),"")</f>
        <v/>
      </c>
      <c r="I52" s="4" t="str">
        <f t="array" ref="I52">IFERROR(INDEX(data[[#All],[% Markup Prevailing Wage94]],MATCH(get_cat!$B52&amp;$A$1,data[[#All],[Vendor Name92]]&amp;data[[#All],[Category]],0),),"")</f>
        <v/>
      </c>
      <c r="J52" s="1" t="str">
        <f t="array" ref="J52">IFERROR(INDEX(data[[#All],[Statewide]],MATCH(get_cat!$B52&amp;$A$1,data[[#All],[Vendor Name92]]&amp;data[[#All],[Category]],0),),"")</f>
        <v/>
      </c>
      <c r="K52" s="1" t="str">
        <f t="array" ref="K52">IFERROR(INDEX(data[[#All],[Barnstable]],MATCH(get_cat!$B52&amp;$A$1,data[[#All],[Vendor Name92]]&amp;data[[#All],[Category]],0),),"")</f>
        <v/>
      </c>
      <c r="L52" s="1" t="str">
        <f t="array" ref="L52">IFERROR(INDEX(data[[#All],[Berkshire]],MATCH(get_cat!$B52&amp;$A$1,data[[#All],[Vendor Name92]]&amp;data[[#All],[Category]],0),),"")</f>
        <v/>
      </c>
      <c r="M52" s="1" t="str">
        <f t="array" ref="M52">IFERROR(INDEX(data[[#All],[Bristol]],MATCH(get_cat!$B52&amp;$A$1,data[[#All],[Vendor Name92]]&amp;data[[#All],[Category]],0),),"")</f>
        <v/>
      </c>
      <c r="N52" s="1" t="str">
        <f t="array" ref="N52">IFERROR(INDEX(data[[#All],[Dukes]],MATCH(get_cat!$B52&amp;$A$1,data[[#All],[Vendor Name92]]&amp;data[[#All],[Category]],0),),"")</f>
        <v/>
      </c>
      <c r="O52" s="1" t="str">
        <f t="array" ref="O52">IFERROR(INDEX(data[[#All],[Essex]],MATCH(get_cat!$B52&amp;$A$1,data[[#All],[Vendor Name92]]&amp;data[[#All],[Category]],0),),"")</f>
        <v/>
      </c>
      <c r="P52" s="1" t="str">
        <f t="array" ref="P52">IFERROR(INDEX(data[[#All],[Franklin]],MATCH(get_cat!$B52&amp;$A$1,data[[#All],[Vendor Name92]]&amp;data[[#All],[Category]],0),),"")</f>
        <v/>
      </c>
      <c r="Q52" s="1" t="str">
        <f t="array" ref="Q52">IFERROR(INDEX(data[[#All],[Hampden]],MATCH(get_cat!$B52&amp;$A$1,data[[#All],[Vendor Name92]]&amp;data[[#All],[Category]],0),),"")</f>
        <v/>
      </c>
      <c r="R52" s="1" t="str">
        <f t="array" ref="R52">IFERROR(INDEX(data[[#All],[Hampshire]],MATCH(get_cat!$B52&amp;$A$1,data[[#All],[Vendor Name92]]&amp;data[[#All],[Category]],0),),"")</f>
        <v/>
      </c>
      <c r="S52" s="1" t="str">
        <f t="array" ref="S52">IFERROR(INDEX(data[[#All],[Middlesex]],MATCH(get_cat!$B52&amp;$A$1,data[[#All],[Vendor Name92]]&amp;data[[#All],[Category]],0),),"")</f>
        <v/>
      </c>
      <c r="T52" s="1" t="str">
        <f t="array" ref="T52">IFERROR(INDEX(data[[#All],[Nantucket]],MATCH(get_cat!$B52&amp;$A$1,data[[#All],[Vendor Name92]]&amp;data[[#All],[Category]],0),),"")</f>
        <v/>
      </c>
      <c r="U52" s="1" t="str">
        <f t="array" ref="U52">IFERROR(INDEX(data[[#All],[Norfolk]],MATCH(get_cat!$B52&amp;$A$1,data[[#All],[Vendor Name92]]&amp;data[[#All],[Category]],0),),"")</f>
        <v/>
      </c>
      <c r="V52" s="1" t="str">
        <f t="array" ref="V52">IFERROR(INDEX(data[[#All],[Plymouth]],MATCH(get_cat!$B52&amp;$A$1,data[[#All],[Vendor Name92]]&amp;data[[#All],[Category]],0),),"")</f>
        <v/>
      </c>
      <c r="W52" s="1" t="str">
        <f t="array" ref="W52">IFERROR(INDEX(data[[#All],[Suffolk]],MATCH(get_cat!$B52&amp;$A$1,data[[#All],[Vendor Name92]]&amp;data[[#All],[Category]],0),),"")</f>
        <v/>
      </c>
      <c r="X52" s="1" t="str">
        <f t="array" ref="X52">IFERROR(INDEX(data[[#All],[Worcester]],MATCH(get_cat!$B52&amp;$A$1,data[[#All],[Vendor Name92]]&amp;data[[#All],[Category]],0),),"")</f>
        <v/>
      </c>
      <c r="Y52" s="1" t="str">
        <f t="array" ref="Y52">IFERROR(INDEX(data[[#All],[Contract Doc ID]],MATCH(get_cat!$B52&amp;$A$1,data[[#All],[Vendor Name92]]&amp;data[[#All],[Category]],0),),"")</f>
        <v/>
      </c>
      <c r="Z52" s="1" t="str">
        <f t="array" ref="Z52">IFERROR(INDEX(data[[#All],[OSD Contract Manager86]],MATCH(get_cat!$B52&amp;$A$1,data[[#All],[Vendor Name92]]&amp;data[[#All],[Category]],0),),"")</f>
        <v/>
      </c>
      <c r="AA52" s="1" t="str">
        <f t="array" ref="AA52">IFERROR(INDEX(data[[#All],[Emergency Contact87]],MATCH(get_cat!$B52&amp;$A$1,data[[#All],[Vendor Name92]]&amp;data[[#All],[Category]],0),),"")</f>
        <v/>
      </c>
    </row>
    <row r="53" spans="2:27" ht="19.5" x14ac:dyDescent="0.35">
      <c r="B53" s="7" t="str">
        <f t="array" ref="B53">IFERROR(INDEX(data[[#All],[Vendor Name92]],SMALL(IF(data[[#All],[Category]]=$A$1,ROW(data[[#All],[Vendor Name92]])),ROW(52:52)),1),"")</f>
        <v/>
      </c>
      <c r="C53" s="2" t="str">
        <f t="array" ref="C53">IFERROR(INDEX(data[[#All],[Vendor Contact Info85]],MATCH(get_cat!$B53&amp;$A$1,data[[#All],[Vendor Name92]]&amp;data[[#All],[Category]],0),),"")</f>
        <v/>
      </c>
      <c r="D53" s="2" t="str">
        <f t="array" ref="D53">IFERROR(INDEX(data[[#All],[Vendor Name92]],SMALL(IF(data[[#All],[Category]]=$A$1,ROW(data[[#All],[Vendor Name92]])),ROW(52:52)),1),"")&amp;CHAR(10)&amp;IFERROR(INDEX(data[[#All],[Vendor Contact Info85]],MATCH(get_cat!$B53&amp;$A$1,data[[#All],[Vendor Name92]]&amp;data[[#All],[Category]],0),),"")</f>
        <v xml:space="preserve">
</v>
      </c>
      <c r="E53" s="8" t="str">
        <f t="array" ref="E53">IFERROR(INDEX(data[[#All],[Category]],MATCH(get_cat!$B53&amp;$A$1,data[[#All],[Vendor Name92]]&amp;data[[#All],[Category]],0),),"")</f>
        <v/>
      </c>
      <c r="F53" s="2" t="str">
        <f t="array" ref="F53">IFERROR(INDEX(data[[#All],[Email]],MATCH(get_cat!$B53&amp;$A$1,data[[#All],[Vendor Name92]]&amp;data[[#All],[Category]],0),),"")</f>
        <v/>
      </c>
      <c r="G53" s="2" t="str">
        <f t="array" ref="G53">IFERROR(INDEX(data[[#All],[COMMBUYS MBPO Link2]],MATCH(get_cat!$B53&amp;$A$1,data[[#All],[Vendor Name92]]&amp;data[[#All],[Category]],0),),"")</f>
        <v/>
      </c>
      <c r="H53" s="4" t="str">
        <f t="array" ref="H53">IFERROR(INDEX(data[[#All],[Prompt Pay83]],MATCH(get_cat!$B53&amp;$A$1,data[[#All],[Vendor Name92]]&amp;data[[#All],[Category]],0),),"")</f>
        <v/>
      </c>
      <c r="I53" s="4" t="str">
        <f t="array" ref="I53">IFERROR(INDEX(data[[#All],[% Markup Prevailing Wage94]],MATCH(get_cat!$B53&amp;$A$1,data[[#All],[Vendor Name92]]&amp;data[[#All],[Category]],0),),"")</f>
        <v/>
      </c>
      <c r="J53" s="1" t="str">
        <f t="array" ref="J53">IFERROR(INDEX(data[[#All],[Statewide]],MATCH(get_cat!$B53&amp;$A$1,data[[#All],[Vendor Name92]]&amp;data[[#All],[Category]],0),),"")</f>
        <v/>
      </c>
      <c r="K53" s="1" t="str">
        <f t="array" ref="K53">IFERROR(INDEX(data[[#All],[Barnstable]],MATCH(get_cat!$B53&amp;$A$1,data[[#All],[Vendor Name92]]&amp;data[[#All],[Category]],0),),"")</f>
        <v/>
      </c>
      <c r="L53" s="1" t="str">
        <f t="array" ref="L53">IFERROR(INDEX(data[[#All],[Berkshire]],MATCH(get_cat!$B53&amp;$A$1,data[[#All],[Vendor Name92]]&amp;data[[#All],[Category]],0),),"")</f>
        <v/>
      </c>
      <c r="M53" s="1" t="str">
        <f t="array" ref="M53">IFERROR(INDEX(data[[#All],[Bristol]],MATCH(get_cat!$B53&amp;$A$1,data[[#All],[Vendor Name92]]&amp;data[[#All],[Category]],0),),"")</f>
        <v/>
      </c>
      <c r="N53" s="1" t="str">
        <f t="array" ref="N53">IFERROR(INDEX(data[[#All],[Dukes]],MATCH(get_cat!$B53&amp;$A$1,data[[#All],[Vendor Name92]]&amp;data[[#All],[Category]],0),),"")</f>
        <v/>
      </c>
      <c r="O53" s="1" t="str">
        <f t="array" ref="O53">IFERROR(INDEX(data[[#All],[Essex]],MATCH(get_cat!$B53&amp;$A$1,data[[#All],[Vendor Name92]]&amp;data[[#All],[Category]],0),),"")</f>
        <v/>
      </c>
      <c r="P53" s="1" t="str">
        <f t="array" ref="P53">IFERROR(INDEX(data[[#All],[Franklin]],MATCH(get_cat!$B53&amp;$A$1,data[[#All],[Vendor Name92]]&amp;data[[#All],[Category]],0),),"")</f>
        <v/>
      </c>
      <c r="Q53" s="1" t="str">
        <f t="array" ref="Q53">IFERROR(INDEX(data[[#All],[Hampden]],MATCH(get_cat!$B53&amp;$A$1,data[[#All],[Vendor Name92]]&amp;data[[#All],[Category]],0),),"")</f>
        <v/>
      </c>
      <c r="R53" s="1" t="str">
        <f t="array" ref="R53">IFERROR(INDEX(data[[#All],[Hampshire]],MATCH(get_cat!$B53&amp;$A$1,data[[#All],[Vendor Name92]]&amp;data[[#All],[Category]],0),),"")</f>
        <v/>
      </c>
      <c r="S53" s="1" t="str">
        <f t="array" ref="S53">IFERROR(INDEX(data[[#All],[Middlesex]],MATCH(get_cat!$B53&amp;$A$1,data[[#All],[Vendor Name92]]&amp;data[[#All],[Category]],0),),"")</f>
        <v/>
      </c>
      <c r="T53" s="1" t="str">
        <f t="array" ref="T53">IFERROR(INDEX(data[[#All],[Nantucket]],MATCH(get_cat!$B53&amp;$A$1,data[[#All],[Vendor Name92]]&amp;data[[#All],[Category]],0),),"")</f>
        <v/>
      </c>
      <c r="U53" s="1" t="str">
        <f t="array" ref="U53">IFERROR(INDEX(data[[#All],[Norfolk]],MATCH(get_cat!$B53&amp;$A$1,data[[#All],[Vendor Name92]]&amp;data[[#All],[Category]],0),),"")</f>
        <v/>
      </c>
      <c r="V53" s="1" t="str">
        <f t="array" ref="V53">IFERROR(INDEX(data[[#All],[Plymouth]],MATCH(get_cat!$B53&amp;$A$1,data[[#All],[Vendor Name92]]&amp;data[[#All],[Category]],0),),"")</f>
        <v/>
      </c>
      <c r="W53" s="1" t="str">
        <f t="array" ref="W53">IFERROR(INDEX(data[[#All],[Suffolk]],MATCH(get_cat!$B53&amp;$A$1,data[[#All],[Vendor Name92]]&amp;data[[#All],[Category]],0),),"")</f>
        <v/>
      </c>
      <c r="X53" s="1" t="str">
        <f t="array" ref="X53">IFERROR(INDEX(data[[#All],[Worcester]],MATCH(get_cat!$B53&amp;$A$1,data[[#All],[Vendor Name92]]&amp;data[[#All],[Category]],0),),"")</f>
        <v/>
      </c>
      <c r="Y53" s="1" t="str">
        <f t="array" ref="Y53">IFERROR(INDEX(data[[#All],[Contract Doc ID]],MATCH(get_cat!$B53&amp;$A$1,data[[#All],[Vendor Name92]]&amp;data[[#All],[Category]],0),),"")</f>
        <v/>
      </c>
      <c r="Z53" s="1" t="str">
        <f t="array" ref="Z53">IFERROR(INDEX(data[[#All],[OSD Contract Manager86]],MATCH(get_cat!$B53&amp;$A$1,data[[#All],[Vendor Name92]]&amp;data[[#All],[Category]],0),),"")</f>
        <v/>
      </c>
      <c r="AA53" s="1" t="str">
        <f t="array" ref="AA53">IFERROR(INDEX(data[[#All],[Emergency Contact87]],MATCH(get_cat!$B53&amp;$A$1,data[[#All],[Vendor Name92]]&amp;data[[#All],[Category]],0),),"")</f>
        <v/>
      </c>
    </row>
    <row r="54" spans="2:27" ht="19.5" x14ac:dyDescent="0.35">
      <c r="B54" s="7" t="str">
        <f t="array" ref="B54">IFERROR(INDEX(data[[#All],[Vendor Name92]],SMALL(IF(data[[#All],[Category]]=$A$1,ROW(data[[#All],[Vendor Name92]])),ROW(53:53)),1),"")</f>
        <v/>
      </c>
      <c r="C54" s="2" t="str">
        <f t="array" ref="C54">IFERROR(INDEX(data[[#All],[Vendor Contact Info85]],MATCH(get_cat!$B54&amp;$A$1,data[[#All],[Vendor Name92]]&amp;data[[#All],[Category]],0),),"")</f>
        <v/>
      </c>
      <c r="D54" s="2" t="str">
        <f t="array" ref="D54">IFERROR(INDEX(data[[#All],[Vendor Name92]],SMALL(IF(data[[#All],[Category]]=$A$1,ROW(data[[#All],[Vendor Name92]])),ROW(53:53)),1),"")&amp;CHAR(10)&amp;IFERROR(INDEX(data[[#All],[Vendor Contact Info85]],MATCH(get_cat!$B54&amp;$A$1,data[[#All],[Vendor Name92]]&amp;data[[#All],[Category]],0),),"")</f>
        <v xml:space="preserve">
</v>
      </c>
      <c r="E54" s="8" t="str">
        <f t="array" ref="E54">IFERROR(INDEX(data[[#All],[Category]],MATCH(get_cat!$B54&amp;$A$1,data[[#All],[Vendor Name92]]&amp;data[[#All],[Category]],0),),"")</f>
        <v/>
      </c>
      <c r="F54" s="2" t="str">
        <f t="array" ref="F54">IFERROR(INDEX(data[[#All],[Email]],MATCH(get_cat!$B54&amp;$A$1,data[[#All],[Vendor Name92]]&amp;data[[#All],[Category]],0),),"")</f>
        <v/>
      </c>
      <c r="G54" s="2" t="str">
        <f t="array" ref="G54">IFERROR(INDEX(data[[#All],[COMMBUYS MBPO Link2]],MATCH(get_cat!$B54&amp;$A$1,data[[#All],[Vendor Name92]]&amp;data[[#All],[Category]],0),),"")</f>
        <v/>
      </c>
      <c r="H54" s="4" t="str">
        <f t="array" ref="H54">IFERROR(INDEX(data[[#All],[Prompt Pay83]],MATCH(get_cat!$B54&amp;$A$1,data[[#All],[Vendor Name92]]&amp;data[[#All],[Category]],0),),"")</f>
        <v/>
      </c>
      <c r="I54" s="4" t="str">
        <f t="array" ref="I54">IFERROR(INDEX(data[[#All],[% Markup Prevailing Wage94]],MATCH(get_cat!$B54&amp;$A$1,data[[#All],[Vendor Name92]]&amp;data[[#All],[Category]],0),),"")</f>
        <v/>
      </c>
      <c r="J54" s="1" t="str">
        <f t="array" ref="J54">IFERROR(INDEX(data[[#All],[Statewide]],MATCH(get_cat!$B54&amp;$A$1,data[[#All],[Vendor Name92]]&amp;data[[#All],[Category]],0),),"")</f>
        <v/>
      </c>
      <c r="K54" s="1" t="str">
        <f t="array" ref="K54">IFERROR(INDEX(data[[#All],[Barnstable]],MATCH(get_cat!$B54&amp;$A$1,data[[#All],[Vendor Name92]]&amp;data[[#All],[Category]],0),),"")</f>
        <v/>
      </c>
      <c r="L54" s="1" t="str">
        <f t="array" ref="L54">IFERROR(INDEX(data[[#All],[Berkshire]],MATCH(get_cat!$B54&amp;$A$1,data[[#All],[Vendor Name92]]&amp;data[[#All],[Category]],0),),"")</f>
        <v/>
      </c>
      <c r="M54" s="1" t="str">
        <f t="array" ref="M54">IFERROR(INDEX(data[[#All],[Bristol]],MATCH(get_cat!$B54&amp;$A$1,data[[#All],[Vendor Name92]]&amp;data[[#All],[Category]],0),),"")</f>
        <v/>
      </c>
      <c r="N54" s="1" t="str">
        <f t="array" ref="N54">IFERROR(INDEX(data[[#All],[Dukes]],MATCH(get_cat!$B54&amp;$A$1,data[[#All],[Vendor Name92]]&amp;data[[#All],[Category]],0),),"")</f>
        <v/>
      </c>
      <c r="O54" s="1" t="str">
        <f t="array" ref="O54">IFERROR(INDEX(data[[#All],[Essex]],MATCH(get_cat!$B54&amp;$A$1,data[[#All],[Vendor Name92]]&amp;data[[#All],[Category]],0),),"")</f>
        <v/>
      </c>
      <c r="P54" s="1" t="str">
        <f t="array" ref="P54">IFERROR(INDEX(data[[#All],[Franklin]],MATCH(get_cat!$B54&amp;$A$1,data[[#All],[Vendor Name92]]&amp;data[[#All],[Category]],0),),"")</f>
        <v/>
      </c>
      <c r="Q54" s="1" t="str">
        <f t="array" ref="Q54">IFERROR(INDEX(data[[#All],[Hampden]],MATCH(get_cat!$B54&amp;$A$1,data[[#All],[Vendor Name92]]&amp;data[[#All],[Category]],0),),"")</f>
        <v/>
      </c>
      <c r="R54" s="1" t="str">
        <f t="array" ref="R54">IFERROR(INDEX(data[[#All],[Hampshire]],MATCH(get_cat!$B54&amp;$A$1,data[[#All],[Vendor Name92]]&amp;data[[#All],[Category]],0),),"")</f>
        <v/>
      </c>
      <c r="S54" s="1" t="str">
        <f t="array" ref="S54">IFERROR(INDEX(data[[#All],[Middlesex]],MATCH(get_cat!$B54&amp;$A$1,data[[#All],[Vendor Name92]]&amp;data[[#All],[Category]],0),),"")</f>
        <v/>
      </c>
      <c r="T54" s="1" t="str">
        <f t="array" ref="T54">IFERROR(INDEX(data[[#All],[Nantucket]],MATCH(get_cat!$B54&amp;$A$1,data[[#All],[Vendor Name92]]&amp;data[[#All],[Category]],0),),"")</f>
        <v/>
      </c>
      <c r="U54" s="1" t="str">
        <f t="array" ref="U54">IFERROR(INDEX(data[[#All],[Norfolk]],MATCH(get_cat!$B54&amp;$A$1,data[[#All],[Vendor Name92]]&amp;data[[#All],[Category]],0),),"")</f>
        <v/>
      </c>
      <c r="V54" s="1" t="str">
        <f t="array" ref="V54">IFERROR(INDEX(data[[#All],[Plymouth]],MATCH(get_cat!$B54&amp;$A$1,data[[#All],[Vendor Name92]]&amp;data[[#All],[Category]],0),),"")</f>
        <v/>
      </c>
      <c r="W54" s="1" t="str">
        <f t="array" ref="W54">IFERROR(INDEX(data[[#All],[Suffolk]],MATCH(get_cat!$B54&amp;$A$1,data[[#All],[Vendor Name92]]&amp;data[[#All],[Category]],0),),"")</f>
        <v/>
      </c>
      <c r="X54" s="1" t="str">
        <f t="array" ref="X54">IFERROR(INDEX(data[[#All],[Worcester]],MATCH(get_cat!$B54&amp;$A$1,data[[#All],[Vendor Name92]]&amp;data[[#All],[Category]],0),),"")</f>
        <v/>
      </c>
      <c r="Y54" s="1" t="str">
        <f t="array" ref="Y54">IFERROR(INDEX(data[[#All],[Contract Doc ID]],MATCH(get_cat!$B54&amp;$A$1,data[[#All],[Vendor Name92]]&amp;data[[#All],[Category]],0),),"")</f>
        <v/>
      </c>
      <c r="Z54" s="1" t="str">
        <f t="array" ref="Z54">IFERROR(INDEX(data[[#All],[OSD Contract Manager86]],MATCH(get_cat!$B54&amp;$A$1,data[[#All],[Vendor Name92]]&amp;data[[#All],[Category]],0),),"")</f>
        <v/>
      </c>
      <c r="AA54" s="1" t="str">
        <f t="array" ref="AA54">IFERROR(INDEX(data[[#All],[Emergency Contact87]],MATCH(get_cat!$B54&amp;$A$1,data[[#All],[Vendor Name92]]&amp;data[[#All],[Category]],0),),"")</f>
        <v/>
      </c>
    </row>
    <row r="55" spans="2:27" ht="19.5" x14ac:dyDescent="0.35">
      <c r="B55" s="7" t="str">
        <f t="array" ref="B55">IFERROR(INDEX(data[[#All],[Vendor Name92]],SMALL(IF(data[[#All],[Category]]=$A$1,ROW(data[[#All],[Vendor Name92]])),ROW(54:54)),1),"")</f>
        <v/>
      </c>
      <c r="C55" s="2" t="str">
        <f t="array" ref="C55">IFERROR(INDEX(data[[#All],[Vendor Contact Info85]],MATCH(get_cat!$B55&amp;$A$1,data[[#All],[Vendor Name92]]&amp;data[[#All],[Category]],0),),"")</f>
        <v/>
      </c>
      <c r="D55" s="2" t="str">
        <f t="array" ref="D55">IFERROR(INDEX(data[[#All],[Vendor Name92]],SMALL(IF(data[[#All],[Category]]=$A$1,ROW(data[[#All],[Vendor Name92]])),ROW(54:54)),1),"")&amp;CHAR(10)&amp;IFERROR(INDEX(data[[#All],[Vendor Contact Info85]],MATCH(get_cat!$B55&amp;$A$1,data[[#All],[Vendor Name92]]&amp;data[[#All],[Category]],0),),"")</f>
        <v xml:space="preserve">
</v>
      </c>
      <c r="E55" s="8" t="str">
        <f t="array" ref="E55">IFERROR(INDEX(data[[#All],[Category]],MATCH(get_cat!$B55&amp;$A$1,data[[#All],[Vendor Name92]]&amp;data[[#All],[Category]],0),),"")</f>
        <v/>
      </c>
      <c r="F55" s="2" t="str">
        <f t="array" ref="F55">IFERROR(INDEX(data[[#All],[Email]],MATCH(get_cat!$B55&amp;$A$1,data[[#All],[Vendor Name92]]&amp;data[[#All],[Category]],0),),"")</f>
        <v/>
      </c>
      <c r="G55" s="2" t="str">
        <f t="array" ref="G55">IFERROR(INDEX(data[[#All],[COMMBUYS MBPO Link2]],MATCH(get_cat!$B55&amp;$A$1,data[[#All],[Vendor Name92]]&amp;data[[#All],[Category]],0),),"")</f>
        <v/>
      </c>
      <c r="H55" s="4" t="str">
        <f t="array" ref="H55">IFERROR(INDEX(data[[#All],[Prompt Pay83]],MATCH(get_cat!$B55&amp;$A$1,data[[#All],[Vendor Name92]]&amp;data[[#All],[Category]],0),),"")</f>
        <v/>
      </c>
      <c r="I55" s="4" t="str">
        <f t="array" ref="I55">IFERROR(INDEX(data[[#All],[% Markup Prevailing Wage94]],MATCH(get_cat!$B55&amp;$A$1,data[[#All],[Vendor Name92]]&amp;data[[#All],[Category]],0),),"")</f>
        <v/>
      </c>
      <c r="J55" s="1" t="str">
        <f t="array" ref="J55">IFERROR(INDEX(data[[#All],[Statewide]],MATCH(get_cat!$B55&amp;$A$1,data[[#All],[Vendor Name92]]&amp;data[[#All],[Category]],0),),"")</f>
        <v/>
      </c>
      <c r="K55" s="1" t="str">
        <f t="array" ref="K55">IFERROR(INDEX(data[[#All],[Barnstable]],MATCH(get_cat!$B55&amp;$A$1,data[[#All],[Vendor Name92]]&amp;data[[#All],[Category]],0),),"")</f>
        <v/>
      </c>
      <c r="L55" s="1" t="str">
        <f t="array" ref="L55">IFERROR(INDEX(data[[#All],[Berkshire]],MATCH(get_cat!$B55&amp;$A$1,data[[#All],[Vendor Name92]]&amp;data[[#All],[Category]],0),),"")</f>
        <v/>
      </c>
      <c r="M55" s="1" t="str">
        <f t="array" ref="M55">IFERROR(INDEX(data[[#All],[Bristol]],MATCH(get_cat!$B55&amp;$A$1,data[[#All],[Vendor Name92]]&amp;data[[#All],[Category]],0),),"")</f>
        <v/>
      </c>
      <c r="N55" s="1" t="str">
        <f t="array" ref="N55">IFERROR(INDEX(data[[#All],[Dukes]],MATCH(get_cat!$B55&amp;$A$1,data[[#All],[Vendor Name92]]&amp;data[[#All],[Category]],0),),"")</f>
        <v/>
      </c>
      <c r="O55" s="1" t="str">
        <f t="array" ref="O55">IFERROR(INDEX(data[[#All],[Essex]],MATCH(get_cat!$B55&amp;$A$1,data[[#All],[Vendor Name92]]&amp;data[[#All],[Category]],0),),"")</f>
        <v/>
      </c>
      <c r="P55" s="1" t="str">
        <f t="array" ref="P55">IFERROR(INDEX(data[[#All],[Franklin]],MATCH(get_cat!$B55&amp;$A$1,data[[#All],[Vendor Name92]]&amp;data[[#All],[Category]],0),),"")</f>
        <v/>
      </c>
      <c r="Q55" s="1" t="str">
        <f t="array" ref="Q55">IFERROR(INDEX(data[[#All],[Hampden]],MATCH(get_cat!$B55&amp;$A$1,data[[#All],[Vendor Name92]]&amp;data[[#All],[Category]],0),),"")</f>
        <v/>
      </c>
      <c r="R55" s="1" t="str">
        <f t="array" ref="R55">IFERROR(INDEX(data[[#All],[Hampshire]],MATCH(get_cat!$B55&amp;$A$1,data[[#All],[Vendor Name92]]&amp;data[[#All],[Category]],0),),"")</f>
        <v/>
      </c>
      <c r="S55" s="1" t="str">
        <f t="array" ref="S55">IFERROR(INDEX(data[[#All],[Middlesex]],MATCH(get_cat!$B55&amp;$A$1,data[[#All],[Vendor Name92]]&amp;data[[#All],[Category]],0),),"")</f>
        <v/>
      </c>
      <c r="T55" s="1" t="str">
        <f t="array" ref="T55">IFERROR(INDEX(data[[#All],[Nantucket]],MATCH(get_cat!$B55&amp;$A$1,data[[#All],[Vendor Name92]]&amp;data[[#All],[Category]],0),),"")</f>
        <v/>
      </c>
      <c r="U55" s="1" t="str">
        <f t="array" ref="U55">IFERROR(INDEX(data[[#All],[Norfolk]],MATCH(get_cat!$B55&amp;$A$1,data[[#All],[Vendor Name92]]&amp;data[[#All],[Category]],0),),"")</f>
        <v/>
      </c>
      <c r="V55" s="1" t="str">
        <f t="array" ref="V55">IFERROR(INDEX(data[[#All],[Plymouth]],MATCH(get_cat!$B55&amp;$A$1,data[[#All],[Vendor Name92]]&amp;data[[#All],[Category]],0),),"")</f>
        <v/>
      </c>
      <c r="W55" s="1" t="str">
        <f t="array" ref="W55">IFERROR(INDEX(data[[#All],[Suffolk]],MATCH(get_cat!$B55&amp;$A$1,data[[#All],[Vendor Name92]]&amp;data[[#All],[Category]],0),),"")</f>
        <v/>
      </c>
      <c r="X55" s="1" t="str">
        <f t="array" ref="X55">IFERROR(INDEX(data[[#All],[Worcester]],MATCH(get_cat!$B55&amp;$A$1,data[[#All],[Vendor Name92]]&amp;data[[#All],[Category]],0),),"")</f>
        <v/>
      </c>
      <c r="Y55" s="1" t="str">
        <f t="array" ref="Y55">IFERROR(INDEX(data[[#All],[Contract Doc ID]],MATCH(get_cat!$B55&amp;$A$1,data[[#All],[Vendor Name92]]&amp;data[[#All],[Category]],0),),"")</f>
        <v/>
      </c>
      <c r="Z55" s="1" t="str">
        <f t="array" ref="Z55">IFERROR(INDEX(data[[#All],[OSD Contract Manager86]],MATCH(get_cat!$B55&amp;$A$1,data[[#All],[Vendor Name92]]&amp;data[[#All],[Category]],0),),"")</f>
        <v/>
      </c>
      <c r="AA55" s="1" t="str">
        <f t="array" ref="AA55">IFERROR(INDEX(data[[#All],[Emergency Contact87]],MATCH(get_cat!$B55&amp;$A$1,data[[#All],[Vendor Name92]]&amp;data[[#All],[Category]],0),),"")</f>
        <v/>
      </c>
    </row>
    <row r="56" spans="2:27" ht="19.5" x14ac:dyDescent="0.35">
      <c r="B56" s="7" t="str">
        <f t="array" ref="B56">IFERROR(INDEX(data[[#All],[Vendor Name92]],SMALL(IF(data[[#All],[Category]]=$A$1,ROW(data[[#All],[Vendor Name92]])),ROW(55:55)),1),"")</f>
        <v/>
      </c>
      <c r="C56" s="2" t="str">
        <f t="array" ref="C56">IFERROR(INDEX(data[[#All],[Vendor Contact Info85]],MATCH(get_cat!$B56&amp;$A$1,data[[#All],[Vendor Name92]]&amp;data[[#All],[Category]],0),),"")</f>
        <v/>
      </c>
      <c r="D56" s="2" t="str">
        <f t="array" ref="D56">IFERROR(INDEX(data[[#All],[Vendor Name92]],SMALL(IF(data[[#All],[Category]]=$A$1,ROW(data[[#All],[Vendor Name92]])),ROW(55:55)),1),"")&amp;CHAR(10)&amp;IFERROR(INDEX(data[[#All],[Vendor Contact Info85]],MATCH(get_cat!$B56&amp;$A$1,data[[#All],[Vendor Name92]]&amp;data[[#All],[Category]],0),),"")</f>
        <v xml:space="preserve">
</v>
      </c>
      <c r="E56" s="8" t="str">
        <f t="array" ref="E56">IFERROR(INDEX(data[[#All],[Category]],MATCH(get_cat!$B56&amp;$A$1,data[[#All],[Vendor Name92]]&amp;data[[#All],[Category]],0),),"")</f>
        <v/>
      </c>
      <c r="F56" s="2" t="str">
        <f t="array" ref="F56">IFERROR(INDEX(data[[#All],[Email]],MATCH(get_cat!$B56&amp;$A$1,data[[#All],[Vendor Name92]]&amp;data[[#All],[Category]],0),),"")</f>
        <v/>
      </c>
      <c r="G56" s="2" t="str">
        <f t="array" ref="G56">IFERROR(INDEX(data[[#All],[COMMBUYS MBPO Link2]],MATCH(get_cat!$B56&amp;$A$1,data[[#All],[Vendor Name92]]&amp;data[[#All],[Category]],0),),"")</f>
        <v/>
      </c>
      <c r="H56" s="4" t="str">
        <f t="array" ref="H56">IFERROR(INDEX(data[[#All],[Prompt Pay83]],MATCH(get_cat!$B56&amp;$A$1,data[[#All],[Vendor Name92]]&amp;data[[#All],[Category]],0),),"")</f>
        <v/>
      </c>
      <c r="I56" s="4" t="str">
        <f t="array" ref="I56">IFERROR(INDEX(data[[#All],[% Markup Prevailing Wage94]],MATCH(get_cat!$B56&amp;$A$1,data[[#All],[Vendor Name92]]&amp;data[[#All],[Category]],0),),"")</f>
        <v/>
      </c>
      <c r="J56" s="1" t="str">
        <f t="array" ref="J56">IFERROR(INDEX(data[[#All],[Statewide]],MATCH(get_cat!$B56&amp;$A$1,data[[#All],[Vendor Name92]]&amp;data[[#All],[Category]],0),),"")</f>
        <v/>
      </c>
      <c r="K56" s="1" t="str">
        <f t="array" ref="K56">IFERROR(INDEX(data[[#All],[Barnstable]],MATCH(get_cat!$B56&amp;$A$1,data[[#All],[Vendor Name92]]&amp;data[[#All],[Category]],0),),"")</f>
        <v/>
      </c>
      <c r="L56" s="1" t="str">
        <f t="array" ref="L56">IFERROR(INDEX(data[[#All],[Berkshire]],MATCH(get_cat!$B56&amp;$A$1,data[[#All],[Vendor Name92]]&amp;data[[#All],[Category]],0),),"")</f>
        <v/>
      </c>
      <c r="M56" s="1" t="str">
        <f t="array" ref="M56">IFERROR(INDEX(data[[#All],[Bristol]],MATCH(get_cat!$B56&amp;$A$1,data[[#All],[Vendor Name92]]&amp;data[[#All],[Category]],0),),"")</f>
        <v/>
      </c>
      <c r="N56" s="1" t="str">
        <f t="array" ref="N56">IFERROR(INDEX(data[[#All],[Dukes]],MATCH(get_cat!$B56&amp;$A$1,data[[#All],[Vendor Name92]]&amp;data[[#All],[Category]],0),),"")</f>
        <v/>
      </c>
      <c r="O56" s="1" t="str">
        <f t="array" ref="O56">IFERROR(INDEX(data[[#All],[Essex]],MATCH(get_cat!$B56&amp;$A$1,data[[#All],[Vendor Name92]]&amp;data[[#All],[Category]],0),),"")</f>
        <v/>
      </c>
      <c r="P56" s="1" t="str">
        <f t="array" ref="P56">IFERROR(INDEX(data[[#All],[Franklin]],MATCH(get_cat!$B56&amp;$A$1,data[[#All],[Vendor Name92]]&amp;data[[#All],[Category]],0),),"")</f>
        <v/>
      </c>
      <c r="Q56" s="1" t="str">
        <f t="array" ref="Q56">IFERROR(INDEX(data[[#All],[Hampden]],MATCH(get_cat!$B56&amp;$A$1,data[[#All],[Vendor Name92]]&amp;data[[#All],[Category]],0),),"")</f>
        <v/>
      </c>
      <c r="R56" s="1" t="str">
        <f t="array" ref="R56">IFERROR(INDEX(data[[#All],[Hampshire]],MATCH(get_cat!$B56&amp;$A$1,data[[#All],[Vendor Name92]]&amp;data[[#All],[Category]],0),),"")</f>
        <v/>
      </c>
      <c r="S56" s="1" t="str">
        <f t="array" ref="S56">IFERROR(INDEX(data[[#All],[Middlesex]],MATCH(get_cat!$B56&amp;$A$1,data[[#All],[Vendor Name92]]&amp;data[[#All],[Category]],0),),"")</f>
        <v/>
      </c>
      <c r="T56" s="1" t="str">
        <f t="array" ref="T56">IFERROR(INDEX(data[[#All],[Nantucket]],MATCH(get_cat!$B56&amp;$A$1,data[[#All],[Vendor Name92]]&amp;data[[#All],[Category]],0),),"")</f>
        <v/>
      </c>
      <c r="U56" s="1" t="str">
        <f t="array" ref="U56">IFERROR(INDEX(data[[#All],[Norfolk]],MATCH(get_cat!$B56&amp;$A$1,data[[#All],[Vendor Name92]]&amp;data[[#All],[Category]],0),),"")</f>
        <v/>
      </c>
      <c r="V56" s="1" t="str">
        <f t="array" ref="V56">IFERROR(INDEX(data[[#All],[Plymouth]],MATCH(get_cat!$B56&amp;$A$1,data[[#All],[Vendor Name92]]&amp;data[[#All],[Category]],0),),"")</f>
        <v/>
      </c>
      <c r="W56" s="1" t="str">
        <f t="array" ref="W56">IFERROR(INDEX(data[[#All],[Suffolk]],MATCH(get_cat!$B56&amp;$A$1,data[[#All],[Vendor Name92]]&amp;data[[#All],[Category]],0),),"")</f>
        <v/>
      </c>
      <c r="X56" s="1" t="str">
        <f t="array" ref="X56">IFERROR(INDEX(data[[#All],[Worcester]],MATCH(get_cat!$B56&amp;$A$1,data[[#All],[Vendor Name92]]&amp;data[[#All],[Category]],0),),"")</f>
        <v/>
      </c>
      <c r="Y56" s="1" t="str">
        <f t="array" ref="Y56">IFERROR(INDEX(data[[#All],[Contract Doc ID]],MATCH(get_cat!$B56&amp;$A$1,data[[#All],[Vendor Name92]]&amp;data[[#All],[Category]],0),),"")</f>
        <v/>
      </c>
      <c r="Z56" s="1" t="str">
        <f t="array" ref="Z56">IFERROR(INDEX(data[[#All],[OSD Contract Manager86]],MATCH(get_cat!$B56&amp;$A$1,data[[#All],[Vendor Name92]]&amp;data[[#All],[Category]],0),),"")</f>
        <v/>
      </c>
      <c r="AA56" s="1" t="str">
        <f t="array" ref="AA56">IFERROR(INDEX(data[[#All],[Emergency Contact87]],MATCH(get_cat!$B56&amp;$A$1,data[[#All],[Vendor Name92]]&amp;data[[#All],[Category]],0),),"")</f>
        <v/>
      </c>
    </row>
    <row r="57" spans="2:27" ht="19.5" x14ac:dyDescent="0.35">
      <c r="B57" s="7" t="str">
        <f t="array" ref="B57">IFERROR(INDEX(data[[#All],[Vendor Name92]],SMALL(IF(data[[#All],[Category]]=$A$1,ROW(data[[#All],[Vendor Name92]])),ROW(56:56)),1),"")</f>
        <v/>
      </c>
      <c r="C57" s="2" t="str">
        <f t="array" ref="C57">IFERROR(INDEX(data[[#All],[Vendor Contact Info85]],MATCH(get_cat!$B57&amp;$A$1,data[[#All],[Vendor Name92]]&amp;data[[#All],[Category]],0),),"")</f>
        <v/>
      </c>
      <c r="D57" s="2" t="str">
        <f t="array" ref="D57">IFERROR(INDEX(data[[#All],[Vendor Name92]],SMALL(IF(data[[#All],[Category]]=$A$1,ROW(data[[#All],[Vendor Name92]])),ROW(56:56)),1),"")&amp;CHAR(10)&amp;IFERROR(INDEX(data[[#All],[Vendor Contact Info85]],MATCH(get_cat!$B57&amp;$A$1,data[[#All],[Vendor Name92]]&amp;data[[#All],[Category]],0),),"")</f>
        <v xml:space="preserve">
</v>
      </c>
      <c r="E57" s="8" t="str">
        <f t="array" ref="E57">IFERROR(INDEX(data[[#All],[Category]],MATCH(get_cat!$B57&amp;$A$1,data[[#All],[Vendor Name92]]&amp;data[[#All],[Category]],0),),"")</f>
        <v/>
      </c>
      <c r="F57" s="2" t="str">
        <f t="array" ref="F57">IFERROR(INDEX(data[[#All],[Email]],MATCH(get_cat!$B57&amp;$A$1,data[[#All],[Vendor Name92]]&amp;data[[#All],[Category]],0),),"")</f>
        <v/>
      </c>
      <c r="G57" s="2" t="str">
        <f t="array" ref="G57">IFERROR(INDEX(data[[#All],[COMMBUYS MBPO Link2]],MATCH(get_cat!$B57&amp;$A$1,data[[#All],[Vendor Name92]]&amp;data[[#All],[Category]],0),),"")</f>
        <v/>
      </c>
      <c r="H57" s="4" t="str">
        <f t="array" ref="H57">IFERROR(INDEX(data[[#All],[Prompt Pay83]],MATCH(get_cat!$B57&amp;$A$1,data[[#All],[Vendor Name92]]&amp;data[[#All],[Category]],0),),"")</f>
        <v/>
      </c>
      <c r="I57" s="4" t="str">
        <f t="array" ref="I57">IFERROR(INDEX(data[[#All],[% Markup Prevailing Wage94]],MATCH(get_cat!$B57&amp;$A$1,data[[#All],[Vendor Name92]]&amp;data[[#All],[Category]],0),),"")</f>
        <v/>
      </c>
      <c r="J57" s="1" t="str">
        <f t="array" ref="J57">IFERROR(INDEX(data[[#All],[Statewide]],MATCH(get_cat!$B57&amp;$A$1,data[[#All],[Vendor Name92]]&amp;data[[#All],[Category]],0),),"")</f>
        <v/>
      </c>
      <c r="K57" s="1" t="str">
        <f t="array" ref="K57">IFERROR(INDEX(data[[#All],[Barnstable]],MATCH(get_cat!$B57&amp;$A$1,data[[#All],[Vendor Name92]]&amp;data[[#All],[Category]],0),),"")</f>
        <v/>
      </c>
      <c r="L57" s="1" t="str">
        <f t="array" ref="L57">IFERROR(INDEX(data[[#All],[Berkshire]],MATCH(get_cat!$B57&amp;$A$1,data[[#All],[Vendor Name92]]&amp;data[[#All],[Category]],0),),"")</f>
        <v/>
      </c>
      <c r="M57" s="1" t="str">
        <f t="array" ref="M57">IFERROR(INDEX(data[[#All],[Bristol]],MATCH(get_cat!$B57&amp;$A$1,data[[#All],[Vendor Name92]]&amp;data[[#All],[Category]],0),),"")</f>
        <v/>
      </c>
      <c r="N57" s="1" t="str">
        <f t="array" ref="N57">IFERROR(INDEX(data[[#All],[Dukes]],MATCH(get_cat!$B57&amp;$A$1,data[[#All],[Vendor Name92]]&amp;data[[#All],[Category]],0),),"")</f>
        <v/>
      </c>
      <c r="O57" s="1" t="str">
        <f t="array" ref="O57">IFERROR(INDEX(data[[#All],[Essex]],MATCH(get_cat!$B57&amp;$A$1,data[[#All],[Vendor Name92]]&amp;data[[#All],[Category]],0),),"")</f>
        <v/>
      </c>
      <c r="P57" s="1" t="str">
        <f t="array" ref="P57">IFERROR(INDEX(data[[#All],[Franklin]],MATCH(get_cat!$B57&amp;$A$1,data[[#All],[Vendor Name92]]&amp;data[[#All],[Category]],0),),"")</f>
        <v/>
      </c>
      <c r="Q57" s="1" t="str">
        <f t="array" ref="Q57">IFERROR(INDEX(data[[#All],[Hampden]],MATCH(get_cat!$B57&amp;$A$1,data[[#All],[Vendor Name92]]&amp;data[[#All],[Category]],0),),"")</f>
        <v/>
      </c>
      <c r="R57" s="1" t="str">
        <f t="array" ref="R57">IFERROR(INDEX(data[[#All],[Hampshire]],MATCH(get_cat!$B57&amp;$A$1,data[[#All],[Vendor Name92]]&amp;data[[#All],[Category]],0),),"")</f>
        <v/>
      </c>
      <c r="S57" s="1" t="str">
        <f t="array" ref="S57">IFERROR(INDEX(data[[#All],[Middlesex]],MATCH(get_cat!$B57&amp;$A$1,data[[#All],[Vendor Name92]]&amp;data[[#All],[Category]],0),),"")</f>
        <v/>
      </c>
      <c r="T57" s="1" t="str">
        <f t="array" ref="T57">IFERROR(INDEX(data[[#All],[Nantucket]],MATCH(get_cat!$B57&amp;$A$1,data[[#All],[Vendor Name92]]&amp;data[[#All],[Category]],0),),"")</f>
        <v/>
      </c>
      <c r="U57" s="1" t="str">
        <f t="array" ref="U57">IFERROR(INDEX(data[[#All],[Norfolk]],MATCH(get_cat!$B57&amp;$A$1,data[[#All],[Vendor Name92]]&amp;data[[#All],[Category]],0),),"")</f>
        <v/>
      </c>
      <c r="V57" s="1" t="str">
        <f t="array" ref="V57">IFERROR(INDEX(data[[#All],[Plymouth]],MATCH(get_cat!$B57&amp;$A$1,data[[#All],[Vendor Name92]]&amp;data[[#All],[Category]],0),),"")</f>
        <v/>
      </c>
      <c r="W57" s="1" t="str">
        <f t="array" ref="W57">IFERROR(INDEX(data[[#All],[Suffolk]],MATCH(get_cat!$B57&amp;$A$1,data[[#All],[Vendor Name92]]&amp;data[[#All],[Category]],0),),"")</f>
        <v/>
      </c>
      <c r="X57" s="1" t="str">
        <f t="array" ref="X57">IFERROR(INDEX(data[[#All],[Worcester]],MATCH(get_cat!$B57&amp;$A$1,data[[#All],[Vendor Name92]]&amp;data[[#All],[Category]],0),),"")</f>
        <v/>
      </c>
      <c r="Y57" s="1" t="str">
        <f t="array" ref="Y57">IFERROR(INDEX(data[[#All],[Contract Doc ID]],MATCH(get_cat!$B57&amp;$A$1,data[[#All],[Vendor Name92]]&amp;data[[#All],[Category]],0),),"")</f>
        <v/>
      </c>
      <c r="Z57" s="1" t="str">
        <f t="array" ref="Z57">IFERROR(INDEX(data[[#All],[OSD Contract Manager86]],MATCH(get_cat!$B57&amp;$A$1,data[[#All],[Vendor Name92]]&amp;data[[#All],[Category]],0),),"")</f>
        <v/>
      </c>
      <c r="AA57" s="1" t="str">
        <f t="array" ref="AA57">IFERROR(INDEX(data[[#All],[Emergency Contact87]],MATCH(get_cat!$B57&amp;$A$1,data[[#All],[Vendor Name92]]&amp;data[[#All],[Category]],0),),"")</f>
        <v/>
      </c>
    </row>
    <row r="58" spans="2:27" ht="19.5" x14ac:dyDescent="0.35">
      <c r="B58" s="7" t="str">
        <f t="array" ref="B58">IFERROR(INDEX(data[[#All],[Vendor Name92]],SMALL(IF(data[[#All],[Category]]=$A$1,ROW(data[[#All],[Vendor Name92]])),ROW(57:57)),1),"")</f>
        <v/>
      </c>
      <c r="C58" s="2" t="str">
        <f t="array" ref="C58">IFERROR(INDEX(data[[#All],[Vendor Contact Info85]],MATCH(get_cat!$B58&amp;$A$1,data[[#All],[Vendor Name92]]&amp;data[[#All],[Category]],0),),"")</f>
        <v/>
      </c>
      <c r="D58" s="2" t="str">
        <f t="array" ref="D58">IFERROR(INDEX(data[[#All],[Vendor Name92]],SMALL(IF(data[[#All],[Category]]=$A$1,ROW(data[[#All],[Vendor Name92]])),ROW(57:57)),1),"")&amp;CHAR(10)&amp;IFERROR(INDEX(data[[#All],[Vendor Contact Info85]],MATCH(get_cat!$B58&amp;$A$1,data[[#All],[Vendor Name92]]&amp;data[[#All],[Category]],0),),"")</f>
        <v xml:space="preserve">
</v>
      </c>
      <c r="E58" s="8" t="str">
        <f t="array" ref="E58">IFERROR(INDEX(data[[#All],[Category]],MATCH(get_cat!$B58&amp;$A$1,data[[#All],[Vendor Name92]]&amp;data[[#All],[Category]],0),),"")</f>
        <v/>
      </c>
      <c r="F58" s="2" t="str">
        <f t="array" ref="F58">IFERROR(INDEX(data[[#All],[Email]],MATCH(get_cat!$B58&amp;$A$1,data[[#All],[Vendor Name92]]&amp;data[[#All],[Category]],0),),"")</f>
        <v/>
      </c>
      <c r="G58" s="2" t="str">
        <f t="array" ref="G58">IFERROR(INDEX(data[[#All],[COMMBUYS MBPO Link2]],MATCH(get_cat!$B58&amp;$A$1,data[[#All],[Vendor Name92]]&amp;data[[#All],[Category]],0),),"")</f>
        <v/>
      </c>
      <c r="H58" s="4" t="str">
        <f t="array" ref="H58">IFERROR(INDEX(data[[#All],[Prompt Pay83]],MATCH(get_cat!$B58&amp;$A$1,data[[#All],[Vendor Name92]]&amp;data[[#All],[Category]],0),),"")</f>
        <v/>
      </c>
      <c r="I58" s="4" t="str">
        <f t="array" ref="I58">IFERROR(INDEX(data[[#All],[% Markup Prevailing Wage94]],MATCH(get_cat!$B58&amp;$A$1,data[[#All],[Vendor Name92]]&amp;data[[#All],[Category]],0),),"")</f>
        <v/>
      </c>
      <c r="J58" s="1" t="str">
        <f t="array" ref="J58">IFERROR(INDEX(data[[#All],[Statewide]],MATCH(get_cat!$B58&amp;$A$1,data[[#All],[Vendor Name92]]&amp;data[[#All],[Category]],0),),"")</f>
        <v/>
      </c>
      <c r="K58" s="1" t="str">
        <f t="array" ref="K58">IFERROR(INDEX(data[[#All],[Barnstable]],MATCH(get_cat!$B58&amp;$A$1,data[[#All],[Vendor Name92]]&amp;data[[#All],[Category]],0),),"")</f>
        <v/>
      </c>
      <c r="L58" s="1" t="str">
        <f t="array" ref="L58">IFERROR(INDEX(data[[#All],[Berkshire]],MATCH(get_cat!$B58&amp;$A$1,data[[#All],[Vendor Name92]]&amp;data[[#All],[Category]],0),),"")</f>
        <v/>
      </c>
      <c r="M58" s="1" t="str">
        <f t="array" ref="M58">IFERROR(INDEX(data[[#All],[Bristol]],MATCH(get_cat!$B58&amp;$A$1,data[[#All],[Vendor Name92]]&amp;data[[#All],[Category]],0),),"")</f>
        <v/>
      </c>
      <c r="N58" s="1" t="str">
        <f t="array" ref="N58">IFERROR(INDEX(data[[#All],[Dukes]],MATCH(get_cat!$B58&amp;$A$1,data[[#All],[Vendor Name92]]&amp;data[[#All],[Category]],0),),"")</f>
        <v/>
      </c>
      <c r="O58" s="1" t="str">
        <f t="array" ref="O58">IFERROR(INDEX(data[[#All],[Essex]],MATCH(get_cat!$B58&amp;$A$1,data[[#All],[Vendor Name92]]&amp;data[[#All],[Category]],0),),"")</f>
        <v/>
      </c>
      <c r="P58" s="1" t="str">
        <f t="array" ref="P58">IFERROR(INDEX(data[[#All],[Franklin]],MATCH(get_cat!$B58&amp;$A$1,data[[#All],[Vendor Name92]]&amp;data[[#All],[Category]],0),),"")</f>
        <v/>
      </c>
      <c r="Q58" s="1" t="str">
        <f t="array" ref="Q58">IFERROR(INDEX(data[[#All],[Hampden]],MATCH(get_cat!$B58&amp;$A$1,data[[#All],[Vendor Name92]]&amp;data[[#All],[Category]],0),),"")</f>
        <v/>
      </c>
      <c r="R58" s="1" t="str">
        <f t="array" ref="R58">IFERROR(INDEX(data[[#All],[Hampshire]],MATCH(get_cat!$B58&amp;$A$1,data[[#All],[Vendor Name92]]&amp;data[[#All],[Category]],0),),"")</f>
        <v/>
      </c>
      <c r="S58" s="1" t="str">
        <f t="array" ref="S58">IFERROR(INDEX(data[[#All],[Middlesex]],MATCH(get_cat!$B58&amp;$A$1,data[[#All],[Vendor Name92]]&amp;data[[#All],[Category]],0),),"")</f>
        <v/>
      </c>
      <c r="T58" s="1" t="str">
        <f t="array" ref="T58">IFERROR(INDEX(data[[#All],[Nantucket]],MATCH(get_cat!$B58&amp;$A$1,data[[#All],[Vendor Name92]]&amp;data[[#All],[Category]],0),),"")</f>
        <v/>
      </c>
      <c r="U58" s="1" t="str">
        <f t="array" ref="U58">IFERROR(INDEX(data[[#All],[Norfolk]],MATCH(get_cat!$B58&amp;$A$1,data[[#All],[Vendor Name92]]&amp;data[[#All],[Category]],0),),"")</f>
        <v/>
      </c>
      <c r="V58" s="1" t="str">
        <f t="array" ref="V58">IFERROR(INDEX(data[[#All],[Plymouth]],MATCH(get_cat!$B58&amp;$A$1,data[[#All],[Vendor Name92]]&amp;data[[#All],[Category]],0),),"")</f>
        <v/>
      </c>
      <c r="W58" s="1" t="str">
        <f t="array" ref="W58">IFERROR(INDEX(data[[#All],[Suffolk]],MATCH(get_cat!$B58&amp;$A$1,data[[#All],[Vendor Name92]]&amp;data[[#All],[Category]],0),),"")</f>
        <v/>
      </c>
      <c r="X58" s="1" t="str">
        <f t="array" ref="X58">IFERROR(INDEX(data[[#All],[Worcester]],MATCH(get_cat!$B58&amp;$A$1,data[[#All],[Vendor Name92]]&amp;data[[#All],[Category]],0),),"")</f>
        <v/>
      </c>
      <c r="Y58" s="1" t="str">
        <f t="array" ref="Y58">IFERROR(INDEX(data[[#All],[Contract Doc ID]],MATCH(get_cat!$B58&amp;$A$1,data[[#All],[Vendor Name92]]&amp;data[[#All],[Category]],0),),"")</f>
        <v/>
      </c>
      <c r="Z58" s="1" t="str">
        <f t="array" ref="Z58">IFERROR(INDEX(data[[#All],[OSD Contract Manager86]],MATCH(get_cat!$B58&amp;$A$1,data[[#All],[Vendor Name92]]&amp;data[[#All],[Category]],0),),"")</f>
        <v/>
      </c>
      <c r="AA58" s="1" t="str">
        <f t="array" ref="AA58">IFERROR(INDEX(data[[#All],[Emergency Contact87]],MATCH(get_cat!$B58&amp;$A$1,data[[#All],[Vendor Name92]]&amp;data[[#All],[Category]],0),),"")</f>
        <v/>
      </c>
    </row>
    <row r="59" spans="2:27" ht="19.5" x14ac:dyDescent="0.35">
      <c r="B59" s="7" t="str">
        <f t="array" ref="B59">IFERROR(INDEX(data[[#All],[Vendor Name92]],SMALL(IF(data[[#All],[Category]]=$A$1,ROW(data[[#All],[Vendor Name92]])),ROW(58:58)),1),"")</f>
        <v/>
      </c>
      <c r="C59" s="2" t="str">
        <f t="array" ref="C59">IFERROR(INDEX(data[[#All],[Vendor Contact Info85]],MATCH(get_cat!$B59&amp;$A$1,data[[#All],[Vendor Name92]]&amp;data[[#All],[Category]],0),),"")</f>
        <v/>
      </c>
      <c r="D59" s="2" t="str">
        <f t="array" ref="D59">IFERROR(INDEX(data[[#All],[Vendor Name92]],SMALL(IF(data[[#All],[Category]]=$A$1,ROW(data[[#All],[Vendor Name92]])),ROW(58:58)),1),"")&amp;CHAR(10)&amp;IFERROR(INDEX(data[[#All],[Vendor Contact Info85]],MATCH(get_cat!$B59&amp;$A$1,data[[#All],[Vendor Name92]]&amp;data[[#All],[Category]],0),),"")</f>
        <v xml:space="preserve">
</v>
      </c>
      <c r="E59" s="8" t="str">
        <f t="array" ref="E59">IFERROR(INDEX(data[[#All],[Category]],MATCH(get_cat!$B59&amp;$A$1,data[[#All],[Vendor Name92]]&amp;data[[#All],[Category]],0),),"")</f>
        <v/>
      </c>
      <c r="F59" s="2" t="str">
        <f t="array" ref="F59">IFERROR(INDEX(data[[#All],[Email]],MATCH(get_cat!$B59&amp;$A$1,data[[#All],[Vendor Name92]]&amp;data[[#All],[Category]],0),),"")</f>
        <v/>
      </c>
      <c r="G59" s="2" t="str">
        <f t="array" ref="G59">IFERROR(INDEX(data[[#All],[COMMBUYS MBPO Link2]],MATCH(get_cat!$B59&amp;$A$1,data[[#All],[Vendor Name92]]&amp;data[[#All],[Category]],0),),"")</f>
        <v/>
      </c>
      <c r="H59" s="4" t="str">
        <f t="array" ref="H59">IFERROR(INDEX(data[[#All],[Prompt Pay83]],MATCH(get_cat!$B59&amp;$A$1,data[[#All],[Vendor Name92]]&amp;data[[#All],[Category]],0),),"")</f>
        <v/>
      </c>
      <c r="I59" s="4" t="str">
        <f t="array" ref="I59">IFERROR(INDEX(data[[#All],[% Markup Prevailing Wage94]],MATCH(get_cat!$B59&amp;$A$1,data[[#All],[Vendor Name92]]&amp;data[[#All],[Category]],0),),"")</f>
        <v/>
      </c>
      <c r="J59" s="1" t="str">
        <f t="array" ref="J59">IFERROR(INDEX(data[[#All],[Statewide]],MATCH(get_cat!$B59&amp;$A$1,data[[#All],[Vendor Name92]]&amp;data[[#All],[Category]],0),),"")</f>
        <v/>
      </c>
      <c r="K59" s="1" t="str">
        <f t="array" ref="K59">IFERROR(INDEX(data[[#All],[Barnstable]],MATCH(get_cat!$B59&amp;$A$1,data[[#All],[Vendor Name92]]&amp;data[[#All],[Category]],0),),"")</f>
        <v/>
      </c>
      <c r="L59" s="1" t="str">
        <f t="array" ref="L59">IFERROR(INDEX(data[[#All],[Berkshire]],MATCH(get_cat!$B59&amp;$A$1,data[[#All],[Vendor Name92]]&amp;data[[#All],[Category]],0),),"")</f>
        <v/>
      </c>
      <c r="M59" s="1" t="str">
        <f t="array" ref="M59">IFERROR(INDEX(data[[#All],[Bristol]],MATCH(get_cat!$B59&amp;$A$1,data[[#All],[Vendor Name92]]&amp;data[[#All],[Category]],0),),"")</f>
        <v/>
      </c>
      <c r="N59" s="1" t="str">
        <f t="array" ref="N59">IFERROR(INDEX(data[[#All],[Dukes]],MATCH(get_cat!$B59&amp;$A$1,data[[#All],[Vendor Name92]]&amp;data[[#All],[Category]],0),),"")</f>
        <v/>
      </c>
      <c r="O59" s="1" t="str">
        <f t="array" ref="O59">IFERROR(INDEX(data[[#All],[Essex]],MATCH(get_cat!$B59&amp;$A$1,data[[#All],[Vendor Name92]]&amp;data[[#All],[Category]],0),),"")</f>
        <v/>
      </c>
      <c r="P59" s="1" t="str">
        <f t="array" ref="P59">IFERROR(INDEX(data[[#All],[Franklin]],MATCH(get_cat!$B59&amp;$A$1,data[[#All],[Vendor Name92]]&amp;data[[#All],[Category]],0),),"")</f>
        <v/>
      </c>
      <c r="Q59" s="1" t="str">
        <f t="array" ref="Q59">IFERROR(INDEX(data[[#All],[Hampden]],MATCH(get_cat!$B59&amp;$A$1,data[[#All],[Vendor Name92]]&amp;data[[#All],[Category]],0),),"")</f>
        <v/>
      </c>
      <c r="R59" s="1" t="str">
        <f t="array" ref="R59">IFERROR(INDEX(data[[#All],[Hampshire]],MATCH(get_cat!$B59&amp;$A$1,data[[#All],[Vendor Name92]]&amp;data[[#All],[Category]],0),),"")</f>
        <v/>
      </c>
      <c r="S59" s="1" t="str">
        <f t="array" ref="S59">IFERROR(INDEX(data[[#All],[Middlesex]],MATCH(get_cat!$B59&amp;$A$1,data[[#All],[Vendor Name92]]&amp;data[[#All],[Category]],0),),"")</f>
        <v/>
      </c>
      <c r="T59" s="1" t="str">
        <f t="array" ref="T59">IFERROR(INDEX(data[[#All],[Nantucket]],MATCH(get_cat!$B59&amp;$A$1,data[[#All],[Vendor Name92]]&amp;data[[#All],[Category]],0),),"")</f>
        <v/>
      </c>
      <c r="U59" s="1" t="str">
        <f t="array" ref="U59">IFERROR(INDEX(data[[#All],[Norfolk]],MATCH(get_cat!$B59&amp;$A$1,data[[#All],[Vendor Name92]]&amp;data[[#All],[Category]],0),),"")</f>
        <v/>
      </c>
      <c r="V59" s="1" t="str">
        <f t="array" ref="V59">IFERROR(INDEX(data[[#All],[Plymouth]],MATCH(get_cat!$B59&amp;$A$1,data[[#All],[Vendor Name92]]&amp;data[[#All],[Category]],0),),"")</f>
        <v/>
      </c>
      <c r="W59" s="1" t="str">
        <f t="array" ref="W59">IFERROR(INDEX(data[[#All],[Suffolk]],MATCH(get_cat!$B59&amp;$A$1,data[[#All],[Vendor Name92]]&amp;data[[#All],[Category]],0),),"")</f>
        <v/>
      </c>
      <c r="X59" s="1" t="str">
        <f t="array" ref="X59">IFERROR(INDEX(data[[#All],[Worcester]],MATCH(get_cat!$B59&amp;$A$1,data[[#All],[Vendor Name92]]&amp;data[[#All],[Category]],0),),"")</f>
        <v/>
      </c>
      <c r="Y59" s="1" t="str">
        <f t="array" ref="Y59">IFERROR(INDEX(data[[#All],[Contract Doc ID]],MATCH(get_cat!$B59&amp;$A$1,data[[#All],[Vendor Name92]]&amp;data[[#All],[Category]],0),),"")</f>
        <v/>
      </c>
      <c r="Z59" s="1" t="str">
        <f t="array" ref="Z59">IFERROR(INDEX(data[[#All],[OSD Contract Manager86]],MATCH(get_cat!$B59&amp;$A$1,data[[#All],[Vendor Name92]]&amp;data[[#All],[Category]],0),),"")</f>
        <v/>
      </c>
      <c r="AA59" s="1" t="str">
        <f t="array" ref="AA59">IFERROR(INDEX(data[[#All],[Emergency Contact87]],MATCH(get_cat!$B59&amp;$A$1,data[[#All],[Vendor Name92]]&amp;data[[#All],[Category]],0),),"")</f>
        <v/>
      </c>
    </row>
    <row r="60" spans="2:27" ht="19.5" x14ac:dyDescent="0.35">
      <c r="B60" s="7" t="str">
        <f t="array" ref="B60">IFERROR(INDEX(data[[#All],[Vendor Name92]],SMALL(IF(data[[#All],[Category]]=$A$1,ROW(data[[#All],[Vendor Name92]])),ROW(59:59)),1),"")</f>
        <v/>
      </c>
      <c r="C60" s="2" t="str">
        <f t="array" ref="C60">IFERROR(INDEX(data[[#All],[Vendor Contact Info85]],MATCH(get_cat!$B60&amp;$A$1,data[[#All],[Vendor Name92]]&amp;data[[#All],[Category]],0),),"")</f>
        <v/>
      </c>
      <c r="D60" s="2" t="str">
        <f t="array" ref="D60">IFERROR(INDEX(data[[#All],[Vendor Name92]],SMALL(IF(data[[#All],[Category]]=$A$1,ROW(data[[#All],[Vendor Name92]])),ROW(59:59)),1),"")&amp;CHAR(10)&amp;IFERROR(INDEX(data[[#All],[Vendor Contact Info85]],MATCH(get_cat!$B60&amp;$A$1,data[[#All],[Vendor Name92]]&amp;data[[#All],[Category]],0),),"")</f>
        <v xml:space="preserve">
</v>
      </c>
      <c r="E60" s="8" t="str">
        <f t="array" ref="E60">IFERROR(INDEX(data[[#All],[Category]],MATCH(get_cat!$B60&amp;$A$1,data[[#All],[Vendor Name92]]&amp;data[[#All],[Category]],0),),"")</f>
        <v/>
      </c>
      <c r="F60" s="2" t="str">
        <f t="array" ref="F60">IFERROR(INDEX(data[[#All],[Email]],MATCH(get_cat!$B60&amp;$A$1,data[[#All],[Vendor Name92]]&amp;data[[#All],[Category]],0),),"")</f>
        <v/>
      </c>
      <c r="G60" s="2" t="str">
        <f t="array" ref="G60">IFERROR(INDEX(data[[#All],[COMMBUYS MBPO Link2]],MATCH(get_cat!$B60&amp;$A$1,data[[#All],[Vendor Name92]]&amp;data[[#All],[Category]],0),),"")</f>
        <v/>
      </c>
      <c r="H60" s="4" t="str">
        <f t="array" ref="H60">IFERROR(INDEX(data[[#All],[Prompt Pay83]],MATCH(get_cat!$B60&amp;$A$1,data[[#All],[Vendor Name92]]&amp;data[[#All],[Category]],0),),"")</f>
        <v/>
      </c>
      <c r="I60" s="4" t="str">
        <f t="array" ref="I60">IFERROR(INDEX(data[[#All],[% Markup Prevailing Wage94]],MATCH(get_cat!$B60&amp;$A$1,data[[#All],[Vendor Name92]]&amp;data[[#All],[Category]],0),),"")</f>
        <v/>
      </c>
      <c r="J60" s="1" t="str">
        <f t="array" ref="J60">IFERROR(INDEX(data[[#All],[Statewide]],MATCH(get_cat!$B60&amp;$A$1,data[[#All],[Vendor Name92]]&amp;data[[#All],[Category]],0),),"")</f>
        <v/>
      </c>
      <c r="K60" s="1" t="str">
        <f t="array" ref="K60">IFERROR(INDEX(data[[#All],[Barnstable]],MATCH(get_cat!$B60&amp;$A$1,data[[#All],[Vendor Name92]]&amp;data[[#All],[Category]],0),),"")</f>
        <v/>
      </c>
      <c r="L60" s="1" t="str">
        <f t="array" ref="L60">IFERROR(INDEX(data[[#All],[Berkshire]],MATCH(get_cat!$B60&amp;$A$1,data[[#All],[Vendor Name92]]&amp;data[[#All],[Category]],0),),"")</f>
        <v/>
      </c>
      <c r="M60" s="1" t="str">
        <f t="array" ref="M60">IFERROR(INDEX(data[[#All],[Bristol]],MATCH(get_cat!$B60&amp;$A$1,data[[#All],[Vendor Name92]]&amp;data[[#All],[Category]],0),),"")</f>
        <v/>
      </c>
      <c r="N60" s="1" t="str">
        <f t="array" ref="N60">IFERROR(INDEX(data[[#All],[Dukes]],MATCH(get_cat!$B60&amp;$A$1,data[[#All],[Vendor Name92]]&amp;data[[#All],[Category]],0),),"")</f>
        <v/>
      </c>
      <c r="O60" s="1" t="str">
        <f t="array" ref="O60">IFERROR(INDEX(data[[#All],[Essex]],MATCH(get_cat!$B60&amp;$A$1,data[[#All],[Vendor Name92]]&amp;data[[#All],[Category]],0),),"")</f>
        <v/>
      </c>
      <c r="P60" s="1" t="str">
        <f t="array" ref="P60">IFERROR(INDEX(data[[#All],[Franklin]],MATCH(get_cat!$B60&amp;$A$1,data[[#All],[Vendor Name92]]&amp;data[[#All],[Category]],0),),"")</f>
        <v/>
      </c>
      <c r="Q60" s="1" t="str">
        <f t="array" ref="Q60">IFERROR(INDEX(data[[#All],[Hampden]],MATCH(get_cat!$B60&amp;$A$1,data[[#All],[Vendor Name92]]&amp;data[[#All],[Category]],0),),"")</f>
        <v/>
      </c>
      <c r="R60" s="1" t="str">
        <f t="array" ref="R60">IFERROR(INDEX(data[[#All],[Hampshire]],MATCH(get_cat!$B60&amp;$A$1,data[[#All],[Vendor Name92]]&amp;data[[#All],[Category]],0),),"")</f>
        <v/>
      </c>
      <c r="S60" s="1" t="str">
        <f t="array" ref="S60">IFERROR(INDEX(data[[#All],[Middlesex]],MATCH(get_cat!$B60&amp;$A$1,data[[#All],[Vendor Name92]]&amp;data[[#All],[Category]],0),),"")</f>
        <v/>
      </c>
      <c r="T60" s="1" t="str">
        <f t="array" ref="T60">IFERROR(INDEX(data[[#All],[Nantucket]],MATCH(get_cat!$B60&amp;$A$1,data[[#All],[Vendor Name92]]&amp;data[[#All],[Category]],0),),"")</f>
        <v/>
      </c>
      <c r="U60" s="1" t="str">
        <f t="array" ref="U60">IFERROR(INDEX(data[[#All],[Norfolk]],MATCH(get_cat!$B60&amp;$A$1,data[[#All],[Vendor Name92]]&amp;data[[#All],[Category]],0),),"")</f>
        <v/>
      </c>
      <c r="V60" s="1" t="str">
        <f t="array" ref="V60">IFERROR(INDEX(data[[#All],[Plymouth]],MATCH(get_cat!$B60&amp;$A$1,data[[#All],[Vendor Name92]]&amp;data[[#All],[Category]],0),),"")</f>
        <v/>
      </c>
      <c r="W60" s="1" t="str">
        <f t="array" ref="W60">IFERROR(INDEX(data[[#All],[Suffolk]],MATCH(get_cat!$B60&amp;$A$1,data[[#All],[Vendor Name92]]&amp;data[[#All],[Category]],0),),"")</f>
        <v/>
      </c>
      <c r="X60" s="1" t="str">
        <f t="array" ref="X60">IFERROR(INDEX(data[[#All],[Worcester]],MATCH(get_cat!$B60&amp;$A$1,data[[#All],[Vendor Name92]]&amp;data[[#All],[Category]],0),),"")</f>
        <v/>
      </c>
      <c r="Y60" s="1" t="str">
        <f t="array" ref="Y60">IFERROR(INDEX(data[[#All],[Contract Doc ID]],MATCH(get_cat!$B60&amp;$A$1,data[[#All],[Vendor Name92]]&amp;data[[#All],[Category]],0),),"")</f>
        <v/>
      </c>
      <c r="Z60" s="1" t="str">
        <f t="array" ref="Z60">IFERROR(INDEX(data[[#All],[OSD Contract Manager86]],MATCH(get_cat!$B60&amp;$A$1,data[[#All],[Vendor Name92]]&amp;data[[#All],[Category]],0),),"")</f>
        <v/>
      </c>
      <c r="AA60" s="1" t="str">
        <f t="array" ref="AA60">IFERROR(INDEX(data[[#All],[Emergency Contact87]],MATCH(get_cat!$B60&amp;$A$1,data[[#All],[Vendor Name92]]&amp;data[[#All],[Category]],0),),"")</f>
        <v/>
      </c>
    </row>
    <row r="61" spans="2:27" ht="19.5" x14ac:dyDescent="0.35">
      <c r="B61" s="7" t="str">
        <f t="array" ref="B61">IFERROR(INDEX(data[[#All],[Vendor Name92]],SMALL(IF(data[[#All],[Category]]=$A$1,ROW(data[[#All],[Vendor Name92]])),ROW(60:60)),1),"")</f>
        <v/>
      </c>
      <c r="C61" s="2" t="str">
        <f t="array" ref="C61">IFERROR(INDEX(data[[#All],[Vendor Contact Info85]],MATCH(get_cat!$B61&amp;$A$1,data[[#All],[Vendor Name92]]&amp;data[[#All],[Category]],0),),"")</f>
        <v/>
      </c>
      <c r="D61" s="2" t="str">
        <f t="array" ref="D61">IFERROR(INDEX(data[[#All],[Vendor Name92]],SMALL(IF(data[[#All],[Category]]=$A$1,ROW(data[[#All],[Vendor Name92]])),ROW(60:60)),1),"")&amp;CHAR(10)&amp;IFERROR(INDEX(data[[#All],[Vendor Contact Info85]],MATCH(get_cat!$B61&amp;$A$1,data[[#All],[Vendor Name92]]&amp;data[[#All],[Category]],0),),"")</f>
        <v xml:space="preserve">
</v>
      </c>
      <c r="E61" s="8" t="str">
        <f t="array" ref="E61">IFERROR(INDEX(data[[#All],[Category]],MATCH(get_cat!$B61&amp;$A$1,data[[#All],[Vendor Name92]]&amp;data[[#All],[Category]],0),),"")</f>
        <v/>
      </c>
      <c r="F61" s="2" t="str">
        <f t="array" ref="F61">IFERROR(INDEX(data[[#All],[Email]],MATCH(get_cat!$B61&amp;$A$1,data[[#All],[Vendor Name92]]&amp;data[[#All],[Category]],0),),"")</f>
        <v/>
      </c>
      <c r="G61" s="2" t="str">
        <f t="array" ref="G61">IFERROR(INDEX(data[[#All],[COMMBUYS MBPO Link2]],MATCH(get_cat!$B61&amp;$A$1,data[[#All],[Vendor Name92]]&amp;data[[#All],[Category]],0),),"")</f>
        <v/>
      </c>
      <c r="H61" s="4" t="str">
        <f t="array" ref="H61">IFERROR(INDEX(data[[#All],[Prompt Pay83]],MATCH(get_cat!$B61&amp;$A$1,data[[#All],[Vendor Name92]]&amp;data[[#All],[Category]],0),),"")</f>
        <v/>
      </c>
      <c r="I61" s="4" t="str">
        <f t="array" ref="I61">IFERROR(INDEX(data[[#All],[% Markup Prevailing Wage94]],MATCH(get_cat!$B61&amp;$A$1,data[[#All],[Vendor Name92]]&amp;data[[#All],[Category]],0),),"")</f>
        <v/>
      </c>
      <c r="J61" s="1" t="str">
        <f t="array" ref="J61">IFERROR(INDEX(data[[#All],[Statewide]],MATCH(get_cat!$B61&amp;$A$1,data[[#All],[Vendor Name92]]&amp;data[[#All],[Category]],0),),"")</f>
        <v/>
      </c>
      <c r="K61" s="1" t="str">
        <f t="array" ref="K61">IFERROR(INDEX(data[[#All],[Barnstable]],MATCH(get_cat!$B61&amp;$A$1,data[[#All],[Vendor Name92]]&amp;data[[#All],[Category]],0),),"")</f>
        <v/>
      </c>
      <c r="L61" s="1" t="str">
        <f t="array" ref="L61">IFERROR(INDEX(data[[#All],[Berkshire]],MATCH(get_cat!$B61&amp;$A$1,data[[#All],[Vendor Name92]]&amp;data[[#All],[Category]],0),),"")</f>
        <v/>
      </c>
      <c r="M61" s="1" t="str">
        <f t="array" ref="M61">IFERROR(INDEX(data[[#All],[Bristol]],MATCH(get_cat!$B61&amp;$A$1,data[[#All],[Vendor Name92]]&amp;data[[#All],[Category]],0),),"")</f>
        <v/>
      </c>
      <c r="N61" s="1" t="str">
        <f t="array" ref="N61">IFERROR(INDEX(data[[#All],[Dukes]],MATCH(get_cat!$B61&amp;$A$1,data[[#All],[Vendor Name92]]&amp;data[[#All],[Category]],0),),"")</f>
        <v/>
      </c>
      <c r="O61" s="1" t="str">
        <f t="array" ref="O61">IFERROR(INDEX(data[[#All],[Essex]],MATCH(get_cat!$B61&amp;$A$1,data[[#All],[Vendor Name92]]&amp;data[[#All],[Category]],0),),"")</f>
        <v/>
      </c>
      <c r="P61" s="1" t="str">
        <f t="array" ref="P61">IFERROR(INDEX(data[[#All],[Franklin]],MATCH(get_cat!$B61&amp;$A$1,data[[#All],[Vendor Name92]]&amp;data[[#All],[Category]],0),),"")</f>
        <v/>
      </c>
      <c r="Q61" s="1" t="str">
        <f t="array" ref="Q61">IFERROR(INDEX(data[[#All],[Hampden]],MATCH(get_cat!$B61&amp;$A$1,data[[#All],[Vendor Name92]]&amp;data[[#All],[Category]],0),),"")</f>
        <v/>
      </c>
      <c r="R61" s="1" t="str">
        <f t="array" ref="R61">IFERROR(INDEX(data[[#All],[Hampshire]],MATCH(get_cat!$B61&amp;$A$1,data[[#All],[Vendor Name92]]&amp;data[[#All],[Category]],0),),"")</f>
        <v/>
      </c>
      <c r="S61" s="1" t="str">
        <f t="array" ref="S61">IFERROR(INDEX(data[[#All],[Middlesex]],MATCH(get_cat!$B61&amp;$A$1,data[[#All],[Vendor Name92]]&amp;data[[#All],[Category]],0),),"")</f>
        <v/>
      </c>
      <c r="T61" s="1" t="str">
        <f t="array" ref="T61">IFERROR(INDEX(data[[#All],[Nantucket]],MATCH(get_cat!$B61&amp;$A$1,data[[#All],[Vendor Name92]]&amp;data[[#All],[Category]],0),),"")</f>
        <v/>
      </c>
      <c r="U61" s="1" t="str">
        <f t="array" ref="U61">IFERROR(INDEX(data[[#All],[Norfolk]],MATCH(get_cat!$B61&amp;$A$1,data[[#All],[Vendor Name92]]&amp;data[[#All],[Category]],0),),"")</f>
        <v/>
      </c>
      <c r="V61" s="1" t="str">
        <f t="array" ref="V61">IFERROR(INDEX(data[[#All],[Plymouth]],MATCH(get_cat!$B61&amp;$A$1,data[[#All],[Vendor Name92]]&amp;data[[#All],[Category]],0),),"")</f>
        <v/>
      </c>
      <c r="W61" s="1" t="str">
        <f t="array" ref="W61">IFERROR(INDEX(data[[#All],[Suffolk]],MATCH(get_cat!$B61&amp;$A$1,data[[#All],[Vendor Name92]]&amp;data[[#All],[Category]],0),),"")</f>
        <v/>
      </c>
      <c r="X61" s="1" t="str">
        <f t="array" ref="X61">IFERROR(INDEX(data[[#All],[Worcester]],MATCH(get_cat!$B61&amp;$A$1,data[[#All],[Vendor Name92]]&amp;data[[#All],[Category]],0),),"")</f>
        <v/>
      </c>
      <c r="Y61" s="1" t="str">
        <f t="array" ref="Y61">IFERROR(INDEX(data[[#All],[Contract Doc ID]],MATCH(get_cat!$B61&amp;$A$1,data[[#All],[Vendor Name92]]&amp;data[[#All],[Category]],0),),"")</f>
        <v/>
      </c>
      <c r="Z61" s="1" t="str">
        <f t="array" ref="Z61">IFERROR(INDEX(data[[#All],[OSD Contract Manager86]],MATCH(get_cat!$B61&amp;$A$1,data[[#All],[Vendor Name92]]&amp;data[[#All],[Category]],0),),"")</f>
        <v/>
      </c>
      <c r="AA61" s="1" t="str">
        <f t="array" ref="AA61">IFERROR(INDEX(data[[#All],[Emergency Contact87]],MATCH(get_cat!$B61&amp;$A$1,data[[#All],[Vendor Name92]]&amp;data[[#All],[Category]],0),),"")</f>
        <v/>
      </c>
    </row>
    <row r="62" spans="2:27" ht="19.5" x14ac:dyDescent="0.35">
      <c r="B62" s="7" t="str">
        <f t="array" ref="B62">IFERROR(INDEX(data[[#All],[Vendor Name92]],SMALL(IF(data[[#All],[Category]]=$A$1,ROW(data[[#All],[Vendor Name92]])),ROW(61:61)),1),"")</f>
        <v/>
      </c>
      <c r="C62" s="2" t="str">
        <f t="array" ref="C62">IFERROR(INDEX(data[[#All],[Vendor Contact Info85]],MATCH(get_cat!$B62&amp;$A$1,data[[#All],[Vendor Name92]]&amp;data[[#All],[Category]],0),),"")</f>
        <v/>
      </c>
      <c r="D62" s="2" t="str">
        <f t="array" ref="D62">IFERROR(INDEX(data[[#All],[Vendor Name92]],SMALL(IF(data[[#All],[Category]]=$A$1,ROW(data[[#All],[Vendor Name92]])),ROW(61:61)),1),"")&amp;CHAR(10)&amp;IFERROR(INDEX(data[[#All],[Vendor Contact Info85]],MATCH(get_cat!$B62&amp;$A$1,data[[#All],[Vendor Name92]]&amp;data[[#All],[Category]],0),),"")</f>
        <v xml:space="preserve">
</v>
      </c>
      <c r="E62" s="8" t="str">
        <f t="array" ref="E62">IFERROR(INDEX(data[[#All],[Category]],MATCH(get_cat!$B62&amp;$A$1,data[[#All],[Vendor Name92]]&amp;data[[#All],[Category]],0),),"")</f>
        <v/>
      </c>
      <c r="F62" s="2" t="str">
        <f t="array" ref="F62">IFERROR(INDEX(data[[#All],[Email]],MATCH(get_cat!$B62&amp;$A$1,data[[#All],[Vendor Name92]]&amp;data[[#All],[Category]],0),),"")</f>
        <v/>
      </c>
      <c r="G62" s="2" t="str">
        <f t="array" ref="G62">IFERROR(INDEX(data[[#All],[COMMBUYS MBPO Link2]],MATCH(get_cat!$B62&amp;$A$1,data[[#All],[Vendor Name92]]&amp;data[[#All],[Category]],0),),"")</f>
        <v/>
      </c>
      <c r="H62" s="4" t="str">
        <f t="array" ref="H62">IFERROR(INDEX(data[[#All],[Prompt Pay83]],MATCH(get_cat!$B62&amp;$A$1,data[[#All],[Vendor Name92]]&amp;data[[#All],[Category]],0),),"")</f>
        <v/>
      </c>
      <c r="I62" s="4" t="str">
        <f t="array" ref="I62">IFERROR(INDEX(data[[#All],[% Markup Prevailing Wage94]],MATCH(get_cat!$B62&amp;$A$1,data[[#All],[Vendor Name92]]&amp;data[[#All],[Category]],0),),"")</f>
        <v/>
      </c>
      <c r="J62" s="1" t="str">
        <f t="array" ref="J62">IFERROR(INDEX(data[[#All],[Statewide]],MATCH(get_cat!$B62&amp;$A$1,data[[#All],[Vendor Name92]]&amp;data[[#All],[Category]],0),),"")</f>
        <v/>
      </c>
      <c r="K62" s="1" t="str">
        <f t="array" ref="K62">IFERROR(INDEX(data[[#All],[Barnstable]],MATCH(get_cat!$B62&amp;$A$1,data[[#All],[Vendor Name92]]&amp;data[[#All],[Category]],0),),"")</f>
        <v/>
      </c>
      <c r="L62" s="1" t="str">
        <f t="array" ref="L62">IFERROR(INDEX(data[[#All],[Berkshire]],MATCH(get_cat!$B62&amp;$A$1,data[[#All],[Vendor Name92]]&amp;data[[#All],[Category]],0),),"")</f>
        <v/>
      </c>
      <c r="M62" s="1" t="str">
        <f t="array" ref="M62">IFERROR(INDEX(data[[#All],[Bristol]],MATCH(get_cat!$B62&amp;$A$1,data[[#All],[Vendor Name92]]&amp;data[[#All],[Category]],0),),"")</f>
        <v/>
      </c>
      <c r="N62" s="1" t="str">
        <f t="array" ref="N62">IFERROR(INDEX(data[[#All],[Dukes]],MATCH(get_cat!$B62&amp;$A$1,data[[#All],[Vendor Name92]]&amp;data[[#All],[Category]],0),),"")</f>
        <v/>
      </c>
      <c r="O62" s="1" t="str">
        <f t="array" ref="O62">IFERROR(INDEX(data[[#All],[Essex]],MATCH(get_cat!$B62&amp;$A$1,data[[#All],[Vendor Name92]]&amp;data[[#All],[Category]],0),),"")</f>
        <v/>
      </c>
      <c r="P62" s="1" t="str">
        <f t="array" ref="P62">IFERROR(INDEX(data[[#All],[Franklin]],MATCH(get_cat!$B62&amp;$A$1,data[[#All],[Vendor Name92]]&amp;data[[#All],[Category]],0),),"")</f>
        <v/>
      </c>
      <c r="Q62" s="1" t="str">
        <f t="array" ref="Q62">IFERROR(INDEX(data[[#All],[Hampden]],MATCH(get_cat!$B62&amp;$A$1,data[[#All],[Vendor Name92]]&amp;data[[#All],[Category]],0),),"")</f>
        <v/>
      </c>
      <c r="R62" s="1" t="str">
        <f t="array" ref="R62">IFERROR(INDEX(data[[#All],[Hampshire]],MATCH(get_cat!$B62&amp;$A$1,data[[#All],[Vendor Name92]]&amp;data[[#All],[Category]],0),),"")</f>
        <v/>
      </c>
      <c r="S62" s="1" t="str">
        <f t="array" ref="S62">IFERROR(INDEX(data[[#All],[Middlesex]],MATCH(get_cat!$B62&amp;$A$1,data[[#All],[Vendor Name92]]&amp;data[[#All],[Category]],0),),"")</f>
        <v/>
      </c>
      <c r="T62" s="1" t="str">
        <f t="array" ref="T62">IFERROR(INDEX(data[[#All],[Nantucket]],MATCH(get_cat!$B62&amp;$A$1,data[[#All],[Vendor Name92]]&amp;data[[#All],[Category]],0),),"")</f>
        <v/>
      </c>
      <c r="U62" s="1" t="str">
        <f t="array" ref="U62">IFERROR(INDEX(data[[#All],[Norfolk]],MATCH(get_cat!$B62&amp;$A$1,data[[#All],[Vendor Name92]]&amp;data[[#All],[Category]],0),),"")</f>
        <v/>
      </c>
      <c r="V62" s="1" t="str">
        <f t="array" ref="V62">IFERROR(INDEX(data[[#All],[Plymouth]],MATCH(get_cat!$B62&amp;$A$1,data[[#All],[Vendor Name92]]&amp;data[[#All],[Category]],0),),"")</f>
        <v/>
      </c>
      <c r="W62" s="1" t="str">
        <f t="array" ref="W62">IFERROR(INDEX(data[[#All],[Suffolk]],MATCH(get_cat!$B62&amp;$A$1,data[[#All],[Vendor Name92]]&amp;data[[#All],[Category]],0),),"")</f>
        <v/>
      </c>
      <c r="X62" s="1" t="str">
        <f t="array" ref="X62">IFERROR(INDEX(data[[#All],[Worcester]],MATCH(get_cat!$B62&amp;$A$1,data[[#All],[Vendor Name92]]&amp;data[[#All],[Category]],0),),"")</f>
        <v/>
      </c>
      <c r="Y62" s="1" t="str">
        <f t="array" ref="Y62">IFERROR(INDEX(data[[#All],[Contract Doc ID]],MATCH(get_cat!$B62&amp;$A$1,data[[#All],[Vendor Name92]]&amp;data[[#All],[Category]],0),),"")</f>
        <v/>
      </c>
      <c r="Z62" s="1" t="str">
        <f t="array" ref="Z62">IFERROR(INDEX(data[[#All],[OSD Contract Manager86]],MATCH(get_cat!$B62&amp;$A$1,data[[#All],[Vendor Name92]]&amp;data[[#All],[Category]],0),),"")</f>
        <v/>
      </c>
      <c r="AA62" s="1" t="str">
        <f t="array" ref="AA62">IFERROR(INDEX(data[[#All],[Emergency Contact87]],MATCH(get_cat!$B62&amp;$A$1,data[[#All],[Vendor Name92]]&amp;data[[#All],[Category]],0),),"")</f>
        <v/>
      </c>
    </row>
    <row r="63" spans="2:27" ht="19.5" x14ac:dyDescent="0.35">
      <c r="B63" s="7" t="str">
        <f t="array" ref="B63">IFERROR(INDEX(data[[#All],[Vendor Name92]],SMALL(IF(data[[#All],[Category]]=$A$1,ROW(data[[#All],[Vendor Name92]])),ROW(62:62)),1),"")</f>
        <v/>
      </c>
      <c r="C63" s="2" t="str">
        <f t="array" ref="C63">IFERROR(INDEX(data[[#All],[Vendor Contact Info85]],MATCH(get_cat!$B63&amp;$A$1,data[[#All],[Vendor Name92]]&amp;data[[#All],[Category]],0),),"")</f>
        <v/>
      </c>
      <c r="D63" s="2" t="str">
        <f t="array" ref="D63">IFERROR(INDEX(data[[#All],[Vendor Name92]],SMALL(IF(data[[#All],[Category]]=$A$1,ROW(data[[#All],[Vendor Name92]])),ROW(62:62)),1),"")&amp;CHAR(10)&amp;IFERROR(INDEX(data[[#All],[Vendor Contact Info85]],MATCH(get_cat!$B63&amp;$A$1,data[[#All],[Vendor Name92]]&amp;data[[#All],[Category]],0),),"")</f>
        <v xml:space="preserve">
</v>
      </c>
      <c r="E63" s="8" t="str">
        <f t="array" ref="E63">IFERROR(INDEX(data[[#All],[Category]],MATCH(get_cat!$B63&amp;$A$1,data[[#All],[Vendor Name92]]&amp;data[[#All],[Category]],0),),"")</f>
        <v/>
      </c>
      <c r="F63" s="2" t="str">
        <f t="array" ref="F63">IFERROR(INDEX(data[[#All],[Email]],MATCH(get_cat!$B63&amp;$A$1,data[[#All],[Vendor Name92]]&amp;data[[#All],[Category]],0),),"")</f>
        <v/>
      </c>
      <c r="G63" s="2" t="str">
        <f t="array" ref="G63">IFERROR(INDEX(data[[#All],[COMMBUYS MBPO Link2]],MATCH(get_cat!$B63&amp;$A$1,data[[#All],[Vendor Name92]]&amp;data[[#All],[Category]],0),),"")</f>
        <v/>
      </c>
      <c r="H63" s="4" t="str">
        <f t="array" ref="H63">IFERROR(INDEX(data[[#All],[Prompt Pay83]],MATCH(get_cat!$B63&amp;$A$1,data[[#All],[Vendor Name92]]&amp;data[[#All],[Category]],0),),"")</f>
        <v/>
      </c>
      <c r="I63" s="4" t="str">
        <f t="array" ref="I63">IFERROR(INDEX(data[[#All],[% Markup Prevailing Wage94]],MATCH(get_cat!$B63&amp;$A$1,data[[#All],[Vendor Name92]]&amp;data[[#All],[Category]],0),),"")</f>
        <v/>
      </c>
      <c r="J63" s="1" t="str">
        <f t="array" ref="J63">IFERROR(INDEX(data[[#All],[Statewide]],MATCH(get_cat!$B63&amp;$A$1,data[[#All],[Vendor Name92]]&amp;data[[#All],[Category]],0),),"")</f>
        <v/>
      </c>
      <c r="K63" s="1" t="str">
        <f t="array" ref="K63">IFERROR(INDEX(data[[#All],[Barnstable]],MATCH(get_cat!$B63&amp;$A$1,data[[#All],[Vendor Name92]]&amp;data[[#All],[Category]],0),),"")</f>
        <v/>
      </c>
      <c r="L63" s="1" t="str">
        <f t="array" ref="L63">IFERROR(INDEX(data[[#All],[Berkshire]],MATCH(get_cat!$B63&amp;$A$1,data[[#All],[Vendor Name92]]&amp;data[[#All],[Category]],0),),"")</f>
        <v/>
      </c>
      <c r="M63" s="1" t="str">
        <f t="array" ref="M63">IFERROR(INDEX(data[[#All],[Bristol]],MATCH(get_cat!$B63&amp;$A$1,data[[#All],[Vendor Name92]]&amp;data[[#All],[Category]],0),),"")</f>
        <v/>
      </c>
      <c r="N63" s="1" t="str">
        <f t="array" ref="N63">IFERROR(INDEX(data[[#All],[Dukes]],MATCH(get_cat!$B63&amp;$A$1,data[[#All],[Vendor Name92]]&amp;data[[#All],[Category]],0),),"")</f>
        <v/>
      </c>
      <c r="O63" s="1" t="str">
        <f t="array" ref="O63">IFERROR(INDEX(data[[#All],[Essex]],MATCH(get_cat!$B63&amp;$A$1,data[[#All],[Vendor Name92]]&amp;data[[#All],[Category]],0),),"")</f>
        <v/>
      </c>
      <c r="P63" s="1" t="str">
        <f t="array" ref="P63">IFERROR(INDEX(data[[#All],[Franklin]],MATCH(get_cat!$B63&amp;$A$1,data[[#All],[Vendor Name92]]&amp;data[[#All],[Category]],0),),"")</f>
        <v/>
      </c>
      <c r="Q63" s="1" t="str">
        <f t="array" ref="Q63">IFERROR(INDEX(data[[#All],[Hampden]],MATCH(get_cat!$B63&amp;$A$1,data[[#All],[Vendor Name92]]&amp;data[[#All],[Category]],0),),"")</f>
        <v/>
      </c>
      <c r="R63" s="1" t="str">
        <f t="array" ref="R63">IFERROR(INDEX(data[[#All],[Hampshire]],MATCH(get_cat!$B63&amp;$A$1,data[[#All],[Vendor Name92]]&amp;data[[#All],[Category]],0),),"")</f>
        <v/>
      </c>
      <c r="S63" s="1" t="str">
        <f t="array" ref="S63">IFERROR(INDEX(data[[#All],[Middlesex]],MATCH(get_cat!$B63&amp;$A$1,data[[#All],[Vendor Name92]]&amp;data[[#All],[Category]],0),),"")</f>
        <v/>
      </c>
      <c r="T63" s="1" t="str">
        <f t="array" ref="T63">IFERROR(INDEX(data[[#All],[Nantucket]],MATCH(get_cat!$B63&amp;$A$1,data[[#All],[Vendor Name92]]&amp;data[[#All],[Category]],0),),"")</f>
        <v/>
      </c>
      <c r="U63" s="1" t="str">
        <f t="array" ref="U63">IFERROR(INDEX(data[[#All],[Norfolk]],MATCH(get_cat!$B63&amp;$A$1,data[[#All],[Vendor Name92]]&amp;data[[#All],[Category]],0),),"")</f>
        <v/>
      </c>
      <c r="V63" s="1" t="str">
        <f t="array" ref="V63">IFERROR(INDEX(data[[#All],[Plymouth]],MATCH(get_cat!$B63&amp;$A$1,data[[#All],[Vendor Name92]]&amp;data[[#All],[Category]],0),),"")</f>
        <v/>
      </c>
      <c r="W63" s="1" t="str">
        <f t="array" ref="W63">IFERROR(INDEX(data[[#All],[Suffolk]],MATCH(get_cat!$B63&amp;$A$1,data[[#All],[Vendor Name92]]&amp;data[[#All],[Category]],0),),"")</f>
        <v/>
      </c>
      <c r="X63" s="1" t="str">
        <f t="array" ref="X63">IFERROR(INDEX(data[[#All],[Worcester]],MATCH(get_cat!$B63&amp;$A$1,data[[#All],[Vendor Name92]]&amp;data[[#All],[Category]],0),),"")</f>
        <v/>
      </c>
      <c r="Y63" s="1" t="str">
        <f t="array" ref="Y63">IFERROR(INDEX(data[[#All],[Contract Doc ID]],MATCH(get_cat!$B63&amp;$A$1,data[[#All],[Vendor Name92]]&amp;data[[#All],[Category]],0),),"")</f>
        <v/>
      </c>
      <c r="Z63" s="1" t="str">
        <f t="array" ref="Z63">IFERROR(INDEX(data[[#All],[OSD Contract Manager86]],MATCH(get_cat!$B63&amp;$A$1,data[[#All],[Vendor Name92]]&amp;data[[#All],[Category]],0),),"")</f>
        <v/>
      </c>
      <c r="AA63" s="1" t="str">
        <f t="array" ref="AA63">IFERROR(INDEX(data[[#All],[Emergency Contact87]],MATCH(get_cat!$B63&amp;$A$1,data[[#All],[Vendor Name92]]&amp;data[[#All],[Category]],0),),"")</f>
        <v/>
      </c>
    </row>
    <row r="64" spans="2:27" ht="19.5" x14ac:dyDescent="0.35">
      <c r="B64" s="7" t="str">
        <f t="array" ref="B64">IFERROR(INDEX(data[[#All],[Vendor Name92]],SMALL(IF(data[[#All],[Category]]=$A$1,ROW(data[[#All],[Vendor Name92]])),ROW(63:63)),1),"")</f>
        <v/>
      </c>
      <c r="C64" s="2" t="str">
        <f t="array" ref="C64">IFERROR(INDEX(data[[#All],[Vendor Contact Info85]],MATCH(get_cat!$B64&amp;$A$1,data[[#All],[Vendor Name92]]&amp;data[[#All],[Category]],0),),"")</f>
        <v/>
      </c>
      <c r="D64" s="2" t="str">
        <f t="array" ref="D64">IFERROR(INDEX(data[[#All],[Vendor Name92]],SMALL(IF(data[[#All],[Category]]=$A$1,ROW(data[[#All],[Vendor Name92]])),ROW(63:63)),1),"")&amp;CHAR(10)&amp;IFERROR(INDEX(data[[#All],[Vendor Contact Info85]],MATCH(get_cat!$B64&amp;$A$1,data[[#All],[Vendor Name92]]&amp;data[[#All],[Category]],0),),"")</f>
        <v xml:space="preserve">
</v>
      </c>
      <c r="E64" s="8" t="str">
        <f t="array" ref="E64">IFERROR(INDEX(data[[#All],[Category]],MATCH(get_cat!$B64&amp;$A$1,data[[#All],[Vendor Name92]]&amp;data[[#All],[Category]],0),),"")</f>
        <v/>
      </c>
      <c r="F64" s="2" t="str">
        <f t="array" ref="F64">IFERROR(INDEX(data[[#All],[Email]],MATCH(get_cat!$B64&amp;$A$1,data[[#All],[Vendor Name92]]&amp;data[[#All],[Category]],0),),"")</f>
        <v/>
      </c>
      <c r="G64" s="2" t="str">
        <f t="array" ref="G64">IFERROR(INDEX(data[[#All],[COMMBUYS MBPO Link2]],MATCH(get_cat!$B64&amp;$A$1,data[[#All],[Vendor Name92]]&amp;data[[#All],[Category]],0),),"")</f>
        <v/>
      </c>
      <c r="H64" s="4" t="str">
        <f t="array" ref="H64">IFERROR(INDEX(data[[#All],[Prompt Pay83]],MATCH(get_cat!$B64&amp;$A$1,data[[#All],[Vendor Name92]]&amp;data[[#All],[Category]],0),),"")</f>
        <v/>
      </c>
      <c r="I64" s="4" t="str">
        <f t="array" ref="I64">IFERROR(INDEX(data[[#All],[% Markup Prevailing Wage94]],MATCH(get_cat!$B64&amp;$A$1,data[[#All],[Vendor Name92]]&amp;data[[#All],[Category]],0),),"")</f>
        <v/>
      </c>
      <c r="J64" s="1" t="str">
        <f t="array" ref="J64">IFERROR(INDEX(data[[#All],[Statewide]],MATCH(get_cat!$B64&amp;$A$1,data[[#All],[Vendor Name92]]&amp;data[[#All],[Category]],0),),"")</f>
        <v/>
      </c>
      <c r="K64" s="1" t="str">
        <f t="array" ref="K64">IFERROR(INDEX(data[[#All],[Barnstable]],MATCH(get_cat!$B64&amp;$A$1,data[[#All],[Vendor Name92]]&amp;data[[#All],[Category]],0),),"")</f>
        <v/>
      </c>
      <c r="L64" s="1" t="str">
        <f t="array" ref="L64">IFERROR(INDEX(data[[#All],[Berkshire]],MATCH(get_cat!$B64&amp;$A$1,data[[#All],[Vendor Name92]]&amp;data[[#All],[Category]],0),),"")</f>
        <v/>
      </c>
      <c r="M64" s="1" t="str">
        <f t="array" ref="M64">IFERROR(INDEX(data[[#All],[Bristol]],MATCH(get_cat!$B64&amp;$A$1,data[[#All],[Vendor Name92]]&amp;data[[#All],[Category]],0),),"")</f>
        <v/>
      </c>
      <c r="N64" s="1" t="str">
        <f t="array" ref="N64">IFERROR(INDEX(data[[#All],[Dukes]],MATCH(get_cat!$B64&amp;$A$1,data[[#All],[Vendor Name92]]&amp;data[[#All],[Category]],0),),"")</f>
        <v/>
      </c>
      <c r="O64" s="1" t="str">
        <f t="array" ref="O64">IFERROR(INDEX(data[[#All],[Essex]],MATCH(get_cat!$B64&amp;$A$1,data[[#All],[Vendor Name92]]&amp;data[[#All],[Category]],0),),"")</f>
        <v/>
      </c>
      <c r="P64" s="1" t="str">
        <f t="array" ref="P64">IFERROR(INDEX(data[[#All],[Franklin]],MATCH(get_cat!$B64&amp;$A$1,data[[#All],[Vendor Name92]]&amp;data[[#All],[Category]],0),),"")</f>
        <v/>
      </c>
      <c r="Q64" s="1" t="str">
        <f t="array" ref="Q64">IFERROR(INDEX(data[[#All],[Hampden]],MATCH(get_cat!$B64&amp;$A$1,data[[#All],[Vendor Name92]]&amp;data[[#All],[Category]],0),),"")</f>
        <v/>
      </c>
      <c r="R64" s="1" t="str">
        <f t="array" ref="R64">IFERROR(INDEX(data[[#All],[Hampshire]],MATCH(get_cat!$B64&amp;$A$1,data[[#All],[Vendor Name92]]&amp;data[[#All],[Category]],0),),"")</f>
        <v/>
      </c>
      <c r="S64" s="1" t="str">
        <f t="array" ref="S64">IFERROR(INDEX(data[[#All],[Middlesex]],MATCH(get_cat!$B64&amp;$A$1,data[[#All],[Vendor Name92]]&amp;data[[#All],[Category]],0),),"")</f>
        <v/>
      </c>
      <c r="T64" s="1" t="str">
        <f t="array" ref="T64">IFERROR(INDEX(data[[#All],[Nantucket]],MATCH(get_cat!$B64&amp;$A$1,data[[#All],[Vendor Name92]]&amp;data[[#All],[Category]],0),),"")</f>
        <v/>
      </c>
      <c r="U64" s="1" t="str">
        <f t="array" ref="U64">IFERROR(INDEX(data[[#All],[Norfolk]],MATCH(get_cat!$B64&amp;$A$1,data[[#All],[Vendor Name92]]&amp;data[[#All],[Category]],0),),"")</f>
        <v/>
      </c>
      <c r="V64" s="1" t="str">
        <f t="array" ref="V64">IFERROR(INDEX(data[[#All],[Plymouth]],MATCH(get_cat!$B64&amp;$A$1,data[[#All],[Vendor Name92]]&amp;data[[#All],[Category]],0),),"")</f>
        <v/>
      </c>
      <c r="W64" s="1" t="str">
        <f t="array" ref="W64">IFERROR(INDEX(data[[#All],[Suffolk]],MATCH(get_cat!$B64&amp;$A$1,data[[#All],[Vendor Name92]]&amp;data[[#All],[Category]],0),),"")</f>
        <v/>
      </c>
      <c r="X64" s="1" t="str">
        <f t="array" ref="X64">IFERROR(INDEX(data[[#All],[Worcester]],MATCH(get_cat!$B64&amp;$A$1,data[[#All],[Vendor Name92]]&amp;data[[#All],[Category]],0),),"")</f>
        <v/>
      </c>
      <c r="Y64" s="1" t="str">
        <f t="array" ref="Y64">IFERROR(INDEX(data[[#All],[Contract Doc ID]],MATCH(get_cat!$B64&amp;$A$1,data[[#All],[Vendor Name92]]&amp;data[[#All],[Category]],0),),"")</f>
        <v/>
      </c>
      <c r="Z64" s="1" t="str">
        <f t="array" ref="Z64">IFERROR(INDEX(data[[#All],[OSD Contract Manager86]],MATCH(get_cat!$B64&amp;$A$1,data[[#All],[Vendor Name92]]&amp;data[[#All],[Category]],0),),"")</f>
        <v/>
      </c>
      <c r="AA64" s="1" t="str">
        <f t="array" ref="AA64">IFERROR(INDEX(data[[#All],[Emergency Contact87]],MATCH(get_cat!$B64&amp;$A$1,data[[#All],[Vendor Name92]]&amp;data[[#All],[Category]],0),),"")</f>
        <v/>
      </c>
    </row>
    <row r="65" spans="2:27" ht="19.5" x14ac:dyDescent="0.35">
      <c r="B65" s="7" t="str">
        <f t="array" ref="B65">IFERROR(INDEX(data[[#All],[Vendor Name92]],SMALL(IF(data[[#All],[Category]]=$A$1,ROW(data[[#All],[Vendor Name92]])),ROW(64:64)),1),"")</f>
        <v/>
      </c>
      <c r="C65" s="2" t="str">
        <f t="array" ref="C65">IFERROR(INDEX(data[[#All],[Vendor Contact Info85]],MATCH(get_cat!$B65&amp;$A$1,data[[#All],[Vendor Name92]]&amp;data[[#All],[Category]],0),),"")</f>
        <v/>
      </c>
      <c r="D65" s="2" t="str">
        <f t="array" ref="D65">IFERROR(INDEX(data[[#All],[Vendor Name92]],SMALL(IF(data[[#All],[Category]]=$A$1,ROW(data[[#All],[Vendor Name92]])),ROW(64:64)),1),"")&amp;CHAR(10)&amp;IFERROR(INDEX(data[[#All],[Vendor Contact Info85]],MATCH(get_cat!$B65&amp;$A$1,data[[#All],[Vendor Name92]]&amp;data[[#All],[Category]],0),),"")</f>
        <v xml:space="preserve">
</v>
      </c>
      <c r="E65" s="8" t="str">
        <f t="array" ref="E65">IFERROR(INDEX(data[[#All],[Category]],MATCH(get_cat!$B65&amp;$A$1,data[[#All],[Vendor Name92]]&amp;data[[#All],[Category]],0),),"")</f>
        <v/>
      </c>
      <c r="F65" s="2" t="str">
        <f t="array" ref="F65">IFERROR(INDEX(data[[#All],[Email]],MATCH(get_cat!$B65&amp;$A$1,data[[#All],[Vendor Name92]]&amp;data[[#All],[Category]],0),),"")</f>
        <v/>
      </c>
      <c r="G65" s="2" t="str">
        <f t="array" ref="G65">IFERROR(INDEX(data[[#All],[COMMBUYS MBPO Link2]],MATCH(get_cat!$B65&amp;$A$1,data[[#All],[Vendor Name92]]&amp;data[[#All],[Category]],0),),"")</f>
        <v/>
      </c>
      <c r="H65" s="4" t="str">
        <f t="array" ref="H65">IFERROR(INDEX(data[[#All],[Prompt Pay83]],MATCH(get_cat!$B65&amp;$A$1,data[[#All],[Vendor Name92]]&amp;data[[#All],[Category]],0),),"")</f>
        <v/>
      </c>
      <c r="I65" s="4" t="str">
        <f t="array" ref="I65">IFERROR(INDEX(data[[#All],[% Markup Prevailing Wage94]],MATCH(get_cat!$B65&amp;$A$1,data[[#All],[Vendor Name92]]&amp;data[[#All],[Category]],0),),"")</f>
        <v/>
      </c>
      <c r="J65" s="1" t="str">
        <f t="array" ref="J65">IFERROR(INDEX(data[[#All],[Statewide]],MATCH(get_cat!$B65&amp;$A$1,data[[#All],[Vendor Name92]]&amp;data[[#All],[Category]],0),),"")</f>
        <v/>
      </c>
      <c r="K65" s="1" t="str">
        <f t="array" ref="K65">IFERROR(INDEX(data[[#All],[Barnstable]],MATCH(get_cat!$B65&amp;$A$1,data[[#All],[Vendor Name92]]&amp;data[[#All],[Category]],0),),"")</f>
        <v/>
      </c>
      <c r="L65" s="1" t="str">
        <f t="array" ref="L65">IFERROR(INDEX(data[[#All],[Berkshire]],MATCH(get_cat!$B65&amp;$A$1,data[[#All],[Vendor Name92]]&amp;data[[#All],[Category]],0),),"")</f>
        <v/>
      </c>
      <c r="M65" s="1" t="str">
        <f t="array" ref="M65">IFERROR(INDEX(data[[#All],[Bristol]],MATCH(get_cat!$B65&amp;$A$1,data[[#All],[Vendor Name92]]&amp;data[[#All],[Category]],0),),"")</f>
        <v/>
      </c>
      <c r="N65" s="1" t="str">
        <f t="array" ref="N65">IFERROR(INDEX(data[[#All],[Dukes]],MATCH(get_cat!$B65&amp;$A$1,data[[#All],[Vendor Name92]]&amp;data[[#All],[Category]],0),),"")</f>
        <v/>
      </c>
      <c r="O65" s="1" t="str">
        <f t="array" ref="O65">IFERROR(INDEX(data[[#All],[Essex]],MATCH(get_cat!$B65&amp;$A$1,data[[#All],[Vendor Name92]]&amp;data[[#All],[Category]],0),),"")</f>
        <v/>
      </c>
      <c r="P65" s="1" t="str">
        <f t="array" ref="P65">IFERROR(INDEX(data[[#All],[Franklin]],MATCH(get_cat!$B65&amp;$A$1,data[[#All],[Vendor Name92]]&amp;data[[#All],[Category]],0),),"")</f>
        <v/>
      </c>
      <c r="Q65" s="1" t="str">
        <f t="array" ref="Q65">IFERROR(INDEX(data[[#All],[Hampden]],MATCH(get_cat!$B65&amp;$A$1,data[[#All],[Vendor Name92]]&amp;data[[#All],[Category]],0),),"")</f>
        <v/>
      </c>
      <c r="R65" s="1" t="str">
        <f t="array" ref="R65">IFERROR(INDEX(data[[#All],[Hampshire]],MATCH(get_cat!$B65&amp;$A$1,data[[#All],[Vendor Name92]]&amp;data[[#All],[Category]],0),),"")</f>
        <v/>
      </c>
      <c r="S65" s="1" t="str">
        <f t="array" ref="S65">IFERROR(INDEX(data[[#All],[Middlesex]],MATCH(get_cat!$B65&amp;$A$1,data[[#All],[Vendor Name92]]&amp;data[[#All],[Category]],0),),"")</f>
        <v/>
      </c>
      <c r="T65" s="1" t="str">
        <f t="array" ref="T65">IFERROR(INDEX(data[[#All],[Nantucket]],MATCH(get_cat!$B65&amp;$A$1,data[[#All],[Vendor Name92]]&amp;data[[#All],[Category]],0),),"")</f>
        <v/>
      </c>
      <c r="U65" s="1" t="str">
        <f t="array" ref="U65">IFERROR(INDEX(data[[#All],[Norfolk]],MATCH(get_cat!$B65&amp;$A$1,data[[#All],[Vendor Name92]]&amp;data[[#All],[Category]],0),),"")</f>
        <v/>
      </c>
      <c r="V65" s="1" t="str">
        <f t="array" ref="V65">IFERROR(INDEX(data[[#All],[Plymouth]],MATCH(get_cat!$B65&amp;$A$1,data[[#All],[Vendor Name92]]&amp;data[[#All],[Category]],0),),"")</f>
        <v/>
      </c>
      <c r="W65" s="1" t="str">
        <f t="array" ref="W65">IFERROR(INDEX(data[[#All],[Suffolk]],MATCH(get_cat!$B65&amp;$A$1,data[[#All],[Vendor Name92]]&amp;data[[#All],[Category]],0),),"")</f>
        <v/>
      </c>
      <c r="X65" s="1" t="str">
        <f t="array" ref="X65">IFERROR(INDEX(data[[#All],[Worcester]],MATCH(get_cat!$B65&amp;$A$1,data[[#All],[Vendor Name92]]&amp;data[[#All],[Category]],0),),"")</f>
        <v/>
      </c>
      <c r="Y65" s="1" t="str">
        <f t="array" ref="Y65">IFERROR(INDEX(data[[#All],[Contract Doc ID]],MATCH(get_cat!$B65&amp;$A$1,data[[#All],[Vendor Name92]]&amp;data[[#All],[Category]],0),),"")</f>
        <v/>
      </c>
      <c r="Z65" s="1" t="str">
        <f t="array" ref="Z65">IFERROR(INDEX(data[[#All],[OSD Contract Manager86]],MATCH(get_cat!$B65&amp;$A$1,data[[#All],[Vendor Name92]]&amp;data[[#All],[Category]],0),),"")</f>
        <v/>
      </c>
      <c r="AA65" s="1" t="str">
        <f t="array" ref="AA65">IFERROR(INDEX(data[[#All],[Emergency Contact87]],MATCH(get_cat!$B65&amp;$A$1,data[[#All],[Vendor Name92]]&amp;data[[#All],[Category]],0),),"")</f>
        <v/>
      </c>
    </row>
    <row r="66" spans="2:27" ht="19.5" x14ac:dyDescent="0.35">
      <c r="B66" s="7" t="str">
        <f t="array" ref="B66">IFERROR(INDEX(data[[#All],[Vendor Name92]],SMALL(IF(data[[#All],[Category]]=$A$1,ROW(data[[#All],[Vendor Name92]])),ROW(65:65)),1),"")</f>
        <v/>
      </c>
      <c r="C66" s="2" t="str">
        <f t="array" ref="C66">IFERROR(INDEX(data[[#All],[Vendor Contact Info85]],MATCH(get_cat!$B66&amp;$A$1,data[[#All],[Vendor Name92]]&amp;data[[#All],[Category]],0),),"")</f>
        <v/>
      </c>
      <c r="D66" s="2" t="str">
        <f t="array" ref="D66">IFERROR(INDEX(data[[#All],[Vendor Name92]],SMALL(IF(data[[#All],[Category]]=$A$1,ROW(data[[#All],[Vendor Name92]])),ROW(65:65)),1),"")&amp;CHAR(10)&amp;IFERROR(INDEX(data[[#All],[Vendor Contact Info85]],MATCH(get_cat!$B66&amp;$A$1,data[[#All],[Vendor Name92]]&amp;data[[#All],[Category]],0),),"")</f>
        <v xml:space="preserve">
</v>
      </c>
      <c r="E66" s="8" t="str">
        <f t="array" ref="E66">IFERROR(INDEX(data[[#All],[Category]],MATCH(get_cat!$B66&amp;$A$1,data[[#All],[Vendor Name92]]&amp;data[[#All],[Category]],0),),"")</f>
        <v/>
      </c>
      <c r="F66" s="2" t="str">
        <f t="array" ref="F66">IFERROR(INDEX(data[[#All],[Email]],MATCH(get_cat!$B66&amp;$A$1,data[[#All],[Vendor Name92]]&amp;data[[#All],[Category]],0),),"")</f>
        <v/>
      </c>
      <c r="G66" s="2" t="str">
        <f t="array" ref="G66">IFERROR(INDEX(data[[#All],[COMMBUYS MBPO Link2]],MATCH(get_cat!$B66&amp;$A$1,data[[#All],[Vendor Name92]]&amp;data[[#All],[Category]],0),),"")</f>
        <v/>
      </c>
      <c r="H66" s="4" t="str">
        <f t="array" ref="H66">IFERROR(INDEX(data[[#All],[Prompt Pay83]],MATCH(get_cat!$B66&amp;$A$1,data[[#All],[Vendor Name92]]&amp;data[[#All],[Category]],0),),"")</f>
        <v/>
      </c>
      <c r="I66" s="4" t="str">
        <f t="array" ref="I66">IFERROR(INDEX(data[[#All],[% Markup Prevailing Wage94]],MATCH(get_cat!$B66&amp;$A$1,data[[#All],[Vendor Name92]]&amp;data[[#All],[Category]],0),),"")</f>
        <v/>
      </c>
      <c r="J66" s="1" t="str">
        <f t="array" ref="J66">IFERROR(INDEX(data[[#All],[Statewide]],MATCH(get_cat!$B66&amp;$A$1,data[[#All],[Vendor Name92]]&amp;data[[#All],[Category]],0),),"")</f>
        <v/>
      </c>
      <c r="K66" s="1" t="str">
        <f t="array" ref="K66">IFERROR(INDEX(data[[#All],[Barnstable]],MATCH(get_cat!$B66&amp;$A$1,data[[#All],[Vendor Name92]]&amp;data[[#All],[Category]],0),),"")</f>
        <v/>
      </c>
      <c r="L66" s="1" t="str">
        <f t="array" ref="L66">IFERROR(INDEX(data[[#All],[Berkshire]],MATCH(get_cat!$B66&amp;$A$1,data[[#All],[Vendor Name92]]&amp;data[[#All],[Category]],0),),"")</f>
        <v/>
      </c>
      <c r="M66" s="1" t="str">
        <f t="array" ref="M66">IFERROR(INDEX(data[[#All],[Bristol]],MATCH(get_cat!$B66&amp;$A$1,data[[#All],[Vendor Name92]]&amp;data[[#All],[Category]],0),),"")</f>
        <v/>
      </c>
      <c r="N66" s="1" t="str">
        <f t="array" ref="N66">IFERROR(INDEX(data[[#All],[Dukes]],MATCH(get_cat!$B66&amp;$A$1,data[[#All],[Vendor Name92]]&amp;data[[#All],[Category]],0),),"")</f>
        <v/>
      </c>
      <c r="O66" s="1" t="str">
        <f t="array" ref="O66">IFERROR(INDEX(data[[#All],[Essex]],MATCH(get_cat!$B66&amp;$A$1,data[[#All],[Vendor Name92]]&amp;data[[#All],[Category]],0),),"")</f>
        <v/>
      </c>
      <c r="P66" s="1" t="str">
        <f t="array" ref="P66">IFERROR(INDEX(data[[#All],[Franklin]],MATCH(get_cat!$B66&amp;$A$1,data[[#All],[Vendor Name92]]&amp;data[[#All],[Category]],0),),"")</f>
        <v/>
      </c>
      <c r="Q66" s="1" t="str">
        <f t="array" ref="Q66">IFERROR(INDEX(data[[#All],[Hampden]],MATCH(get_cat!$B66&amp;$A$1,data[[#All],[Vendor Name92]]&amp;data[[#All],[Category]],0),),"")</f>
        <v/>
      </c>
      <c r="R66" s="1" t="str">
        <f t="array" ref="R66">IFERROR(INDEX(data[[#All],[Hampshire]],MATCH(get_cat!$B66&amp;$A$1,data[[#All],[Vendor Name92]]&amp;data[[#All],[Category]],0),),"")</f>
        <v/>
      </c>
      <c r="S66" s="1" t="str">
        <f t="array" ref="S66">IFERROR(INDEX(data[[#All],[Middlesex]],MATCH(get_cat!$B66&amp;$A$1,data[[#All],[Vendor Name92]]&amp;data[[#All],[Category]],0),),"")</f>
        <v/>
      </c>
      <c r="T66" s="1" t="str">
        <f t="array" ref="T66">IFERROR(INDEX(data[[#All],[Nantucket]],MATCH(get_cat!$B66&amp;$A$1,data[[#All],[Vendor Name92]]&amp;data[[#All],[Category]],0),),"")</f>
        <v/>
      </c>
      <c r="U66" s="1" t="str">
        <f t="array" ref="U66">IFERROR(INDEX(data[[#All],[Norfolk]],MATCH(get_cat!$B66&amp;$A$1,data[[#All],[Vendor Name92]]&amp;data[[#All],[Category]],0),),"")</f>
        <v/>
      </c>
      <c r="V66" s="1" t="str">
        <f t="array" ref="V66">IFERROR(INDEX(data[[#All],[Plymouth]],MATCH(get_cat!$B66&amp;$A$1,data[[#All],[Vendor Name92]]&amp;data[[#All],[Category]],0),),"")</f>
        <v/>
      </c>
      <c r="W66" s="1" t="str">
        <f t="array" ref="W66">IFERROR(INDEX(data[[#All],[Suffolk]],MATCH(get_cat!$B66&amp;$A$1,data[[#All],[Vendor Name92]]&amp;data[[#All],[Category]],0),),"")</f>
        <v/>
      </c>
      <c r="X66" s="1" t="str">
        <f t="array" ref="X66">IFERROR(INDEX(data[[#All],[Worcester]],MATCH(get_cat!$B66&amp;$A$1,data[[#All],[Vendor Name92]]&amp;data[[#All],[Category]],0),),"")</f>
        <v/>
      </c>
      <c r="Y66" s="1" t="str">
        <f t="array" ref="Y66">IFERROR(INDEX(data[[#All],[Contract Doc ID]],MATCH(get_cat!$B66&amp;$A$1,data[[#All],[Vendor Name92]]&amp;data[[#All],[Category]],0),),"")</f>
        <v/>
      </c>
      <c r="Z66" s="1" t="str">
        <f t="array" ref="Z66">IFERROR(INDEX(data[[#All],[OSD Contract Manager86]],MATCH(get_cat!$B66&amp;$A$1,data[[#All],[Vendor Name92]]&amp;data[[#All],[Category]],0),),"")</f>
        <v/>
      </c>
      <c r="AA66" s="1" t="str">
        <f t="array" ref="AA66">IFERROR(INDEX(data[[#All],[Emergency Contact87]],MATCH(get_cat!$B66&amp;$A$1,data[[#All],[Vendor Name92]]&amp;data[[#All],[Category]],0),),"")</f>
        <v/>
      </c>
    </row>
    <row r="67" spans="2:27" ht="19.5" x14ac:dyDescent="0.35">
      <c r="B67" s="7" t="str">
        <f t="array" ref="B67">IFERROR(INDEX(data[[#All],[Vendor Name92]],SMALL(IF(data[[#All],[Category]]=$A$1,ROW(data[[#All],[Vendor Name92]])),ROW(66:66)),1),"")</f>
        <v/>
      </c>
      <c r="C67" s="2" t="str">
        <f t="array" ref="C67">IFERROR(INDEX(data[[#All],[Vendor Contact Info85]],MATCH(get_cat!$B67&amp;$A$1,data[[#All],[Vendor Name92]]&amp;data[[#All],[Category]],0),),"")</f>
        <v/>
      </c>
      <c r="D67" s="2" t="str">
        <f t="array" ref="D67">IFERROR(INDEX(data[[#All],[Vendor Name92]],SMALL(IF(data[[#All],[Category]]=$A$1,ROW(data[[#All],[Vendor Name92]])),ROW(66:66)),1),"")&amp;CHAR(10)&amp;IFERROR(INDEX(data[[#All],[Vendor Contact Info85]],MATCH(get_cat!$B67&amp;$A$1,data[[#All],[Vendor Name92]]&amp;data[[#All],[Category]],0),),"")</f>
        <v xml:space="preserve">
</v>
      </c>
      <c r="E67" s="8" t="str">
        <f t="array" ref="E67">IFERROR(INDEX(data[[#All],[Category]],MATCH(get_cat!$B67&amp;$A$1,data[[#All],[Vendor Name92]]&amp;data[[#All],[Category]],0),),"")</f>
        <v/>
      </c>
      <c r="F67" s="2" t="str">
        <f t="array" ref="F67">IFERROR(INDEX(data[[#All],[Email]],MATCH(get_cat!$B67&amp;$A$1,data[[#All],[Vendor Name92]]&amp;data[[#All],[Category]],0),),"")</f>
        <v/>
      </c>
      <c r="G67" s="2" t="str">
        <f t="array" ref="G67">IFERROR(INDEX(data[[#All],[COMMBUYS MBPO Link2]],MATCH(get_cat!$B67&amp;$A$1,data[[#All],[Vendor Name92]]&amp;data[[#All],[Category]],0),),"")</f>
        <v/>
      </c>
      <c r="H67" s="4" t="str">
        <f t="array" ref="H67">IFERROR(INDEX(data[[#All],[Prompt Pay83]],MATCH(get_cat!$B67&amp;$A$1,data[[#All],[Vendor Name92]]&amp;data[[#All],[Category]],0),),"")</f>
        <v/>
      </c>
      <c r="I67" s="4" t="str">
        <f t="array" ref="I67">IFERROR(INDEX(data[[#All],[% Markup Prevailing Wage94]],MATCH(get_cat!$B67&amp;$A$1,data[[#All],[Vendor Name92]]&amp;data[[#All],[Category]],0),),"")</f>
        <v/>
      </c>
      <c r="J67" s="1" t="str">
        <f t="array" ref="J67">IFERROR(INDEX(data[[#All],[Statewide]],MATCH(get_cat!$B67&amp;$A$1,data[[#All],[Vendor Name92]]&amp;data[[#All],[Category]],0),),"")</f>
        <v/>
      </c>
      <c r="K67" s="1" t="str">
        <f t="array" ref="K67">IFERROR(INDEX(data[[#All],[Barnstable]],MATCH(get_cat!$B67&amp;$A$1,data[[#All],[Vendor Name92]]&amp;data[[#All],[Category]],0),),"")</f>
        <v/>
      </c>
      <c r="L67" s="1" t="str">
        <f t="array" ref="L67">IFERROR(INDEX(data[[#All],[Berkshire]],MATCH(get_cat!$B67&amp;$A$1,data[[#All],[Vendor Name92]]&amp;data[[#All],[Category]],0),),"")</f>
        <v/>
      </c>
      <c r="M67" s="1" t="str">
        <f t="array" ref="M67">IFERROR(INDEX(data[[#All],[Bristol]],MATCH(get_cat!$B67&amp;$A$1,data[[#All],[Vendor Name92]]&amp;data[[#All],[Category]],0),),"")</f>
        <v/>
      </c>
      <c r="N67" s="1" t="str">
        <f t="array" ref="N67">IFERROR(INDEX(data[[#All],[Dukes]],MATCH(get_cat!$B67&amp;$A$1,data[[#All],[Vendor Name92]]&amp;data[[#All],[Category]],0),),"")</f>
        <v/>
      </c>
      <c r="O67" s="1" t="str">
        <f t="array" ref="O67">IFERROR(INDEX(data[[#All],[Essex]],MATCH(get_cat!$B67&amp;$A$1,data[[#All],[Vendor Name92]]&amp;data[[#All],[Category]],0),),"")</f>
        <v/>
      </c>
      <c r="P67" s="1" t="str">
        <f t="array" ref="P67">IFERROR(INDEX(data[[#All],[Franklin]],MATCH(get_cat!$B67&amp;$A$1,data[[#All],[Vendor Name92]]&amp;data[[#All],[Category]],0),),"")</f>
        <v/>
      </c>
      <c r="Q67" s="1" t="str">
        <f t="array" ref="Q67">IFERROR(INDEX(data[[#All],[Hampden]],MATCH(get_cat!$B67&amp;$A$1,data[[#All],[Vendor Name92]]&amp;data[[#All],[Category]],0),),"")</f>
        <v/>
      </c>
      <c r="R67" s="1" t="str">
        <f t="array" ref="R67">IFERROR(INDEX(data[[#All],[Hampshire]],MATCH(get_cat!$B67&amp;$A$1,data[[#All],[Vendor Name92]]&amp;data[[#All],[Category]],0),),"")</f>
        <v/>
      </c>
      <c r="S67" s="1" t="str">
        <f t="array" ref="S67">IFERROR(INDEX(data[[#All],[Middlesex]],MATCH(get_cat!$B67&amp;$A$1,data[[#All],[Vendor Name92]]&amp;data[[#All],[Category]],0),),"")</f>
        <v/>
      </c>
      <c r="T67" s="1" t="str">
        <f t="array" ref="T67">IFERROR(INDEX(data[[#All],[Nantucket]],MATCH(get_cat!$B67&amp;$A$1,data[[#All],[Vendor Name92]]&amp;data[[#All],[Category]],0),),"")</f>
        <v/>
      </c>
      <c r="U67" s="1" t="str">
        <f t="array" ref="U67">IFERROR(INDEX(data[[#All],[Norfolk]],MATCH(get_cat!$B67&amp;$A$1,data[[#All],[Vendor Name92]]&amp;data[[#All],[Category]],0),),"")</f>
        <v/>
      </c>
      <c r="V67" s="1" t="str">
        <f t="array" ref="V67">IFERROR(INDEX(data[[#All],[Plymouth]],MATCH(get_cat!$B67&amp;$A$1,data[[#All],[Vendor Name92]]&amp;data[[#All],[Category]],0),),"")</f>
        <v/>
      </c>
      <c r="W67" s="1" t="str">
        <f t="array" ref="W67">IFERROR(INDEX(data[[#All],[Suffolk]],MATCH(get_cat!$B67&amp;$A$1,data[[#All],[Vendor Name92]]&amp;data[[#All],[Category]],0),),"")</f>
        <v/>
      </c>
      <c r="X67" s="1" t="str">
        <f t="array" ref="X67">IFERROR(INDEX(data[[#All],[Worcester]],MATCH(get_cat!$B67&amp;$A$1,data[[#All],[Vendor Name92]]&amp;data[[#All],[Category]],0),),"")</f>
        <v/>
      </c>
      <c r="Y67" s="1" t="str">
        <f t="array" ref="Y67">IFERROR(INDEX(data[[#All],[Contract Doc ID]],MATCH(get_cat!$B67&amp;$A$1,data[[#All],[Vendor Name92]]&amp;data[[#All],[Category]],0),),"")</f>
        <v/>
      </c>
      <c r="Z67" s="1" t="str">
        <f t="array" ref="Z67">IFERROR(INDEX(data[[#All],[OSD Contract Manager86]],MATCH(get_cat!$B67&amp;$A$1,data[[#All],[Vendor Name92]]&amp;data[[#All],[Category]],0),),"")</f>
        <v/>
      </c>
      <c r="AA67" s="1" t="str">
        <f t="array" ref="AA67">IFERROR(INDEX(data[[#All],[Emergency Contact87]],MATCH(get_cat!$B67&amp;$A$1,data[[#All],[Vendor Name92]]&amp;data[[#All],[Category]],0),),"")</f>
        <v/>
      </c>
    </row>
    <row r="68" spans="2:27" ht="19.5" x14ac:dyDescent="0.35">
      <c r="B68" s="7" t="str">
        <f t="array" ref="B68">IFERROR(INDEX(data[[#All],[Vendor Name92]],SMALL(IF(data[[#All],[Category]]=$A$1,ROW(data[[#All],[Vendor Name92]])),ROW(67:67)),1),"")</f>
        <v/>
      </c>
      <c r="C68" s="2" t="str">
        <f t="array" ref="C68">IFERROR(INDEX(data[[#All],[Vendor Contact Info85]],MATCH(get_cat!$B68&amp;$A$1,data[[#All],[Vendor Name92]]&amp;data[[#All],[Category]],0),),"")</f>
        <v/>
      </c>
      <c r="D68" s="2" t="str">
        <f t="array" ref="D68">IFERROR(INDEX(data[[#All],[Vendor Name92]],SMALL(IF(data[[#All],[Category]]=$A$1,ROW(data[[#All],[Vendor Name92]])),ROW(67:67)),1),"")&amp;CHAR(10)&amp;IFERROR(INDEX(data[[#All],[Vendor Contact Info85]],MATCH(get_cat!$B68&amp;$A$1,data[[#All],[Vendor Name92]]&amp;data[[#All],[Category]],0),),"")</f>
        <v xml:space="preserve">
</v>
      </c>
      <c r="E68" s="8" t="str">
        <f t="array" ref="E68">IFERROR(INDEX(data[[#All],[Category]],MATCH(get_cat!$B68&amp;$A$1,data[[#All],[Vendor Name92]]&amp;data[[#All],[Category]],0),),"")</f>
        <v/>
      </c>
      <c r="F68" s="2" t="str">
        <f t="array" ref="F68">IFERROR(INDEX(data[[#All],[Email]],MATCH(get_cat!$B68&amp;$A$1,data[[#All],[Vendor Name92]]&amp;data[[#All],[Category]],0),),"")</f>
        <v/>
      </c>
      <c r="G68" s="2" t="str">
        <f t="array" ref="G68">IFERROR(INDEX(data[[#All],[COMMBUYS MBPO Link2]],MATCH(get_cat!$B68&amp;$A$1,data[[#All],[Vendor Name92]]&amp;data[[#All],[Category]],0),),"")</f>
        <v/>
      </c>
      <c r="H68" s="4" t="str">
        <f t="array" ref="H68">IFERROR(INDEX(data[[#All],[Prompt Pay83]],MATCH(get_cat!$B68&amp;$A$1,data[[#All],[Vendor Name92]]&amp;data[[#All],[Category]],0),),"")</f>
        <v/>
      </c>
      <c r="I68" s="4" t="str">
        <f t="array" ref="I68">IFERROR(INDEX(data[[#All],[% Markup Prevailing Wage94]],MATCH(get_cat!$B68&amp;$A$1,data[[#All],[Vendor Name92]]&amp;data[[#All],[Category]],0),),"")</f>
        <v/>
      </c>
      <c r="J68" s="1" t="str">
        <f t="array" ref="J68">IFERROR(INDEX(data[[#All],[Statewide]],MATCH(get_cat!$B68&amp;$A$1,data[[#All],[Vendor Name92]]&amp;data[[#All],[Category]],0),),"")</f>
        <v/>
      </c>
      <c r="K68" s="1" t="str">
        <f t="array" ref="K68">IFERROR(INDEX(data[[#All],[Barnstable]],MATCH(get_cat!$B68&amp;$A$1,data[[#All],[Vendor Name92]]&amp;data[[#All],[Category]],0),),"")</f>
        <v/>
      </c>
      <c r="L68" s="1" t="str">
        <f t="array" ref="L68">IFERROR(INDEX(data[[#All],[Berkshire]],MATCH(get_cat!$B68&amp;$A$1,data[[#All],[Vendor Name92]]&amp;data[[#All],[Category]],0),),"")</f>
        <v/>
      </c>
      <c r="M68" s="1" t="str">
        <f t="array" ref="M68">IFERROR(INDEX(data[[#All],[Bristol]],MATCH(get_cat!$B68&amp;$A$1,data[[#All],[Vendor Name92]]&amp;data[[#All],[Category]],0),),"")</f>
        <v/>
      </c>
      <c r="N68" s="1" t="str">
        <f t="array" ref="N68">IFERROR(INDEX(data[[#All],[Dukes]],MATCH(get_cat!$B68&amp;$A$1,data[[#All],[Vendor Name92]]&amp;data[[#All],[Category]],0),),"")</f>
        <v/>
      </c>
      <c r="O68" s="1" t="str">
        <f t="array" ref="O68">IFERROR(INDEX(data[[#All],[Essex]],MATCH(get_cat!$B68&amp;$A$1,data[[#All],[Vendor Name92]]&amp;data[[#All],[Category]],0),),"")</f>
        <v/>
      </c>
      <c r="P68" s="1" t="str">
        <f t="array" ref="P68">IFERROR(INDEX(data[[#All],[Franklin]],MATCH(get_cat!$B68&amp;$A$1,data[[#All],[Vendor Name92]]&amp;data[[#All],[Category]],0),),"")</f>
        <v/>
      </c>
      <c r="Q68" s="1" t="str">
        <f t="array" ref="Q68">IFERROR(INDEX(data[[#All],[Hampden]],MATCH(get_cat!$B68&amp;$A$1,data[[#All],[Vendor Name92]]&amp;data[[#All],[Category]],0),),"")</f>
        <v/>
      </c>
      <c r="R68" s="1" t="str">
        <f t="array" ref="R68">IFERROR(INDEX(data[[#All],[Hampshire]],MATCH(get_cat!$B68&amp;$A$1,data[[#All],[Vendor Name92]]&amp;data[[#All],[Category]],0),),"")</f>
        <v/>
      </c>
      <c r="S68" s="1" t="str">
        <f t="array" ref="S68">IFERROR(INDEX(data[[#All],[Middlesex]],MATCH(get_cat!$B68&amp;$A$1,data[[#All],[Vendor Name92]]&amp;data[[#All],[Category]],0),),"")</f>
        <v/>
      </c>
      <c r="T68" s="1" t="str">
        <f t="array" ref="T68">IFERROR(INDEX(data[[#All],[Nantucket]],MATCH(get_cat!$B68&amp;$A$1,data[[#All],[Vendor Name92]]&amp;data[[#All],[Category]],0),),"")</f>
        <v/>
      </c>
      <c r="U68" s="1" t="str">
        <f t="array" ref="U68">IFERROR(INDEX(data[[#All],[Norfolk]],MATCH(get_cat!$B68&amp;$A$1,data[[#All],[Vendor Name92]]&amp;data[[#All],[Category]],0),),"")</f>
        <v/>
      </c>
      <c r="V68" s="1" t="str">
        <f t="array" ref="V68">IFERROR(INDEX(data[[#All],[Plymouth]],MATCH(get_cat!$B68&amp;$A$1,data[[#All],[Vendor Name92]]&amp;data[[#All],[Category]],0),),"")</f>
        <v/>
      </c>
      <c r="W68" s="1" t="str">
        <f t="array" ref="W68">IFERROR(INDEX(data[[#All],[Suffolk]],MATCH(get_cat!$B68&amp;$A$1,data[[#All],[Vendor Name92]]&amp;data[[#All],[Category]],0),),"")</f>
        <v/>
      </c>
      <c r="X68" s="1" t="str">
        <f t="array" ref="X68">IFERROR(INDEX(data[[#All],[Worcester]],MATCH(get_cat!$B68&amp;$A$1,data[[#All],[Vendor Name92]]&amp;data[[#All],[Category]],0),),"")</f>
        <v/>
      </c>
      <c r="Y68" s="1" t="str">
        <f t="array" ref="Y68">IFERROR(INDEX(data[[#All],[Contract Doc ID]],MATCH(get_cat!$B68&amp;$A$1,data[[#All],[Vendor Name92]]&amp;data[[#All],[Category]],0),),"")</f>
        <v/>
      </c>
      <c r="Z68" s="1" t="str">
        <f t="array" ref="Z68">IFERROR(INDEX(data[[#All],[OSD Contract Manager86]],MATCH(get_cat!$B68&amp;$A$1,data[[#All],[Vendor Name92]]&amp;data[[#All],[Category]],0),),"")</f>
        <v/>
      </c>
      <c r="AA68" s="1" t="str">
        <f t="array" ref="AA68">IFERROR(INDEX(data[[#All],[Emergency Contact87]],MATCH(get_cat!$B68&amp;$A$1,data[[#All],[Vendor Name92]]&amp;data[[#All],[Category]],0),),"")</f>
        <v/>
      </c>
    </row>
    <row r="69" spans="2:27" ht="19.5" x14ac:dyDescent="0.35">
      <c r="B69" s="7" t="str">
        <f t="array" ref="B69">IFERROR(INDEX(data[[#All],[Vendor Name92]],SMALL(IF(data[[#All],[Category]]=$A$1,ROW(data[[#All],[Vendor Name92]])),ROW(68:68)),1),"")</f>
        <v/>
      </c>
      <c r="C69" s="2" t="str">
        <f t="array" ref="C69">IFERROR(INDEX(data[[#All],[Vendor Contact Info85]],MATCH(get_cat!$B69&amp;$A$1,data[[#All],[Vendor Name92]]&amp;data[[#All],[Category]],0),),"")</f>
        <v/>
      </c>
      <c r="D69" s="2" t="str">
        <f t="array" ref="D69">IFERROR(INDEX(data[[#All],[Vendor Name92]],SMALL(IF(data[[#All],[Category]]=$A$1,ROW(data[[#All],[Vendor Name92]])),ROW(68:68)),1),"")&amp;CHAR(10)&amp;IFERROR(INDEX(data[[#All],[Vendor Contact Info85]],MATCH(get_cat!$B69&amp;$A$1,data[[#All],[Vendor Name92]]&amp;data[[#All],[Category]],0),),"")</f>
        <v xml:space="preserve">
</v>
      </c>
      <c r="E69" s="8" t="str">
        <f t="array" ref="E69">IFERROR(INDEX(data[[#All],[Category]],MATCH(get_cat!$B69&amp;$A$1,data[[#All],[Vendor Name92]]&amp;data[[#All],[Category]],0),),"")</f>
        <v/>
      </c>
      <c r="F69" s="2" t="str">
        <f t="array" ref="F69">IFERROR(INDEX(data[[#All],[Email]],MATCH(get_cat!$B69&amp;$A$1,data[[#All],[Vendor Name92]]&amp;data[[#All],[Category]],0),),"")</f>
        <v/>
      </c>
      <c r="G69" s="2" t="str">
        <f t="array" ref="G69">IFERROR(INDEX(data[[#All],[COMMBUYS MBPO Link2]],MATCH(get_cat!$B69&amp;$A$1,data[[#All],[Vendor Name92]]&amp;data[[#All],[Category]],0),),"")</f>
        <v/>
      </c>
      <c r="H69" s="4" t="str">
        <f t="array" ref="H69">IFERROR(INDEX(data[[#All],[Prompt Pay83]],MATCH(get_cat!$B69&amp;$A$1,data[[#All],[Vendor Name92]]&amp;data[[#All],[Category]],0),),"")</f>
        <v/>
      </c>
      <c r="I69" s="4" t="str">
        <f t="array" ref="I69">IFERROR(INDEX(data[[#All],[% Markup Prevailing Wage94]],MATCH(get_cat!$B69&amp;$A$1,data[[#All],[Vendor Name92]]&amp;data[[#All],[Category]],0),),"")</f>
        <v/>
      </c>
      <c r="J69" s="1" t="str">
        <f t="array" ref="J69">IFERROR(INDEX(data[[#All],[Statewide]],MATCH(get_cat!$B69&amp;$A$1,data[[#All],[Vendor Name92]]&amp;data[[#All],[Category]],0),),"")</f>
        <v/>
      </c>
      <c r="K69" s="1" t="str">
        <f t="array" ref="K69">IFERROR(INDEX(data[[#All],[Barnstable]],MATCH(get_cat!$B69&amp;$A$1,data[[#All],[Vendor Name92]]&amp;data[[#All],[Category]],0),),"")</f>
        <v/>
      </c>
      <c r="L69" s="1" t="str">
        <f t="array" ref="L69">IFERROR(INDEX(data[[#All],[Berkshire]],MATCH(get_cat!$B69&amp;$A$1,data[[#All],[Vendor Name92]]&amp;data[[#All],[Category]],0),),"")</f>
        <v/>
      </c>
      <c r="M69" s="1" t="str">
        <f t="array" ref="M69">IFERROR(INDEX(data[[#All],[Bristol]],MATCH(get_cat!$B69&amp;$A$1,data[[#All],[Vendor Name92]]&amp;data[[#All],[Category]],0),),"")</f>
        <v/>
      </c>
      <c r="N69" s="1" t="str">
        <f t="array" ref="N69">IFERROR(INDEX(data[[#All],[Dukes]],MATCH(get_cat!$B69&amp;$A$1,data[[#All],[Vendor Name92]]&amp;data[[#All],[Category]],0),),"")</f>
        <v/>
      </c>
      <c r="O69" s="1" t="str">
        <f t="array" ref="O69">IFERROR(INDEX(data[[#All],[Essex]],MATCH(get_cat!$B69&amp;$A$1,data[[#All],[Vendor Name92]]&amp;data[[#All],[Category]],0),),"")</f>
        <v/>
      </c>
      <c r="P69" s="1" t="str">
        <f t="array" ref="P69">IFERROR(INDEX(data[[#All],[Franklin]],MATCH(get_cat!$B69&amp;$A$1,data[[#All],[Vendor Name92]]&amp;data[[#All],[Category]],0),),"")</f>
        <v/>
      </c>
      <c r="Q69" s="1" t="str">
        <f t="array" ref="Q69">IFERROR(INDEX(data[[#All],[Hampden]],MATCH(get_cat!$B69&amp;$A$1,data[[#All],[Vendor Name92]]&amp;data[[#All],[Category]],0),),"")</f>
        <v/>
      </c>
      <c r="R69" s="1" t="str">
        <f t="array" ref="R69">IFERROR(INDEX(data[[#All],[Hampshire]],MATCH(get_cat!$B69&amp;$A$1,data[[#All],[Vendor Name92]]&amp;data[[#All],[Category]],0),),"")</f>
        <v/>
      </c>
      <c r="S69" s="1" t="str">
        <f t="array" ref="S69">IFERROR(INDEX(data[[#All],[Middlesex]],MATCH(get_cat!$B69&amp;$A$1,data[[#All],[Vendor Name92]]&amp;data[[#All],[Category]],0),),"")</f>
        <v/>
      </c>
      <c r="T69" s="1" t="str">
        <f t="array" ref="T69">IFERROR(INDEX(data[[#All],[Nantucket]],MATCH(get_cat!$B69&amp;$A$1,data[[#All],[Vendor Name92]]&amp;data[[#All],[Category]],0),),"")</f>
        <v/>
      </c>
      <c r="U69" s="1" t="str">
        <f t="array" ref="U69">IFERROR(INDEX(data[[#All],[Norfolk]],MATCH(get_cat!$B69&amp;$A$1,data[[#All],[Vendor Name92]]&amp;data[[#All],[Category]],0),),"")</f>
        <v/>
      </c>
      <c r="V69" s="1" t="str">
        <f t="array" ref="V69">IFERROR(INDEX(data[[#All],[Plymouth]],MATCH(get_cat!$B69&amp;$A$1,data[[#All],[Vendor Name92]]&amp;data[[#All],[Category]],0),),"")</f>
        <v/>
      </c>
      <c r="W69" s="1" t="str">
        <f t="array" ref="W69">IFERROR(INDEX(data[[#All],[Suffolk]],MATCH(get_cat!$B69&amp;$A$1,data[[#All],[Vendor Name92]]&amp;data[[#All],[Category]],0),),"")</f>
        <v/>
      </c>
      <c r="X69" s="1" t="str">
        <f t="array" ref="X69">IFERROR(INDEX(data[[#All],[Worcester]],MATCH(get_cat!$B69&amp;$A$1,data[[#All],[Vendor Name92]]&amp;data[[#All],[Category]],0),),"")</f>
        <v/>
      </c>
      <c r="Y69" s="1" t="str">
        <f t="array" ref="Y69">IFERROR(INDEX(data[[#All],[Contract Doc ID]],MATCH(get_cat!$B69&amp;$A$1,data[[#All],[Vendor Name92]]&amp;data[[#All],[Category]],0),),"")</f>
        <v/>
      </c>
      <c r="Z69" s="1" t="str">
        <f t="array" ref="Z69">IFERROR(INDEX(data[[#All],[OSD Contract Manager86]],MATCH(get_cat!$B69&amp;$A$1,data[[#All],[Vendor Name92]]&amp;data[[#All],[Category]],0),),"")</f>
        <v/>
      </c>
      <c r="AA69" s="1" t="str">
        <f t="array" ref="AA69">IFERROR(INDEX(data[[#All],[Emergency Contact87]],MATCH(get_cat!$B69&amp;$A$1,data[[#All],[Vendor Name92]]&amp;data[[#All],[Category]],0),),"")</f>
        <v/>
      </c>
    </row>
    <row r="70" spans="2:27" ht="19.5" x14ac:dyDescent="0.35">
      <c r="B70" s="7" t="str">
        <f t="array" ref="B70">IFERROR(INDEX(data[[#All],[Vendor Name92]],SMALL(IF(data[[#All],[Category]]=$A$1,ROW(data[[#All],[Vendor Name92]])),ROW(69:69)),1),"")</f>
        <v/>
      </c>
      <c r="C70" s="2" t="str">
        <f t="array" ref="C70">IFERROR(INDEX(data[[#All],[Vendor Contact Info85]],MATCH(get_cat!$B70&amp;$A$1,data[[#All],[Vendor Name92]]&amp;data[[#All],[Category]],0),),"")</f>
        <v/>
      </c>
      <c r="D70" s="2" t="str">
        <f t="array" ref="D70">IFERROR(INDEX(data[[#All],[Vendor Name92]],SMALL(IF(data[[#All],[Category]]=$A$1,ROW(data[[#All],[Vendor Name92]])),ROW(69:69)),1),"")&amp;CHAR(10)&amp;IFERROR(INDEX(data[[#All],[Vendor Contact Info85]],MATCH(get_cat!$B70&amp;$A$1,data[[#All],[Vendor Name92]]&amp;data[[#All],[Category]],0),),"")</f>
        <v xml:space="preserve">
</v>
      </c>
      <c r="E70" s="8" t="str">
        <f t="array" ref="E70">IFERROR(INDEX(data[[#All],[Category]],MATCH(get_cat!$B70&amp;$A$1,data[[#All],[Vendor Name92]]&amp;data[[#All],[Category]],0),),"")</f>
        <v/>
      </c>
      <c r="F70" s="2" t="str">
        <f t="array" ref="F70">IFERROR(INDEX(data[[#All],[Email]],MATCH(get_cat!$B70&amp;$A$1,data[[#All],[Vendor Name92]]&amp;data[[#All],[Category]],0),),"")</f>
        <v/>
      </c>
      <c r="G70" s="2" t="str">
        <f t="array" ref="G70">IFERROR(INDEX(data[[#All],[COMMBUYS MBPO Link2]],MATCH(get_cat!$B70&amp;$A$1,data[[#All],[Vendor Name92]]&amp;data[[#All],[Category]],0),),"")</f>
        <v/>
      </c>
      <c r="H70" s="4" t="str">
        <f t="array" ref="H70">IFERROR(INDEX(data[[#All],[Prompt Pay83]],MATCH(get_cat!$B70&amp;$A$1,data[[#All],[Vendor Name92]]&amp;data[[#All],[Category]],0),),"")</f>
        <v/>
      </c>
      <c r="I70" s="4" t="str">
        <f t="array" ref="I70">IFERROR(INDEX(data[[#All],[% Markup Prevailing Wage94]],MATCH(get_cat!$B70&amp;$A$1,data[[#All],[Vendor Name92]]&amp;data[[#All],[Category]],0),),"")</f>
        <v/>
      </c>
      <c r="J70" s="1" t="str">
        <f t="array" ref="J70">IFERROR(INDEX(data[[#All],[Statewide]],MATCH(get_cat!$B70&amp;$A$1,data[[#All],[Vendor Name92]]&amp;data[[#All],[Category]],0),),"")</f>
        <v/>
      </c>
      <c r="K70" s="1" t="str">
        <f t="array" ref="K70">IFERROR(INDEX(data[[#All],[Barnstable]],MATCH(get_cat!$B70&amp;$A$1,data[[#All],[Vendor Name92]]&amp;data[[#All],[Category]],0),),"")</f>
        <v/>
      </c>
      <c r="L70" s="1" t="str">
        <f t="array" ref="L70">IFERROR(INDEX(data[[#All],[Berkshire]],MATCH(get_cat!$B70&amp;$A$1,data[[#All],[Vendor Name92]]&amp;data[[#All],[Category]],0),),"")</f>
        <v/>
      </c>
      <c r="M70" s="1" t="str">
        <f t="array" ref="M70">IFERROR(INDEX(data[[#All],[Bristol]],MATCH(get_cat!$B70&amp;$A$1,data[[#All],[Vendor Name92]]&amp;data[[#All],[Category]],0),),"")</f>
        <v/>
      </c>
      <c r="N70" s="1" t="str">
        <f t="array" ref="N70">IFERROR(INDEX(data[[#All],[Dukes]],MATCH(get_cat!$B70&amp;$A$1,data[[#All],[Vendor Name92]]&amp;data[[#All],[Category]],0),),"")</f>
        <v/>
      </c>
      <c r="O70" s="1" t="str">
        <f t="array" ref="O70">IFERROR(INDEX(data[[#All],[Essex]],MATCH(get_cat!$B70&amp;$A$1,data[[#All],[Vendor Name92]]&amp;data[[#All],[Category]],0),),"")</f>
        <v/>
      </c>
      <c r="P70" s="1" t="str">
        <f t="array" ref="P70">IFERROR(INDEX(data[[#All],[Franklin]],MATCH(get_cat!$B70&amp;$A$1,data[[#All],[Vendor Name92]]&amp;data[[#All],[Category]],0),),"")</f>
        <v/>
      </c>
      <c r="Q70" s="1" t="str">
        <f t="array" ref="Q70">IFERROR(INDEX(data[[#All],[Hampden]],MATCH(get_cat!$B70&amp;$A$1,data[[#All],[Vendor Name92]]&amp;data[[#All],[Category]],0),),"")</f>
        <v/>
      </c>
      <c r="R70" s="1" t="str">
        <f t="array" ref="R70">IFERROR(INDEX(data[[#All],[Hampshire]],MATCH(get_cat!$B70&amp;$A$1,data[[#All],[Vendor Name92]]&amp;data[[#All],[Category]],0),),"")</f>
        <v/>
      </c>
      <c r="S70" s="1" t="str">
        <f t="array" ref="S70">IFERROR(INDEX(data[[#All],[Middlesex]],MATCH(get_cat!$B70&amp;$A$1,data[[#All],[Vendor Name92]]&amp;data[[#All],[Category]],0),),"")</f>
        <v/>
      </c>
      <c r="T70" s="1" t="str">
        <f t="array" ref="T70">IFERROR(INDEX(data[[#All],[Nantucket]],MATCH(get_cat!$B70&amp;$A$1,data[[#All],[Vendor Name92]]&amp;data[[#All],[Category]],0),),"")</f>
        <v/>
      </c>
      <c r="U70" s="1" t="str">
        <f t="array" ref="U70">IFERROR(INDEX(data[[#All],[Norfolk]],MATCH(get_cat!$B70&amp;$A$1,data[[#All],[Vendor Name92]]&amp;data[[#All],[Category]],0),),"")</f>
        <v/>
      </c>
      <c r="V70" s="1" t="str">
        <f t="array" ref="V70">IFERROR(INDEX(data[[#All],[Plymouth]],MATCH(get_cat!$B70&amp;$A$1,data[[#All],[Vendor Name92]]&amp;data[[#All],[Category]],0),),"")</f>
        <v/>
      </c>
      <c r="W70" s="1" t="str">
        <f t="array" ref="W70">IFERROR(INDEX(data[[#All],[Suffolk]],MATCH(get_cat!$B70&amp;$A$1,data[[#All],[Vendor Name92]]&amp;data[[#All],[Category]],0),),"")</f>
        <v/>
      </c>
      <c r="X70" s="1" t="str">
        <f t="array" ref="X70">IFERROR(INDEX(data[[#All],[Worcester]],MATCH(get_cat!$B70&amp;$A$1,data[[#All],[Vendor Name92]]&amp;data[[#All],[Category]],0),),"")</f>
        <v/>
      </c>
      <c r="Y70" s="1" t="str">
        <f t="array" ref="Y70">IFERROR(INDEX(data[[#All],[Contract Doc ID]],MATCH(get_cat!$B70&amp;$A$1,data[[#All],[Vendor Name92]]&amp;data[[#All],[Category]],0),),"")</f>
        <v/>
      </c>
      <c r="Z70" s="1" t="str">
        <f t="array" ref="Z70">IFERROR(INDEX(data[[#All],[OSD Contract Manager86]],MATCH(get_cat!$B70&amp;$A$1,data[[#All],[Vendor Name92]]&amp;data[[#All],[Category]],0),),"")</f>
        <v/>
      </c>
      <c r="AA70" s="1" t="str">
        <f t="array" ref="AA70">IFERROR(INDEX(data[[#All],[Emergency Contact87]],MATCH(get_cat!$B70&amp;$A$1,data[[#All],[Vendor Name92]]&amp;data[[#All],[Category]],0),),"")</f>
        <v/>
      </c>
    </row>
    <row r="71" spans="2:27" ht="19.5" x14ac:dyDescent="0.35">
      <c r="B71" s="7" t="str">
        <f t="array" ref="B71">IFERROR(INDEX(data[[#All],[Vendor Name92]],SMALL(IF(data[[#All],[Category]]=$A$1,ROW(data[[#All],[Vendor Name92]])),ROW(70:70)),1),"")</f>
        <v/>
      </c>
      <c r="C71" s="2" t="str">
        <f t="array" ref="C71">IFERROR(INDEX(data[[#All],[Vendor Contact Info85]],MATCH(get_cat!$B71&amp;$A$1,data[[#All],[Vendor Name92]]&amp;data[[#All],[Category]],0),),"")</f>
        <v/>
      </c>
      <c r="D71" s="2" t="str">
        <f t="array" ref="D71">IFERROR(INDEX(data[[#All],[Vendor Name92]],SMALL(IF(data[[#All],[Category]]=$A$1,ROW(data[[#All],[Vendor Name92]])),ROW(70:70)),1),"")&amp;CHAR(10)&amp;IFERROR(INDEX(data[[#All],[Vendor Contact Info85]],MATCH(get_cat!$B71&amp;$A$1,data[[#All],[Vendor Name92]]&amp;data[[#All],[Category]],0),),"")</f>
        <v xml:space="preserve">
</v>
      </c>
      <c r="E71" s="8" t="str">
        <f t="array" ref="E71">IFERROR(INDEX(data[[#All],[Category]],MATCH(get_cat!$B71&amp;$A$1,data[[#All],[Vendor Name92]]&amp;data[[#All],[Category]],0),),"")</f>
        <v/>
      </c>
      <c r="F71" s="2" t="str">
        <f t="array" ref="F71">IFERROR(INDEX(data[[#All],[Email]],MATCH(get_cat!$B71&amp;$A$1,data[[#All],[Vendor Name92]]&amp;data[[#All],[Category]],0),),"")</f>
        <v/>
      </c>
      <c r="G71" s="2" t="str">
        <f t="array" ref="G71">IFERROR(INDEX(data[[#All],[COMMBUYS MBPO Link2]],MATCH(get_cat!$B71&amp;$A$1,data[[#All],[Vendor Name92]]&amp;data[[#All],[Category]],0),),"")</f>
        <v/>
      </c>
      <c r="H71" s="4" t="str">
        <f t="array" ref="H71">IFERROR(INDEX(data[[#All],[Prompt Pay83]],MATCH(get_cat!$B71&amp;$A$1,data[[#All],[Vendor Name92]]&amp;data[[#All],[Category]],0),),"")</f>
        <v/>
      </c>
      <c r="I71" s="4" t="str">
        <f t="array" ref="I71">IFERROR(INDEX(data[[#All],[% Markup Prevailing Wage94]],MATCH(get_cat!$B71&amp;$A$1,data[[#All],[Vendor Name92]]&amp;data[[#All],[Category]],0),),"")</f>
        <v/>
      </c>
      <c r="J71" s="1" t="str">
        <f t="array" ref="J71">IFERROR(INDEX(data[[#All],[Statewide]],MATCH(get_cat!$B71&amp;$A$1,data[[#All],[Vendor Name92]]&amp;data[[#All],[Category]],0),),"")</f>
        <v/>
      </c>
      <c r="K71" s="1" t="str">
        <f t="array" ref="K71">IFERROR(INDEX(data[[#All],[Barnstable]],MATCH(get_cat!$B71&amp;$A$1,data[[#All],[Vendor Name92]]&amp;data[[#All],[Category]],0),),"")</f>
        <v/>
      </c>
      <c r="L71" s="1" t="str">
        <f t="array" ref="L71">IFERROR(INDEX(data[[#All],[Berkshire]],MATCH(get_cat!$B71&amp;$A$1,data[[#All],[Vendor Name92]]&amp;data[[#All],[Category]],0),),"")</f>
        <v/>
      </c>
      <c r="M71" s="1" t="str">
        <f t="array" ref="M71">IFERROR(INDEX(data[[#All],[Bristol]],MATCH(get_cat!$B71&amp;$A$1,data[[#All],[Vendor Name92]]&amp;data[[#All],[Category]],0),),"")</f>
        <v/>
      </c>
      <c r="N71" s="1" t="str">
        <f t="array" ref="N71">IFERROR(INDEX(data[[#All],[Dukes]],MATCH(get_cat!$B71&amp;$A$1,data[[#All],[Vendor Name92]]&amp;data[[#All],[Category]],0),),"")</f>
        <v/>
      </c>
      <c r="O71" s="1" t="str">
        <f t="array" ref="O71">IFERROR(INDEX(data[[#All],[Essex]],MATCH(get_cat!$B71&amp;$A$1,data[[#All],[Vendor Name92]]&amp;data[[#All],[Category]],0),),"")</f>
        <v/>
      </c>
      <c r="P71" s="1" t="str">
        <f t="array" ref="P71">IFERROR(INDEX(data[[#All],[Franklin]],MATCH(get_cat!$B71&amp;$A$1,data[[#All],[Vendor Name92]]&amp;data[[#All],[Category]],0),),"")</f>
        <v/>
      </c>
      <c r="Q71" s="1" t="str">
        <f t="array" ref="Q71">IFERROR(INDEX(data[[#All],[Hampden]],MATCH(get_cat!$B71&amp;$A$1,data[[#All],[Vendor Name92]]&amp;data[[#All],[Category]],0),),"")</f>
        <v/>
      </c>
      <c r="R71" s="1" t="str">
        <f t="array" ref="R71">IFERROR(INDEX(data[[#All],[Hampshire]],MATCH(get_cat!$B71&amp;$A$1,data[[#All],[Vendor Name92]]&amp;data[[#All],[Category]],0),),"")</f>
        <v/>
      </c>
      <c r="S71" s="1" t="str">
        <f t="array" ref="S71">IFERROR(INDEX(data[[#All],[Middlesex]],MATCH(get_cat!$B71&amp;$A$1,data[[#All],[Vendor Name92]]&amp;data[[#All],[Category]],0),),"")</f>
        <v/>
      </c>
      <c r="T71" s="1" t="str">
        <f t="array" ref="T71">IFERROR(INDEX(data[[#All],[Nantucket]],MATCH(get_cat!$B71&amp;$A$1,data[[#All],[Vendor Name92]]&amp;data[[#All],[Category]],0),),"")</f>
        <v/>
      </c>
      <c r="U71" s="1" t="str">
        <f t="array" ref="U71">IFERROR(INDEX(data[[#All],[Norfolk]],MATCH(get_cat!$B71&amp;$A$1,data[[#All],[Vendor Name92]]&amp;data[[#All],[Category]],0),),"")</f>
        <v/>
      </c>
      <c r="V71" s="1" t="str">
        <f t="array" ref="V71">IFERROR(INDEX(data[[#All],[Plymouth]],MATCH(get_cat!$B71&amp;$A$1,data[[#All],[Vendor Name92]]&amp;data[[#All],[Category]],0),),"")</f>
        <v/>
      </c>
      <c r="W71" s="1" t="str">
        <f t="array" ref="W71">IFERROR(INDEX(data[[#All],[Suffolk]],MATCH(get_cat!$B71&amp;$A$1,data[[#All],[Vendor Name92]]&amp;data[[#All],[Category]],0),),"")</f>
        <v/>
      </c>
      <c r="X71" s="1" t="str">
        <f t="array" ref="X71">IFERROR(INDEX(data[[#All],[Worcester]],MATCH(get_cat!$B71&amp;$A$1,data[[#All],[Vendor Name92]]&amp;data[[#All],[Category]],0),),"")</f>
        <v/>
      </c>
      <c r="Y71" s="1" t="str">
        <f t="array" ref="Y71">IFERROR(INDEX(data[[#All],[Contract Doc ID]],MATCH(get_cat!$B71&amp;$A$1,data[[#All],[Vendor Name92]]&amp;data[[#All],[Category]],0),),"")</f>
        <v/>
      </c>
      <c r="Z71" s="1" t="str">
        <f t="array" ref="Z71">IFERROR(INDEX(data[[#All],[OSD Contract Manager86]],MATCH(get_cat!$B71&amp;$A$1,data[[#All],[Vendor Name92]]&amp;data[[#All],[Category]],0),),"")</f>
        <v/>
      </c>
      <c r="AA71" s="1" t="str">
        <f t="array" ref="AA71">IFERROR(INDEX(data[[#All],[Emergency Contact87]],MATCH(get_cat!$B71&amp;$A$1,data[[#All],[Vendor Name92]]&amp;data[[#All],[Category]],0),),"")</f>
        <v/>
      </c>
    </row>
    <row r="72" spans="2:27" ht="19.5" x14ac:dyDescent="0.35">
      <c r="B72" s="7" t="str">
        <f t="array" ref="B72">IFERROR(INDEX(data[[#All],[Vendor Name92]],SMALL(IF(data[[#All],[Category]]=$A$1,ROW(data[[#All],[Vendor Name92]])),ROW(71:71)),1),"")</f>
        <v/>
      </c>
      <c r="C72" s="2" t="str">
        <f t="array" ref="C72">IFERROR(INDEX(data[[#All],[Vendor Contact Info85]],MATCH(get_cat!$B72&amp;$A$1,data[[#All],[Vendor Name92]]&amp;data[[#All],[Category]],0),),"")</f>
        <v/>
      </c>
      <c r="D72" s="2" t="str">
        <f t="array" ref="D72">IFERROR(INDEX(data[[#All],[Vendor Name92]],SMALL(IF(data[[#All],[Category]]=$A$1,ROW(data[[#All],[Vendor Name92]])),ROW(71:71)),1),"")&amp;CHAR(10)&amp;IFERROR(INDEX(data[[#All],[Vendor Contact Info85]],MATCH(get_cat!$B72&amp;$A$1,data[[#All],[Vendor Name92]]&amp;data[[#All],[Category]],0),),"")</f>
        <v xml:space="preserve">
</v>
      </c>
      <c r="E72" s="8" t="str">
        <f t="array" ref="E72">IFERROR(INDEX(data[[#All],[Category]],MATCH(get_cat!$B72&amp;$A$1,data[[#All],[Vendor Name92]]&amp;data[[#All],[Category]],0),),"")</f>
        <v/>
      </c>
      <c r="F72" s="2" t="str">
        <f t="array" ref="F72">IFERROR(INDEX(data[[#All],[Email]],MATCH(get_cat!$B72&amp;$A$1,data[[#All],[Vendor Name92]]&amp;data[[#All],[Category]],0),),"")</f>
        <v/>
      </c>
      <c r="G72" s="2" t="str">
        <f t="array" ref="G72">IFERROR(INDEX(data[[#All],[COMMBUYS MBPO Link2]],MATCH(get_cat!$B72&amp;$A$1,data[[#All],[Vendor Name92]]&amp;data[[#All],[Category]],0),),"")</f>
        <v/>
      </c>
      <c r="H72" s="4" t="str">
        <f t="array" ref="H72">IFERROR(INDEX(data[[#All],[Prompt Pay83]],MATCH(get_cat!$B72&amp;$A$1,data[[#All],[Vendor Name92]]&amp;data[[#All],[Category]],0),),"")</f>
        <v/>
      </c>
      <c r="I72" s="4" t="str">
        <f t="array" ref="I72">IFERROR(INDEX(data[[#All],[% Markup Prevailing Wage94]],MATCH(get_cat!$B72&amp;$A$1,data[[#All],[Vendor Name92]]&amp;data[[#All],[Category]],0),),"")</f>
        <v/>
      </c>
      <c r="J72" s="1" t="str">
        <f t="array" ref="J72">IFERROR(INDEX(data[[#All],[Statewide]],MATCH(get_cat!$B72&amp;$A$1,data[[#All],[Vendor Name92]]&amp;data[[#All],[Category]],0),),"")</f>
        <v/>
      </c>
      <c r="K72" s="1" t="str">
        <f t="array" ref="K72">IFERROR(INDEX(data[[#All],[Barnstable]],MATCH(get_cat!$B72&amp;$A$1,data[[#All],[Vendor Name92]]&amp;data[[#All],[Category]],0),),"")</f>
        <v/>
      </c>
      <c r="L72" s="1" t="str">
        <f t="array" ref="L72">IFERROR(INDEX(data[[#All],[Berkshire]],MATCH(get_cat!$B72&amp;$A$1,data[[#All],[Vendor Name92]]&amp;data[[#All],[Category]],0),),"")</f>
        <v/>
      </c>
      <c r="M72" s="1" t="str">
        <f t="array" ref="M72">IFERROR(INDEX(data[[#All],[Bristol]],MATCH(get_cat!$B72&amp;$A$1,data[[#All],[Vendor Name92]]&amp;data[[#All],[Category]],0),),"")</f>
        <v/>
      </c>
      <c r="N72" s="1" t="str">
        <f t="array" ref="N72">IFERROR(INDEX(data[[#All],[Dukes]],MATCH(get_cat!$B72&amp;$A$1,data[[#All],[Vendor Name92]]&amp;data[[#All],[Category]],0),),"")</f>
        <v/>
      </c>
      <c r="O72" s="1" t="str">
        <f t="array" ref="O72">IFERROR(INDEX(data[[#All],[Essex]],MATCH(get_cat!$B72&amp;$A$1,data[[#All],[Vendor Name92]]&amp;data[[#All],[Category]],0),),"")</f>
        <v/>
      </c>
      <c r="P72" s="1" t="str">
        <f t="array" ref="P72">IFERROR(INDEX(data[[#All],[Franklin]],MATCH(get_cat!$B72&amp;$A$1,data[[#All],[Vendor Name92]]&amp;data[[#All],[Category]],0),),"")</f>
        <v/>
      </c>
      <c r="Q72" s="1" t="str">
        <f t="array" ref="Q72">IFERROR(INDEX(data[[#All],[Hampden]],MATCH(get_cat!$B72&amp;$A$1,data[[#All],[Vendor Name92]]&amp;data[[#All],[Category]],0),),"")</f>
        <v/>
      </c>
      <c r="R72" s="1" t="str">
        <f t="array" ref="R72">IFERROR(INDEX(data[[#All],[Hampshire]],MATCH(get_cat!$B72&amp;$A$1,data[[#All],[Vendor Name92]]&amp;data[[#All],[Category]],0),),"")</f>
        <v/>
      </c>
      <c r="S72" s="1" t="str">
        <f t="array" ref="S72">IFERROR(INDEX(data[[#All],[Middlesex]],MATCH(get_cat!$B72&amp;$A$1,data[[#All],[Vendor Name92]]&amp;data[[#All],[Category]],0),),"")</f>
        <v/>
      </c>
      <c r="T72" s="1" t="str">
        <f t="array" ref="T72">IFERROR(INDEX(data[[#All],[Nantucket]],MATCH(get_cat!$B72&amp;$A$1,data[[#All],[Vendor Name92]]&amp;data[[#All],[Category]],0),),"")</f>
        <v/>
      </c>
      <c r="U72" s="1" t="str">
        <f t="array" ref="U72">IFERROR(INDEX(data[[#All],[Norfolk]],MATCH(get_cat!$B72&amp;$A$1,data[[#All],[Vendor Name92]]&amp;data[[#All],[Category]],0),),"")</f>
        <v/>
      </c>
      <c r="V72" s="1" t="str">
        <f t="array" ref="V72">IFERROR(INDEX(data[[#All],[Plymouth]],MATCH(get_cat!$B72&amp;$A$1,data[[#All],[Vendor Name92]]&amp;data[[#All],[Category]],0),),"")</f>
        <v/>
      </c>
      <c r="W72" s="1" t="str">
        <f t="array" ref="W72">IFERROR(INDEX(data[[#All],[Suffolk]],MATCH(get_cat!$B72&amp;$A$1,data[[#All],[Vendor Name92]]&amp;data[[#All],[Category]],0),),"")</f>
        <v/>
      </c>
      <c r="X72" s="1" t="str">
        <f t="array" ref="X72">IFERROR(INDEX(data[[#All],[Worcester]],MATCH(get_cat!$B72&amp;$A$1,data[[#All],[Vendor Name92]]&amp;data[[#All],[Category]],0),),"")</f>
        <v/>
      </c>
      <c r="Y72" s="1" t="str">
        <f t="array" ref="Y72">IFERROR(INDEX(data[[#All],[Contract Doc ID]],MATCH(get_cat!$B72&amp;$A$1,data[[#All],[Vendor Name92]]&amp;data[[#All],[Category]],0),),"")</f>
        <v/>
      </c>
      <c r="Z72" s="1" t="str">
        <f t="array" ref="Z72">IFERROR(INDEX(data[[#All],[OSD Contract Manager86]],MATCH(get_cat!$B72&amp;$A$1,data[[#All],[Vendor Name92]]&amp;data[[#All],[Category]],0),),"")</f>
        <v/>
      </c>
      <c r="AA72" s="1" t="str">
        <f t="array" ref="AA72">IFERROR(INDEX(data[[#All],[Emergency Contact87]],MATCH(get_cat!$B72&amp;$A$1,data[[#All],[Vendor Name92]]&amp;data[[#All],[Category]],0),),"")</f>
        <v/>
      </c>
    </row>
    <row r="73" spans="2:27" ht="19.5" x14ac:dyDescent="0.35">
      <c r="B73" s="7" t="str">
        <f t="array" ref="B73">IFERROR(INDEX(data[[#All],[Vendor Name92]],SMALL(IF(data[[#All],[Category]]=$A$1,ROW(data[[#All],[Vendor Name92]])),ROW(72:72)),1),"")</f>
        <v/>
      </c>
      <c r="C73" s="2" t="str">
        <f t="array" ref="C73">IFERROR(INDEX(data[[#All],[Vendor Contact Info85]],MATCH(get_cat!$B73&amp;$A$1,data[[#All],[Vendor Name92]]&amp;data[[#All],[Category]],0),),"")</f>
        <v/>
      </c>
      <c r="D73" s="2" t="str">
        <f t="array" ref="D73">IFERROR(INDEX(data[[#All],[Vendor Name92]],SMALL(IF(data[[#All],[Category]]=$A$1,ROW(data[[#All],[Vendor Name92]])),ROW(72:72)),1),"")&amp;CHAR(10)&amp;IFERROR(INDEX(data[[#All],[Vendor Contact Info85]],MATCH(get_cat!$B73&amp;$A$1,data[[#All],[Vendor Name92]]&amp;data[[#All],[Category]],0),),"")</f>
        <v xml:space="preserve">
</v>
      </c>
      <c r="E73" s="8" t="str">
        <f t="array" ref="E73">IFERROR(INDEX(data[[#All],[Category]],MATCH(get_cat!$B73&amp;$A$1,data[[#All],[Vendor Name92]]&amp;data[[#All],[Category]],0),),"")</f>
        <v/>
      </c>
      <c r="F73" s="2" t="str">
        <f t="array" ref="F73">IFERROR(INDEX(data[[#All],[Email]],MATCH(get_cat!$B73&amp;$A$1,data[[#All],[Vendor Name92]]&amp;data[[#All],[Category]],0),),"")</f>
        <v/>
      </c>
      <c r="G73" s="2" t="str">
        <f t="array" ref="G73">IFERROR(INDEX(data[[#All],[COMMBUYS MBPO Link2]],MATCH(get_cat!$B73&amp;$A$1,data[[#All],[Vendor Name92]]&amp;data[[#All],[Category]],0),),"")</f>
        <v/>
      </c>
      <c r="H73" s="4" t="str">
        <f t="array" ref="H73">IFERROR(INDEX(data[[#All],[Prompt Pay83]],MATCH(get_cat!$B73&amp;$A$1,data[[#All],[Vendor Name92]]&amp;data[[#All],[Category]],0),),"")</f>
        <v/>
      </c>
      <c r="I73" s="4" t="str">
        <f t="array" ref="I73">IFERROR(INDEX(data[[#All],[% Markup Prevailing Wage94]],MATCH(get_cat!$B73&amp;$A$1,data[[#All],[Vendor Name92]]&amp;data[[#All],[Category]],0),),"")</f>
        <v/>
      </c>
      <c r="J73" s="1" t="str">
        <f t="array" ref="J73">IFERROR(INDEX(data[[#All],[Statewide]],MATCH(get_cat!$B73&amp;$A$1,data[[#All],[Vendor Name92]]&amp;data[[#All],[Category]],0),),"")</f>
        <v/>
      </c>
      <c r="K73" s="1" t="str">
        <f t="array" ref="K73">IFERROR(INDEX(data[[#All],[Barnstable]],MATCH(get_cat!$B73&amp;$A$1,data[[#All],[Vendor Name92]]&amp;data[[#All],[Category]],0),),"")</f>
        <v/>
      </c>
      <c r="L73" s="1" t="str">
        <f t="array" ref="L73">IFERROR(INDEX(data[[#All],[Berkshire]],MATCH(get_cat!$B73&amp;$A$1,data[[#All],[Vendor Name92]]&amp;data[[#All],[Category]],0),),"")</f>
        <v/>
      </c>
      <c r="M73" s="1" t="str">
        <f t="array" ref="M73">IFERROR(INDEX(data[[#All],[Bristol]],MATCH(get_cat!$B73&amp;$A$1,data[[#All],[Vendor Name92]]&amp;data[[#All],[Category]],0),),"")</f>
        <v/>
      </c>
      <c r="N73" s="1" t="str">
        <f t="array" ref="N73">IFERROR(INDEX(data[[#All],[Dukes]],MATCH(get_cat!$B73&amp;$A$1,data[[#All],[Vendor Name92]]&amp;data[[#All],[Category]],0),),"")</f>
        <v/>
      </c>
      <c r="O73" s="1" t="str">
        <f t="array" ref="O73">IFERROR(INDEX(data[[#All],[Essex]],MATCH(get_cat!$B73&amp;$A$1,data[[#All],[Vendor Name92]]&amp;data[[#All],[Category]],0),),"")</f>
        <v/>
      </c>
      <c r="P73" s="1" t="str">
        <f t="array" ref="P73">IFERROR(INDEX(data[[#All],[Franklin]],MATCH(get_cat!$B73&amp;$A$1,data[[#All],[Vendor Name92]]&amp;data[[#All],[Category]],0),),"")</f>
        <v/>
      </c>
      <c r="Q73" s="1" t="str">
        <f t="array" ref="Q73">IFERROR(INDEX(data[[#All],[Hampden]],MATCH(get_cat!$B73&amp;$A$1,data[[#All],[Vendor Name92]]&amp;data[[#All],[Category]],0),),"")</f>
        <v/>
      </c>
      <c r="R73" s="1" t="str">
        <f t="array" ref="R73">IFERROR(INDEX(data[[#All],[Hampshire]],MATCH(get_cat!$B73&amp;$A$1,data[[#All],[Vendor Name92]]&amp;data[[#All],[Category]],0),),"")</f>
        <v/>
      </c>
      <c r="S73" s="1" t="str">
        <f t="array" ref="S73">IFERROR(INDEX(data[[#All],[Middlesex]],MATCH(get_cat!$B73&amp;$A$1,data[[#All],[Vendor Name92]]&amp;data[[#All],[Category]],0),),"")</f>
        <v/>
      </c>
      <c r="T73" s="1" t="str">
        <f t="array" ref="T73">IFERROR(INDEX(data[[#All],[Nantucket]],MATCH(get_cat!$B73&amp;$A$1,data[[#All],[Vendor Name92]]&amp;data[[#All],[Category]],0),),"")</f>
        <v/>
      </c>
      <c r="U73" s="1" t="str">
        <f t="array" ref="U73">IFERROR(INDEX(data[[#All],[Norfolk]],MATCH(get_cat!$B73&amp;$A$1,data[[#All],[Vendor Name92]]&amp;data[[#All],[Category]],0),),"")</f>
        <v/>
      </c>
      <c r="V73" s="1" t="str">
        <f t="array" ref="V73">IFERROR(INDEX(data[[#All],[Plymouth]],MATCH(get_cat!$B73&amp;$A$1,data[[#All],[Vendor Name92]]&amp;data[[#All],[Category]],0),),"")</f>
        <v/>
      </c>
      <c r="W73" s="1" t="str">
        <f t="array" ref="W73">IFERROR(INDEX(data[[#All],[Suffolk]],MATCH(get_cat!$B73&amp;$A$1,data[[#All],[Vendor Name92]]&amp;data[[#All],[Category]],0),),"")</f>
        <v/>
      </c>
      <c r="X73" s="1" t="str">
        <f t="array" ref="X73">IFERROR(INDEX(data[[#All],[Worcester]],MATCH(get_cat!$B73&amp;$A$1,data[[#All],[Vendor Name92]]&amp;data[[#All],[Category]],0),),"")</f>
        <v/>
      </c>
      <c r="Y73" s="1" t="str">
        <f t="array" ref="Y73">IFERROR(INDEX(data[[#All],[Contract Doc ID]],MATCH(get_cat!$B73&amp;$A$1,data[[#All],[Vendor Name92]]&amp;data[[#All],[Category]],0),),"")</f>
        <v/>
      </c>
      <c r="Z73" s="1" t="str">
        <f t="array" ref="Z73">IFERROR(INDEX(data[[#All],[OSD Contract Manager86]],MATCH(get_cat!$B73&amp;$A$1,data[[#All],[Vendor Name92]]&amp;data[[#All],[Category]],0),),"")</f>
        <v/>
      </c>
      <c r="AA73" s="1" t="str">
        <f t="array" ref="AA73">IFERROR(INDEX(data[[#All],[Emergency Contact87]],MATCH(get_cat!$B73&amp;$A$1,data[[#All],[Vendor Name92]]&amp;data[[#All],[Category]],0),),"")</f>
        <v/>
      </c>
    </row>
    <row r="74" spans="2:27" ht="19.5" x14ac:dyDescent="0.35">
      <c r="B74" s="7" t="str">
        <f t="array" ref="B74">IFERROR(INDEX(data[[#All],[Vendor Name92]],SMALL(IF(data[[#All],[Category]]=$A$1,ROW(data[[#All],[Vendor Name92]])),ROW(73:73)),1),"")</f>
        <v/>
      </c>
      <c r="C74" s="2" t="str">
        <f t="array" ref="C74">IFERROR(INDEX(data[[#All],[Vendor Contact Info85]],MATCH(get_cat!$B74&amp;$A$1,data[[#All],[Vendor Name92]]&amp;data[[#All],[Category]],0),),"")</f>
        <v/>
      </c>
      <c r="D74" s="2" t="str">
        <f t="array" ref="D74">IFERROR(INDEX(data[[#All],[Vendor Name92]],SMALL(IF(data[[#All],[Category]]=$A$1,ROW(data[[#All],[Vendor Name92]])),ROW(73:73)),1),"")&amp;CHAR(10)&amp;IFERROR(INDEX(data[[#All],[Vendor Contact Info85]],MATCH(get_cat!$B74&amp;$A$1,data[[#All],[Vendor Name92]]&amp;data[[#All],[Category]],0),),"")</f>
        <v xml:space="preserve">
</v>
      </c>
      <c r="E74" s="8" t="str">
        <f t="array" ref="E74">IFERROR(INDEX(data[[#All],[Category]],MATCH(get_cat!$B74&amp;$A$1,data[[#All],[Vendor Name92]]&amp;data[[#All],[Category]],0),),"")</f>
        <v/>
      </c>
      <c r="F74" s="2" t="str">
        <f t="array" ref="F74">IFERROR(INDEX(data[[#All],[Email]],MATCH(get_cat!$B74&amp;$A$1,data[[#All],[Vendor Name92]]&amp;data[[#All],[Category]],0),),"")</f>
        <v/>
      </c>
      <c r="G74" s="2" t="str">
        <f t="array" ref="G74">IFERROR(INDEX(data[[#All],[COMMBUYS MBPO Link2]],MATCH(get_cat!$B74&amp;$A$1,data[[#All],[Vendor Name92]]&amp;data[[#All],[Category]],0),),"")</f>
        <v/>
      </c>
      <c r="H74" s="4" t="str">
        <f t="array" ref="H74">IFERROR(INDEX(data[[#All],[Prompt Pay83]],MATCH(get_cat!$B74&amp;$A$1,data[[#All],[Vendor Name92]]&amp;data[[#All],[Category]],0),),"")</f>
        <v/>
      </c>
      <c r="I74" s="4" t="str">
        <f t="array" ref="I74">IFERROR(INDEX(data[[#All],[% Markup Prevailing Wage94]],MATCH(get_cat!$B74&amp;$A$1,data[[#All],[Vendor Name92]]&amp;data[[#All],[Category]],0),),"")</f>
        <v/>
      </c>
      <c r="J74" s="1" t="str">
        <f t="array" ref="J74">IFERROR(INDEX(data[[#All],[Statewide]],MATCH(get_cat!$B74&amp;$A$1,data[[#All],[Vendor Name92]]&amp;data[[#All],[Category]],0),),"")</f>
        <v/>
      </c>
      <c r="K74" s="1" t="str">
        <f t="array" ref="K74">IFERROR(INDEX(data[[#All],[Barnstable]],MATCH(get_cat!$B74&amp;$A$1,data[[#All],[Vendor Name92]]&amp;data[[#All],[Category]],0),),"")</f>
        <v/>
      </c>
      <c r="L74" s="1" t="str">
        <f t="array" ref="L74">IFERROR(INDEX(data[[#All],[Berkshire]],MATCH(get_cat!$B74&amp;$A$1,data[[#All],[Vendor Name92]]&amp;data[[#All],[Category]],0),),"")</f>
        <v/>
      </c>
      <c r="M74" s="1" t="str">
        <f t="array" ref="M74">IFERROR(INDEX(data[[#All],[Bristol]],MATCH(get_cat!$B74&amp;$A$1,data[[#All],[Vendor Name92]]&amp;data[[#All],[Category]],0),),"")</f>
        <v/>
      </c>
      <c r="N74" s="1" t="str">
        <f t="array" ref="N74">IFERROR(INDEX(data[[#All],[Dukes]],MATCH(get_cat!$B74&amp;$A$1,data[[#All],[Vendor Name92]]&amp;data[[#All],[Category]],0),),"")</f>
        <v/>
      </c>
      <c r="O74" s="1" t="str">
        <f t="array" ref="O74">IFERROR(INDEX(data[[#All],[Essex]],MATCH(get_cat!$B74&amp;$A$1,data[[#All],[Vendor Name92]]&amp;data[[#All],[Category]],0),),"")</f>
        <v/>
      </c>
      <c r="P74" s="1" t="str">
        <f t="array" ref="P74">IFERROR(INDEX(data[[#All],[Franklin]],MATCH(get_cat!$B74&amp;$A$1,data[[#All],[Vendor Name92]]&amp;data[[#All],[Category]],0),),"")</f>
        <v/>
      </c>
      <c r="Q74" s="1" t="str">
        <f t="array" ref="Q74">IFERROR(INDEX(data[[#All],[Hampden]],MATCH(get_cat!$B74&amp;$A$1,data[[#All],[Vendor Name92]]&amp;data[[#All],[Category]],0),),"")</f>
        <v/>
      </c>
      <c r="R74" s="1" t="str">
        <f t="array" ref="R74">IFERROR(INDEX(data[[#All],[Hampshire]],MATCH(get_cat!$B74&amp;$A$1,data[[#All],[Vendor Name92]]&amp;data[[#All],[Category]],0),),"")</f>
        <v/>
      </c>
      <c r="S74" s="1" t="str">
        <f t="array" ref="S74">IFERROR(INDEX(data[[#All],[Middlesex]],MATCH(get_cat!$B74&amp;$A$1,data[[#All],[Vendor Name92]]&amp;data[[#All],[Category]],0),),"")</f>
        <v/>
      </c>
      <c r="T74" s="1" t="str">
        <f t="array" ref="T74">IFERROR(INDEX(data[[#All],[Nantucket]],MATCH(get_cat!$B74&amp;$A$1,data[[#All],[Vendor Name92]]&amp;data[[#All],[Category]],0),),"")</f>
        <v/>
      </c>
      <c r="U74" s="1" t="str">
        <f t="array" ref="U74">IFERROR(INDEX(data[[#All],[Norfolk]],MATCH(get_cat!$B74&amp;$A$1,data[[#All],[Vendor Name92]]&amp;data[[#All],[Category]],0),),"")</f>
        <v/>
      </c>
      <c r="V74" s="1" t="str">
        <f t="array" ref="V74">IFERROR(INDEX(data[[#All],[Plymouth]],MATCH(get_cat!$B74&amp;$A$1,data[[#All],[Vendor Name92]]&amp;data[[#All],[Category]],0),),"")</f>
        <v/>
      </c>
      <c r="W74" s="1" t="str">
        <f t="array" ref="W74">IFERROR(INDEX(data[[#All],[Suffolk]],MATCH(get_cat!$B74&amp;$A$1,data[[#All],[Vendor Name92]]&amp;data[[#All],[Category]],0),),"")</f>
        <v/>
      </c>
      <c r="X74" s="1" t="str">
        <f t="array" ref="X74">IFERROR(INDEX(data[[#All],[Worcester]],MATCH(get_cat!$B74&amp;$A$1,data[[#All],[Vendor Name92]]&amp;data[[#All],[Category]],0),),"")</f>
        <v/>
      </c>
      <c r="Y74" s="1" t="str">
        <f t="array" ref="Y74">IFERROR(INDEX(data[[#All],[Contract Doc ID]],MATCH(get_cat!$B74&amp;$A$1,data[[#All],[Vendor Name92]]&amp;data[[#All],[Category]],0),),"")</f>
        <v/>
      </c>
      <c r="Z74" s="1" t="str">
        <f t="array" ref="Z74">IFERROR(INDEX(data[[#All],[OSD Contract Manager86]],MATCH(get_cat!$B74&amp;$A$1,data[[#All],[Vendor Name92]]&amp;data[[#All],[Category]],0),),"")</f>
        <v/>
      </c>
      <c r="AA74" s="1" t="str">
        <f t="array" ref="AA74">IFERROR(INDEX(data[[#All],[Emergency Contact87]],MATCH(get_cat!$B74&amp;$A$1,data[[#All],[Vendor Name92]]&amp;data[[#All],[Category]],0),),"")</f>
        <v/>
      </c>
    </row>
    <row r="75" spans="2:27" ht="19.5" x14ac:dyDescent="0.35">
      <c r="B75" s="7" t="str">
        <f t="array" ref="B75">IFERROR(INDEX(data[[#All],[Vendor Name92]],SMALL(IF(data[[#All],[Category]]=$A$1,ROW(data[[#All],[Vendor Name92]])),ROW(74:74)),1),"")</f>
        <v/>
      </c>
      <c r="C75" s="2" t="str">
        <f t="array" ref="C75">IFERROR(INDEX(data[[#All],[Vendor Contact Info85]],MATCH(get_cat!$B75&amp;$A$1,data[[#All],[Vendor Name92]]&amp;data[[#All],[Category]],0),),"")</f>
        <v/>
      </c>
      <c r="D75" s="2" t="str">
        <f t="array" ref="D75">IFERROR(INDEX(data[[#All],[Vendor Name92]],SMALL(IF(data[[#All],[Category]]=$A$1,ROW(data[[#All],[Vendor Name92]])),ROW(74:74)),1),"")&amp;CHAR(10)&amp;IFERROR(INDEX(data[[#All],[Vendor Contact Info85]],MATCH(get_cat!$B75&amp;$A$1,data[[#All],[Vendor Name92]]&amp;data[[#All],[Category]],0),),"")</f>
        <v xml:space="preserve">
</v>
      </c>
      <c r="E75" s="8" t="str">
        <f t="array" ref="E75">IFERROR(INDEX(data[[#All],[Category]],MATCH(get_cat!$B75&amp;$A$1,data[[#All],[Vendor Name92]]&amp;data[[#All],[Category]],0),),"")</f>
        <v/>
      </c>
      <c r="F75" s="2" t="str">
        <f t="array" ref="F75">IFERROR(INDEX(data[[#All],[Email]],MATCH(get_cat!$B75&amp;$A$1,data[[#All],[Vendor Name92]]&amp;data[[#All],[Category]],0),),"")</f>
        <v/>
      </c>
      <c r="G75" s="2" t="str">
        <f t="array" ref="G75">IFERROR(INDEX(data[[#All],[COMMBUYS MBPO Link2]],MATCH(get_cat!$B75&amp;$A$1,data[[#All],[Vendor Name92]]&amp;data[[#All],[Category]],0),),"")</f>
        <v/>
      </c>
      <c r="H75" s="4" t="str">
        <f t="array" ref="H75">IFERROR(INDEX(data[[#All],[Prompt Pay83]],MATCH(get_cat!$B75&amp;$A$1,data[[#All],[Vendor Name92]]&amp;data[[#All],[Category]],0),),"")</f>
        <v/>
      </c>
      <c r="I75" s="4" t="str">
        <f t="array" ref="I75">IFERROR(INDEX(data[[#All],[% Markup Prevailing Wage94]],MATCH(get_cat!$B75&amp;$A$1,data[[#All],[Vendor Name92]]&amp;data[[#All],[Category]],0),),"")</f>
        <v/>
      </c>
      <c r="J75" s="1" t="str">
        <f t="array" ref="J75">IFERROR(INDEX(data[[#All],[Statewide]],MATCH(get_cat!$B75&amp;$A$1,data[[#All],[Vendor Name92]]&amp;data[[#All],[Category]],0),),"")</f>
        <v/>
      </c>
      <c r="K75" s="1" t="str">
        <f t="array" ref="K75">IFERROR(INDEX(data[[#All],[Barnstable]],MATCH(get_cat!$B75&amp;$A$1,data[[#All],[Vendor Name92]]&amp;data[[#All],[Category]],0),),"")</f>
        <v/>
      </c>
      <c r="L75" s="1" t="str">
        <f t="array" ref="L75">IFERROR(INDEX(data[[#All],[Berkshire]],MATCH(get_cat!$B75&amp;$A$1,data[[#All],[Vendor Name92]]&amp;data[[#All],[Category]],0),),"")</f>
        <v/>
      </c>
      <c r="M75" s="1" t="str">
        <f t="array" ref="M75">IFERROR(INDEX(data[[#All],[Bristol]],MATCH(get_cat!$B75&amp;$A$1,data[[#All],[Vendor Name92]]&amp;data[[#All],[Category]],0),),"")</f>
        <v/>
      </c>
      <c r="N75" s="1" t="str">
        <f t="array" ref="N75">IFERROR(INDEX(data[[#All],[Dukes]],MATCH(get_cat!$B75&amp;$A$1,data[[#All],[Vendor Name92]]&amp;data[[#All],[Category]],0),),"")</f>
        <v/>
      </c>
      <c r="O75" s="1" t="str">
        <f t="array" ref="O75">IFERROR(INDEX(data[[#All],[Essex]],MATCH(get_cat!$B75&amp;$A$1,data[[#All],[Vendor Name92]]&amp;data[[#All],[Category]],0),),"")</f>
        <v/>
      </c>
      <c r="P75" s="1" t="str">
        <f t="array" ref="P75">IFERROR(INDEX(data[[#All],[Franklin]],MATCH(get_cat!$B75&amp;$A$1,data[[#All],[Vendor Name92]]&amp;data[[#All],[Category]],0),),"")</f>
        <v/>
      </c>
      <c r="Q75" s="1" t="str">
        <f t="array" ref="Q75">IFERROR(INDEX(data[[#All],[Hampden]],MATCH(get_cat!$B75&amp;$A$1,data[[#All],[Vendor Name92]]&amp;data[[#All],[Category]],0),),"")</f>
        <v/>
      </c>
      <c r="R75" s="1" t="str">
        <f t="array" ref="R75">IFERROR(INDEX(data[[#All],[Hampshire]],MATCH(get_cat!$B75&amp;$A$1,data[[#All],[Vendor Name92]]&amp;data[[#All],[Category]],0),),"")</f>
        <v/>
      </c>
      <c r="S75" s="1" t="str">
        <f t="array" ref="S75">IFERROR(INDEX(data[[#All],[Middlesex]],MATCH(get_cat!$B75&amp;$A$1,data[[#All],[Vendor Name92]]&amp;data[[#All],[Category]],0),),"")</f>
        <v/>
      </c>
      <c r="T75" s="1" t="str">
        <f t="array" ref="T75">IFERROR(INDEX(data[[#All],[Nantucket]],MATCH(get_cat!$B75&amp;$A$1,data[[#All],[Vendor Name92]]&amp;data[[#All],[Category]],0),),"")</f>
        <v/>
      </c>
      <c r="U75" s="1" t="str">
        <f t="array" ref="U75">IFERROR(INDEX(data[[#All],[Norfolk]],MATCH(get_cat!$B75&amp;$A$1,data[[#All],[Vendor Name92]]&amp;data[[#All],[Category]],0),),"")</f>
        <v/>
      </c>
      <c r="V75" s="1" t="str">
        <f t="array" ref="V75">IFERROR(INDEX(data[[#All],[Plymouth]],MATCH(get_cat!$B75&amp;$A$1,data[[#All],[Vendor Name92]]&amp;data[[#All],[Category]],0),),"")</f>
        <v/>
      </c>
      <c r="W75" s="1" t="str">
        <f t="array" ref="W75">IFERROR(INDEX(data[[#All],[Suffolk]],MATCH(get_cat!$B75&amp;$A$1,data[[#All],[Vendor Name92]]&amp;data[[#All],[Category]],0),),"")</f>
        <v/>
      </c>
      <c r="X75" s="1" t="str">
        <f t="array" ref="X75">IFERROR(INDEX(data[[#All],[Worcester]],MATCH(get_cat!$B75&amp;$A$1,data[[#All],[Vendor Name92]]&amp;data[[#All],[Category]],0),),"")</f>
        <v/>
      </c>
      <c r="Y75" s="1" t="str">
        <f t="array" ref="Y75">IFERROR(INDEX(data[[#All],[Contract Doc ID]],MATCH(get_cat!$B75&amp;$A$1,data[[#All],[Vendor Name92]]&amp;data[[#All],[Category]],0),),"")</f>
        <v/>
      </c>
      <c r="Z75" s="1" t="str">
        <f t="array" ref="Z75">IFERROR(INDEX(data[[#All],[OSD Contract Manager86]],MATCH(get_cat!$B75&amp;$A$1,data[[#All],[Vendor Name92]]&amp;data[[#All],[Category]],0),),"")</f>
        <v/>
      </c>
      <c r="AA75" s="1" t="str">
        <f t="array" ref="AA75">IFERROR(INDEX(data[[#All],[Emergency Contact87]],MATCH(get_cat!$B75&amp;$A$1,data[[#All],[Vendor Name92]]&amp;data[[#All],[Category]],0),),"")</f>
        <v/>
      </c>
    </row>
    <row r="76" spans="2:27" ht="19.5" x14ac:dyDescent="0.35">
      <c r="B76" s="7" t="str">
        <f t="array" ref="B76">IFERROR(INDEX(data[[#All],[Vendor Name92]],SMALL(IF(data[[#All],[Category]]=$A$1,ROW(data[[#All],[Vendor Name92]])),ROW(75:75)),1),"")</f>
        <v/>
      </c>
      <c r="C76" s="2" t="str">
        <f t="array" ref="C76">IFERROR(INDEX(data[[#All],[Vendor Contact Info85]],MATCH(get_cat!$B76&amp;$A$1,data[[#All],[Vendor Name92]]&amp;data[[#All],[Category]],0),),"")</f>
        <v/>
      </c>
      <c r="D76" s="2" t="str">
        <f t="array" ref="D76">IFERROR(INDEX(data[[#All],[Vendor Name92]],SMALL(IF(data[[#All],[Category]]=$A$1,ROW(data[[#All],[Vendor Name92]])),ROW(75:75)),1),"")&amp;CHAR(10)&amp;IFERROR(INDEX(data[[#All],[Vendor Contact Info85]],MATCH(get_cat!$B76&amp;$A$1,data[[#All],[Vendor Name92]]&amp;data[[#All],[Category]],0),),"")</f>
        <v xml:space="preserve">
</v>
      </c>
      <c r="E76" s="8" t="str">
        <f t="array" ref="E76">IFERROR(INDEX(data[[#All],[Category]],MATCH(get_cat!$B76&amp;$A$1,data[[#All],[Vendor Name92]]&amp;data[[#All],[Category]],0),),"")</f>
        <v/>
      </c>
      <c r="F76" s="2" t="str">
        <f t="array" ref="F76">IFERROR(INDEX(data[[#All],[Email]],MATCH(get_cat!$B76&amp;$A$1,data[[#All],[Vendor Name92]]&amp;data[[#All],[Category]],0),),"")</f>
        <v/>
      </c>
      <c r="G76" s="2" t="str">
        <f t="array" ref="G76">IFERROR(INDEX(data[[#All],[COMMBUYS MBPO Link2]],MATCH(get_cat!$B76&amp;$A$1,data[[#All],[Vendor Name92]]&amp;data[[#All],[Category]],0),),"")</f>
        <v/>
      </c>
      <c r="H76" s="4" t="str">
        <f t="array" ref="H76">IFERROR(INDEX(data[[#All],[Prompt Pay83]],MATCH(get_cat!$B76&amp;$A$1,data[[#All],[Vendor Name92]]&amp;data[[#All],[Category]],0),),"")</f>
        <v/>
      </c>
      <c r="I76" s="4" t="str">
        <f t="array" ref="I76">IFERROR(INDEX(data[[#All],[% Markup Prevailing Wage94]],MATCH(get_cat!$B76&amp;$A$1,data[[#All],[Vendor Name92]]&amp;data[[#All],[Category]],0),),"")</f>
        <v/>
      </c>
      <c r="J76" s="1" t="str">
        <f t="array" ref="J76">IFERROR(INDEX(data[[#All],[Statewide]],MATCH(get_cat!$B76&amp;$A$1,data[[#All],[Vendor Name92]]&amp;data[[#All],[Category]],0),),"")</f>
        <v/>
      </c>
      <c r="K76" s="1" t="str">
        <f t="array" ref="K76">IFERROR(INDEX(data[[#All],[Barnstable]],MATCH(get_cat!$B76&amp;$A$1,data[[#All],[Vendor Name92]]&amp;data[[#All],[Category]],0),),"")</f>
        <v/>
      </c>
      <c r="L76" s="1" t="str">
        <f t="array" ref="L76">IFERROR(INDEX(data[[#All],[Berkshire]],MATCH(get_cat!$B76&amp;$A$1,data[[#All],[Vendor Name92]]&amp;data[[#All],[Category]],0),),"")</f>
        <v/>
      </c>
      <c r="M76" s="1" t="str">
        <f t="array" ref="M76">IFERROR(INDEX(data[[#All],[Bristol]],MATCH(get_cat!$B76&amp;$A$1,data[[#All],[Vendor Name92]]&amp;data[[#All],[Category]],0),),"")</f>
        <v/>
      </c>
      <c r="N76" s="1" t="str">
        <f t="array" ref="N76">IFERROR(INDEX(data[[#All],[Dukes]],MATCH(get_cat!$B76&amp;$A$1,data[[#All],[Vendor Name92]]&amp;data[[#All],[Category]],0),),"")</f>
        <v/>
      </c>
      <c r="O76" s="1" t="str">
        <f t="array" ref="O76">IFERROR(INDEX(data[[#All],[Essex]],MATCH(get_cat!$B76&amp;$A$1,data[[#All],[Vendor Name92]]&amp;data[[#All],[Category]],0),),"")</f>
        <v/>
      </c>
      <c r="P76" s="1" t="str">
        <f t="array" ref="P76">IFERROR(INDEX(data[[#All],[Franklin]],MATCH(get_cat!$B76&amp;$A$1,data[[#All],[Vendor Name92]]&amp;data[[#All],[Category]],0),),"")</f>
        <v/>
      </c>
      <c r="Q76" s="1" t="str">
        <f t="array" ref="Q76">IFERROR(INDEX(data[[#All],[Hampden]],MATCH(get_cat!$B76&amp;$A$1,data[[#All],[Vendor Name92]]&amp;data[[#All],[Category]],0),),"")</f>
        <v/>
      </c>
      <c r="R76" s="1" t="str">
        <f t="array" ref="R76">IFERROR(INDEX(data[[#All],[Hampshire]],MATCH(get_cat!$B76&amp;$A$1,data[[#All],[Vendor Name92]]&amp;data[[#All],[Category]],0),),"")</f>
        <v/>
      </c>
      <c r="S76" s="1" t="str">
        <f t="array" ref="S76">IFERROR(INDEX(data[[#All],[Middlesex]],MATCH(get_cat!$B76&amp;$A$1,data[[#All],[Vendor Name92]]&amp;data[[#All],[Category]],0),),"")</f>
        <v/>
      </c>
      <c r="T76" s="1" t="str">
        <f t="array" ref="T76">IFERROR(INDEX(data[[#All],[Nantucket]],MATCH(get_cat!$B76&amp;$A$1,data[[#All],[Vendor Name92]]&amp;data[[#All],[Category]],0),),"")</f>
        <v/>
      </c>
      <c r="U76" s="1" t="str">
        <f t="array" ref="U76">IFERROR(INDEX(data[[#All],[Norfolk]],MATCH(get_cat!$B76&amp;$A$1,data[[#All],[Vendor Name92]]&amp;data[[#All],[Category]],0),),"")</f>
        <v/>
      </c>
      <c r="V76" s="1" t="str">
        <f t="array" ref="V76">IFERROR(INDEX(data[[#All],[Plymouth]],MATCH(get_cat!$B76&amp;$A$1,data[[#All],[Vendor Name92]]&amp;data[[#All],[Category]],0),),"")</f>
        <v/>
      </c>
      <c r="W76" s="1" t="str">
        <f t="array" ref="W76">IFERROR(INDEX(data[[#All],[Suffolk]],MATCH(get_cat!$B76&amp;$A$1,data[[#All],[Vendor Name92]]&amp;data[[#All],[Category]],0),),"")</f>
        <v/>
      </c>
      <c r="X76" s="1" t="str">
        <f t="array" ref="X76">IFERROR(INDEX(data[[#All],[Worcester]],MATCH(get_cat!$B76&amp;$A$1,data[[#All],[Vendor Name92]]&amp;data[[#All],[Category]],0),),"")</f>
        <v/>
      </c>
      <c r="Y76" s="1" t="str">
        <f t="array" ref="Y76">IFERROR(INDEX(data[[#All],[Contract Doc ID]],MATCH(get_cat!$B76&amp;$A$1,data[[#All],[Vendor Name92]]&amp;data[[#All],[Category]],0),),"")</f>
        <v/>
      </c>
      <c r="Z76" s="1" t="str">
        <f t="array" ref="Z76">IFERROR(INDEX(data[[#All],[OSD Contract Manager86]],MATCH(get_cat!$B76&amp;$A$1,data[[#All],[Vendor Name92]]&amp;data[[#All],[Category]],0),),"")</f>
        <v/>
      </c>
      <c r="AA76" s="1" t="str">
        <f t="array" ref="AA76">IFERROR(INDEX(data[[#All],[Emergency Contact87]],MATCH(get_cat!$B76&amp;$A$1,data[[#All],[Vendor Name92]]&amp;data[[#All],[Category]],0),),"")</f>
        <v/>
      </c>
    </row>
    <row r="77" spans="2:27" ht="19.5" x14ac:dyDescent="0.35">
      <c r="B77" s="7" t="str">
        <f t="array" ref="B77">IFERROR(INDEX(data[[#All],[Vendor Name92]],SMALL(IF(data[[#All],[Category]]=$A$1,ROW(data[[#All],[Vendor Name92]])),ROW(76:76)),1),"")</f>
        <v/>
      </c>
      <c r="C77" s="2" t="str">
        <f t="array" ref="C77">IFERROR(INDEX(data[[#All],[Vendor Contact Info85]],MATCH(get_cat!$B77&amp;$A$1,data[[#All],[Vendor Name92]]&amp;data[[#All],[Category]],0),),"")</f>
        <v/>
      </c>
      <c r="D77" s="2" t="str">
        <f t="array" ref="D77">IFERROR(INDEX(data[[#All],[Vendor Name92]],SMALL(IF(data[[#All],[Category]]=$A$1,ROW(data[[#All],[Vendor Name92]])),ROW(76:76)),1),"")&amp;CHAR(10)&amp;IFERROR(INDEX(data[[#All],[Vendor Contact Info85]],MATCH(get_cat!$B77&amp;$A$1,data[[#All],[Vendor Name92]]&amp;data[[#All],[Category]],0),),"")</f>
        <v xml:space="preserve">
</v>
      </c>
      <c r="E77" s="8" t="str">
        <f t="array" ref="E77">IFERROR(INDEX(data[[#All],[Category]],MATCH(get_cat!$B77&amp;$A$1,data[[#All],[Vendor Name92]]&amp;data[[#All],[Category]],0),),"")</f>
        <v/>
      </c>
      <c r="F77" s="2" t="str">
        <f t="array" ref="F77">IFERROR(INDEX(data[[#All],[Email]],MATCH(get_cat!$B77&amp;$A$1,data[[#All],[Vendor Name92]]&amp;data[[#All],[Category]],0),),"")</f>
        <v/>
      </c>
      <c r="G77" s="2" t="str">
        <f t="array" ref="G77">IFERROR(INDEX(data[[#All],[COMMBUYS MBPO Link2]],MATCH(get_cat!$B77&amp;$A$1,data[[#All],[Vendor Name92]]&amp;data[[#All],[Category]],0),),"")</f>
        <v/>
      </c>
      <c r="H77" s="4" t="str">
        <f t="array" ref="H77">IFERROR(INDEX(data[[#All],[Prompt Pay83]],MATCH(get_cat!$B77&amp;$A$1,data[[#All],[Vendor Name92]]&amp;data[[#All],[Category]],0),),"")</f>
        <v/>
      </c>
      <c r="I77" s="4" t="str">
        <f t="array" ref="I77">IFERROR(INDEX(data[[#All],[% Markup Prevailing Wage94]],MATCH(get_cat!$B77&amp;$A$1,data[[#All],[Vendor Name92]]&amp;data[[#All],[Category]],0),),"")</f>
        <v/>
      </c>
      <c r="J77" s="1" t="str">
        <f t="array" ref="J77">IFERROR(INDEX(data[[#All],[Statewide]],MATCH(get_cat!$B77&amp;$A$1,data[[#All],[Vendor Name92]]&amp;data[[#All],[Category]],0),),"")</f>
        <v/>
      </c>
      <c r="K77" s="1" t="str">
        <f t="array" ref="K77">IFERROR(INDEX(data[[#All],[Barnstable]],MATCH(get_cat!$B77&amp;$A$1,data[[#All],[Vendor Name92]]&amp;data[[#All],[Category]],0),),"")</f>
        <v/>
      </c>
      <c r="L77" s="1" t="str">
        <f t="array" ref="L77">IFERROR(INDEX(data[[#All],[Berkshire]],MATCH(get_cat!$B77&amp;$A$1,data[[#All],[Vendor Name92]]&amp;data[[#All],[Category]],0),),"")</f>
        <v/>
      </c>
      <c r="M77" s="1" t="str">
        <f t="array" ref="M77">IFERROR(INDEX(data[[#All],[Bristol]],MATCH(get_cat!$B77&amp;$A$1,data[[#All],[Vendor Name92]]&amp;data[[#All],[Category]],0),),"")</f>
        <v/>
      </c>
      <c r="N77" s="1" t="str">
        <f t="array" ref="N77">IFERROR(INDEX(data[[#All],[Dukes]],MATCH(get_cat!$B77&amp;$A$1,data[[#All],[Vendor Name92]]&amp;data[[#All],[Category]],0),),"")</f>
        <v/>
      </c>
      <c r="O77" s="1" t="str">
        <f t="array" ref="O77">IFERROR(INDEX(data[[#All],[Essex]],MATCH(get_cat!$B77&amp;$A$1,data[[#All],[Vendor Name92]]&amp;data[[#All],[Category]],0),),"")</f>
        <v/>
      </c>
      <c r="P77" s="1" t="str">
        <f t="array" ref="P77">IFERROR(INDEX(data[[#All],[Franklin]],MATCH(get_cat!$B77&amp;$A$1,data[[#All],[Vendor Name92]]&amp;data[[#All],[Category]],0),),"")</f>
        <v/>
      </c>
      <c r="Q77" s="1" t="str">
        <f t="array" ref="Q77">IFERROR(INDEX(data[[#All],[Hampden]],MATCH(get_cat!$B77&amp;$A$1,data[[#All],[Vendor Name92]]&amp;data[[#All],[Category]],0),),"")</f>
        <v/>
      </c>
      <c r="R77" s="1" t="str">
        <f t="array" ref="R77">IFERROR(INDEX(data[[#All],[Hampshire]],MATCH(get_cat!$B77&amp;$A$1,data[[#All],[Vendor Name92]]&amp;data[[#All],[Category]],0),),"")</f>
        <v/>
      </c>
      <c r="S77" s="1" t="str">
        <f t="array" ref="S77">IFERROR(INDEX(data[[#All],[Middlesex]],MATCH(get_cat!$B77&amp;$A$1,data[[#All],[Vendor Name92]]&amp;data[[#All],[Category]],0),),"")</f>
        <v/>
      </c>
      <c r="T77" s="1" t="str">
        <f t="array" ref="T77">IFERROR(INDEX(data[[#All],[Nantucket]],MATCH(get_cat!$B77&amp;$A$1,data[[#All],[Vendor Name92]]&amp;data[[#All],[Category]],0),),"")</f>
        <v/>
      </c>
      <c r="U77" s="1" t="str">
        <f t="array" ref="U77">IFERROR(INDEX(data[[#All],[Norfolk]],MATCH(get_cat!$B77&amp;$A$1,data[[#All],[Vendor Name92]]&amp;data[[#All],[Category]],0),),"")</f>
        <v/>
      </c>
      <c r="V77" s="1" t="str">
        <f t="array" ref="V77">IFERROR(INDEX(data[[#All],[Plymouth]],MATCH(get_cat!$B77&amp;$A$1,data[[#All],[Vendor Name92]]&amp;data[[#All],[Category]],0),),"")</f>
        <v/>
      </c>
      <c r="W77" s="1" t="str">
        <f t="array" ref="W77">IFERROR(INDEX(data[[#All],[Suffolk]],MATCH(get_cat!$B77&amp;$A$1,data[[#All],[Vendor Name92]]&amp;data[[#All],[Category]],0),),"")</f>
        <v/>
      </c>
      <c r="X77" s="1" t="str">
        <f t="array" ref="X77">IFERROR(INDEX(data[[#All],[Worcester]],MATCH(get_cat!$B77&amp;$A$1,data[[#All],[Vendor Name92]]&amp;data[[#All],[Category]],0),),"")</f>
        <v/>
      </c>
      <c r="Y77" s="1" t="str">
        <f t="array" ref="Y77">IFERROR(INDEX(data[[#All],[Contract Doc ID]],MATCH(get_cat!$B77&amp;$A$1,data[[#All],[Vendor Name92]]&amp;data[[#All],[Category]],0),),"")</f>
        <v/>
      </c>
      <c r="Z77" s="1" t="str">
        <f t="array" ref="Z77">IFERROR(INDEX(data[[#All],[OSD Contract Manager86]],MATCH(get_cat!$B77&amp;$A$1,data[[#All],[Vendor Name92]]&amp;data[[#All],[Category]],0),),"")</f>
        <v/>
      </c>
      <c r="AA77" s="1" t="str">
        <f t="array" ref="AA77">IFERROR(INDEX(data[[#All],[Emergency Contact87]],MATCH(get_cat!$B77&amp;$A$1,data[[#All],[Vendor Name92]]&amp;data[[#All],[Category]],0),),"")</f>
        <v/>
      </c>
    </row>
    <row r="78" spans="2:27" ht="19.5" x14ac:dyDescent="0.35">
      <c r="B78" s="7" t="str">
        <f t="array" ref="B78">IFERROR(INDEX(data[[#All],[Vendor Name92]],SMALL(IF(data[[#All],[Category]]=$A$1,ROW(data[[#All],[Vendor Name92]])),ROW(77:77)),1),"")</f>
        <v/>
      </c>
      <c r="C78" s="2" t="str">
        <f t="array" ref="C78">IFERROR(INDEX(data[[#All],[Vendor Contact Info85]],MATCH(get_cat!$B78&amp;$A$1,data[[#All],[Vendor Name92]]&amp;data[[#All],[Category]],0),),"")</f>
        <v/>
      </c>
      <c r="D78" s="2" t="str">
        <f t="array" ref="D78">IFERROR(INDEX(data[[#All],[Vendor Name92]],SMALL(IF(data[[#All],[Category]]=$A$1,ROW(data[[#All],[Vendor Name92]])),ROW(77:77)),1),"")&amp;CHAR(10)&amp;IFERROR(INDEX(data[[#All],[Vendor Contact Info85]],MATCH(get_cat!$B78&amp;$A$1,data[[#All],[Vendor Name92]]&amp;data[[#All],[Category]],0),),"")</f>
        <v xml:space="preserve">
</v>
      </c>
      <c r="E78" s="8" t="str">
        <f t="array" ref="E78">IFERROR(INDEX(data[[#All],[Category]],MATCH(get_cat!$B78&amp;$A$1,data[[#All],[Vendor Name92]]&amp;data[[#All],[Category]],0),),"")</f>
        <v/>
      </c>
      <c r="F78" s="2" t="str">
        <f t="array" ref="F78">IFERROR(INDEX(data[[#All],[Email]],MATCH(get_cat!$B78&amp;$A$1,data[[#All],[Vendor Name92]]&amp;data[[#All],[Category]],0),),"")</f>
        <v/>
      </c>
      <c r="G78" s="2" t="str">
        <f t="array" ref="G78">IFERROR(INDEX(data[[#All],[COMMBUYS MBPO Link2]],MATCH(get_cat!$B78&amp;$A$1,data[[#All],[Vendor Name92]]&amp;data[[#All],[Category]],0),),"")</f>
        <v/>
      </c>
      <c r="H78" s="4" t="str">
        <f t="array" ref="H78">IFERROR(INDEX(data[[#All],[Prompt Pay83]],MATCH(get_cat!$B78&amp;$A$1,data[[#All],[Vendor Name92]]&amp;data[[#All],[Category]],0),),"")</f>
        <v/>
      </c>
      <c r="I78" s="4" t="str">
        <f t="array" ref="I78">IFERROR(INDEX(data[[#All],[% Markup Prevailing Wage94]],MATCH(get_cat!$B78&amp;$A$1,data[[#All],[Vendor Name92]]&amp;data[[#All],[Category]],0),),"")</f>
        <v/>
      </c>
      <c r="J78" s="1" t="str">
        <f t="array" ref="J78">IFERROR(INDEX(data[[#All],[Statewide]],MATCH(get_cat!$B78&amp;$A$1,data[[#All],[Vendor Name92]]&amp;data[[#All],[Category]],0),),"")</f>
        <v/>
      </c>
      <c r="K78" s="1" t="str">
        <f t="array" ref="K78">IFERROR(INDEX(data[[#All],[Barnstable]],MATCH(get_cat!$B78&amp;$A$1,data[[#All],[Vendor Name92]]&amp;data[[#All],[Category]],0),),"")</f>
        <v/>
      </c>
      <c r="L78" s="1" t="str">
        <f t="array" ref="L78">IFERROR(INDEX(data[[#All],[Berkshire]],MATCH(get_cat!$B78&amp;$A$1,data[[#All],[Vendor Name92]]&amp;data[[#All],[Category]],0),),"")</f>
        <v/>
      </c>
      <c r="M78" s="1" t="str">
        <f t="array" ref="M78">IFERROR(INDEX(data[[#All],[Bristol]],MATCH(get_cat!$B78&amp;$A$1,data[[#All],[Vendor Name92]]&amp;data[[#All],[Category]],0),),"")</f>
        <v/>
      </c>
      <c r="N78" s="1" t="str">
        <f t="array" ref="N78">IFERROR(INDEX(data[[#All],[Dukes]],MATCH(get_cat!$B78&amp;$A$1,data[[#All],[Vendor Name92]]&amp;data[[#All],[Category]],0),),"")</f>
        <v/>
      </c>
      <c r="O78" s="1" t="str">
        <f t="array" ref="O78">IFERROR(INDEX(data[[#All],[Essex]],MATCH(get_cat!$B78&amp;$A$1,data[[#All],[Vendor Name92]]&amp;data[[#All],[Category]],0),),"")</f>
        <v/>
      </c>
      <c r="P78" s="1" t="str">
        <f t="array" ref="P78">IFERROR(INDEX(data[[#All],[Franklin]],MATCH(get_cat!$B78&amp;$A$1,data[[#All],[Vendor Name92]]&amp;data[[#All],[Category]],0),),"")</f>
        <v/>
      </c>
      <c r="Q78" s="1" t="str">
        <f t="array" ref="Q78">IFERROR(INDEX(data[[#All],[Hampden]],MATCH(get_cat!$B78&amp;$A$1,data[[#All],[Vendor Name92]]&amp;data[[#All],[Category]],0),),"")</f>
        <v/>
      </c>
      <c r="R78" s="1" t="str">
        <f t="array" ref="R78">IFERROR(INDEX(data[[#All],[Hampshire]],MATCH(get_cat!$B78&amp;$A$1,data[[#All],[Vendor Name92]]&amp;data[[#All],[Category]],0),),"")</f>
        <v/>
      </c>
      <c r="S78" s="1" t="str">
        <f t="array" ref="S78">IFERROR(INDEX(data[[#All],[Middlesex]],MATCH(get_cat!$B78&amp;$A$1,data[[#All],[Vendor Name92]]&amp;data[[#All],[Category]],0),),"")</f>
        <v/>
      </c>
      <c r="T78" s="1" t="str">
        <f t="array" ref="T78">IFERROR(INDEX(data[[#All],[Nantucket]],MATCH(get_cat!$B78&amp;$A$1,data[[#All],[Vendor Name92]]&amp;data[[#All],[Category]],0),),"")</f>
        <v/>
      </c>
      <c r="U78" s="1" t="str">
        <f t="array" ref="U78">IFERROR(INDEX(data[[#All],[Norfolk]],MATCH(get_cat!$B78&amp;$A$1,data[[#All],[Vendor Name92]]&amp;data[[#All],[Category]],0),),"")</f>
        <v/>
      </c>
      <c r="V78" s="1" t="str">
        <f t="array" ref="V78">IFERROR(INDEX(data[[#All],[Plymouth]],MATCH(get_cat!$B78&amp;$A$1,data[[#All],[Vendor Name92]]&amp;data[[#All],[Category]],0),),"")</f>
        <v/>
      </c>
      <c r="W78" s="1" t="str">
        <f t="array" ref="W78">IFERROR(INDEX(data[[#All],[Suffolk]],MATCH(get_cat!$B78&amp;$A$1,data[[#All],[Vendor Name92]]&amp;data[[#All],[Category]],0),),"")</f>
        <v/>
      </c>
      <c r="X78" s="1" t="str">
        <f t="array" ref="X78">IFERROR(INDEX(data[[#All],[Worcester]],MATCH(get_cat!$B78&amp;$A$1,data[[#All],[Vendor Name92]]&amp;data[[#All],[Category]],0),),"")</f>
        <v/>
      </c>
      <c r="Y78" s="1" t="str">
        <f t="array" ref="Y78">IFERROR(INDEX(data[[#All],[Contract Doc ID]],MATCH(get_cat!$B78&amp;$A$1,data[[#All],[Vendor Name92]]&amp;data[[#All],[Category]],0),),"")</f>
        <v/>
      </c>
      <c r="Z78" s="1" t="str">
        <f t="array" ref="Z78">IFERROR(INDEX(data[[#All],[OSD Contract Manager86]],MATCH(get_cat!$B78&amp;$A$1,data[[#All],[Vendor Name92]]&amp;data[[#All],[Category]],0),),"")</f>
        <v/>
      </c>
      <c r="AA78" s="1" t="str">
        <f t="array" ref="AA78">IFERROR(INDEX(data[[#All],[Emergency Contact87]],MATCH(get_cat!$B78&amp;$A$1,data[[#All],[Vendor Name92]]&amp;data[[#All],[Category]],0),),"")</f>
        <v/>
      </c>
    </row>
    <row r="79" spans="2:27" ht="19.5" x14ac:dyDescent="0.35">
      <c r="B79" s="7" t="str">
        <f t="array" ref="B79">IFERROR(INDEX(data[[#All],[Vendor Name92]],SMALL(IF(data[[#All],[Category]]=$A$1,ROW(data[[#All],[Vendor Name92]])),ROW(78:78)),1),"")</f>
        <v/>
      </c>
      <c r="C79" s="2" t="str">
        <f t="array" ref="C79">IFERROR(INDEX(data[[#All],[Vendor Contact Info85]],MATCH(get_cat!$B79&amp;$A$1,data[[#All],[Vendor Name92]]&amp;data[[#All],[Category]],0),),"")</f>
        <v/>
      </c>
      <c r="D79" s="2" t="str">
        <f t="array" ref="D79">IFERROR(INDEX(data[[#All],[Vendor Name92]],SMALL(IF(data[[#All],[Category]]=$A$1,ROW(data[[#All],[Vendor Name92]])),ROW(78:78)),1),"")&amp;CHAR(10)&amp;IFERROR(INDEX(data[[#All],[Vendor Contact Info85]],MATCH(get_cat!$B79&amp;$A$1,data[[#All],[Vendor Name92]]&amp;data[[#All],[Category]],0),),"")</f>
        <v xml:space="preserve">
</v>
      </c>
      <c r="E79" s="8" t="str">
        <f t="array" ref="E79">IFERROR(INDEX(data[[#All],[Category]],MATCH(get_cat!$B79&amp;$A$1,data[[#All],[Vendor Name92]]&amp;data[[#All],[Category]],0),),"")</f>
        <v/>
      </c>
      <c r="F79" s="2" t="str">
        <f t="array" ref="F79">IFERROR(INDEX(data[[#All],[Email]],MATCH(get_cat!$B79&amp;$A$1,data[[#All],[Vendor Name92]]&amp;data[[#All],[Category]],0),),"")</f>
        <v/>
      </c>
      <c r="G79" s="2" t="str">
        <f t="array" ref="G79">IFERROR(INDEX(data[[#All],[COMMBUYS MBPO Link2]],MATCH(get_cat!$B79&amp;$A$1,data[[#All],[Vendor Name92]]&amp;data[[#All],[Category]],0),),"")</f>
        <v/>
      </c>
      <c r="H79" s="4" t="str">
        <f t="array" ref="H79">IFERROR(INDEX(data[[#All],[Prompt Pay83]],MATCH(get_cat!$B79&amp;$A$1,data[[#All],[Vendor Name92]]&amp;data[[#All],[Category]],0),),"")</f>
        <v/>
      </c>
      <c r="I79" s="4" t="str">
        <f t="array" ref="I79">IFERROR(INDEX(data[[#All],[% Markup Prevailing Wage94]],MATCH(get_cat!$B79&amp;$A$1,data[[#All],[Vendor Name92]]&amp;data[[#All],[Category]],0),),"")</f>
        <v/>
      </c>
      <c r="J79" s="1" t="str">
        <f t="array" ref="J79">IFERROR(INDEX(data[[#All],[Statewide]],MATCH(get_cat!$B79&amp;$A$1,data[[#All],[Vendor Name92]]&amp;data[[#All],[Category]],0),),"")</f>
        <v/>
      </c>
      <c r="K79" s="1" t="str">
        <f t="array" ref="K79">IFERROR(INDEX(data[[#All],[Barnstable]],MATCH(get_cat!$B79&amp;$A$1,data[[#All],[Vendor Name92]]&amp;data[[#All],[Category]],0),),"")</f>
        <v/>
      </c>
      <c r="L79" s="1" t="str">
        <f t="array" ref="L79">IFERROR(INDEX(data[[#All],[Berkshire]],MATCH(get_cat!$B79&amp;$A$1,data[[#All],[Vendor Name92]]&amp;data[[#All],[Category]],0),),"")</f>
        <v/>
      </c>
      <c r="M79" s="1" t="str">
        <f t="array" ref="M79">IFERROR(INDEX(data[[#All],[Bristol]],MATCH(get_cat!$B79&amp;$A$1,data[[#All],[Vendor Name92]]&amp;data[[#All],[Category]],0),),"")</f>
        <v/>
      </c>
      <c r="N79" s="1" t="str">
        <f t="array" ref="N79">IFERROR(INDEX(data[[#All],[Dukes]],MATCH(get_cat!$B79&amp;$A$1,data[[#All],[Vendor Name92]]&amp;data[[#All],[Category]],0),),"")</f>
        <v/>
      </c>
      <c r="O79" s="1" t="str">
        <f t="array" ref="O79">IFERROR(INDEX(data[[#All],[Essex]],MATCH(get_cat!$B79&amp;$A$1,data[[#All],[Vendor Name92]]&amp;data[[#All],[Category]],0),),"")</f>
        <v/>
      </c>
      <c r="P79" s="1" t="str">
        <f t="array" ref="P79">IFERROR(INDEX(data[[#All],[Franklin]],MATCH(get_cat!$B79&amp;$A$1,data[[#All],[Vendor Name92]]&amp;data[[#All],[Category]],0),),"")</f>
        <v/>
      </c>
      <c r="Q79" s="1" t="str">
        <f t="array" ref="Q79">IFERROR(INDEX(data[[#All],[Hampden]],MATCH(get_cat!$B79&amp;$A$1,data[[#All],[Vendor Name92]]&amp;data[[#All],[Category]],0),),"")</f>
        <v/>
      </c>
      <c r="R79" s="1" t="str">
        <f t="array" ref="R79">IFERROR(INDEX(data[[#All],[Hampshire]],MATCH(get_cat!$B79&amp;$A$1,data[[#All],[Vendor Name92]]&amp;data[[#All],[Category]],0),),"")</f>
        <v/>
      </c>
      <c r="S79" s="1" t="str">
        <f t="array" ref="S79">IFERROR(INDEX(data[[#All],[Middlesex]],MATCH(get_cat!$B79&amp;$A$1,data[[#All],[Vendor Name92]]&amp;data[[#All],[Category]],0),),"")</f>
        <v/>
      </c>
      <c r="T79" s="1" t="str">
        <f t="array" ref="T79">IFERROR(INDEX(data[[#All],[Nantucket]],MATCH(get_cat!$B79&amp;$A$1,data[[#All],[Vendor Name92]]&amp;data[[#All],[Category]],0),),"")</f>
        <v/>
      </c>
      <c r="U79" s="1" t="str">
        <f t="array" ref="U79">IFERROR(INDEX(data[[#All],[Norfolk]],MATCH(get_cat!$B79&amp;$A$1,data[[#All],[Vendor Name92]]&amp;data[[#All],[Category]],0),),"")</f>
        <v/>
      </c>
      <c r="V79" s="1" t="str">
        <f t="array" ref="V79">IFERROR(INDEX(data[[#All],[Plymouth]],MATCH(get_cat!$B79&amp;$A$1,data[[#All],[Vendor Name92]]&amp;data[[#All],[Category]],0),),"")</f>
        <v/>
      </c>
      <c r="W79" s="1" t="str">
        <f t="array" ref="W79">IFERROR(INDEX(data[[#All],[Suffolk]],MATCH(get_cat!$B79&amp;$A$1,data[[#All],[Vendor Name92]]&amp;data[[#All],[Category]],0),),"")</f>
        <v/>
      </c>
      <c r="X79" s="1" t="str">
        <f t="array" ref="X79">IFERROR(INDEX(data[[#All],[Worcester]],MATCH(get_cat!$B79&amp;$A$1,data[[#All],[Vendor Name92]]&amp;data[[#All],[Category]],0),),"")</f>
        <v/>
      </c>
      <c r="Y79" s="1" t="str">
        <f t="array" ref="Y79">IFERROR(INDEX(data[[#All],[Contract Doc ID]],MATCH(get_cat!$B79&amp;$A$1,data[[#All],[Vendor Name92]]&amp;data[[#All],[Category]],0),),"")</f>
        <v/>
      </c>
      <c r="Z79" s="1" t="str">
        <f t="array" ref="Z79">IFERROR(INDEX(data[[#All],[OSD Contract Manager86]],MATCH(get_cat!$B79&amp;$A$1,data[[#All],[Vendor Name92]]&amp;data[[#All],[Category]],0),),"")</f>
        <v/>
      </c>
      <c r="AA79" s="1" t="str">
        <f t="array" ref="AA79">IFERROR(INDEX(data[[#All],[Emergency Contact87]],MATCH(get_cat!$B79&amp;$A$1,data[[#All],[Vendor Name92]]&amp;data[[#All],[Category]],0),),"")</f>
        <v/>
      </c>
    </row>
    <row r="80" spans="2:27" ht="19.5" x14ac:dyDescent="0.35">
      <c r="B80" s="7" t="str">
        <f t="array" ref="B80">IFERROR(INDEX(data[[#All],[Vendor Name92]],SMALL(IF(data[[#All],[Category]]=$A$1,ROW(data[[#All],[Vendor Name92]])),ROW(79:79)),1),"")</f>
        <v/>
      </c>
      <c r="C80" s="2" t="str">
        <f t="array" ref="C80">IFERROR(INDEX(data[[#All],[Vendor Contact Info85]],MATCH(get_cat!$B80&amp;$A$1,data[[#All],[Vendor Name92]]&amp;data[[#All],[Category]],0),),"")</f>
        <v/>
      </c>
      <c r="D80" s="2" t="str">
        <f t="array" ref="D80">IFERROR(INDEX(data[[#All],[Vendor Name92]],SMALL(IF(data[[#All],[Category]]=$A$1,ROW(data[[#All],[Vendor Name92]])),ROW(79:79)),1),"")&amp;CHAR(10)&amp;IFERROR(INDEX(data[[#All],[Vendor Contact Info85]],MATCH(get_cat!$B80&amp;$A$1,data[[#All],[Vendor Name92]]&amp;data[[#All],[Category]],0),),"")</f>
        <v xml:space="preserve">
</v>
      </c>
      <c r="E80" s="8" t="str">
        <f t="array" ref="E80">IFERROR(INDEX(data[[#All],[Category]],MATCH(get_cat!$B80&amp;$A$1,data[[#All],[Vendor Name92]]&amp;data[[#All],[Category]],0),),"")</f>
        <v/>
      </c>
      <c r="F80" s="2" t="str">
        <f t="array" ref="F80">IFERROR(INDEX(data[[#All],[Email]],MATCH(get_cat!$B80&amp;$A$1,data[[#All],[Vendor Name92]]&amp;data[[#All],[Category]],0),),"")</f>
        <v/>
      </c>
      <c r="G80" s="2" t="str">
        <f t="array" ref="G80">IFERROR(INDEX(data[[#All],[COMMBUYS MBPO Link2]],MATCH(get_cat!$B80&amp;$A$1,data[[#All],[Vendor Name92]]&amp;data[[#All],[Category]],0),),"")</f>
        <v/>
      </c>
      <c r="H80" s="4" t="str">
        <f t="array" ref="H80">IFERROR(INDEX(data[[#All],[Prompt Pay83]],MATCH(get_cat!$B80&amp;$A$1,data[[#All],[Vendor Name92]]&amp;data[[#All],[Category]],0),),"")</f>
        <v/>
      </c>
      <c r="I80" s="4" t="str">
        <f t="array" ref="I80">IFERROR(INDEX(data[[#All],[% Markup Prevailing Wage94]],MATCH(get_cat!$B80&amp;$A$1,data[[#All],[Vendor Name92]]&amp;data[[#All],[Category]],0),),"")</f>
        <v/>
      </c>
      <c r="J80" s="1" t="str">
        <f t="array" ref="J80">IFERROR(INDEX(data[[#All],[Statewide]],MATCH(get_cat!$B80&amp;$A$1,data[[#All],[Vendor Name92]]&amp;data[[#All],[Category]],0),),"")</f>
        <v/>
      </c>
      <c r="K80" s="1" t="str">
        <f t="array" ref="K80">IFERROR(INDEX(data[[#All],[Barnstable]],MATCH(get_cat!$B80&amp;$A$1,data[[#All],[Vendor Name92]]&amp;data[[#All],[Category]],0),),"")</f>
        <v/>
      </c>
      <c r="L80" s="1" t="str">
        <f t="array" ref="L80">IFERROR(INDEX(data[[#All],[Berkshire]],MATCH(get_cat!$B80&amp;$A$1,data[[#All],[Vendor Name92]]&amp;data[[#All],[Category]],0),),"")</f>
        <v/>
      </c>
      <c r="M80" s="1" t="str">
        <f t="array" ref="M80">IFERROR(INDEX(data[[#All],[Bristol]],MATCH(get_cat!$B80&amp;$A$1,data[[#All],[Vendor Name92]]&amp;data[[#All],[Category]],0),),"")</f>
        <v/>
      </c>
      <c r="N80" s="1" t="str">
        <f t="array" ref="N80">IFERROR(INDEX(data[[#All],[Dukes]],MATCH(get_cat!$B80&amp;$A$1,data[[#All],[Vendor Name92]]&amp;data[[#All],[Category]],0),),"")</f>
        <v/>
      </c>
      <c r="O80" s="1" t="str">
        <f t="array" ref="O80">IFERROR(INDEX(data[[#All],[Essex]],MATCH(get_cat!$B80&amp;$A$1,data[[#All],[Vendor Name92]]&amp;data[[#All],[Category]],0),),"")</f>
        <v/>
      </c>
      <c r="P80" s="1" t="str">
        <f t="array" ref="P80">IFERROR(INDEX(data[[#All],[Franklin]],MATCH(get_cat!$B80&amp;$A$1,data[[#All],[Vendor Name92]]&amp;data[[#All],[Category]],0),),"")</f>
        <v/>
      </c>
      <c r="Q80" s="1" t="str">
        <f t="array" ref="Q80">IFERROR(INDEX(data[[#All],[Hampden]],MATCH(get_cat!$B80&amp;$A$1,data[[#All],[Vendor Name92]]&amp;data[[#All],[Category]],0),),"")</f>
        <v/>
      </c>
      <c r="R80" s="1" t="str">
        <f t="array" ref="R80">IFERROR(INDEX(data[[#All],[Hampshire]],MATCH(get_cat!$B80&amp;$A$1,data[[#All],[Vendor Name92]]&amp;data[[#All],[Category]],0),),"")</f>
        <v/>
      </c>
      <c r="S80" s="1" t="str">
        <f t="array" ref="S80">IFERROR(INDEX(data[[#All],[Middlesex]],MATCH(get_cat!$B80&amp;$A$1,data[[#All],[Vendor Name92]]&amp;data[[#All],[Category]],0),),"")</f>
        <v/>
      </c>
      <c r="T80" s="1" t="str">
        <f t="array" ref="T80">IFERROR(INDEX(data[[#All],[Nantucket]],MATCH(get_cat!$B80&amp;$A$1,data[[#All],[Vendor Name92]]&amp;data[[#All],[Category]],0),),"")</f>
        <v/>
      </c>
      <c r="U80" s="1" t="str">
        <f t="array" ref="U80">IFERROR(INDEX(data[[#All],[Norfolk]],MATCH(get_cat!$B80&amp;$A$1,data[[#All],[Vendor Name92]]&amp;data[[#All],[Category]],0),),"")</f>
        <v/>
      </c>
      <c r="V80" s="1" t="str">
        <f t="array" ref="V80">IFERROR(INDEX(data[[#All],[Plymouth]],MATCH(get_cat!$B80&amp;$A$1,data[[#All],[Vendor Name92]]&amp;data[[#All],[Category]],0),),"")</f>
        <v/>
      </c>
      <c r="W80" s="1" t="str">
        <f t="array" ref="W80">IFERROR(INDEX(data[[#All],[Suffolk]],MATCH(get_cat!$B80&amp;$A$1,data[[#All],[Vendor Name92]]&amp;data[[#All],[Category]],0),),"")</f>
        <v/>
      </c>
      <c r="X80" s="1" t="str">
        <f t="array" ref="X80">IFERROR(INDEX(data[[#All],[Worcester]],MATCH(get_cat!$B80&amp;$A$1,data[[#All],[Vendor Name92]]&amp;data[[#All],[Category]],0),),"")</f>
        <v/>
      </c>
      <c r="Y80" s="1" t="str">
        <f t="array" ref="Y80">IFERROR(INDEX(data[[#All],[Contract Doc ID]],MATCH(get_cat!$B80&amp;$A$1,data[[#All],[Vendor Name92]]&amp;data[[#All],[Category]],0),),"")</f>
        <v/>
      </c>
      <c r="Z80" s="1" t="str">
        <f t="array" ref="Z80">IFERROR(INDEX(data[[#All],[OSD Contract Manager86]],MATCH(get_cat!$B80&amp;$A$1,data[[#All],[Vendor Name92]]&amp;data[[#All],[Category]],0),),"")</f>
        <v/>
      </c>
      <c r="AA80" s="1" t="str">
        <f t="array" ref="AA80">IFERROR(INDEX(data[[#All],[Emergency Contact87]],MATCH(get_cat!$B80&amp;$A$1,data[[#All],[Vendor Name92]]&amp;data[[#All],[Category]],0),),"")</f>
        <v/>
      </c>
    </row>
    <row r="81" spans="2:27" ht="19.5" x14ac:dyDescent="0.35">
      <c r="B81" s="7" t="str">
        <f t="array" ref="B81">IFERROR(INDEX(data[[#All],[Vendor Name92]],SMALL(IF(data[[#All],[Category]]=$A$1,ROW(data[[#All],[Vendor Name92]])),ROW(80:80)),1),"")</f>
        <v/>
      </c>
      <c r="C81" s="2" t="str">
        <f t="array" ref="C81">IFERROR(INDEX(data[[#All],[Vendor Contact Info85]],MATCH(get_cat!$B81&amp;$A$1,data[[#All],[Vendor Name92]]&amp;data[[#All],[Category]],0),),"")</f>
        <v/>
      </c>
      <c r="D81" s="2" t="str">
        <f t="array" ref="D81">IFERROR(INDEX(data[[#All],[Vendor Name92]],SMALL(IF(data[[#All],[Category]]=$A$1,ROW(data[[#All],[Vendor Name92]])),ROW(80:80)),1),"")&amp;CHAR(10)&amp;IFERROR(INDEX(data[[#All],[Vendor Contact Info85]],MATCH(get_cat!$B81&amp;$A$1,data[[#All],[Vendor Name92]]&amp;data[[#All],[Category]],0),),"")</f>
        <v xml:space="preserve">
</v>
      </c>
      <c r="E81" s="8" t="str">
        <f t="array" ref="E81">IFERROR(INDEX(data[[#All],[Category]],MATCH(get_cat!$B81&amp;$A$1,data[[#All],[Vendor Name92]]&amp;data[[#All],[Category]],0),),"")</f>
        <v/>
      </c>
      <c r="F81" s="2" t="str">
        <f t="array" ref="F81">IFERROR(INDEX(data[[#All],[Email]],MATCH(get_cat!$B81&amp;$A$1,data[[#All],[Vendor Name92]]&amp;data[[#All],[Category]],0),),"")</f>
        <v/>
      </c>
      <c r="G81" s="2" t="str">
        <f t="array" ref="G81">IFERROR(INDEX(data[[#All],[COMMBUYS MBPO Link2]],MATCH(get_cat!$B81&amp;$A$1,data[[#All],[Vendor Name92]]&amp;data[[#All],[Category]],0),),"")</f>
        <v/>
      </c>
      <c r="H81" s="4" t="str">
        <f t="array" ref="H81">IFERROR(INDEX(data[[#All],[Prompt Pay83]],MATCH(get_cat!$B81&amp;$A$1,data[[#All],[Vendor Name92]]&amp;data[[#All],[Category]],0),),"")</f>
        <v/>
      </c>
      <c r="I81" s="4" t="str">
        <f t="array" ref="I81">IFERROR(INDEX(data[[#All],[% Markup Prevailing Wage94]],MATCH(get_cat!$B81&amp;$A$1,data[[#All],[Vendor Name92]]&amp;data[[#All],[Category]],0),),"")</f>
        <v/>
      </c>
      <c r="J81" s="1" t="str">
        <f t="array" ref="J81">IFERROR(INDEX(data[[#All],[Statewide]],MATCH(get_cat!$B81&amp;$A$1,data[[#All],[Vendor Name92]]&amp;data[[#All],[Category]],0),),"")</f>
        <v/>
      </c>
      <c r="K81" s="1" t="str">
        <f t="array" ref="K81">IFERROR(INDEX(data[[#All],[Barnstable]],MATCH(get_cat!$B81&amp;$A$1,data[[#All],[Vendor Name92]]&amp;data[[#All],[Category]],0),),"")</f>
        <v/>
      </c>
      <c r="L81" s="1" t="str">
        <f t="array" ref="L81">IFERROR(INDEX(data[[#All],[Berkshire]],MATCH(get_cat!$B81&amp;$A$1,data[[#All],[Vendor Name92]]&amp;data[[#All],[Category]],0),),"")</f>
        <v/>
      </c>
      <c r="M81" s="1" t="str">
        <f t="array" ref="M81">IFERROR(INDEX(data[[#All],[Bristol]],MATCH(get_cat!$B81&amp;$A$1,data[[#All],[Vendor Name92]]&amp;data[[#All],[Category]],0),),"")</f>
        <v/>
      </c>
      <c r="N81" s="1" t="str">
        <f t="array" ref="N81">IFERROR(INDEX(data[[#All],[Dukes]],MATCH(get_cat!$B81&amp;$A$1,data[[#All],[Vendor Name92]]&amp;data[[#All],[Category]],0),),"")</f>
        <v/>
      </c>
      <c r="O81" s="1" t="str">
        <f t="array" ref="O81">IFERROR(INDEX(data[[#All],[Essex]],MATCH(get_cat!$B81&amp;$A$1,data[[#All],[Vendor Name92]]&amp;data[[#All],[Category]],0),),"")</f>
        <v/>
      </c>
      <c r="P81" s="1" t="str">
        <f t="array" ref="P81">IFERROR(INDEX(data[[#All],[Franklin]],MATCH(get_cat!$B81&amp;$A$1,data[[#All],[Vendor Name92]]&amp;data[[#All],[Category]],0),),"")</f>
        <v/>
      </c>
      <c r="Q81" s="1" t="str">
        <f t="array" ref="Q81">IFERROR(INDEX(data[[#All],[Hampden]],MATCH(get_cat!$B81&amp;$A$1,data[[#All],[Vendor Name92]]&amp;data[[#All],[Category]],0),),"")</f>
        <v/>
      </c>
      <c r="R81" s="1" t="str">
        <f t="array" ref="R81">IFERROR(INDEX(data[[#All],[Hampshire]],MATCH(get_cat!$B81&amp;$A$1,data[[#All],[Vendor Name92]]&amp;data[[#All],[Category]],0),),"")</f>
        <v/>
      </c>
      <c r="S81" s="1" t="str">
        <f t="array" ref="S81">IFERROR(INDEX(data[[#All],[Middlesex]],MATCH(get_cat!$B81&amp;$A$1,data[[#All],[Vendor Name92]]&amp;data[[#All],[Category]],0),),"")</f>
        <v/>
      </c>
      <c r="T81" s="1" t="str">
        <f t="array" ref="T81">IFERROR(INDEX(data[[#All],[Nantucket]],MATCH(get_cat!$B81&amp;$A$1,data[[#All],[Vendor Name92]]&amp;data[[#All],[Category]],0),),"")</f>
        <v/>
      </c>
      <c r="U81" s="1" t="str">
        <f t="array" ref="U81">IFERROR(INDEX(data[[#All],[Norfolk]],MATCH(get_cat!$B81&amp;$A$1,data[[#All],[Vendor Name92]]&amp;data[[#All],[Category]],0),),"")</f>
        <v/>
      </c>
      <c r="V81" s="1" t="str">
        <f t="array" ref="V81">IFERROR(INDEX(data[[#All],[Plymouth]],MATCH(get_cat!$B81&amp;$A$1,data[[#All],[Vendor Name92]]&amp;data[[#All],[Category]],0),),"")</f>
        <v/>
      </c>
      <c r="W81" s="1" t="str">
        <f t="array" ref="W81">IFERROR(INDEX(data[[#All],[Suffolk]],MATCH(get_cat!$B81&amp;$A$1,data[[#All],[Vendor Name92]]&amp;data[[#All],[Category]],0),),"")</f>
        <v/>
      </c>
      <c r="X81" s="1" t="str">
        <f t="array" ref="X81">IFERROR(INDEX(data[[#All],[Worcester]],MATCH(get_cat!$B81&amp;$A$1,data[[#All],[Vendor Name92]]&amp;data[[#All],[Category]],0),),"")</f>
        <v/>
      </c>
      <c r="Y81" s="1" t="str">
        <f t="array" ref="Y81">IFERROR(INDEX(data[[#All],[Contract Doc ID]],MATCH(get_cat!$B81&amp;$A$1,data[[#All],[Vendor Name92]]&amp;data[[#All],[Category]],0),),"")</f>
        <v/>
      </c>
      <c r="Z81" s="1" t="str">
        <f t="array" ref="Z81">IFERROR(INDEX(data[[#All],[OSD Contract Manager86]],MATCH(get_cat!$B81&amp;$A$1,data[[#All],[Vendor Name92]]&amp;data[[#All],[Category]],0),),"")</f>
        <v/>
      </c>
      <c r="AA81" s="1" t="str">
        <f t="array" ref="AA81">IFERROR(INDEX(data[[#All],[Emergency Contact87]],MATCH(get_cat!$B81&amp;$A$1,data[[#All],[Vendor Name92]]&amp;data[[#All],[Category]],0),),"")</f>
        <v/>
      </c>
    </row>
    <row r="82" spans="2:27" ht="19.5" x14ac:dyDescent="0.35">
      <c r="B82" s="7" t="str">
        <f t="array" ref="B82">IFERROR(INDEX(data[[#All],[Vendor Name92]],SMALL(IF(data[[#All],[Category]]=$A$1,ROW(data[[#All],[Vendor Name92]])),ROW(81:81)),1),"")</f>
        <v/>
      </c>
      <c r="C82" s="2" t="str">
        <f t="array" ref="C82">IFERROR(INDEX(data[[#All],[Vendor Contact Info85]],MATCH(get_cat!$B82&amp;$A$1,data[[#All],[Vendor Name92]]&amp;data[[#All],[Category]],0),),"")</f>
        <v/>
      </c>
      <c r="D82" s="2" t="str">
        <f t="array" ref="D82">IFERROR(INDEX(data[[#All],[Vendor Name92]],SMALL(IF(data[[#All],[Category]]=$A$1,ROW(data[[#All],[Vendor Name92]])),ROW(81:81)),1),"")&amp;CHAR(10)&amp;IFERROR(INDEX(data[[#All],[Vendor Contact Info85]],MATCH(get_cat!$B82&amp;$A$1,data[[#All],[Vendor Name92]]&amp;data[[#All],[Category]],0),),"")</f>
        <v xml:space="preserve">
</v>
      </c>
      <c r="E82" s="8" t="str">
        <f t="array" ref="E82">IFERROR(INDEX(data[[#All],[Category]],MATCH(get_cat!$B82&amp;$A$1,data[[#All],[Vendor Name92]]&amp;data[[#All],[Category]],0),),"")</f>
        <v/>
      </c>
      <c r="F82" s="2" t="str">
        <f t="array" ref="F82">IFERROR(INDEX(data[[#All],[Email]],MATCH(get_cat!$B82&amp;$A$1,data[[#All],[Vendor Name92]]&amp;data[[#All],[Category]],0),),"")</f>
        <v/>
      </c>
      <c r="G82" s="2" t="str">
        <f t="array" ref="G82">IFERROR(INDEX(data[[#All],[COMMBUYS MBPO Link2]],MATCH(get_cat!$B82&amp;$A$1,data[[#All],[Vendor Name92]]&amp;data[[#All],[Category]],0),),"")</f>
        <v/>
      </c>
      <c r="H82" s="4" t="str">
        <f t="array" ref="H82">IFERROR(INDEX(data[[#All],[Prompt Pay83]],MATCH(get_cat!$B82&amp;$A$1,data[[#All],[Vendor Name92]]&amp;data[[#All],[Category]],0),),"")</f>
        <v/>
      </c>
      <c r="I82" s="4" t="str">
        <f t="array" ref="I82">IFERROR(INDEX(data[[#All],[% Markup Prevailing Wage94]],MATCH(get_cat!$B82&amp;$A$1,data[[#All],[Vendor Name92]]&amp;data[[#All],[Category]],0),),"")</f>
        <v/>
      </c>
      <c r="J82" s="1" t="str">
        <f t="array" ref="J82">IFERROR(INDEX(data[[#All],[Statewide]],MATCH(get_cat!$B82&amp;$A$1,data[[#All],[Vendor Name92]]&amp;data[[#All],[Category]],0),),"")</f>
        <v/>
      </c>
      <c r="K82" s="1" t="str">
        <f t="array" ref="K82">IFERROR(INDEX(data[[#All],[Barnstable]],MATCH(get_cat!$B82&amp;$A$1,data[[#All],[Vendor Name92]]&amp;data[[#All],[Category]],0),),"")</f>
        <v/>
      </c>
      <c r="L82" s="1" t="str">
        <f t="array" ref="L82">IFERROR(INDEX(data[[#All],[Berkshire]],MATCH(get_cat!$B82&amp;$A$1,data[[#All],[Vendor Name92]]&amp;data[[#All],[Category]],0),),"")</f>
        <v/>
      </c>
      <c r="M82" s="1" t="str">
        <f t="array" ref="M82">IFERROR(INDEX(data[[#All],[Bristol]],MATCH(get_cat!$B82&amp;$A$1,data[[#All],[Vendor Name92]]&amp;data[[#All],[Category]],0),),"")</f>
        <v/>
      </c>
      <c r="N82" s="1" t="str">
        <f t="array" ref="N82">IFERROR(INDEX(data[[#All],[Dukes]],MATCH(get_cat!$B82&amp;$A$1,data[[#All],[Vendor Name92]]&amp;data[[#All],[Category]],0),),"")</f>
        <v/>
      </c>
      <c r="O82" s="1" t="str">
        <f t="array" ref="O82">IFERROR(INDEX(data[[#All],[Essex]],MATCH(get_cat!$B82&amp;$A$1,data[[#All],[Vendor Name92]]&amp;data[[#All],[Category]],0),),"")</f>
        <v/>
      </c>
      <c r="P82" s="1" t="str">
        <f t="array" ref="P82">IFERROR(INDEX(data[[#All],[Franklin]],MATCH(get_cat!$B82&amp;$A$1,data[[#All],[Vendor Name92]]&amp;data[[#All],[Category]],0),),"")</f>
        <v/>
      </c>
      <c r="Q82" s="1" t="str">
        <f t="array" ref="Q82">IFERROR(INDEX(data[[#All],[Hampden]],MATCH(get_cat!$B82&amp;$A$1,data[[#All],[Vendor Name92]]&amp;data[[#All],[Category]],0),),"")</f>
        <v/>
      </c>
      <c r="R82" s="1" t="str">
        <f t="array" ref="R82">IFERROR(INDEX(data[[#All],[Hampshire]],MATCH(get_cat!$B82&amp;$A$1,data[[#All],[Vendor Name92]]&amp;data[[#All],[Category]],0),),"")</f>
        <v/>
      </c>
      <c r="S82" s="1" t="str">
        <f t="array" ref="S82">IFERROR(INDEX(data[[#All],[Middlesex]],MATCH(get_cat!$B82&amp;$A$1,data[[#All],[Vendor Name92]]&amp;data[[#All],[Category]],0),),"")</f>
        <v/>
      </c>
      <c r="T82" s="1" t="str">
        <f t="array" ref="T82">IFERROR(INDEX(data[[#All],[Nantucket]],MATCH(get_cat!$B82&amp;$A$1,data[[#All],[Vendor Name92]]&amp;data[[#All],[Category]],0),),"")</f>
        <v/>
      </c>
      <c r="U82" s="1" t="str">
        <f t="array" ref="U82">IFERROR(INDEX(data[[#All],[Norfolk]],MATCH(get_cat!$B82&amp;$A$1,data[[#All],[Vendor Name92]]&amp;data[[#All],[Category]],0),),"")</f>
        <v/>
      </c>
      <c r="V82" s="1" t="str">
        <f t="array" ref="V82">IFERROR(INDEX(data[[#All],[Plymouth]],MATCH(get_cat!$B82&amp;$A$1,data[[#All],[Vendor Name92]]&amp;data[[#All],[Category]],0),),"")</f>
        <v/>
      </c>
      <c r="W82" s="1" t="str">
        <f t="array" ref="W82">IFERROR(INDEX(data[[#All],[Suffolk]],MATCH(get_cat!$B82&amp;$A$1,data[[#All],[Vendor Name92]]&amp;data[[#All],[Category]],0),),"")</f>
        <v/>
      </c>
      <c r="X82" s="1" t="str">
        <f t="array" ref="X82">IFERROR(INDEX(data[[#All],[Worcester]],MATCH(get_cat!$B82&amp;$A$1,data[[#All],[Vendor Name92]]&amp;data[[#All],[Category]],0),),"")</f>
        <v/>
      </c>
      <c r="Y82" s="1" t="str">
        <f t="array" ref="Y82">IFERROR(INDEX(data[[#All],[Contract Doc ID]],MATCH(get_cat!$B82&amp;$A$1,data[[#All],[Vendor Name92]]&amp;data[[#All],[Category]],0),),"")</f>
        <v/>
      </c>
      <c r="Z82" s="1" t="str">
        <f t="array" ref="Z82">IFERROR(INDEX(data[[#All],[OSD Contract Manager86]],MATCH(get_cat!$B82&amp;$A$1,data[[#All],[Vendor Name92]]&amp;data[[#All],[Category]],0),),"")</f>
        <v/>
      </c>
      <c r="AA82" s="1" t="str">
        <f t="array" ref="AA82">IFERROR(INDEX(data[[#All],[Emergency Contact87]],MATCH(get_cat!$B82&amp;$A$1,data[[#All],[Vendor Name92]]&amp;data[[#All],[Category]],0),),"")</f>
        <v/>
      </c>
    </row>
    <row r="83" spans="2:27" ht="19.5" x14ac:dyDescent="0.35">
      <c r="B83" s="7" t="str">
        <f t="array" ref="B83">IFERROR(INDEX(data[[#All],[Vendor Name92]],SMALL(IF(data[[#All],[Category]]=$A$1,ROW(data[[#All],[Vendor Name92]])),ROW(82:82)),1),"")</f>
        <v/>
      </c>
      <c r="C83" s="2" t="str">
        <f t="array" ref="C83">IFERROR(INDEX(data[[#All],[Vendor Contact Info85]],MATCH(get_cat!$B83&amp;$A$1,data[[#All],[Vendor Name92]]&amp;data[[#All],[Category]],0),),"")</f>
        <v/>
      </c>
      <c r="D83" s="2" t="str">
        <f t="array" ref="D83">IFERROR(INDEX(data[[#All],[Vendor Name92]],SMALL(IF(data[[#All],[Category]]=$A$1,ROW(data[[#All],[Vendor Name92]])),ROW(82:82)),1),"")&amp;CHAR(10)&amp;IFERROR(INDEX(data[[#All],[Vendor Contact Info85]],MATCH(get_cat!$B83&amp;$A$1,data[[#All],[Vendor Name92]]&amp;data[[#All],[Category]],0),),"")</f>
        <v xml:space="preserve">
</v>
      </c>
      <c r="E83" s="8" t="str">
        <f t="array" ref="E83">IFERROR(INDEX(data[[#All],[Category]],MATCH(get_cat!$B83&amp;$A$1,data[[#All],[Vendor Name92]]&amp;data[[#All],[Category]],0),),"")</f>
        <v/>
      </c>
      <c r="F83" s="2" t="str">
        <f t="array" ref="F83">IFERROR(INDEX(data[[#All],[Email]],MATCH(get_cat!$B83&amp;$A$1,data[[#All],[Vendor Name92]]&amp;data[[#All],[Category]],0),),"")</f>
        <v/>
      </c>
      <c r="G83" s="2" t="str">
        <f t="array" ref="G83">IFERROR(INDEX(data[[#All],[COMMBUYS MBPO Link2]],MATCH(get_cat!$B83&amp;$A$1,data[[#All],[Vendor Name92]]&amp;data[[#All],[Category]],0),),"")</f>
        <v/>
      </c>
      <c r="H83" s="4" t="str">
        <f t="array" ref="H83">IFERROR(INDEX(data[[#All],[Prompt Pay83]],MATCH(get_cat!$B83&amp;$A$1,data[[#All],[Vendor Name92]]&amp;data[[#All],[Category]],0),),"")</f>
        <v/>
      </c>
      <c r="I83" s="4" t="str">
        <f t="array" ref="I83">IFERROR(INDEX(data[[#All],[% Markup Prevailing Wage94]],MATCH(get_cat!$B83&amp;$A$1,data[[#All],[Vendor Name92]]&amp;data[[#All],[Category]],0),),"")</f>
        <v/>
      </c>
      <c r="J83" s="1" t="str">
        <f t="array" ref="J83">IFERROR(INDEX(data[[#All],[Statewide]],MATCH(get_cat!$B83&amp;$A$1,data[[#All],[Vendor Name92]]&amp;data[[#All],[Category]],0),),"")</f>
        <v/>
      </c>
      <c r="K83" s="1" t="str">
        <f t="array" ref="K83">IFERROR(INDEX(data[[#All],[Barnstable]],MATCH(get_cat!$B83&amp;$A$1,data[[#All],[Vendor Name92]]&amp;data[[#All],[Category]],0),),"")</f>
        <v/>
      </c>
      <c r="L83" s="1" t="str">
        <f t="array" ref="L83">IFERROR(INDEX(data[[#All],[Berkshire]],MATCH(get_cat!$B83&amp;$A$1,data[[#All],[Vendor Name92]]&amp;data[[#All],[Category]],0),),"")</f>
        <v/>
      </c>
      <c r="M83" s="1" t="str">
        <f t="array" ref="M83">IFERROR(INDEX(data[[#All],[Bristol]],MATCH(get_cat!$B83&amp;$A$1,data[[#All],[Vendor Name92]]&amp;data[[#All],[Category]],0),),"")</f>
        <v/>
      </c>
      <c r="N83" s="1" t="str">
        <f t="array" ref="N83">IFERROR(INDEX(data[[#All],[Dukes]],MATCH(get_cat!$B83&amp;$A$1,data[[#All],[Vendor Name92]]&amp;data[[#All],[Category]],0),),"")</f>
        <v/>
      </c>
      <c r="O83" s="1" t="str">
        <f t="array" ref="O83">IFERROR(INDEX(data[[#All],[Essex]],MATCH(get_cat!$B83&amp;$A$1,data[[#All],[Vendor Name92]]&amp;data[[#All],[Category]],0),),"")</f>
        <v/>
      </c>
      <c r="P83" s="1" t="str">
        <f t="array" ref="P83">IFERROR(INDEX(data[[#All],[Franklin]],MATCH(get_cat!$B83&amp;$A$1,data[[#All],[Vendor Name92]]&amp;data[[#All],[Category]],0),),"")</f>
        <v/>
      </c>
      <c r="Q83" s="1" t="str">
        <f t="array" ref="Q83">IFERROR(INDEX(data[[#All],[Hampden]],MATCH(get_cat!$B83&amp;$A$1,data[[#All],[Vendor Name92]]&amp;data[[#All],[Category]],0),),"")</f>
        <v/>
      </c>
      <c r="R83" s="1" t="str">
        <f t="array" ref="R83">IFERROR(INDEX(data[[#All],[Hampshire]],MATCH(get_cat!$B83&amp;$A$1,data[[#All],[Vendor Name92]]&amp;data[[#All],[Category]],0),),"")</f>
        <v/>
      </c>
      <c r="S83" s="1" t="str">
        <f t="array" ref="S83">IFERROR(INDEX(data[[#All],[Middlesex]],MATCH(get_cat!$B83&amp;$A$1,data[[#All],[Vendor Name92]]&amp;data[[#All],[Category]],0),),"")</f>
        <v/>
      </c>
      <c r="T83" s="1" t="str">
        <f t="array" ref="T83">IFERROR(INDEX(data[[#All],[Nantucket]],MATCH(get_cat!$B83&amp;$A$1,data[[#All],[Vendor Name92]]&amp;data[[#All],[Category]],0),),"")</f>
        <v/>
      </c>
      <c r="U83" s="1" t="str">
        <f t="array" ref="U83">IFERROR(INDEX(data[[#All],[Norfolk]],MATCH(get_cat!$B83&amp;$A$1,data[[#All],[Vendor Name92]]&amp;data[[#All],[Category]],0),),"")</f>
        <v/>
      </c>
      <c r="V83" s="1" t="str">
        <f t="array" ref="V83">IFERROR(INDEX(data[[#All],[Plymouth]],MATCH(get_cat!$B83&amp;$A$1,data[[#All],[Vendor Name92]]&amp;data[[#All],[Category]],0),),"")</f>
        <v/>
      </c>
      <c r="W83" s="1" t="str">
        <f t="array" ref="W83">IFERROR(INDEX(data[[#All],[Suffolk]],MATCH(get_cat!$B83&amp;$A$1,data[[#All],[Vendor Name92]]&amp;data[[#All],[Category]],0),),"")</f>
        <v/>
      </c>
      <c r="X83" s="1" t="str">
        <f t="array" ref="X83">IFERROR(INDEX(data[[#All],[Worcester]],MATCH(get_cat!$B83&amp;$A$1,data[[#All],[Vendor Name92]]&amp;data[[#All],[Category]],0),),"")</f>
        <v/>
      </c>
      <c r="Y83" s="1" t="str">
        <f t="array" ref="Y83">IFERROR(INDEX(data[[#All],[Contract Doc ID]],MATCH(get_cat!$B83&amp;$A$1,data[[#All],[Vendor Name92]]&amp;data[[#All],[Category]],0),),"")</f>
        <v/>
      </c>
      <c r="Z83" s="1" t="str">
        <f t="array" ref="Z83">IFERROR(INDEX(data[[#All],[OSD Contract Manager86]],MATCH(get_cat!$B83&amp;$A$1,data[[#All],[Vendor Name92]]&amp;data[[#All],[Category]],0),),"")</f>
        <v/>
      </c>
      <c r="AA83" s="1" t="str">
        <f t="array" ref="AA83">IFERROR(INDEX(data[[#All],[Emergency Contact87]],MATCH(get_cat!$B83&amp;$A$1,data[[#All],[Vendor Name92]]&amp;data[[#All],[Category]],0),),"")</f>
        <v/>
      </c>
    </row>
    <row r="84" spans="2:27" ht="19.5" x14ac:dyDescent="0.35">
      <c r="B84" s="7" t="str">
        <f t="array" ref="B84">IFERROR(INDEX(data[[#All],[Vendor Name92]],SMALL(IF(data[[#All],[Category]]=$A$1,ROW(data[[#All],[Vendor Name92]])),ROW(83:83)),1),"")</f>
        <v/>
      </c>
      <c r="C84" s="2" t="str">
        <f t="array" ref="C84">IFERROR(INDEX(data[[#All],[Vendor Contact Info85]],MATCH(get_cat!$B84&amp;$A$1,data[[#All],[Vendor Name92]]&amp;data[[#All],[Category]],0),),"")</f>
        <v/>
      </c>
      <c r="D84" s="2" t="str">
        <f t="array" ref="D84">IFERROR(INDEX(data[[#All],[Vendor Name92]],SMALL(IF(data[[#All],[Category]]=$A$1,ROW(data[[#All],[Vendor Name92]])),ROW(83:83)),1),"")&amp;CHAR(10)&amp;IFERROR(INDEX(data[[#All],[Vendor Contact Info85]],MATCH(get_cat!$B84&amp;$A$1,data[[#All],[Vendor Name92]]&amp;data[[#All],[Category]],0),),"")</f>
        <v xml:space="preserve">
</v>
      </c>
      <c r="E84" s="8" t="str">
        <f t="array" ref="E84">IFERROR(INDEX(data[[#All],[Category]],MATCH(get_cat!$B84&amp;$A$1,data[[#All],[Vendor Name92]]&amp;data[[#All],[Category]],0),),"")</f>
        <v/>
      </c>
      <c r="F84" s="2" t="str">
        <f t="array" ref="F84">IFERROR(INDEX(data[[#All],[Email]],MATCH(get_cat!$B84&amp;$A$1,data[[#All],[Vendor Name92]]&amp;data[[#All],[Category]],0),),"")</f>
        <v/>
      </c>
      <c r="G84" s="2" t="str">
        <f t="array" ref="G84">IFERROR(INDEX(data[[#All],[COMMBUYS MBPO Link2]],MATCH(get_cat!$B84&amp;$A$1,data[[#All],[Vendor Name92]]&amp;data[[#All],[Category]],0),),"")</f>
        <v/>
      </c>
      <c r="H84" s="4" t="str">
        <f t="array" ref="H84">IFERROR(INDEX(data[[#All],[Prompt Pay83]],MATCH(get_cat!$B84&amp;$A$1,data[[#All],[Vendor Name92]]&amp;data[[#All],[Category]],0),),"")</f>
        <v/>
      </c>
      <c r="I84" s="4" t="str">
        <f t="array" ref="I84">IFERROR(INDEX(data[[#All],[% Markup Prevailing Wage94]],MATCH(get_cat!$B84&amp;$A$1,data[[#All],[Vendor Name92]]&amp;data[[#All],[Category]],0),),"")</f>
        <v/>
      </c>
      <c r="J84" s="1" t="str">
        <f t="array" ref="J84">IFERROR(INDEX(data[[#All],[Statewide]],MATCH(get_cat!$B84&amp;$A$1,data[[#All],[Vendor Name92]]&amp;data[[#All],[Category]],0),),"")</f>
        <v/>
      </c>
      <c r="K84" s="1" t="str">
        <f t="array" ref="K84">IFERROR(INDEX(data[[#All],[Barnstable]],MATCH(get_cat!$B84&amp;$A$1,data[[#All],[Vendor Name92]]&amp;data[[#All],[Category]],0),),"")</f>
        <v/>
      </c>
      <c r="L84" s="1" t="str">
        <f t="array" ref="L84">IFERROR(INDEX(data[[#All],[Berkshire]],MATCH(get_cat!$B84&amp;$A$1,data[[#All],[Vendor Name92]]&amp;data[[#All],[Category]],0),),"")</f>
        <v/>
      </c>
      <c r="M84" s="1" t="str">
        <f t="array" ref="M84">IFERROR(INDEX(data[[#All],[Bristol]],MATCH(get_cat!$B84&amp;$A$1,data[[#All],[Vendor Name92]]&amp;data[[#All],[Category]],0),),"")</f>
        <v/>
      </c>
      <c r="N84" s="1" t="str">
        <f t="array" ref="N84">IFERROR(INDEX(data[[#All],[Dukes]],MATCH(get_cat!$B84&amp;$A$1,data[[#All],[Vendor Name92]]&amp;data[[#All],[Category]],0),),"")</f>
        <v/>
      </c>
      <c r="O84" s="1" t="str">
        <f t="array" ref="O84">IFERROR(INDEX(data[[#All],[Essex]],MATCH(get_cat!$B84&amp;$A$1,data[[#All],[Vendor Name92]]&amp;data[[#All],[Category]],0),),"")</f>
        <v/>
      </c>
      <c r="P84" s="1" t="str">
        <f t="array" ref="P84">IFERROR(INDEX(data[[#All],[Franklin]],MATCH(get_cat!$B84&amp;$A$1,data[[#All],[Vendor Name92]]&amp;data[[#All],[Category]],0),),"")</f>
        <v/>
      </c>
      <c r="Q84" s="1" t="str">
        <f t="array" ref="Q84">IFERROR(INDEX(data[[#All],[Hampden]],MATCH(get_cat!$B84&amp;$A$1,data[[#All],[Vendor Name92]]&amp;data[[#All],[Category]],0),),"")</f>
        <v/>
      </c>
      <c r="R84" s="1" t="str">
        <f t="array" ref="R84">IFERROR(INDEX(data[[#All],[Hampshire]],MATCH(get_cat!$B84&amp;$A$1,data[[#All],[Vendor Name92]]&amp;data[[#All],[Category]],0),),"")</f>
        <v/>
      </c>
      <c r="S84" s="1" t="str">
        <f t="array" ref="S84">IFERROR(INDEX(data[[#All],[Middlesex]],MATCH(get_cat!$B84&amp;$A$1,data[[#All],[Vendor Name92]]&amp;data[[#All],[Category]],0),),"")</f>
        <v/>
      </c>
      <c r="T84" s="1" t="str">
        <f t="array" ref="T84">IFERROR(INDEX(data[[#All],[Nantucket]],MATCH(get_cat!$B84&amp;$A$1,data[[#All],[Vendor Name92]]&amp;data[[#All],[Category]],0),),"")</f>
        <v/>
      </c>
      <c r="U84" s="1" t="str">
        <f t="array" ref="U84">IFERROR(INDEX(data[[#All],[Norfolk]],MATCH(get_cat!$B84&amp;$A$1,data[[#All],[Vendor Name92]]&amp;data[[#All],[Category]],0),),"")</f>
        <v/>
      </c>
      <c r="V84" s="1" t="str">
        <f t="array" ref="V84">IFERROR(INDEX(data[[#All],[Plymouth]],MATCH(get_cat!$B84&amp;$A$1,data[[#All],[Vendor Name92]]&amp;data[[#All],[Category]],0),),"")</f>
        <v/>
      </c>
      <c r="W84" s="1" t="str">
        <f t="array" ref="W84">IFERROR(INDEX(data[[#All],[Suffolk]],MATCH(get_cat!$B84&amp;$A$1,data[[#All],[Vendor Name92]]&amp;data[[#All],[Category]],0),),"")</f>
        <v/>
      </c>
      <c r="X84" s="1" t="str">
        <f t="array" ref="X84">IFERROR(INDEX(data[[#All],[Worcester]],MATCH(get_cat!$B84&amp;$A$1,data[[#All],[Vendor Name92]]&amp;data[[#All],[Category]],0),),"")</f>
        <v/>
      </c>
      <c r="Y84" s="1" t="str">
        <f t="array" ref="Y84">IFERROR(INDEX(data[[#All],[Contract Doc ID]],MATCH(get_cat!$B84&amp;$A$1,data[[#All],[Vendor Name92]]&amp;data[[#All],[Category]],0),),"")</f>
        <v/>
      </c>
      <c r="Z84" s="1" t="str">
        <f t="array" ref="Z84">IFERROR(INDEX(data[[#All],[OSD Contract Manager86]],MATCH(get_cat!$B84&amp;$A$1,data[[#All],[Vendor Name92]]&amp;data[[#All],[Category]],0),),"")</f>
        <v/>
      </c>
      <c r="AA84" s="1" t="str">
        <f t="array" ref="AA84">IFERROR(INDEX(data[[#All],[Emergency Contact87]],MATCH(get_cat!$B84&amp;$A$1,data[[#All],[Vendor Name92]]&amp;data[[#All],[Category]],0),),"")</f>
        <v/>
      </c>
    </row>
    <row r="85" spans="2:27" ht="19.5" x14ac:dyDescent="0.35">
      <c r="B85" s="7" t="str">
        <f t="array" ref="B85">IFERROR(INDEX(data[[#All],[Vendor Name92]],SMALL(IF(data[[#All],[Category]]=$A$1,ROW(data[[#All],[Vendor Name92]])),ROW(84:84)),1),"")</f>
        <v/>
      </c>
      <c r="C85" s="2" t="str">
        <f t="array" ref="C85">IFERROR(INDEX(data[[#All],[Vendor Contact Info85]],MATCH(get_cat!$B85&amp;$A$1,data[[#All],[Vendor Name92]]&amp;data[[#All],[Category]],0),),"")</f>
        <v/>
      </c>
      <c r="D85" s="2" t="str">
        <f t="array" ref="D85">IFERROR(INDEX(data[[#All],[Vendor Name92]],SMALL(IF(data[[#All],[Category]]=$A$1,ROW(data[[#All],[Vendor Name92]])),ROW(84:84)),1),"")&amp;CHAR(10)&amp;IFERROR(INDEX(data[[#All],[Vendor Contact Info85]],MATCH(get_cat!$B85&amp;$A$1,data[[#All],[Vendor Name92]]&amp;data[[#All],[Category]],0),),"")</f>
        <v xml:space="preserve">
</v>
      </c>
      <c r="E85" s="8" t="str">
        <f t="array" ref="E85">IFERROR(INDEX(data[[#All],[Category]],MATCH(get_cat!$B85&amp;$A$1,data[[#All],[Vendor Name92]]&amp;data[[#All],[Category]],0),),"")</f>
        <v/>
      </c>
      <c r="F85" s="2" t="str">
        <f t="array" ref="F85">IFERROR(INDEX(data[[#All],[Email]],MATCH(get_cat!$B85&amp;$A$1,data[[#All],[Vendor Name92]]&amp;data[[#All],[Category]],0),),"")</f>
        <v/>
      </c>
      <c r="G85" s="2" t="str">
        <f t="array" ref="G85">IFERROR(INDEX(data[[#All],[COMMBUYS MBPO Link2]],MATCH(get_cat!$B85&amp;$A$1,data[[#All],[Vendor Name92]]&amp;data[[#All],[Category]],0),),"")</f>
        <v/>
      </c>
      <c r="H85" s="4" t="str">
        <f t="array" ref="H85">IFERROR(INDEX(data[[#All],[Prompt Pay83]],MATCH(get_cat!$B85&amp;$A$1,data[[#All],[Vendor Name92]]&amp;data[[#All],[Category]],0),),"")</f>
        <v/>
      </c>
      <c r="I85" s="4" t="str">
        <f t="array" ref="I85">IFERROR(INDEX(data[[#All],[% Markup Prevailing Wage94]],MATCH(get_cat!$B85&amp;$A$1,data[[#All],[Vendor Name92]]&amp;data[[#All],[Category]],0),),"")</f>
        <v/>
      </c>
      <c r="J85" s="1" t="str">
        <f t="array" ref="J85">IFERROR(INDEX(data[[#All],[Statewide]],MATCH(get_cat!$B85&amp;$A$1,data[[#All],[Vendor Name92]]&amp;data[[#All],[Category]],0),),"")</f>
        <v/>
      </c>
      <c r="K85" s="1" t="str">
        <f t="array" ref="K85">IFERROR(INDEX(data[[#All],[Barnstable]],MATCH(get_cat!$B85&amp;$A$1,data[[#All],[Vendor Name92]]&amp;data[[#All],[Category]],0),),"")</f>
        <v/>
      </c>
      <c r="L85" s="1" t="str">
        <f t="array" ref="L85">IFERROR(INDEX(data[[#All],[Berkshire]],MATCH(get_cat!$B85&amp;$A$1,data[[#All],[Vendor Name92]]&amp;data[[#All],[Category]],0),),"")</f>
        <v/>
      </c>
      <c r="M85" s="1" t="str">
        <f t="array" ref="M85">IFERROR(INDEX(data[[#All],[Bristol]],MATCH(get_cat!$B85&amp;$A$1,data[[#All],[Vendor Name92]]&amp;data[[#All],[Category]],0),),"")</f>
        <v/>
      </c>
      <c r="N85" s="1" t="str">
        <f t="array" ref="N85">IFERROR(INDEX(data[[#All],[Dukes]],MATCH(get_cat!$B85&amp;$A$1,data[[#All],[Vendor Name92]]&amp;data[[#All],[Category]],0),),"")</f>
        <v/>
      </c>
      <c r="O85" s="1" t="str">
        <f t="array" ref="O85">IFERROR(INDEX(data[[#All],[Essex]],MATCH(get_cat!$B85&amp;$A$1,data[[#All],[Vendor Name92]]&amp;data[[#All],[Category]],0),),"")</f>
        <v/>
      </c>
      <c r="P85" s="1" t="str">
        <f t="array" ref="P85">IFERROR(INDEX(data[[#All],[Franklin]],MATCH(get_cat!$B85&amp;$A$1,data[[#All],[Vendor Name92]]&amp;data[[#All],[Category]],0),),"")</f>
        <v/>
      </c>
      <c r="Q85" s="1" t="str">
        <f t="array" ref="Q85">IFERROR(INDEX(data[[#All],[Hampden]],MATCH(get_cat!$B85&amp;$A$1,data[[#All],[Vendor Name92]]&amp;data[[#All],[Category]],0),),"")</f>
        <v/>
      </c>
      <c r="R85" s="1" t="str">
        <f t="array" ref="R85">IFERROR(INDEX(data[[#All],[Hampshire]],MATCH(get_cat!$B85&amp;$A$1,data[[#All],[Vendor Name92]]&amp;data[[#All],[Category]],0),),"")</f>
        <v/>
      </c>
      <c r="S85" s="1" t="str">
        <f t="array" ref="S85">IFERROR(INDEX(data[[#All],[Middlesex]],MATCH(get_cat!$B85&amp;$A$1,data[[#All],[Vendor Name92]]&amp;data[[#All],[Category]],0),),"")</f>
        <v/>
      </c>
      <c r="T85" s="1" t="str">
        <f t="array" ref="T85">IFERROR(INDEX(data[[#All],[Nantucket]],MATCH(get_cat!$B85&amp;$A$1,data[[#All],[Vendor Name92]]&amp;data[[#All],[Category]],0),),"")</f>
        <v/>
      </c>
      <c r="U85" s="1" t="str">
        <f t="array" ref="U85">IFERROR(INDEX(data[[#All],[Norfolk]],MATCH(get_cat!$B85&amp;$A$1,data[[#All],[Vendor Name92]]&amp;data[[#All],[Category]],0),),"")</f>
        <v/>
      </c>
      <c r="V85" s="1" t="str">
        <f t="array" ref="V85">IFERROR(INDEX(data[[#All],[Plymouth]],MATCH(get_cat!$B85&amp;$A$1,data[[#All],[Vendor Name92]]&amp;data[[#All],[Category]],0),),"")</f>
        <v/>
      </c>
      <c r="W85" s="1" t="str">
        <f t="array" ref="W85">IFERROR(INDEX(data[[#All],[Suffolk]],MATCH(get_cat!$B85&amp;$A$1,data[[#All],[Vendor Name92]]&amp;data[[#All],[Category]],0),),"")</f>
        <v/>
      </c>
      <c r="X85" s="1" t="str">
        <f t="array" ref="X85">IFERROR(INDEX(data[[#All],[Worcester]],MATCH(get_cat!$B85&amp;$A$1,data[[#All],[Vendor Name92]]&amp;data[[#All],[Category]],0),),"")</f>
        <v/>
      </c>
      <c r="Y85" s="1" t="str">
        <f t="array" ref="Y85">IFERROR(INDEX(data[[#All],[Contract Doc ID]],MATCH(get_cat!$B85&amp;$A$1,data[[#All],[Vendor Name92]]&amp;data[[#All],[Category]],0),),"")</f>
        <v/>
      </c>
      <c r="Z85" s="1" t="str">
        <f t="array" ref="Z85">IFERROR(INDEX(data[[#All],[OSD Contract Manager86]],MATCH(get_cat!$B85&amp;$A$1,data[[#All],[Vendor Name92]]&amp;data[[#All],[Category]],0),),"")</f>
        <v/>
      </c>
      <c r="AA85" s="1" t="str">
        <f t="array" ref="AA85">IFERROR(INDEX(data[[#All],[Emergency Contact87]],MATCH(get_cat!$B85&amp;$A$1,data[[#All],[Vendor Name92]]&amp;data[[#All],[Category]],0),),"")</f>
        <v/>
      </c>
    </row>
    <row r="86" spans="2:27" ht="19.5" x14ac:dyDescent="0.35">
      <c r="B86" s="7" t="str">
        <f t="array" ref="B86">IFERROR(INDEX(data[[#All],[Vendor Name92]],SMALL(IF(data[[#All],[Category]]=$A$1,ROW(data[[#All],[Vendor Name92]])),ROW(85:85)),1),"")</f>
        <v/>
      </c>
      <c r="C86" s="2" t="str">
        <f t="array" ref="C86">IFERROR(INDEX(data[[#All],[Vendor Contact Info85]],MATCH(get_cat!$B86&amp;$A$1,data[[#All],[Vendor Name92]]&amp;data[[#All],[Category]],0),),"")</f>
        <v/>
      </c>
      <c r="D86" s="2" t="str">
        <f t="array" ref="D86">IFERROR(INDEX(data[[#All],[Vendor Name92]],SMALL(IF(data[[#All],[Category]]=$A$1,ROW(data[[#All],[Vendor Name92]])),ROW(85:85)),1),"")&amp;CHAR(10)&amp;IFERROR(INDEX(data[[#All],[Vendor Contact Info85]],MATCH(get_cat!$B86&amp;$A$1,data[[#All],[Vendor Name92]]&amp;data[[#All],[Category]],0),),"")</f>
        <v xml:space="preserve">
</v>
      </c>
      <c r="E86" s="8" t="str">
        <f t="array" ref="E86">IFERROR(INDEX(data[[#All],[Category]],MATCH(get_cat!$B86&amp;$A$1,data[[#All],[Vendor Name92]]&amp;data[[#All],[Category]],0),),"")</f>
        <v/>
      </c>
      <c r="F86" s="2" t="str">
        <f t="array" ref="F86">IFERROR(INDEX(data[[#All],[Email]],MATCH(get_cat!$B86&amp;$A$1,data[[#All],[Vendor Name92]]&amp;data[[#All],[Category]],0),),"")</f>
        <v/>
      </c>
      <c r="G86" s="2" t="str">
        <f t="array" ref="G86">IFERROR(INDEX(data[[#All],[COMMBUYS MBPO Link2]],MATCH(get_cat!$B86&amp;$A$1,data[[#All],[Vendor Name92]]&amp;data[[#All],[Category]],0),),"")</f>
        <v/>
      </c>
      <c r="H86" s="4" t="str">
        <f t="array" ref="H86">IFERROR(INDEX(data[[#All],[Prompt Pay83]],MATCH(get_cat!$B86&amp;$A$1,data[[#All],[Vendor Name92]]&amp;data[[#All],[Category]],0),),"")</f>
        <v/>
      </c>
      <c r="I86" s="4" t="str">
        <f t="array" ref="I86">IFERROR(INDEX(data[[#All],[% Markup Prevailing Wage94]],MATCH(get_cat!$B86&amp;$A$1,data[[#All],[Vendor Name92]]&amp;data[[#All],[Category]],0),),"")</f>
        <v/>
      </c>
      <c r="J86" s="1" t="str">
        <f t="array" ref="J86">IFERROR(INDEX(data[[#All],[Statewide]],MATCH(get_cat!$B86&amp;$A$1,data[[#All],[Vendor Name92]]&amp;data[[#All],[Category]],0),),"")</f>
        <v/>
      </c>
      <c r="K86" s="1" t="str">
        <f t="array" ref="K86">IFERROR(INDEX(data[[#All],[Barnstable]],MATCH(get_cat!$B86&amp;$A$1,data[[#All],[Vendor Name92]]&amp;data[[#All],[Category]],0),),"")</f>
        <v/>
      </c>
      <c r="L86" s="1" t="str">
        <f t="array" ref="L86">IFERROR(INDEX(data[[#All],[Berkshire]],MATCH(get_cat!$B86&amp;$A$1,data[[#All],[Vendor Name92]]&amp;data[[#All],[Category]],0),),"")</f>
        <v/>
      </c>
      <c r="M86" s="1" t="str">
        <f t="array" ref="M86">IFERROR(INDEX(data[[#All],[Bristol]],MATCH(get_cat!$B86&amp;$A$1,data[[#All],[Vendor Name92]]&amp;data[[#All],[Category]],0),),"")</f>
        <v/>
      </c>
      <c r="N86" s="1" t="str">
        <f t="array" ref="N86">IFERROR(INDEX(data[[#All],[Dukes]],MATCH(get_cat!$B86&amp;$A$1,data[[#All],[Vendor Name92]]&amp;data[[#All],[Category]],0),),"")</f>
        <v/>
      </c>
      <c r="O86" s="1" t="str">
        <f t="array" ref="O86">IFERROR(INDEX(data[[#All],[Essex]],MATCH(get_cat!$B86&amp;$A$1,data[[#All],[Vendor Name92]]&amp;data[[#All],[Category]],0),),"")</f>
        <v/>
      </c>
      <c r="P86" s="1" t="str">
        <f t="array" ref="P86">IFERROR(INDEX(data[[#All],[Franklin]],MATCH(get_cat!$B86&amp;$A$1,data[[#All],[Vendor Name92]]&amp;data[[#All],[Category]],0),),"")</f>
        <v/>
      </c>
      <c r="Q86" s="1" t="str">
        <f t="array" ref="Q86">IFERROR(INDEX(data[[#All],[Hampden]],MATCH(get_cat!$B86&amp;$A$1,data[[#All],[Vendor Name92]]&amp;data[[#All],[Category]],0),),"")</f>
        <v/>
      </c>
      <c r="R86" s="1" t="str">
        <f t="array" ref="R86">IFERROR(INDEX(data[[#All],[Hampshire]],MATCH(get_cat!$B86&amp;$A$1,data[[#All],[Vendor Name92]]&amp;data[[#All],[Category]],0),),"")</f>
        <v/>
      </c>
      <c r="S86" s="1" t="str">
        <f t="array" ref="S86">IFERROR(INDEX(data[[#All],[Middlesex]],MATCH(get_cat!$B86&amp;$A$1,data[[#All],[Vendor Name92]]&amp;data[[#All],[Category]],0),),"")</f>
        <v/>
      </c>
      <c r="T86" s="1" t="str">
        <f t="array" ref="T86">IFERROR(INDEX(data[[#All],[Nantucket]],MATCH(get_cat!$B86&amp;$A$1,data[[#All],[Vendor Name92]]&amp;data[[#All],[Category]],0),),"")</f>
        <v/>
      </c>
      <c r="U86" s="1" t="str">
        <f t="array" ref="U86">IFERROR(INDEX(data[[#All],[Norfolk]],MATCH(get_cat!$B86&amp;$A$1,data[[#All],[Vendor Name92]]&amp;data[[#All],[Category]],0),),"")</f>
        <v/>
      </c>
      <c r="V86" s="1" t="str">
        <f t="array" ref="V86">IFERROR(INDEX(data[[#All],[Plymouth]],MATCH(get_cat!$B86&amp;$A$1,data[[#All],[Vendor Name92]]&amp;data[[#All],[Category]],0),),"")</f>
        <v/>
      </c>
      <c r="W86" s="1" t="str">
        <f t="array" ref="W86">IFERROR(INDEX(data[[#All],[Suffolk]],MATCH(get_cat!$B86&amp;$A$1,data[[#All],[Vendor Name92]]&amp;data[[#All],[Category]],0),),"")</f>
        <v/>
      </c>
      <c r="X86" s="1" t="str">
        <f t="array" ref="X86">IFERROR(INDEX(data[[#All],[Worcester]],MATCH(get_cat!$B86&amp;$A$1,data[[#All],[Vendor Name92]]&amp;data[[#All],[Category]],0),),"")</f>
        <v/>
      </c>
      <c r="Y86" s="1" t="str">
        <f t="array" ref="Y86">IFERROR(INDEX(data[[#All],[Contract Doc ID]],MATCH(get_cat!$B86&amp;$A$1,data[[#All],[Vendor Name92]]&amp;data[[#All],[Category]],0),),"")</f>
        <v/>
      </c>
      <c r="Z86" s="1" t="str">
        <f t="array" ref="Z86">IFERROR(INDEX(data[[#All],[OSD Contract Manager86]],MATCH(get_cat!$B86&amp;$A$1,data[[#All],[Vendor Name92]]&amp;data[[#All],[Category]],0),),"")</f>
        <v/>
      </c>
      <c r="AA86" s="1" t="str">
        <f t="array" ref="AA86">IFERROR(INDEX(data[[#All],[Emergency Contact87]],MATCH(get_cat!$B86&amp;$A$1,data[[#All],[Vendor Name92]]&amp;data[[#All],[Category]],0),),"")</f>
        <v/>
      </c>
    </row>
    <row r="87" spans="2:27" ht="19.5" x14ac:dyDescent="0.35">
      <c r="B87" s="7" t="str">
        <f t="array" ref="B87">IFERROR(INDEX(data[[#All],[Vendor Name92]],SMALL(IF(data[[#All],[Category]]=$A$1,ROW(data[[#All],[Vendor Name92]])),ROW(86:86)),1),"")</f>
        <v/>
      </c>
      <c r="C87" s="2" t="str">
        <f t="array" ref="C87">IFERROR(INDEX(data[[#All],[Vendor Contact Info85]],MATCH(get_cat!$B87&amp;$A$1,data[[#All],[Vendor Name92]]&amp;data[[#All],[Category]],0),),"")</f>
        <v/>
      </c>
      <c r="D87" s="2" t="str">
        <f t="array" ref="D87">IFERROR(INDEX(data[[#All],[Vendor Name92]],SMALL(IF(data[[#All],[Category]]=$A$1,ROW(data[[#All],[Vendor Name92]])),ROW(86:86)),1),"")&amp;CHAR(10)&amp;IFERROR(INDEX(data[[#All],[Vendor Contact Info85]],MATCH(get_cat!$B87&amp;$A$1,data[[#All],[Vendor Name92]]&amp;data[[#All],[Category]],0),),"")</f>
        <v xml:space="preserve">
</v>
      </c>
      <c r="E87" s="8" t="str">
        <f t="array" ref="E87">IFERROR(INDEX(data[[#All],[Category]],MATCH(get_cat!$B87&amp;$A$1,data[[#All],[Vendor Name92]]&amp;data[[#All],[Category]],0),),"")</f>
        <v/>
      </c>
      <c r="F87" s="2" t="str">
        <f t="array" ref="F87">IFERROR(INDEX(data[[#All],[Email]],MATCH(get_cat!$B87&amp;$A$1,data[[#All],[Vendor Name92]]&amp;data[[#All],[Category]],0),),"")</f>
        <v/>
      </c>
      <c r="G87" s="2" t="str">
        <f t="array" ref="G87">IFERROR(INDEX(data[[#All],[COMMBUYS MBPO Link2]],MATCH(get_cat!$B87&amp;$A$1,data[[#All],[Vendor Name92]]&amp;data[[#All],[Category]],0),),"")</f>
        <v/>
      </c>
      <c r="H87" s="4" t="str">
        <f t="array" ref="H87">IFERROR(INDEX(data[[#All],[Prompt Pay83]],MATCH(get_cat!$B87&amp;$A$1,data[[#All],[Vendor Name92]]&amp;data[[#All],[Category]],0),),"")</f>
        <v/>
      </c>
      <c r="I87" s="4" t="str">
        <f t="array" ref="I87">IFERROR(INDEX(data[[#All],[% Markup Prevailing Wage94]],MATCH(get_cat!$B87&amp;$A$1,data[[#All],[Vendor Name92]]&amp;data[[#All],[Category]],0),),"")</f>
        <v/>
      </c>
      <c r="J87" s="1" t="str">
        <f t="array" ref="J87">IFERROR(INDEX(data[[#All],[Statewide]],MATCH(get_cat!$B87&amp;$A$1,data[[#All],[Vendor Name92]]&amp;data[[#All],[Category]],0),),"")</f>
        <v/>
      </c>
      <c r="K87" s="1" t="str">
        <f t="array" ref="K87">IFERROR(INDEX(data[[#All],[Barnstable]],MATCH(get_cat!$B87&amp;$A$1,data[[#All],[Vendor Name92]]&amp;data[[#All],[Category]],0),),"")</f>
        <v/>
      </c>
      <c r="L87" s="1" t="str">
        <f t="array" ref="L87">IFERROR(INDEX(data[[#All],[Berkshire]],MATCH(get_cat!$B87&amp;$A$1,data[[#All],[Vendor Name92]]&amp;data[[#All],[Category]],0),),"")</f>
        <v/>
      </c>
      <c r="M87" s="1" t="str">
        <f t="array" ref="M87">IFERROR(INDEX(data[[#All],[Bristol]],MATCH(get_cat!$B87&amp;$A$1,data[[#All],[Vendor Name92]]&amp;data[[#All],[Category]],0),),"")</f>
        <v/>
      </c>
      <c r="N87" s="1" t="str">
        <f t="array" ref="N87">IFERROR(INDEX(data[[#All],[Dukes]],MATCH(get_cat!$B87&amp;$A$1,data[[#All],[Vendor Name92]]&amp;data[[#All],[Category]],0),),"")</f>
        <v/>
      </c>
      <c r="O87" s="1" t="str">
        <f t="array" ref="O87">IFERROR(INDEX(data[[#All],[Essex]],MATCH(get_cat!$B87&amp;$A$1,data[[#All],[Vendor Name92]]&amp;data[[#All],[Category]],0),),"")</f>
        <v/>
      </c>
      <c r="P87" s="1" t="str">
        <f t="array" ref="P87">IFERROR(INDEX(data[[#All],[Franklin]],MATCH(get_cat!$B87&amp;$A$1,data[[#All],[Vendor Name92]]&amp;data[[#All],[Category]],0),),"")</f>
        <v/>
      </c>
      <c r="Q87" s="1" t="str">
        <f t="array" ref="Q87">IFERROR(INDEX(data[[#All],[Hampden]],MATCH(get_cat!$B87&amp;$A$1,data[[#All],[Vendor Name92]]&amp;data[[#All],[Category]],0),),"")</f>
        <v/>
      </c>
      <c r="R87" s="1" t="str">
        <f t="array" ref="R87">IFERROR(INDEX(data[[#All],[Hampshire]],MATCH(get_cat!$B87&amp;$A$1,data[[#All],[Vendor Name92]]&amp;data[[#All],[Category]],0),),"")</f>
        <v/>
      </c>
      <c r="S87" s="1" t="str">
        <f t="array" ref="S87">IFERROR(INDEX(data[[#All],[Middlesex]],MATCH(get_cat!$B87&amp;$A$1,data[[#All],[Vendor Name92]]&amp;data[[#All],[Category]],0),),"")</f>
        <v/>
      </c>
      <c r="T87" s="1" t="str">
        <f t="array" ref="T87">IFERROR(INDEX(data[[#All],[Nantucket]],MATCH(get_cat!$B87&amp;$A$1,data[[#All],[Vendor Name92]]&amp;data[[#All],[Category]],0),),"")</f>
        <v/>
      </c>
      <c r="U87" s="1" t="str">
        <f t="array" ref="U87">IFERROR(INDEX(data[[#All],[Norfolk]],MATCH(get_cat!$B87&amp;$A$1,data[[#All],[Vendor Name92]]&amp;data[[#All],[Category]],0),),"")</f>
        <v/>
      </c>
      <c r="V87" s="1" t="str">
        <f t="array" ref="V87">IFERROR(INDEX(data[[#All],[Plymouth]],MATCH(get_cat!$B87&amp;$A$1,data[[#All],[Vendor Name92]]&amp;data[[#All],[Category]],0),),"")</f>
        <v/>
      </c>
      <c r="W87" s="1" t="str">
        <f t="array" ref="W87">IFERROR(INDEX(data[[#All],[Suffolk]],MATCH(get_cat!$B87&amp;$A$1,data[[#All],[Vendor Name92]]&amp;data[[#All],[Category]],0),),"")</f>
        <v/>
      </c>
      <c r="X87" s="1" t="str">
        <f t="array" ref="X87">IFERROR(INDEX(data[[#All],[Worcester]],MATCH(get_cat!$B87&amp;$A$1,data[[#All],[Vendor Name92]]&amp;data[[#All],[Category]],0),),"")</f>
        <v/>
      </c>
      <c r="Y87" s="1" t="str">
        <f t="array" ref="Y87">IFERROR(INDEX(data[[#All],[Contract Doc ID]],MATCH(get_cat!$B87&amp;$A$1,data[[#All],[Vendor Name92]]&amp;data[[#All],[Category]],0),),"")</f>
        <v/>
      </c>
      <c r="Z87" s="1" t="str">
        <f t="array" ref="Z87">IFERROR(INDEX(data[[#All],[OSD Contract Manager86]],MATCH(get_cat!$B87&amp;$A$1,data[[#All],[Vendor Name92]]&amp;data[[#All],[Category]],0),),"")</f>
        <v/>
      </c>
      <c r="AA87" s="1" t="str">
        <f t="array" ref="AA87">IFERROR(INDEX(data[[#All],[Emergency Contact87]],MATCH(get_cat!$B87&amp;$A$1,data[[#All],[Vendor Name92]]&amp;data[[#All],[Category]],0),),"")</f>
        <v/>
      </c>
    </row>
    <row r="88" spans="2:27" ht="19.5" x14ac:dyDescent="0.35">
      <c r="B88" s="7" t="str">
        <f t="array" ref="B88">IFERROR(INDEX(data[[#All],[Vendor Name92]],SMALL(IF(data[[#All],[Category]]=$A$1,ROW(data[[#All],[Vendor Name92]])),ROW(87:87)),1),"")</f>
        <v/>
      </c>
      <c r="C88" s="2" t="str">
        <f t="array" ref="C88">IFERROR(INDEX(data[[#All],[Vendor Contact Info85]],MATCH(get_cat!$B88&amp;$A$1,data[[#All],[Vendor Name92]]&amp;data[[#All],[Category]],0),),"")</f>
        <v/>
      </c>
      <c r="D88" s="2" t="str">
        <f t="array" ref="D88">IFERROR(INDEX(data[[#All],[Vendor Name92]],SMALL(IF(data[[#All],[Category]]=$A$1,ROW(data[[#All],[Vendor Name92]])),ROW(87:87)),1),"")&amp;CHAR(10)&amp;IFERROR(INDEX(data[[#All],[Vendor Contact Info85]],MATCH(get_cat!$B88&amp;$A$1,data[[#All],[Vendor Name92]]&amp;data[[#All],[Category]],0),),"")</f>
        <v xml:space="preserve">
</v>
      </c>
      <c r="E88" s="8" t="str">
        <f t="array" ref="E88">IFERROR(INDEX(data[[#All],[Category]],MATCH(get_cat!$B88&amp;$A$1,data[[#All],[Vendor Name92]]&amp;data[[#All],[Category]],0),),"")</f>
        <v/>
      </c>
      <c r="F88" s="2" t="str">
        <f t="array" ref="F88">IFERROR(INDEX(data[[#All],[Email]],MATCH(get_cat!$B88&amp;$A$1,data[[#All],[Vendor Name92]]&amp;data[[#All],[Category]],0),),"")</f>
        <v/>
      </c>
      <c r="G88" s="2" t="str">
        <f t="array" ref="G88">IFERROR(INDEX(data[[#All],[COMMBUYS MBPO Link2]],MATCH(get_cat!$B88&amp;$A$1,data[[#All],[Vendor Name92]]&amp;data[[#All],[Category]],0),),"")</f>
        <v/>
      </c>
      <c r="H88" s="4" t="str">
        <f t="array" ref="H88">IFERROR(INDEX(data[[#All],[Prompt Pay83]],MATCH(get_cat!$B88&amp;$A$1,data[[#All],[Vendor Name92]]&amp;data[[#All],[Category]],0),),"")</f>
        <v/>
      </c>
      <c r="I88" s="4" t="str">
        <f t="array" ref="I88">IFERROR(INDEX(data[[#All],[% Markup Prevailing Wage94]],MATCH(get_cat!$B88&amp;$A$1,data[[#All],[Vendor Name92]]&amp;data[[#All],[Category]],0),),"")</f>
        <v/>
      </c>
      <c r="J88" s="1" t="str">
        <f t="array" ref="J88">IFERROR(INDEX(data[[#All],[Statewide]],MATCH(get_cat!$B88&amp;$A$1,data[[#All],[Vendor Name92]]&amp;data[[#All],[Category]],0),),"")</f>
        <v/>
      </c>
      <c r="K88" s="1" t="str">
        <f t="array" ref="K88">IFERROR(INDEX(data[[#All],[Barnstable]],MATCH(get_cat!$B88&amp;$A$1,data[[#All],[Vendor Name92]]&amp;data[[#All],[Category]],0),),"")</f>
        <v/>
      </c>
      <c r="L88" s="1" t="str">
        <f t="array" ref="L88">IFERROR(INDEX(data[[#All],[Berkshire]],MATCH(get_cat!$B88&amp;$A$1,data[[#All],[Vendor Name92]]&amp;data[[#All],[Category]],0),),"")</f>
        <v/>
      </c>
      <c r="M88" s="1" t="str">
        <f t="array" ref="M88">IFERROR(INDEX(data[[#All],[Bristol]],MATCH(get_cat!$B88&amp;$A$1,data[[#All],[Vendor Name92]]&amp;data[[#All],[Category]],0),),"")</f>
        <v/>
      </c>
      <c r="N88" s="1" t="str">
        <f t="array" ref="N88">IFERROR(INDEX(data[[#All],[Dukes]],MATCH(get_cat!$B88&amp;$A$1,data[[#All],[Vendor Name92]]&amp;data[[#All],[Category]],0),),"")</f>
        <v/>
      </c>
      <c r="O88" s="1" t="str">
        <f t="array" ref="O88">IFERROR(INDEX(data[[#All],[Essex]],MATCH(get_cat!$B88&amp;$A$1,data[[#All],[Vendor Name92]]&amp;data[[#All],[Category]],0),),"")</f>
        <v/>
      </c>
      <c r="P88" s="1" t="str">
        <f t="array" ref="P88">IFERROR(INDEX(data[[#All],[Franklin]],MATCH(get_cat!$B88&amp;$A$1,data[[#All],[Vendor Name92]]&amp;data[[#All],[Category]],0),),"")</f>
        <v/>
      </c>
      <c r="Q88" s="1" t="str">
        <f t="array" ref="Q88">IFERROR(INDEX(data[[#All],[Hampden]],MATCH(get_cat!$B88&amp;$A$1,data[[#All],[Vendor Name92]]&amp;data[[#All],[Category]],0),),"")</f>
        <v/>
      </c>
      <c r="R88" s="1" t="str">
        <f t="array" ref="R88">IFERROR(INDEX(data[[#All],[Hampshire]],MATCH(get_cat!$B88&amp;$A$1,data[[#All],[Vendor Name92]]&amp;data[[#All],[Category]],0),),"")</f>
        <v/>
      </c>
      <c r="S88" s="1" t="str">
        <f t="array" ref="S88">IFERROR(INDEX(data[[#All],[Middlesex]],MATCH(get_cat!$B88&amp;$A$1,data[[#All],[Vendor Name92]]&amp;data[[#All],[Category]],0),),"")</f>
        <v/>
      </c>
      <c r="T88" s="1" t="str">
        <f t="array" ref="T88">IFERROR(INDEX(data[[#All],[Nantucket]],MATCH(get_cat!$B88&amp;$A$1,data[[#All],[Vendor Name92]]&amp;data[[#All],[Category]],0),),"")</f>
        <v/>
      </c>
      <c r="U88" s="1" t="str">
        <f t="array" ref="U88">IFERROR(INDEX(data[[#All],[Norfolk]],MATCH(get_cat!$B88&amp;$A$1,data[[#All],[Vendor Name92]]&amp;data[[#All],[Category]],0),),"")</f>
        <v/>
      </c>
      <c r="V88" s="1" t="str">
        <f t="array" ref="V88">IFERROR(INDEX(data[[#All],[Plymouth]],MATCH(get_cat!$B88&amp;$A$1,data[[#All],[Vendor Name92]]&amp;data[[#All],[Category]],0),),"")</f>
        <v/>
      </c>
      <c r="W88" s="1" t="str">
        <f t="array" ref="W88">IFERROR(INDEX(data[[#All],[Suffolk]],MATCH(get_cat!$B88&amp;$A$1,data[[#All],[Vendor Name92]]&amp;data[[#All],[Category]],0),),"")</f>
        <v/>
      </c>
      <c r="X88" s="1" t="str">
        <f t="array" ref="X88">IFERROR(INDEX(data[[#All],[Worcester]],MATCH(get_cat!$B88&amp;$A$1,data[[#All],[Vendor Name92]]&amp;data[[#All],[Category]],0),),"")</f>
        <v/>
      </c>
      <c r="Y88" s="1" t="str">
        <f t="array" ref="Y88">IFERROR(INDEX(data[[#All],[Contract Doc ID]],MATCH(get_cat!$B88&amp;$A$1,data[[#All],[Vendor Name92]]&amp;data[[#All],[Category]],0),),"")</f>
        <v/>
      </c>
      <c r="Z88" s="1" t="str">
        <f t="array" ref="Z88">IFERROR(INDEX(data[[#All],[OSD Contract Manager86]],MATCH(get_cat!$B88&amp;$A$1,data[[#All],[Vendor Name92]]&amp;data[[#All],[Category]],0),),"")</f>
        <v/>
      </c>
      <c r="AA88" s="1" t="str">
        <f t="array" ref="AA88">IFERROR(INDEX(data[[#All],[Emergency Contact87]],MATCH(get_cat!$B88&amp;$A$1,data[[#All],[Vendor Name92]]&amp;data[[#All],[Category]],0),),"")</f>
        <v/>
      </c>
    </row>
    <row r="89" spans="2:27" ht="19.5" x14ac:dyDescent="0.35">
      <c r="B89" s="7" t="str">
        <f t="array" ref="B89">IFERROR(INDEX(data[[#All],[Vendor Name92]],SMALL(IF(data[[#All],[Category]]=$A$1,ROW(data[[#All],[Vendor Name92]])),ROW(88:88)),1),"")</f>
        <v/>
      </c>
      <c r="C89" s="2" t="str">
        <f t="array" ref="C89">IFERROR(INDEX(data[[#All],[Vendor Contact Info85]],MATCH(get_cat!$B89&amp;$A$1,data[[#All],[Vendor Name92]]&amp;data[[#All],[Category]],0),),"")</f>
        <v/>
      </c>
      <c r="D89" s="2" t="str">
        <f t="array" ref="D89">IFERROR(INDEX(data[[#All],[Vendor Name92]],SMALL(IF(data[[#All],[Category]]=$A$1,ROW(data[[#All],[Vendor Name92]])),ROW(88:88)),1),"")&amp;CHAR(10)&amp;IFERROR(INDEX(data[[#All],[Vendor Contact Info85]],MATCH(get_cat!$B89&amp;$A$1,data[[#All],[Vendor Name92]]&amp;data[[#All],[Category]],0),),"")</f>
        <v xml:space="preserve">
</v>
      </c>
      <c r="E89" s="8" t="str">
        <f t="array" ref="E89">IFERROR(INDEX(data[[#All],[Category]],MATCH(get_cat!$B89&amp;$A$1,data[[#All],[Vendor Name92]]&amp;data[[#All],[Category]],0),),"")</f>
        <v/>
      </c>
      <c r="F89" s="2" t="str">
        <f t="array" ref="F89">IFERROR(INDEX(data[[#All],[Email]],MATCH(get_cat!$B89&amp;$A$1,data[[#All],[Vendor Name92]]&amp;data[[#All],[Category]],0),),"")</f>
        <v/>
      </c>
      <c r="G89" s="2" t="str">
        <f t="array" ref="G89">IFERROR(INDEX(data[[#All],[COMMBUYS MBPO Link2]],MATCH(get_cat!$B89&amp;$A$1,data[[#All],[Vendor Name92]]&amp;data[[#All],[Category]],0),),"")</f>
        <v/>
      </c>
      <c r="H89" s="4" t="str">
        <f t="array" ref="H89">IFERROR(INDEX(data[[#All],[Prompt Pay83]],MATCH(get_cat!$B89&amp;$A$1,data[[#All],[Vendor Name92]]&amp;data[[#All],[Category]],0),),"")</f>
        <v/>
      </c>
      <c r="I89" s="4" t="str">
        <f t="array" ref="I89">IFERROR(INDEX(data[[#All],[% Markup Prevailing Wage94]],MATCH(get_cat!$B89&amp;$A$1,data[[#All],[Vendor Name92]]&amp;data[[#All],[Category]],0),),"")</f>
        <v/>
      </c>
      <c r="J89" s="1" t="str">
        <f t="array" ref="J89">IFERROR(INDEX(data[[#All],[Statewide]],MATCH(get_cat!$B89&amp;$A$1,data[[#All],[Vendor Name92]]&amp;data[[#All],[Category]],0),),"")</f>
        <v/>
      </c>
      <c r="K89" s="1" t="str">
        <f t="array" ref="K89">IFERROR(INDEX(data[[#All],[Barnstable]],MATCH(get_cat!$B89&amp;$A$1,data[[#All],[Vendor Name92]]&amp;data[[#All],[Category]],0),),"")</f>
        <v/>
      </c>
      <c r="L89" s="1" t="str">
        <f t="array" ref="L89">IFERROR(INDEX(data[[#All],[Berkshire]],MATCH(get_cat!$B89&amp;$A$1,data[[#All],[Vendor Name92]]&amp;data[[#All],[Category]],0),),"")</f>
        <v/>
      </c>
      <c r="M89" s="1" t="str">
        <f t="array" ref="M89">IFERROR(INDEX(data[[#All],[Bristol]],MATCH(get_cat!$B89&amp;$A$1,data[[#All],[Vendor Name92]]&amp;data[[#All],[Category]],0),),"")</f>
        <v/>
      </c>
      <c r="N89" s="1" t="str">
        <f t="array" ref="N89">IFERROR(INDEX(data[[#All],[Dukes]],MATCH(get_cat!$B89&amp;$A$1,data[[#All],[Vendor Name92]]&amp;data[[#All],[Category]],0),),"")</f>
        <v/>
      </c>
      <c r="O89" s="1" t="str">
        <f t="array" ref="O89">IFERROR(INDEX(data[[#All],[Essex]],MATCH(get_cat!$B89&amp;$A$1,data[[#All],[Vendor Name92]]&amp;data[[#All],[Category]],0),),"")</f>
        <v/>
      </c>
      <c r="P89" s="1" t="str">
        <f t="array" ref="P89">IFERROR(INDEX(data[[#All],[Franklin]],MATCH(get_cat!$B89&amp;$A$1,data[[#All],[Vendor Name92]]&amp;data[[#All],[Category]],0),),"")</f>
        <v/>
      </c>
      <c r="Q89" s="1" t="str">
        <f t="array" ref="Q89">IFERROR(INDEX(data[[#All],[Hampden]],MATCH(get_cat!$B89&amp;$A$1,data[[#All],[Vendor Name92]]&amp;data[[#All],[Category]],0),),"")</f>
        <v/>
      </c>
      <c r="R89" s="1" t="str">
        <f t="array" ref="R89">IFERROR(INDEX(data[[#All],[Hampshire]],MATCH(get_cat!$B89&amp;$A$1,data[[#All],[Vendor Name92]]&amp;data[[#All],[Category]],0),),"")</f>
        <v/>
      </c>
      <c r="S89" s="1" t="str">
        <f t="array" ref="S89">IFERROR(INDEX(data[[#All],[Middlesex]],MATCH(get_cat!$B89&amp;$A$1,data[[#All],[Vendor Name92]]&amp;data[[#All],[Category]],0),),"")</f>
        <v/>
      </c>
      <c r="T89" s="1" t="str">
        <f t="array" ref="T89">IFERROR(INDEX(data[[#All],[Nantucket]],MATCH(get_cat!$B89&amp;$A$1,data[[#All],[Vendor Name92]]&amp;data[[#All],[Category]],0),),"")</f>
        <v/>
      </c>
      <c r="U89" s="1" t="str">
        <f t="array" ref="U89">IFERROR(INDEX(data[[#All],[Norfolk]],MATCH(get_cat!$B89&amp;$A$1,data[[#All],[Vendor Name92]]&amp;data[[#All],[Category]],0),),"")</f>
        <v/>
      </c>
      <c r="V89" s="1" t="str">
        <f t="array" ref="V89">IFERROR(INDEX(data[[#All],[Plymouth]],MATCH(get_cat!$B89&amp;$A$1,data[[#All],[Vendor Name92]]&amp;data[[#All],[Category]],0),),"")</f>
        <v/>
      </c>
      <c r="W89" s="1" t="str">
        <f t="array" ref="W89">IFERROR(INDEX(data[[#All],[Suffolk]],MATCH(get_cat!$B89&amp;$A$1,data[[#All],[Vendor Name92]]&amp;data[[#All],[Category]],0),),"")</f>
        <v/>
      </c>
      <c r="X89" s="1" t="str">
        <f t="array" ref="X89">IFERROR(INDEX(data[[#All],[Worcester]],MATCH(get_cat!$B89&amp;$A$1,data[[#All],[Vendor Name92]]&amp;data[[#All],[Category]],0),),"")</f>
        <v/>
      </c>
      <c r="Y89" s="1" t="str">
        <f t="array" ref="Y89">IFERROR(INDEX(data[[#All],[Contract Doc ID]],MATCH(get_cat!$B89&amp;$A$1,data[[#All],[Vendor Name92]]&amp;data[[#All],[Category]],0),),"")</f>
        <v/>
      </c>
      <c r="Z89" s="1" t="str">
        <f t="array" ref="Z89">IFERROR(INDEX(data[[#All],[OSD Contract Manager86]],MATCH(get_cat!$B89&amp;$A$1,data[[#All],[Vendor Name92]]&amp;data[[#All],[Category]],0),),"")</f>
        <v/>
      </c>
      <c r="AA89" s="1" t="str">
        <f t="array" ref="AA89">IFERROR(INDEX(data[[#All],[Emergency Contact87]],MATCH(get_cat!$B89&amp;$A$1,data[[#All],[Vendor Name92]]&amp;data[[#All],[Category]],0),),"")</f>
        <v/>
      </c>
    </row>
    <row r="90" spans="2:27" ht="19.5" x14ac:dyDescent="0.35">
      <c r="B90" s="7" t="str">
        <f t="array" ref="B90">IFERROR(INDEX(data[[#All],[Vendor Name92]],SMALL(IF(data[[#All],[Category]]=$A$1,ROW(data[[#All],[Vendor Name92]])),ROW(89:89)),1),"")</f>
        <v/>
      </c>
      <c r="C90" s="2" t="str">
        <f t="array" ref="C90">IFERROR(INDEX(data[[#All],[Vendor Contact Info85]],MATCH(get_cat!$B90&amp;$A$1,data[[#All],[Vendor Name92]]&amp;data[[#All],[Category]],0),),"")</f>
        <v/>
      </c>
      <c r="D90" s="2" t="str">
        <f t="array" ref="D90">IFERROR(INDEX(data[[#All],[Vendor Name92]],SMALL(IF(data[[#All],[Category]]=$A$1,ROW(data[[#All],[Vendor Name92]])),ROW(89:89)),1),"")&amp;CHAR(10)&amp;IFERROR(INDEX(data[[#All],[Vendor Contact Info85]],MATCH(get_cat!$B90&amp;$A$1,data[[#All],[Vendor Name92]]&amp;data[[#All],[Category]],0),),"")</f>
        <v xml:space="preserve">
</v>
      </c>
      <c r="E90" s="8" t="str">
        <f t="array" ref="E90">IFERROR(INDEX(data[[#All],[Category]],MATCH(get_cat!$B90&amp;$A$1,data[[#All],[Vendor Name92]]&amp;data[[#All],[Category]],0),),"")</f>
        <v/>
      </c>
      <c r="F90" s="2" t="str">
        <f t="array" ref="F90">IFERROR(INDEX(data[[#All],[Email]],MATCH(get_cat!$B90&amp;$A$1,data[[#All],[Vendor Name92]]&amp;data[[#All],[Category]],0),),"")</f>
        <v/>
      </c>
      <c r="G90" s="2" t="str">
        <f t="array" ref="G90">IFERROR(INDEX(data[[#All],[COMMBUYS MBPO Link2]],MATCH(get_cat!$B90&amp;$A$1,data[[#All],[Vendor Name92]]&amp;data[[#All],[Category]],0),),"")</f>
        <v/>
      </c>
      <c r="H90" s="4" t="str">
        <f t="array" ref="H90">IFERROR(INDEX(data[[#All],[Prompt Pay83]],MATCH(get_cat!$B90&amp;$A$1,data[[#All],[Vendor Name92]]&amp;data[[#All],[Category]],0),),"")</f>
        <v/>
      </c>
      <c r="I90" s="4" t="str">
        <f t="array" ref="I90">IFERROR(INDEX(data[[#All],[% Markup Prevailing Wage94]],MATCH(get_cat!$B90&amp;$A$1,data[[#All],[Vendor Name92]]&amp;data[[#All],[Category]],0),),"")</f>
        <v/>
      </c>
      <c r="J90" s="1" t="str">
        <f t="array" ref="J90">IFERROR(INDEX(data[[#All],[Statewide]],MATCH(get_cat!$B90&amp;$A$1,data[[#All],[Vendor Name92]]&amp;data[[#All],[Category]],0),),"")</f>
        <v/>
      </c>
      <c r="K90" s="1" t="str">
        <f t="array" ref="K90">IFERROR(INDEX(data[[#All],[Barnstable]],MATCH(get_cat!$B90&amp;$A$1,data[[#All],[Vendor Name92]]&amp;data[[#All],[Category]],0),),"")</f>
        <v/>
      </c>
      <c r="L90" s="1" t="str">
        <f t="array" ref="L90">IFERROR(INDEX(data[[#All],[Berkshire]],MATCH(get_cat!$B90&amp;$A$1,data[[#All],[Vendor Name92]]&amp;data[[#All],[Category]],0),),"")</f>
        <v/>
      </c>
      <c r="M90" s="1" t="str">
        <f t="array" ref="M90">IFERROR(INDEX(data[[#All],[Bristol]],MATCH(get_cat!$B90&amp;$A$1,data[[#All],[Vendor Name92]]&amp;data[[#All],[Category]],0),),"")</f>
        <v/>
      </c>
      <c r="N90" s="1" t="str">
        <f t="array" ref="N90">IFERROR(INDEX(data[[#All],[Dukes]],MATCH(get_cat!$B90&amp;$A$1,data[[#All],[Vendor Name92]]&amp;data[[#All],[Category]],0),),"")</f>
        <v/>
      </c>
      <c r="O90" s="1" t="str">
        <f t="array" ref="O90">IFERROR(INDEX(data[[#All],[Essex]],MATCH(get_cat!$B90&amp;$A$1,data[[#All],[Vendor Name92]]&amp;data[[#All],[Category]],0),),"")</f>
        <v/>
      </c>
      <c r="P90" s="1" t="str">
        <f t="array" ref="P90">IFERROR(INDEX(data[[#All],[Franklin]],MATCH(get_cat!$B90&amp;$A$1,data[[#All],[Vendor Name92]]&amp;data[[#All],[Category]],0),),"")</f>
        <v/>
      </c>
      <c r="Q90" s="1" t="str">
        <f t="array" ref="Q90">IFERROR(INDEX(data[[#All],[Hampden]],MATCH(get_cat!$B90&amp;$A$1,data[[#All],[Vendor Name92]]&amp;data[[#All],[Category]],0),),"")</f>
        <v/>
      </c>
      <c r="R90" s="1" t="str">
        <f t="array" ref="R90">IFERROR(INDEX(data[[#All],[Hampshire]],MATCH(get_cat!$B90&amp;$A$1,data[[#All],[Vendor Name92]]&amp;data[[#All],[Category]],0),),"")</f>
        <v/>
      </c>
      <c r="S90" s="1" t="str">
        <f t="array" ref="S90">IFERROR(INDEX(data[[#All],[Middlesex]],MATCH(get_cat!$B90&amp;$A$1,data[[#All],[Vendor Name92]]&amp;data[[#All],[Category]],0),),"")</f>
        <v/>
      </c>
      <c r="T90" s="1" t="str">
        <f t="array" ref="T90">IFERROR(INDEX(data[[#All],[Nantucket]],MATCH(get_cat!$B90&amp;$A$1,data[[#All],[Vendor Name92]]&amp;data[[#All],[Category]],0),),"")</f>
        <v/>
      </c>
      <c r="U90" s="1" t="str">
        <f t="array" ref="U90">IFERROR(INDEX(data[[#All],[Norfolk]],MATCH(get_cat!$B90&amp;$A$1,data[[#All],[Vendor Name92]]&amp;data[[#All],[Category]],0),),"")</f>
        <v/>
      </c>
      <c r="V90" s="1" t="str">
        <f t="array" ref="V90">IFERROR(INDEX(data[[#All],[Plymouth]],MATCH(get_cat!$B90&amp;$A$1,data[[#All],[Vendor Name92]]&amp;data[[#All],[Category]],0),),"")</f>
        <v/>
      </c>
      <c r="W90" s="1" t="str">
        <f t="array" ref="W90">IFERROR(INDEX(data[[#All],[Suffolk]],MATCH(get_cat!$B90&amp;$A$1,data[[#All],[Vendor Name92]]&amp;data[[#All],[Category]],0),),"")</f>
        <v/>
      </c>
      <c r="X90" s="1" t="str">
        <f t="array" ref="X90">IFERROR(INDEX(data[[#All],[Worcester]],MATCH(get_cat!$B90&amp;$A$1,data[[#All],[Vendor Name92]]&amp;data[[#All],[Category]],0),),"")</f>
        <v/>
      </c>
      <c r="Y90" s="1" t="str">
        <f t="array" ref="Y90">IFERROR(INDEX(data[[#All],[Contract Doc ID]],MATCH(get_cat!$B90&amp;$A$1,data[[#All],[Vendor Name92]]&amp;data[[#All],[Category]],0),),"")</f>
        <v/>
      </c>
      <c r="Z90" s="1" t="str">
        <f t="array" ref="Z90">IFERROR(INDEX(data[[#All],[OSD Contract Manager86]],MATCH(get_cat!$B90&amp;$A$1,data[[#All],[Vendor Name92]]&amp;data[[#All],[Category]],0),),"")</f>
        <v/>
      </c>
      <c r="AA90" s="1" t="str">
        <f t="array" ref="AA90">IFERROR(INDEX(data[[#All],[Emergency Contact87]],MATCH(get_cat!$B90&amp;$A$1,data[[#All],[Vendor Name92]]&amp;data[[#All],[Category]],0),),"")</f>
        <v/>
      </c>
    </row>
    <row r="91" spans="2:27" ht="19.5" x14ac:dyDescent="0.35">
      <c r="B91" s="7" t="str">
        <f t="array" ref="B91">IFERROR(INDEX(data[[#All],[Vendor Name92]],SMALL(IF(data[[#All],[Category]]=$A$1,ROW(data[[#All],[Vendor Name92]])),ROW(90:90)),1),"")</f>
        <v/>
      </c>
      <c r="C91" s="2" t="str">
        <f t="array" ref="C91">IFERROR(INDEX(data[[#All],[Vendor Contact Info85]],MATCH(get_cat!$B91&amp;$A$1,data[[#All],[Vendor Name92]]&amp;data[[#All],[Category]],0),),"")</f>
        <v/>
      </c>
      <c r="D91" s="2" t="str">
        <f t="array" ref="D91">IFERROR(INDEX(data[[#All],[Vendor Name92]],SMALL(IF(data[[#All],[Category]]=$A$1,ROW(data[[#All],[Vendor Name92]])),ROW(90:90)),1),"")&amp;CHAR(10)&amp;IFERROR(INDEX(data[[#All],[Vendor Contact Info85]],MATCH(get_cat!$B91&amp;$A$1,data[[#All],[Vendor Name92]]&amp;data[[#All],[Category]],0),),"")</f>
        <v xml:space="preserve">
</v>
      </c>
      <c r="E91" s="8" t="str">
        <f t="array" ref="E91">IFERROR(INDEX(data[[#All],[Category]],MATCH(get_cat!$B91&amp;$A$1,data[[#All],[Vendor Name92]]&amp;data[[#All],[Category]],0),),"")</f>
        <v/>
      </c>
      <c r="F91" s="2" t="str">
        <f t="array" ref="F91">IFERROR(INDEX(data[[#All],[Email]],MATCH(get_cat!$B91&amp;$A$1,data[[#All],[Vendor Name92]]&amp;data[[#All],[Category]],0),),"")</f>
        <v/>
      </c>
      <c r="G91" s="2" t="str">
        <f t="array" ref="G91">IFERROR(INDEX(data[[#All],[COMMBUYS MBPO Link2]],MATCH(get_cat!$B91&amp;$A$1,data[[#All],[Vendor Name92]]&amp;data[[#All],[Category]],0),),"")</f>
        <v/>
      </c>
      <c r="H91" s="4" t="str">
        <f t="array" ref="H91">IFERROR(INDEX(data[[#All],[Prompt Pay83]],MATCH(get_cat!$B91&amp;$A$1,data[[#All],[Vendor Name92]]&amp;data[[#All],[Category]],0),),"")</f>
        <v/>
      </c>
      <c r="I91" s="4" t="str">
        <f t="array" ref="I91">IFERROR(INDEX(data[[#All],[% Markup Prevailing Wage94]],MATCH(get_cat!$B91&amp;$A$1,data[[#All],[Vendor Name92]]&amp;data[[#All],[Category]],0),),"")</f>
        <v/>
      </c>
      <c r="J91" s="1" t="str">
        <f t="array" ref="J91">IFERROR(INDEX(data[[#All],[Statewide]],MATCH(get_cat!$B91&amp;$A$1,data[[#All],[Vendor Name92]]&amp;data[[#All],[Category]],0),),"")</f>
        <v/>
      </c>
      <c r="K91" s="1" t="str">
        <f t="array" ref="K91">IFERROR(INDEX(data[[#All],[Barnstable]],MATCH(get_cat!$B91&amp;$A$1,data[[#All],[Vendor Name92]]&amp;data[[#All],[Category]],0),),"")</f>
        <v/>
      </c>
      <c r="L91" s="1" t="str">
        <f t="array" ref="L91">IFERROR(INDEX(data[[#All],[Berkshire]],MATCH(get_cat!$B91&amp;$A$1,data[[#All],[Vendor Name92]]&amp;data[[#All],[Category]],0),),"")</f>
        <v/>
      </c>
      <c r="M91" s="1" t="str">
        <f t="array" ref="M91">IFERROR(INDEX(data[[#All],[Bristol]],MATCH(get_cat!$B91&amp;$A$1,data[[#All],[Vendor Name92]]&amp;data[[#All],[Category]],0),),"")</f>
        <v/>
      </c>
      <c r="N91" s="1" t="str">
        <f t="array" ref="N91">IFERROR(INDEX(data[[#All],[Dukes]],MATCH(get_cat!$B91&amp;$A$1,data[[#All],[Vendor Name92]]&amp;data[[#All],[Category]],0),),"")</f>
        <v/>
      </c>
      <c r="O91" s="1" t="str">
        <f t="array" ref="O91">IFERROR(INDEX(data[[#All],[Essex]],MATCH(get_cat!$B91&amp;$A$1,data[[#All],[Vendor Name92]]&amp;data[[#All],[Category]],0),),"")</f>
        <v/>
      </c>
      <c r="P91" s="1" t="str">
        <f t="array" ref="P91">IFERROR(INDEX(data[[#All],[Franklin]],MATCH(get_cat!$B91&amp;$A$1,data[[#All],[Vendor Name92]]&amp;data[[#All],[Category]],0),),"")</f>
        <v/>
      </c>
      <c r="Q91" s="1" t="str">
        <f t="array" ref="Q91">IFERROR(INDEX(data[[#All],[Hampden]],MATCH(get_cat!$B91&amp;$A$1,data[[#All],[Vendor Name92]]&amp;data[[#All],[Category]],0),),"")</f>
        <v/>
      </c>
      <c r="R91" s="1" t="str">
        <f t="array" ref="R91">IFERROR(INDEX(data[[#All],[Hampshire]],MATCH(get_cat!$B91&amp;$A$1,data[[#All],[Vendor Name92]]&amp;data[[#All],[Category]],0),),"")</f>
        <v/>
      </c>
      <c r="S91" s="1" t="str">
        <f t="array" ref="S91">IFERROR(INDEX(data[[#All],[Middlesex]],MATCH(get_cat!$B91&amp;$A$1,data[[#All],[Vendor Name92]]&amp;data[[#All],[Category]],0),),"")</f>
        <v/>
      </c>
      <c r="T91" s="1" t="str">
        <f t="array" ref="T91">IFERROR(INDEX(data[[#All],[Nantucket]],MATCH(get_cat!$B91&amp;$A$1,data[[#All],[Vendor Name92]]&amp;data[[#All],[Category]],0),),"")</f>
        <v/>
      </c>
      <c r="U91" s="1" t="str">
        <f t="array" ref="U91">IFERROR(INDEX(data[[#All],[Norfolk]],MATCH(get_cat!$B91&amp;$A$1,data[[#All],[Vendor Name92]]&amp;data[[#All],[Category]],0),),"")</f>
        <v/>
      </c>
      <c r="V91" s="1" t="str">
        <f t="array" ref="V91">IFERROR(INDEX(data[[#All],[Plymouth]],MATCH(get_cat!$B91&amp;$A$1,data[[#All],[Vendor Name92]]&amp;data[[#All],[Category]],0),),"")</f>
        <v/>
      </c>
      <c r="W91" s="1" t="str">
        <f t="array" ref="W91">IFERROR(INDEX(data[[#All],[Suffolk]],MATCH(get_cat!$B91&amp;$A$1,data[[#All],[Vendor Name92]]&amp;data[[#All],[Category]],0),),"")</f>
        <v/>
      </c>
      <c r="X91" s="1" t="str">
        <f t="array" ref="X91">IFERROR(INDEX(data[[#All],[Worcester]],MATCH(get_cat!$B91&amp;$A$1,data[[#All],[Vendor Name92]]&amp;data[[#All],[Category]],0),),"")</f>
        <v/>
      </c>
      <c r="Y91" s="1" t="str">
        <f t="array" ref="Y91">IFERROR(INDEX(data[[#All],[Contract Doc ID]],MATCH(get_cat!$B91&amp;$A$1,data[[#All],[Vendor Name92]]&amp;data[[#All],[Category]],0),),"")</f>
        <v/>
      </c>
      <c r="Z91" s="1" t="str">
        <f t="array" ref="Z91">IFERROR(INDEX(data[[#All],[OSD Contract Manager86]],MATCH(get_cat!$B91&amp;$A$1,data[[#All],[Vendor Name92]]&amp;data[[#All],[Category]],0),),"")</f>
        <v/>
      </c>
      <c r="AA91" s="1" t="str">
        <f t="array" ref="AA91">IFERROR(INDEX(data[[#All],[Emergency Contact87]],MATCH(get_cat!$B91&amp;$A$1,data[[#All],[Vendor Name92]]&amp;data[[#All],[Category]],0),),"")</f>
        <v/>
      </c>
    </row>
    <row r="92" spans="2:27" ht="19.5" x14ac:dyDescent="0.35">
      <c r="B92" s="7" t="str">
        <f t="array" ref="B92">IFERROR(INDEX(data[[#All],[Vendor Name92]],SMALL(IF(data[[#All],[Category]]=$A$1,ROW(data[[#All],[Vendor Name92]])),ROW(91:91)),1),"")</f>
        <v/>
      </c>
      <c r="C92" s="2" t="str">
        <f t="array" ref="C92">IFERROR(INDEX(data[[#All],[Vendor Contact Info85]],MATCH(get_cat!$B92&amp;$A$1,data[[#All],[Vendor Name92]]&amp;data[[#All],[Category]],0),),"")</f>
        <v/>
      </c>
      <c r="D92" s="2" t="str">
        <f t="array" ref="D92">IFERROR(INDEX(data[[#All],[Vendor Name92]],SMALL(IF(data[[#All],[Category]]=$A$1,ROW(data[[#All],[Vendor Name92]])),ROW(91:91)),1),"")&amp;CHAR(10)&amp;IFERROR(INDEX(data[[#All],[Vendor Contact Info85]],MATCH(get_cat!$B92&amp;$A$1,data[[#All],[Vendor Name92]]&amp;data[[#All],[Category]],0),),"")</f>
        <v xml:space="preserve">
</v>
      </c>
      <c r="E92" s="8" t="str">
        <f t="array" ref="E92">IFERROR(INDEX(data[[#All],[Category]],MATCH(get_cat!$B92&amp;$A$1,data[[#All],[Vendor Name92]]&amp;data[[#All],[Category]],0),),"")</f>
        <v/>
      </c>
      <c r="F92" s="2" t="str">
        <f t="array" ref="F92">IFERROR(INDEX(data[[#All],[Email]],MATCH(get_cat!$B92&amp;$A$1,data[[#All],[Vendor Name92]]&amp;data[[#All],[Category]],0),),"")</f>
        <v/>
      </c>
      <c r="G92" s="2" t="str">
        <f t="array" ref="G92">IFERROR(INDEX(data[[#All],[COMMBUYS MBPO Link2]],MATCH(get_cat!$B92&amp;$A$1,data[[#All],[Vendor Name92]]&amp;data[[#All],[Category]],0),),"")</f>
        <v/>
      </c>
      <c r="H92" s="4" t="str">
        <f t="array" ref="H92">IFERROR(INDEX(data[[#All],[Prompt Pay83]],MATCH(get_cat!$B92&amp;$A$1,data[[#All],[Vendor Name92]]&amp;data[[#All],[Category]],0),),"")</f>
        <v/>
      </c>
      <c r="I92" s="4" t="str">
        <f t="array" ref="I92">IFERROR(INDEX(data[[#All],[% Markup Prevailing Wage94]],MATCH(get_cat!$B92&amp;$A$1,data[[#All],[Vendor Name92]]&amp;data[[#All],[Category]],0),),"")</f>
        <v/>
      </c>
      <c r="J92" s="1" t="str">
        <f t="array" ref="J92">IFERROR(INDEX(data[[#All],[Statewide]],MATCH(get_cat!$B92&amp;$A$1,data[[#All],[Vendor Name92]]&amp;data[[#All],[Category]],0),),"")</f>
        <v/>
      </c>
      <c r="K92" s="1" t="str">
        <f t="array" ref="K92">IFERROR(INDEX(data[[#All],[Barnstable]],MATCH(get_cat!$B92&amp;$A$1,data[[#All],[Vendor Name92]]&amp;data[[#All],[Category]],0),),"")</f>
        <v/>
      </c>
      <c r="L92" s="1" t="str">
        <f t="array" ref="L92">IFERROR(INDEX(data[[#All],[Berkshire]],MATCH(get_cat!$B92&amp;$A$1,data[[#All],[Vendor Name92]]&amp;data[[#All],[Category]],0),),"")</f>
        <v/>
      </c>
      <c r="M92" s="1" t="str">
        <f t="array" ref="M92">IFERROR(INDEX(data[[#All],[Bristol]],MATCH(get_cat!$B92&amp;$A$1,data[[#All],[Vendor Name92]]&amp;data[[#All],[Category]],0),),"")</f>
        <v/>
      </c>
      <c r="N92" s="1" t="str">
        <f t="array" ref="N92">IFERROR(INDEX(data[[#All],[Dukes]],MATCH(get_cat!$B92&amp;$A$1,data[[#All],[Vendor Name92]]&amp;data[[#All],[Category]],0),),"")</f>
        <v/>
      </c>
      <c r="O92" s="1" t="str">
        <f t="array" ref="O92">IFERROR(INDEX(data[[#All],[Essex]],MATCH(get_cat!$B92&amp;$A$1,data[[#All],[Vendor Name92]]&amp;data[[#All],[Category]],0),),"")</f>
        <v/>
      </c>
      <c r="P92" s="1" t="str">
        <f t="array" ref="P92">IFERROR(INDEX(data[[#All],[Franklin]],MATCH(get_cat!$B92&amp;$A$1,data[[#All],[Vendor Name92]]&amp;data[[#All],[Category]],0),),"")</f>
        <v/>
      </c>
      <c r="Q92" s="1" t="str">
        <f t="array" ref="Q92">IFERROR(INDEX(data[[#All],[Hampden]],MATCH(get_cat!$B92&amp;$A$1,data[[#All],[Vendor Name92]]&amp;data[[#All],[Category]],0),),"")</f>
        <v/>
      </c>
      <c r="R92" s="1" t="str">
        <f t="array" ref="R92">IFERROR(INDEX(data[[#All],[Hampshire]],MATCH(get_cat!$B92&amp;$A$1,data[[#All],[Vendor Name92]]&amp;data[[#All],[Category]],0),),"")</f>
        <v/>
      </c>
      <c r="S92" s="1" t="str">
        <f t="array" ref="S92">IFERROR(INDEX(data[[#All],[Middlesex]],MATCH(get_cat!$B92&amp;$A$1,data[[#All],[Vendor Name92]]&amp;data[[#All],[Category]],0),),"")</f>
        <v/>
      </c>
      <c r="T92" s="1" t="str">
        <f t="array" ref="T92">IFERROR(INDEX(data[[#All],[Nantucket]],MATCH(get_cat!$B92&amp;$A$1,data[[#All],[Vendor Name92]]&amp;data[[#All],[Category]],0),),"")</f>
        <v/>
      </c>
      <c r="U92" s="1" t="str">
        <f t="array" ref="U92">IFERROR(INDEX(data[[#All],[Norfolk]],MATCH(get_cat!$B92&amp;$A$1,data[[#All],[Vendor Name92]]&amp;data[[#All],[Category]],0),),"")</f>
        <v/>
      </c>
      <c r="V92" s="1" t="str">
        <f t="array" ref="V92">IFERROR(INDEX(data[[#All],[Plymouth]],MATCH(get_cat!$B92&amp;$A$1,data[[#All],[Vendor Name92]]&amp;data[[#All],[Category]],0),),"")</f>
        <v/>
      </c>
      <c r="W92" s="1" t="str">
        <f t="array" ref="W92">IFERROR(INDEX(data[[#All],[Suffolk]],MATCH(get_cat!$B92&amp;$A$1,data[[#All],[Vendor Name92]]&amp;data[[#All],[Category]],0),),"")</f>
        <v/>
      </c>
      <c r="X92" s="1" t="str">
        <f t="array" ref="X92">IFERROR(INDEX(data[[#All],[Worcester]],MATCH(get_cat!$B92&amp;$A$1,data[[#All],[Vendor Name92]]&amp;data[[#All],[Category]],0),),"")</f>
        <v/>
      </c>
      <c r="Y92" s="1" t="str">
        <f t="array" ref="Y92">IFERROR(INDEX(data[[#All],[Contract Doc ID]],MATCH(get_cat!$B92&amp;$A$1,data[[#All],[Vendor Name92]]&amp;data[[#All],[Category]],0),),"")</f>
        <v/>
      </c>
      <c r="Z92" s="1" t="str">
        <f t="array" ref="Z92">IFERROR(INDEX(data[[#All],[OSD Contract Manager86]],MATCH(get_cat!$B92&amp;$A$1,data[[#All],[Vendor Name92]]&amp;data[[#All],[Category]],0),),"")</f>
        <v/>
      </c>
      <c r="AA92" s="1" t="str">
        <f t="array" ref="AA92">IFERROR(INDEX(data[[#All],[Emergency Contact87]],MATCH(get_cat!$B92&amp;$A$1,data[[#All],[Vendor Name92]]&amp;data[[#All],[Category]],0),),"")</f>
        <v/>
      </c>
    </row>
    <row r="93" spans="2:27" ht="19.5" x14ac:dyDescent="0.35">
      <c r="B93" s="7" t="str">
        <f t="array" ref="B93">IFERROR(INDEX(data[[#All],[Vendor Name92]],SMALL(IF(data[[#All],[Category]]=$A$1,ROW(data[[#All],[Vendor Name92]])),ROW(92:92)),1),"")</f>
        <v/>
      </c>
      <c r="C93" s="2" t="str">
        <f t="array" ref="C93">IFERROR(INDEX(data[[#All],[Vendor Contact Info85]],MATCH(get_cat!$B93&amp;$A$1,data[[#All],[Vendor Name92]]&amp;data[[#All],[Category]],0),),"")</f>
        <v/>
      </c>
      <c r="D93" s="2" t="str">
        <f t="array" ref="D93">IFERROR(INDEX(data[[#All],[Vendor Name92]],SMALL(IF(data[[#All],[Category]]=$A$1,ROW(data[[#All],[Vendor Name92]])),ROW(92:92)),1),"")&amp;CHAR(10)&amp;IFERROR(INDEX(data[[#All],[Vendor Contact Info85]],MATCH(get_cat!$B93&amp;$A$1,data[[#All],[Vendor Name92]]&amp;data[[#All],[Category]],0),),"")</f>
        <v xml:space="preserve">
</v>
      </c>
      <c r="E93" s="8" t="str">
        <f t="array" ref="E93">IFERROR(INDEX(data[[#All],[Category]],MATCH(get_cat!$B93&amp;$A$1,data[[#All],[Vendor Name92]]&amp;data[[#All],[Category]],0),),"")</f>
        <v/>
      </c>
      <c r="F93" s="2" t="str">
        <f t="array" ref="F93">IFERROR(INDEX(data[[#All],[Email]],MATCH(get_cat!$B93&amp;$A$1,data[[#All],[Vendor Name92]]&amp;data[[#All],[Category]],0),),"")</f>
        <v/>
      </c>
      <c r="G93" s="2" t="str">
        <f t="array" ref="G93">IFERROR(INDEX(data[[#All],[COMMBUYS MBPO Link2]],MATCH(get_cat!$B93&amp;$A$1,data[[#All],[Vendor Name92]]&amp;data[[#All],[Category]],0),),"")</f>
        <v/>
      </c>
      <c r="H93" s="4" t="str">
        <f t="array" ref="H93">IFERROR(INDEX(data[[#All],[Prompt Pay83]],MATCH(get_cat!$B93&amp;$A$1,data[[#All],[Vendor Name92]]&amp;data[[#All],[Category]],0),),"")</f>
        <v/>
      </c>
      <c r="I93" s="4" t="str">
        <f t="array" ref="I93">IFERROR(INDEX(data[[#All],[% Markup Prevailing Wage94]],MATCH(get_cat!$B93&amp;$A$1,data[[#All],[Vendor Name92]]&amp;data[[#All],[Category]],0),),"")</f>
        <v/>
      </c>
      <c r="J93" s="1" t="str">
        <f t="array" ref="J93">IFERROR(INDEX(data[[#All],[Statewide]],MATCH(get_cat!$B93&amp;$A$1,data[[#All],[Vendor Name92]]&amp;data[[#All],[Category]],0),),"")</f>
        <v/>
      </c>
      <c r="K93" s="1" t="str">
        <f t="array" ref="K93">IFERROR(INDEX(data[[#All],[Barnstable]],MATCH(get_cat!$B93&amp;$A$1,data[[#All],[Vendor Name92]]&amp;data[[#All],[Category]],0),),"")</f>
        <v/>
      </c>
      <c r="L93" s="1" t="str">
        <f t="array" ref="L93">IFERROR(INDEX(data[[#All],[Berkshire]],MATCH(get_cat!$B93&amp;$A$1,data[[#All],[Vendor Name92]]&amp;data[[#All],[Category]],0),),"")</f>
        <v/>
      </c>
      <c r="M93" s="1" t="str">
        <f t="array" ref="M93">IFERROR(INDEX(data[[#All],[Bristol]],MATCH(get_cat!$B93&amp;$A$1,data[[#All],[Vendor Name92]]&amp;data[[#All],[Category]],0),),"")</f>
        <v/>
      </c>
      <c r="N93" s="1" t="str">
        <f t="array" ref="N93">IFERROR(INDEX(data[[#All],[Dukes]],MATCH(get_cat!$B93&amp;$A$1,data[[#All],[Vendor Name92]]&amp;data[[#All],[Category]],0),),"")</f>
        <v/>
      </c>
      <c r="O93" s="1" t="str">
        <f t="array" ref="O93">IFERROR(INDEX(data[[#All],[Essex]],MATCH(get_cat!$B93&amp;$A$1,data[[#All],[Vendor Name92]]&amp;data[[#All],[Category]],0),),"")</f>
        <v/>
      </c>
      <c r="P93" s="1" t="str">
        <f t="array" ref="P93">IFERROR(INDEX(data[[#All],[Franklin]],MATCH(get_cat!$B93&amp;$A$1,data[[#All],[Vendor Name92]]&amp;data[[#All],[Category]],0),),"")</f>
        <v/>
      </c>
      <c r="Q93" s="1" t="str">
        <f t="array" ref="Q93">IFERROR(INDEX(data[[#All],[Hampden]],MATCH(get_cat!$B93&amp;$A$1,data[[#All],[Vendor Name92]]&amp;data[[#All],[Category]],0),),"")</f>
        <v/>
      </c>
      <c r="R93" s="1" t="str">
        <f t="array" ref="R93">IFERROR(INDEX(data[[#All],[Hampshire]],MATCH(get_cat!$B93&amp;$A$1,data[[#All],[Vendor Name92]]&amp;data[[#All],[Category]],0),),"")</f>
        <v/>
      </c>
      <c r="S93" s="1" t="str">
        <f t="array" ref="S93">IFERROR(INDEX(data[[#All],[Middlesex]],MATCH(get_cat!$B93&amp;$A$1,data[[#All],[Vendor Name92]]&amp;data[[#All],[Category]],0),),"")</f>
        <v/>
      </c>
      <c r="T93" s="1" t="str">
        <f t="array" ref="T93">IFERROR(INDEX(data[[#All],[Nantucket]],MATCH(get_cat!$B93&amp;$A$1,data[[#All],[Vendor Name92]]&amp;data[[#All],[Category]],0),),"")</f>
        <v/>
      </c>
      <c r="U93" s="1" t="str">
        <f t="array" ref="U93">IFERROR(INDEX(data[[#All],[Norfolk]],MATCH(get_cat!$B93&amp;$A$1,data[[#All],[Vendor Name92]]&amp;data[[#All],[Category]],0),),"")</f>
        <v/>
      </c>
      <c r="V93" s="1" t="str">
        <f t="array" ref="V93">IFERROR(INDEX(data[[#All],[Plymouth]],MATCH(get_cat!$B93&amp;$A$1,data[[#All],[Vendor Name92]]&amp;data[[#All],[Category]],0),),"")</f>
        <v/>
      </c>
      <c r="W93" s="1" t="str">
        <f t="array" ref="W93">IFERROR(INDEX(data[[#All],[Suffolk]],MATCH(get_cat!$B93&amp;$A$1,data[[#All],[Vendor Name92]]&amp;data[[#All],[Category]],0),),"")</f>
        <v/>
      </c>
      <c r="X93" s="1" t="str">
        <f t="array" ref="X93">IFERROR(INDEX(data[[#All],[Worcester]],MATCH(get_cat!$B93&amp;$A$1,data[[#All],[Vendor Name92]]&amp;data[[#All],[Category]],0),),"")</f>
        <v/>
      </c>
      <c r="Y93" s="1" t="str">
        <f t="array" ref="Y93">IFERROR(INDEX(data[[#All],[Contract Doc ID]],MATCH(get_cat!$B93&amp;$A$1,data[[#All],[Vendor Name92]]&amp;data[[#All],[Category]],0),),"")</f>
        <v/>
      </c>
      <c r="Z93" s="1" t="str">
        <f t="array" ref="Z93">IFERROR(INDEX(data[[#All],[OSD Contract Manager86]],MATCH(get_cat!$B93&amp;$A$1,data[[#All],[Vendor Name92]]&amp;data[[#All],[Category]],0),),"")</f>
        <v/>
      </c>
      <c r="AA93" s="1" t="str">
        <f t="array" ref="AA93">IFERROR(INDEX(data[[#All],[Emergency Contact87]],MATCH(get_cat!$B93&amp;$A$1,data[[#All],[Vendor Name92]]&amp;data[[#All],[Category]],0),),"")</f>
        <v/>
      </c>
    </row>
    <row r="94" spans="2:27" ht="19.5" x14ac:dyDescent="0.35">
      <c r="B94" s="7" t="str">
        <f t="array" ref="B94">IFERROR(INDEX(data[[#All],[Vendor Name92]],SMALL(IF(data[[#All],[Category]]=$A$1,ROW(data[[#All],[Vendor Name92]])),ROW(93:93)),1),"")</f>
        <v/>
      </c>
      <c r="C94" s="2" t="str">
        <f t="array" ref="C94">IFERROR(INDEX(data[[#All],[Vendor Contact Info85]],MATCH(get_cat!$B94&amp;$A$1,data[[#All],[Vendor Name92]]&amp;data[[#All],[Category]],0),),"")</f>
        <v/>
      </c>
      <c r="D94" s="2" t="str">
        <f t="array" ref="D94">IFERROR(INDEX(data[[#All],[Vendor Name92]],SMALL(IF(data[[#All],[Category]]=$A$1,ROW(data[[#All],[Vendor Name92]])),ROW(93:93)),1),"")&amp;CHAR(10)&amp;IFERROR(INDEX(data[[#All],[Vendor Contact Info85]],MATCH(get_cat!$B94&amp;$A$1,data[[#All],[Vendor Name92]]&amp;data[[#All],[Category]],0),),"")</f>
        <v xml:space="preserve">
</v>
      </c>
      <c r="E94" s="8" t="str">
        <f t="array" ref="E94">IFERROR(INDEX(data[[#All],[Category]],MATCH(get_cat!$B94&amp;$A$1,data[[#All],[Vendor Name92]]&amp;data[[#All],[Category]],0),),"")</f>
        <v/>
      </c>
      <c r="F94" s="2" t="str">
        <f t="array" ref="F94">IFERROR(INDEX(data[[#All],[Email]],MATCH(get_cat!$B94&amp;$A$1,data[[#All],[Vendor Name92]]&amp;data[[#All],[Category]],0),),"")</f>
        <v/>
      </c>
      <c r="G94" s="2" t="str">
        <f t="array" ref="G94">IFERROR(INDEX(data[[#All],[COMMBUYS MBPO Link2]],MATCH(get_cat!$B94&amp;$A$1,data[[#All],[Vendor Name92]]&amp;data[[#All],[Category]],0),),"")</f>
        <v/>
      </c>
      <c r="H94" s="4" t="str">
        <f t="array" ref="H94">IFERROR(INDEX(data[[#All],[Prompt Pay83]],MATCH(get_cat!$B94&amp;$A$1,data[[#All],[Vendor Name92]]&amp;data[[#All],[Category]],0),),"")</f>
        <v/>
      </c>
      <c r="I94" s="4" t="str">
        <f t="array" ref="I94">IFERROR(INDEX(data[[#All],[% Markup Prevailing Wage94]],MATCH(get_cat!$B94&amp;$A$1,data[[#All],[Vendor Name92]]&amp;data[[#All],[Category]],0),),"")</f>
        <v/>
      </c>
      <c r="J94" s="1" t="str">
        <f t="array" ref="J94">IFERROR(INDEX(data[[#All],[Statewide]],MATCH(get_cat!$B94&amp;$A$1,data[[#All],[Vendor Name92]]&amp;data[[#All],[Category]],0),),"")</f>
        <v/>
      </c>
      <c r="K94" s="1" t="str">
        <f t="array" ref="K94">IFERROR(INDEX(data[[#All],[Barnstable]],MATCH(get_cat!$B94&amp;$A$1,data[[#All],[Vendor Name92]]&amp;data[[#All],[Category]],0),),"")</f>
        <v/>
      </c>
      <c r="L94" s="1" t="str">
        <f t="array" ref="L94">IFERROR(INDEX(data[[#All],[Berkshire]],MATCH(get_cat!$B94&amp;$A$1,data[[#All],[Vendor Name92]]&amp;data[[#All],[Category]],0),),"")</f>
        <v/>
      </c>
      <c r="M94" s="1" t="str">
        <f t="array" ref="M94">IFERROR(INDEX(data[[#All],[Bristol]],MATCH(get_cat!$B94&amp;$A$1,data[[#All],[Vendor Name92]]&amp;data[[#All],[Category]],0),),"")</f>
        <v/>
      </c>
      <c r="N94" s="1" t="str">
        <f t="array" ref="N94">IFERROR(INDEX(data[[#All],[Dukes]],MATCH(get_cat!$B94&amp;$A$1,data[[#All],[Vendor Name92]]&amp;data[[#All],[Category]],0),),"")</f>
        <v/>
      </c>
      <c r="O94" s="1" t="str">
        <f t="array" ref="O94">IFERROR(INDEX(data[[#All],[Essex]],MATCH(get_cat!$B94&amp;$A$1,data[[#All],[Vendor Name92]]&amp;data[[#All],[Category]],0),),"")</f>
        <v/>
      </c>
      <c r="P94" s="1" t="str">
        <f t="array" ref="P94">IFERROR(INDEX(data[[#All],[Franklin]],MATCH(get_cat!$B94&amp;$A$1,data[[#All],[Vendor Name92]]&amp;data[[#All],[Category]],0),),"")</f>
        <v/>
      </c>
      <c r="Q94" s="1" t="str">
        <f t="array" ref="Q94">IFERROR(INDEX(data[[#All],[Hampden]],MATCH(get_cat!$B94&amp;$A$1,data[[#All],[Vendor Name92]]&amp;data[[#All],[Category]],0),),"")</f>
        <v/>
      </c>
      <c r="R94" s="1" t="str">
        <f t="array" ref="R94">IFERROR(INDEX(data[[#All],[Hampshire]],MATCH(get_cat!$B94&amp;$A$1,data[[#All],[Vendor Name92]]&amp;data[[#All],[Category]],0),),"")</f>
        <v/>
      </c>
      <c r="S94" s="1" t="str">
        <f t="array" ref="S94">IFERROR(INDEX(data[[#All],[Middlesex]],MATCH(get_cat!$B94&amp;$A$1,data[[#All],[Vendor Name92]]&amp;data[[#All],[Category]],0),),"")</f>
        <v/>
      </c>
      <c r="T94" s="1" t="str">
        <f t="array" ref="T94">IFERROR(INDEX(data[[#All],[Nantucket]],MATCH(get_cat!$B94&amp;$A$1,data[[#All],[Vendor Name92]]&amp;data[[#All],[Category]],0),),"")</f>
        <v/>
      </c>
      <c r="U94" s="1" t="str">
        <f t="array" ref="U94">IFERROR(INDEX(data[[#All],[Norfolk]],MATCH(get_cat!$B94&amp;$A$1,data[[#All],[Vendor Name92]]&amp;data[[#All],[Category]],0),),"")</f>
        <v/>
      </c>
      <c r="V94" s="1" t="str">
        <f t="array" ref="V94">IFERROR(INDEX(data[[#All],[Plymouth]],MATCH(get_cat!$B94&amp;$A$1,data[[#All],[Vendor Name92]]&amp;data[[#All],[Category]],0),),"")</f>
        <v/>
      </c>
      <c r="W94" s="1" t="str">
        <f t="array" ref="W94">IFERROR(INDEX(data[[#All],[Suffolk]],MATCH(get_cat!$B94&amp;$A$1,data[[#All],[Vendor Name92]]&amp;data[[#All],[Category]],0),),"")</f>
        <v/>
      </c>
      <c r="X94" s="1" t="str">
        <f t="array" ref="X94">IFERROR(INDEX(data[[#All],[Worcester]],MATCH(get_cat!$B94&amp;$A$1,data[[#All],[Vendor Name92]]&amp;data[[#All],[Category]],0),),"")</f>
        <v/>
      </c>
      <c r="Y94" s="1" t="str">
        <f t="array" ref="Y94">IFERROR(INDEX(data[[#All],[Contract Doc ID]],MATCH(get_cat!$B94&amp;$A$1,data[[#All],[Vendor Name92]]&amp;data[[#All],[Category]],0),),"")</f>
        <v/>
      </c>
      <c r="Z94" s="1" t="str">
        <f t="array" ref="Z94">IFERROR(INDEX(data[[#All],[OSD Contract Manager86]],MATCH(get_cat!$B94&amp;$A$1,data[[#All],[Vendor Name92]]&amp;data[[#All],[Category]],0),),"")</f>
        <v/>
      </c>
      <c r="AA94" s="1" t="str">
        <f t="array" ref="AA94">IFERROR(INDEX(data[[#All],[Emergency Contact87]],MATCH(get_cat!$B94&amp;$A$1,data[[#All],[Vendor Name92]]&amp;data[[#All],[Category]],0),),"")</f>
        <v/>
      </c>
    </row>
    <row r="95" spans="2:27" ht="19.5" x14ac:dyDescent="0.35">
      <c r="B95" s="7" t="str">
        <f t="array" ref="B95">IFERROR(INDEX(data[[#All],[Vendor Name92]],SMALL(IF(data[[#All],[Category]]=$A$1,ROW(data[[#All],[Vendor Name92]])),ROW(94:94)),1),"")</f>
        <v/>
      </c>
      <c r="C95" s="2" t="str">
        <f t="array" ref="C95">IFERROR(INDEX(data[[#All],[Vendor Contact Info85]],MATCH(get_cat!$B95&amp;$A$1,data[[#All],[Vendor Name92]]&amp;data[[#All],[Category]],0),),"")</f>
        <v/>
      </c>
      <c r="D95" s="2" t="str">
        <f t="array" ref="D95">IFERROR(INDEX(data[[#All],[Vendor Name92]],SMALL(IF(data[[#All],[Category]]=$A$1,ROW(data[[#All],[Vendor Name92]])),ROW(94:94)),1),"")&amp;CHAR(10)&amp;IFERROR(INDEX(data[[#All],[Vendor Contact Info85]],MATCH(get_cat!$B95&amp;$A$1,data[[#All],[Vendor Name92]]&amp;data[[#All],[Category]],0),),"")</f>
        <v xml:space="preserve">
</v>
      </c>
      <c r="E95" s="8" t="str">
        <f t="array" ref="E95">IFERROR(INDEX(data[[#All],[Category]],MATCH(get_cat!$B95&amp;$A$1,data[[#All],[Vendor Name92]]&amp;data[[#All],[Category]],0),),"")</f>
        <v/>
      </c>
      <c r="F95" s="2" t="str">
        <f t="array" ref="F95">IFERROR(INDEX(data[[#All],[Email]],MATCH(get_cat!$B95&amp;$A$1,data[[#All],[Vendor Name92]]&amp;data[[#All],[Category]],0),),"")</f>
        <v/>
      </c>
      <c r="G95" s="2" t="str">
        <f t="array" ref="G95">IFERROR(INDEX(data[[#All],[COMMBUYS MBPO Link2]],MATCH(get_cat!$B95&amp;$A$1,data[[#All],[Vendor Name92]]&amp;data[[#All],[Category]],0),),"")</f>
        <v/>
      </c>
      <c r="H95" s="4" t="str">
        <f t="array" ref="H95">IFERROR(INDEX(data[[#All],[Prompt Pay83]],MATCH(get_cat!$B95&amp;$A$1,data[[#All],[Vendor Name92]]&amp;data[[#All],[Category]],0),),"")</f>
        <v/>
      </c>
      <c r="I95" s="4" t="str">
        <f t="array" ref="I95">IFERROR(INDEX(data[[#All],[% Markup Prevailing Wage94]],MATCH(get_cat!$B95&amp;$A$1,data[[#All],[Vendor Name92]]&amp;data[[#All],[Category]],0),),"")</f>
        <v/>
      </c>
      <c r="J95" s="1" t="str">
        <f t="array" ref="J95">IFERROR(INDEX(data[[#All],[Statewide]],MATCH(get_cat!$B95&amp;$A$1,data[[#All],[Vendor Name92]]&amp;data[[#All],[Category]],0),),"")</f>
        <v/>
      </c>
      <c r="K95" s="1" t="str">
        <f t="array" ref="K95">IFERROR(INDEX(data[[#All],[Barnstable]],MATCH(get_cat!$B95&amp;$A$1,data[[#All],[Vendor Name92]]&amp;data[[#All],[Category]],0),),"")</f>
        <v/>
      </c>
      <c r="L95" s="1" t="str">
        <f t="array" ref="L95">IFERROR(INDEX(data[[#All],[Berkshire]],MATCH(get_cat!$B95&amp;$A$1,data[[#All],[Vendor Name92]]&amp;data[[#All],[Category]],0),),"")</f>
        <v/>
      </c>
      <c r="M95" s="1" t="str">
        <f t="array" ref="M95">IFERROR(INDEX(data[[#All],[Bristol]],MATCH(get_cat!$B95&amp;$A$1,data[[#All],[Vendor Name92]]&amp;data[[#All],[Category]],0),),"")</f>
        <v/>
      </c>
      <c r="N95" s="1" t="str">
        <f t="array" ref="N95">IFERROR(INDEX(data[[#All],[Dukes]],MATCH(get_cat!$B95&amp;$A$1,data[[#All],[Vendor Name92]]&amp;data[[#All],[Category]],0),),"")</f>
        <v/>
      </c>
      <c r="O95" s="1" t="str">
        <f t="array" ref="O95">IFERROR(INDEX(data[[#All],[Essex]],MATCH(get_cat!$B95&amp;$A$1,data[[#All],[Vendor Name92]]&amp;data[[#All],[Category]],0),),"")</f>
        <v/>
      </c>
      <c r="P95" s="1" t="str">
        <f t="array" ref="P95">IFERROR(INDEX(data[[#All],[Franklin]],MATCH(get_cat!$B95&amp;$A$1,data[[#All],[Vendor Name92]]&amp;data[[#All],[Category]],0),),"")</f>
        <v/>
      </c>
      <c r="Q95" s="1" t="str">
        <f t="array" ref="Q95">IFERROR(INDEX(data[[#All],[Hampden]],MATCH(get_cat!$B95&amp;$A$1,data[[#All],[Vendor Name92]]&amp;data[[#All],[Category]],0),),"")</f>
        <v/>
      </c>
      <c r="R95" s="1" t="str">
        <f t="array" ref="R95">IFERROR(INDEX(data[[#All],[Hampshire]],MATCH(get_cat!$B95&amp;$A$1,data[[#All],[Vendor Name92]]&amp;data[[#All],[Category]],0),),"")</f>
        <v/>
      </c>
      <c r="S95" s="1" t="str">
        <f t="array" ref="S95">IFERROR(INDEX(data[[#All],[Middlesex]],MATCH(get_cat!$B95&amp;$A$1,data[[#All],[Vendor Name92]]&amp;data[[#All],[Category]],0),),"")</f>
        <v/>
      </c>
      <c r="T95" s="1" t="str">
        <f t="array" ref="T95">IFERROR(INDEX(data[[#All],[Nantucket]],MATCH(get_cat!$B95&amp;$A$1,data[[#All],[Vendor Name92]]&amp;data[[#All],[Category]],0),),"")</f>
        <v/>
      </c>
      <c r="U95" s="1" t="str">
        <f t="array" ref="U95">IFERROR(INDEX(data[[#All],[Norfolk]],MATCH(get_cat!$B95&amp;$A$1,data[[#All],[Vendor Name92]]&amp;data[[#All],[Category]],0),),"")</f>
        <v/>
      </c>
      <c r="V95" s="1" t="str">
        <f t="array" ref="V95">IFERROR(INDEX(data[[#All],[Plymouth]],MATCH(get_cat!$B95&amp;$A$1,data[[#All],[Vendor Name92]]&amp;data[[#All],[Category]],0),),"")</f>
        <v/>
      </c>
      <c r="W95" s="1" t="str">
        <f t="array" ref="W95">IFERROR(INDEX(data[[#All],[Suffolk]],MATCH(get_cat!$B95&amp;$A$1,data[[#All],[Vendor Name92]]&amp;data[[#All],[Category]],0),),"")</f>
        <v/>
      </c>
      <c r="X95" s="1" t="str">
        <f t="array" ref="X95">IFERROR(INDEX(data[[#All],[Worcester]],MATCH(get_cat!$B95&amp;$A$1,data[[#All],[Vendor Name92]]&amp;data[[#All],[Category]],0),),"")</f>
        <v/>
      </c>
      <c r="Y95" s="1" t="str">
        <f t="array" ref="Y95">IFERROR(INDEX(data[[#All],[Contract Doc ID]],MATCH(get_cat!$B95&amp;$A$1,data[[#All],[Vendor Name92]]&amp;data[[#All],[Category]],0),),"")</f>
        <v/>
      </c>
      <c r="Z95" s="1" t="str">
        <f t="array" ref="Z95">IFERROR(INDEX(data[[#All],[OSD Contract Manager86]],MATCH(get_cat!$B95&amp;$A$1,data[[#All],[Vendor Name92]]&amp;data[[#All],[Category]],0),),"")</f>
        <v/>
      </c>
      <c r="AA95" s="1" t="str">
        <f t="array" ref="AA95">IFERROR(INDEX(data[[#All],[Emergency Contact87]],MATCH(get_cat!$B95&amp;$A$1,data[[#All],[Vendor Name92]]&amp;data[[#All],[Category]],0),),"")</f>
        <v/>
      </c>
    </row>
    <row r="96" spans="2:27" ht="19.5" x14ac:dyDescent="0.35">
      <c r="B96" s="7" t="str">
        <f t="array" ref="B96">IFERROR(INDEX(data[[#All],[Vendor Name92]],SMALL(IF(data[[#All],[Category]]=$A$1,ROW(data[[#All],[Vendor Name92]])),ROW(95:95)),1),"")</f>
        <v/>
      </c>
      <c r="C96" s="2" t="str">
        <f t="array" ref="C96">IFERROR(INDEX(data[[#All],[Vendor Contact Info85]],MATCH(get_cat!$B96&amp;$A$1,data[[#All],[Vendor Name92]]&amp;data[[#All],[Category]],0),),"")</f>
        <v/>
      </c>
      <c r="D96" s="2" t="str">
        <f t="array" ref="D96">IFERROR(INDEX(data[[#All],[Vendor Name92]],SMALL(IF(data[[#All],[Category]]=$A$1,ROW(data[[#All],[Vendor Name92]])),ROW(95:95)),1),"")&amp;CHAR(10)&amp;IFERROR(INDEX(data[[#All],[Vendor Contact Info85]],MATCH(get_cat!$B96&amp;$A$1,data[[#All],[Vendor Name92]]&amp;data[[#All],[Category]],0),),"")</f>
        <v xml:space="preserve">
</v>
      </c>
      <c r="E96" s="8" t="str">
        <f t="array" ref="E96">IFERROR(INDEX(data[[#All],[Category]],MATCH(get_cat!$B96&amp;$A$1,data[[#All],[Vendor Name92]]&amp;data[[#All],[Category]],0),),"")</f>
        <v/>
      </c>
      <c r="F96" s="2" t="str">
        <f t="array" ref="F96">IFERROR(INDEX(data[[#All],[Email]],MATCH(get_cat!$B96&amp;$A$1,data[[#All],[Vendor Name92]]&amp;data[[#All],[Category]],0),),"")</f>
        <v/>
      </c>
      <c r="G96" s="2" t="str">
        <f t="array" ref="G96">IFERROR(INDEX(data[[#All],[COMMBUYS MBPO Link2]],MATCH(get_cat!$B96&amp;$A$1,data[[#All],[Vendor Name92]]&amp;data[[#All],[Category]],0),),"")</f>
        <v/>
      </c>
      <c r="H96" s="4" t="str">
        <f t="array" ref="H96">IFERROR(INDEX(data[[#All],[Prompt Pay83]],MATCH(get_cat!$B96&amp;$A$1,data[[#All],[Vendor Name92]]&amp;data[[#All],[Category]],0),),"")</f>
        <v/>
      </c>
      <c r="I96" s="4" t="str">
        <f t="array" ref="I96">IFERROR(INDEX(data[[#All],[% Markup Prevailing Wage94]],MATCH(get_cat!$B96&amp;$A$1,data[[#All],[Vendor Name92]]&amp;data[[#All],[Category]],0),),"")</f>
        <v/>
      </c>
      <c r="J96" s="1" t="str">
        <f t="array" ref="J96">IFERROR(INDEX(data[[#All],[Statewide]],MATCH(get_cat!$B96&amp;$A$1,data[[#All],[Vendor Name92]]&amp;data[[#All],[Category]],0),),"")</f>
        <v/>
      </c>
      <c r="K96" s="1" t="str">
        <f t="array" ref="K96">IFERROR(INDEX(data[[#All],[Barnstable]],MATCH(get_cat!$B96&amp;$A$1,data[[#All],[Vendor Name92]]&amp;data[[#All],[Category]],0),),"")</f>
        <v/>
      </c>
      <c r="L96" s="1" t="str">
        <f t="array" ref="L96">IFERROR(INDEX(data[[#All],[Berkshire]],MATCH(get_cat!$B96&amp;$A$1,data[[#All],[Vendor Name92]]&amp;data[[#All],[Category]],0),),"")</f>
        <v/>
      </c>
      <c r="M96" s="1" t="str">
        <f t="array" ref="M96">IFERROR(INDEX(data[[#All],[Bristol]],MATCH(get_cat!$B96&amp;$A$1,data[[#All],[Vendor Name92]]&amp;data[[#All],[Category]],0),),"")</f>
        <v/>
      </c>
      <c r="N96" s="1" t="str">
        <f t="array" ref="N96">IFERROR(INDEX(data[[#All],[Dukes]],MATCH(get_cat!$B96&amp;$A$1,data[[#All],[Vendor Name92]]&amp;data[[#All],[Category]],0),),"")</f>
        <v/>
      </c>
      <c r="O96" s="1" t="str">
        <f t="array" ref="O96">IFERROR(INDEX(data[[#All],[Essex]],MATCH(get_cat!$B96&amp;$A$1,data[[#All],[Vendor Name92]]&amp;data[[#All],[Category]],0),),"")</f>
        <v/>
      </c>
      <c r="P96" s="1" t="str">
        <f t="array" ref="P96">IFERROR(INDEX(data[[#All],[Franklin]],MATCH(get_cat!$B96&amp;$A$1,data[[#All],[Vendor Name92]]&amp;data[[#All],[Category]],0),),"")</f>
        <v/>
      </c>
      <c r="Q96" s="1" t="str">
        <f t="array" ref="Q96">IFERROR(INDEX(data[[#All],[Hampden]],MATCH(get_cat!$B96&amp;$A$1,data[[#All],[Vendor Name92]]&amp;data[[#All],[Category]],0),),"")</f>
        <v/>
      </c>
      <c r="R96" s="1" t="str">
        <f t="array" ref="R96">IFERROR(INDEX(data[[#All],[Hampshire]],MATCH(get_cat!$B96&amp;$A$1,data[[#All],[Vendor Name92]]&amp;data[[#All],[Category]],0),),"")</f>
        <v/>
      </c>
      <c r="S96" s="1" t="str">
        <f t="array" ref="S96">IFERROR(INDEX(data[[#All],[Middlesex]],MATCH(get_cat!$B96&amp;$A$1,data[[#All],[Vendor Name92]]&amp;data[[#All],[Category]],0),),"")</f>
        <v/>
      </c>
      <c r="T96" s="1" t="str">
        <f t="array" ref="T96">IFERROR(INDEX(data[[#All],[Nantucket]],MATCH(get_cat!$B96&amp;$A$1,data[[#All],[Vendor Name92]]&amp;data[[#All],[Category]],0),),"")</f>
        <v/>
      </c>
      <c r="U96" s="1" t="str">
        <f t="array" ref="U96">IFERROR(INDEX(data[[#All],[Norfolk]],MATCH(get_cat!$B96&amp;$A$1,data[[#All],[Vendor Name92]]&amp;data[[#All],[Category]],0),),"")</f>
        <v/>
      </c>
      <c r="V96" s="1" t="str">
        <f t="array" ref="V96">IFERROR(INDEX(data[[#All],[Plymouth]],MATCH(get_cat!$B96&amp;$A$1,data[[#All],[Vendor Name92]]&amp;data[[#All],[Category]],0),),"")</f>
        <v/>
      </c>
      <c r="W96" s="1" t="str">
        <f t="array" ref="W96">IFERROR(INDEX(data[[#All],[Suffolk]],MATCH(get_cat!$B96&amp;$A$1,data[[#All],[Vendor Name92]]&amp;data[[#All],[Category]],0),),"")</f>
        <v/>
      </c>
      <c r="X96" s="1" t="str">
        <f t="array" ref="X96">IFERROR(INDEX(data[[#All],[Worcester]],MATCH(get_cat!$B96&amp;$A$1,data[[#All],[Vendor Name92]]&amp;data[[#All],[Category]],0),),"")</f>
        <v/>
      </c>
      <c r="Y96" s="1" t="str">
        <f t="array" ref="Y96">IFERROR(INDEX(data[[#All],[Contract Doc ID]],MATCH(get_cat!$B96&amp;$A$1,data[[#All],[Vendor Name92]]&amp;data[[#All],[Category]],0),),"")</f>
        <v/>
      </c>
      <c r="Z96" s="1" t="str">
        <f t="array" ref="Z96">IFERROR(INDEX(data[[#All],[OSD Contract Manager86]],MATCH(get_cat!$B96&amp;$A$1,data[[#All],[Vendor Name92]]&amp;data[[#All],[Category]],0),),"")</f>
        <v/>
      </c>
      <c r="AA96" s="1" t="str">
        <f t="array" ref="AA96">IFERROR(INDEX(data[[#All],[Emergency Contact87]],MATCH(get_cat!$B96&amp;$A$1,data[[#All],[Vendor Name92]]&amp;data[[#All],[Category]],0),),"")</f>
        <v/>
      </c>
    </row>
    <row r="97" spans="2:27" ht="19.5" x14ac:dyDescent="0.35">
      <c r="B97" s="7" t="str">
        <f t="array" ref="B97">IFERROR(INDEX(data[[#All],[Vendor Name92]],SMALL(IF(data[[#All],[Category]]=$A$1,ROW(data[[#All],[Vendor Name92]])),ROW(96:96)),1),"")</f>
        <v/>
      </c>
      <c r="C97" s="2" t="str">
        <f t="array" ref="C97">IFERROR(INDEX(data[[#All],[Vendor Contact Info85]],MATCH(get_cat!$B97&amp;$A$1,data[[#All],[Vendor Name92]]&amp;data[[#All],[Category]],0),),"")</f>
        <v/>
      </c>
      <c r="D97" s="2" t="str">
        <f t="array" ref="D97">IFERROR(INDEX(data[[#All],[Vendor Name92]],SMALL(IF(data[[#All],[Category]]=$A$1,ROW(data[[#All],[Vendor Name92]])),ROW(96:96)),1),"")&amp;CHAR(10)&amp;IFERROR(INDEX(data[[#All],[Vendor Contact Info85]],MATCH(get_cat!$B97&amp;$A$1,data[[#All],[Vendor Name92]]&amp;data[[#All],[Category]],0),),"")</f>
        <v xml:space="preserve">
</v>
      </c>
      <c r="E97" s="8" t="str">
        <f t="array" ref="E97">IFERROR(INDEX(data[[#All],[Category]],MATCH(get_cat!$B97&amp;$A$1,data[[#All],[Vendor Name92]]&amp;data[[#All],[Category]],0),),"")</f>
        <v/>
      </c>
      <c r="F97" s="2" t="str">
        <f t="array" ref="F97">IFERROR(INDEX(data[[#All],[Email]],MATCH(get_cat!$B97&amp;$A$1,data[[#All],[Vendor Name92]]&amp;data[[#All],[Category]],0),),"")</f>
        <v/>
      </c>
      <c r="G97" s="2" t="str">
        <f t="array" ref="G97">IFERROR(INDEX(data[[#All],[COMMBUYS MBPO Link2]],MATCH(get_cat!$B97&amp;$A$1,data[[#All],[Vendor Name92]]&amp;data[[#All],[Category]],0),),"")</f>
        <v/>
      </c>
      <c r="H97" s="4" t="str">
        <f t="array" ref="H97">IFERROR(INDEX(data[[#All],[Prompt Pay83]],MATCH(get_cat!$B97&amp;$A$1,data[[#All],[Vendor Name92]]&amp;data[[#All],[Category]],0),),"")</f>
        <v/>
      </c>
      <c r="I97" s="4" t="str">
        <f t="array" ref="I97">IFERROR(INDEX(data[[#All],[% Markup Prevailing Wage94]],MATCH(get_cat!$B97&amp;$A$1,data[[#All],[Vendor Name92]]&amp;data[[#All],[Category]],0),),"")</f>
        <v/>
      </c>
      <c r="J97" s="1" t="str">
        <f t="array" ref="J97">IFERROR(INDEX(data[[#All],[Statewide]],MATCH(get_cat!$B97&amp;$A$1,data[[#All],[Vendor Name92]]&amp;data[[#All],[Category]],0),),"")</f>
        <v/>
      </c>
      <c r="K97" s="1" t="str">
        <f t="array" ref="K97">IFERROR(INDEX(data[[#All],[Barnstable]],MATCH(get_cat!$B97&amp;$A$1,data[[#All],[Vendor Name92]]&amp;data[[#All],[Category]],0),),"")</f>
        <v/>
      </c>
      <c r="L97" s="1" t="str">
        <f t="array" ref="L97">IFERROR(INDEX(data[[#All],[Berkshire]],MATCH(get_cat!$B97&amp;$A$1,data[[#All],[Vendor Name92]]&amp;data[[#All],[Category]],0),),"")</f>
        <v/>
      </c>
      <c r="M97" s="1" t="str">
        <f t="array" ref="M97">IFERROR(INDEX(data[[#All],[Bristol]],MATCH(get_cat!$B97&amp;$A$1,data[[#All],[Vendor Name92]]&amp;data[[#All],[Category]],0),),"")</f>
        <v/>
      </c>
      <c r="N97" s="1" t="str">
        <f t="array" ref="N97">IFERROR(INDEX(data[[#All],[Dukes]],MATCH(get_cat!$B97&amp;$A$1,data[[#All],[Vendor Name92]]&amp;data[[#All],[Category]],0),),"")</f>
        <v/>
      </c>
      <c r="O97" s="1" t="str">
        <f t="array" ref="O97">IFERROR(INDEX(data[[#All],[Essex]],MATCH(get_cat!$B97&amp;$A$1,data[[#All],[Vendor Name92]]&amp;data[[#All],[Category]],0),),"")</f>
        <v/>
      </c>
      <c r="P97" s="1" t="str">
        <f t="array" ref="P97">IFERROR(INDEX(data[[#All],[Franklin]],MATCH(get_cat!$B97&amp;$A$1,data[[#All],[Vendor Name92]]&amp;data[[#All],[Category]],0),),"")</f>
        <v/>
      </c>
      <c r="Q97" s="1" t="str">
        <f t="array" ref="Q97">IFERROR(INDEX(data[[#All],[Hampden]],MATCH(get_cat!$B97&amp;$A$1,data[[#All],[Vendor Name92]]&amp;data[[#All],[Category]],0),),"")</f>
        <v/>
      </c>
      <c r="R97" s="1" t="str">
        <f t="array" ref="R97">IFERROR(INDEX(data[[#All],[Hampshire]],MATCH(get_cat!$B97&amp;$A$1,data[[#All],[Vendor Name92]]&amp;data[[#All],[Category]],0),),"")</f>
        <v/>
      </c>
      <c r="S97" s="1" t="str">
        <f t="array" ref="S97">IFERROR(INDEX(data[[#All],[Middlesex]],MATCH(get_cat!$B97&amp;$A$1,data[[#All],[Vendor Name92]]&amp;data[[#All],[Category]],0),),"")</f>
        <v/>
      </c>
      <c r="T97" s="1" t="str">
        <f t="array" ref="T97">IFERROR(INDEX(data[[#All],[Nantucket]],MATCH(get_cat!$B97&amp;$A$1,data[[#All],[Vendor Name92]]&amp;data[[#All],[Category]],0),),"")</f>
        <v/>
      </c>
      <c r="U97" s="1" t="str">
        <f t="array" ref="U97">IFERROR(INDEX(data[[#All],[Norfolk]],MATCH(get_cat!$B97&amp;$A$1,data[[#All],[Vendor Name92]]&amp;data[[#All],[Category]],0),),"")</f>
        <v/>
      </c>
      <c r="V97" s="1" t="str">
        <f t="array" ref="V97">IFERROR(INDEX(data[[#All],[Plymouth]],MATCH(get_cat!$B97&amp;$A$1,data[[#All],[Vendor Name92]]&amp;data[[#All],[Category]],0),),"")</f>
        <v/>
      </c>
      <c r="W97" s="1" t="str">
        <f t="array" ref="W97">IFERROR(INDEX(data[[#All],[Suffolk]],MATCH(get_cat!$B97&amp;$A$1,data[[#All],[Vendor Name92]]&amp;data[[#All],[Category]],0),),"")</f>
        <v/>
      </c>
      <c r="X97" s="1" t="str">
        <f t="array" ref="X97">IFERROR(INDEX(data[[#All],[Worcester]],MATCH(get_cat!$B97&amp;$A$1,data[[#All],[Vendor Name92]]&amp;data[[#All],[Category]],0),),"")</f>
        <v/>
      </c>
      <c r="Y97" s="1" t="str">
        <f t="array" ref="Y97">IFERROR(INDEX(data[[#All],[Contract Doc ID]],MATCH(get_cat!$B97&amp;$A$1,data[[#All],[Vendor Name92]]&amp;data[[#All],[Category]],0),),"")</f>
        <v/>
      </c>
      <c r="Z97" s="1" t="str">
        <f t="array" ref="Z97">IFERROR(INDEX(data[[#All],[OSD Contract Manager86]],MATCH(get_cat!$B97&amp;$A$1,data[[#All],[Vendor Name92]]&amp;data[[#All],[Category]],0),),"")</f>
        <v/>
      </c>
      <c r="AA97" s="1" t="str">
        <f t="array" ref="AA97">IFERROR(INDEX(data[[#All],[Emergency Contact87]],MATCH(get_cat!$B97&amp;$A$1,data[[#All],[Vendor Name92]]&amp;data[[#All],[Category]],0),),"")</f>
        <v/>
      </c>
    </row>
    <row r="98" spans="2:27" ht="19.5" x14ac:dyDescent="0.35">
      <c r="B98" s="7" t="str">
        <f t="array" ref="B98">IFERROR(INDEX(data[[#All],[Vendor Name92]],SMALL(IF(data[[#All],[Category]]=$A$1,ROW(data[[#All],[Vendor Name92]])),ROW(97:97)),1),"")</f>
        <v/>
      </c>
      <c r="C98" s="2" t="str">
        <f t="array" ref="C98">IFERROR(INDEX(data[[#All],[Vendor Contact Info85]],MATCH(get_cat!$B98&amp;$A$1,data[[#All],[Vendor Name92]]&amp;data[[#All],[Category]],0),),"")</f>
        <v/>
      </c>
      <c r="D98" s="2" t="str">
        <f t="array" ref="D98">IFERROR(INDEX(data[[#All],[Vendor Name92]],SMALL(IF(data[[#All],[Category]]=$A$1,ROW(data[[#All],[Vendor Name92]])),ROW(97:97)),1),"")&amp;CHAR(10)&amp;IFERROR(INDEX(data[[#All],[Vendor Contact Info85]],MATCH(get_cat!$B98&amp;$A$1,data[[#All],[Vendor Name92]]&amp;data[[#All],[Category]],0),),"")</f>
        <v xml:space="preserve">
</v>
      </c>
      <c r="E98" s="8" t="str">
        <f t="array" ref="E98">IFERROR(INDEX(data[[#All],[Category]],MATCH(get_cat!$B98&amp;$A$1,data[[#All],[Vendor Name92]]&amp;data[[#All],[Category]],0),),"")</f>
        <v/>
      </c>
      <c r="F98" s="2" t="str">
        <f t="array" ref="F98">IFERROR(INDEX(data[[#All],[Email]],MATCH(get_cat!$B98&amp;$A$1,data[[#All],[Vendor Name92]]&amp;data[[#All],[Category]],0),),"")</f>
        <v/>
      </c>
      <c r="G98" s="2" t="str">
        <f t="array" ref="G98">IFERROR(INDEX(data[[#All],[COMMBUYS MBPO Link2]],MATCH(get_cat!$B98&amp;$A$1,data[[#All],[Vendor Name92]]&amp;data[[#All],[Category]],0),),"")</f>
        <v/>
      </c>
      <c r="H98" s="4" t="str">
        <f t="array" ref="H98">IFERROR(INDEX(data[[#All],[Prompt Pay83]],MATCH(get_cat!$B98&amp;$A$1,data[[#All],[Vendor Name92]]&amp;data[[#All],[Category]],0),),"")</f>
        <v/>
      </c>
      <c r="I98" s="4" t="str">
        <f t="array" ref="I98">IFERROR(INDEX(data[[#All],[% Markup Prevailing Wage94]],MATCH(get_cat!$B98&amp;$A$1,data[[#All],[Vendor Name92]]&amp;data[[#All],[Category]],0),),"")</f>
        <v/>
      </c>
      <c r="J98" s="1" t="str">
        <f t="array" ref="J98">IFERROR(INDEX(data[[#All],[Statewide]],MATCH(get_cat!$B98&amp;$A$1,data[[#All],[Vendor Name92]]&amp;data[[#All],[Category]],0),),"")</f>
        <v/>
      </c>
      <c r="K98" s="1" t="str">
        <f t="array" ref="K98">IFERROR(INDEX(data[[#All],[Barnstable]],MATCH(get_cat!$B98&amp;$A$1,data[[#All],[Vendor Name92]]&amp;data[[#All],[Category]],0),),"")</f>
        <v/>
      </c>
      <c r="L98" s="1" t="str">
        <f t="array" ref="L98">IFERROR(INDEX(data[[#All],[Berkshire]],MATCH(get_cat!$B98&amp;$A$1,data[[#All],[Vendor Name92]]&amp;data[[#All],[Category]],0),),"")</f>
        <v/>
      </c>
      <c r="M98" s="1" t="str">
        <f t="array" ref="M98">IFERROR(INDEX(data[[#All],[Bristol]],MATCH(get_cat!$B98&amp;$A$1,data[[#All],[Vendor Name92]]&amp;data[[#All],[Category]],0),),"")</f>
        <v/>
      </c>
      <c r="N98" s="1" t="str">
        <f t="array" ref="N98">IFERROR(INDEX(data[[#All],[Dukes]],MATCH(get_cat!$B98&amp;$A$1,data[[#All],[Vendor Name92]]&amp;data[[#All],[Category]],0),),"")</f>
        <v/>
      </c>
      <c r="O98" s="1" t="str">
        <f t="array" ref="O98">IFERROR(INDEX(data[[#All],[Essex]],MATCH(get_cat!$B98&amp;$A$1,data[[#All],[Vendor Name92]]&amp;data[[#All],[Category]],0),),"")</f>
        <v/>
      </c>
      <c r="P98" s="1" t="str">
        <f t="array" ref="P98">IFERROR(INDEX(data[[#All],[Franklin]],MATCH(get_cat!$B98&amp;$A$1,data[[#All],[Vendor Name92]]&amp;data[[#All],[Category]],0),),"")</f>
        <v/>
      </c>
      <c r="Q98" s="1" t="str">
        <f t="array" ref="Q98">IFERROR(INDEX(data[[#All],[Hampden]],MATCH(get_cat!$B98&amp;$A$1,data[[#All],[Vendor Name92]]&amp;data[[#All],[Category]],0),),"")</f>
        <v/>
      </c>
      <c r="R98" s="1" t="str">
        <f t="array" ref="R98">IFERROR(INDEX(data[[#All],[Hampshire]],MATCH(get_cat!$B98&amp;$A$1,data[[#All],[Vendor Name92]]&amp;data[[#All],[Category]],0),),"")</f>
        <v/>
      </c>
      <c r="S98" s="1" t="str">
        <f t="array" ref="S98">IFERROR(INDEX(data[[#All],[Middlesex]],MATCH(get_cat!$B98&amp;$A$1,data[[#All],[Vendor Name92]]&amp;data[[#All],[Category]],0),),"")</f>
        <v/>
      </c>
      <c r="T98" s="1" t="str">
        <f t="array" ref="T98">IFERROR(INDEX(data[[#All],[Nantucket]],MATCH(get_cat!$B98&amp;$A$1,data[[#All],[Vendor Name92]]&amp;data[[#All],[Category]],0),),"")</f>
        <v/>
      </c>
      <c r="U98" s="1" t="str">
        <f t="array" ref="U98">IFERROR(INDEX(data[[#All],[Norfolk]],MATCH(get_cat!$B98&amp;$A$1,data[[#All],[Vendor Name92]]&amp;data[[#All],[Category]],0),),"")</f>
        <v/>
      </c>
      <c r="V98" s="1" t="str">
        <f t="array" ref="V98">IFERROR(INDEX(data[[#All],[Plymouth]],MATCH(get_cat!$B98&amp;$A$1,data[[#All],[Vendor Name92]]&amp;data[[#All],[Category]],0),),"")</f>
        <v/>
      </c>
      <c r="W98" s="1" t="str">
        <f t="array" ref="W98">IFERROR(INDEX(data[[#All],[Suffolk]],MATCH(get_cat!$B98&amp;$A$1,data[[#All],[Vendor Name92]]&amp;data[[#All],[Category]],0),),"")</f>
        <v/>
      </c>
      <c r="X98" s="1" t="str">
        <f t="array" ref="X98">IFERROR(INDEX(data[[#All],[Worcester]],MATCH(get_cat!$B98&amp;$A$1,data[[#All],[Vendor Name92]]&amp;data[[#All],[Category]],0),),"")</f>
        <v/>
      </c>
      <c r="Y98" s="1" t="str">
        <f t="array" ref="Y98">IFERROR(INDEX(data[[#All],[Contract Doc ID]],MATCH(get_cat!$B98&amp;$A$1,data[[#All],[Vendor Name92]]&amp;data[[#All],[Category]],0),),"")</f>
        <v/>
      </c>
      <c r="Z98" s="1" t="str">
        <f t="array" ref="Z98">IFERROR(INDEX(data[[#All],[OSD Contract Manager86]],MATCH(get_cat!$B98&amp;$A$1,data[[#All],[Vendor Name92]]&amp;data[[#All],[Category]],0),),"")</f>
        <v/>
      </c>
      <c r="AA98" s="1" t="str">
        <f t="array" ref="AA98">IFERROR(INDEX(data[[#All],[Emergency Contact87]],MATCH(get_cat!$B98&amp;$A$1,data[[#All],[Vendor Name92]]&amp;data[[#All],[Category]],0),),"")</f>
        <v/>
      </c>
    </row>
    <row r="99" spans="2:27" ht="19.5" x14ac:dyDescent="0.35">
      <c r="B99" s="7" t="str">
        <f t="array" ref="B99">IFERROR(INDEX(data[[#All],[Vendor Name92]],SMALL(IF(data[[#All],[Category]]=$A$1,ROW(data[[#All],[Vendor Name92]])),ROW(98:98)),1),"")</f>
        <v/>
      </c>
      <c r="C99" s="2" t="str">
        <f t="array" ref="C99">IFERROR(INDEX(data[[#All],[Vendor Contact Info85]],MATCH(get_cat!$B99&amp;$A$1,data[[#All],[Vendor Name92]]&amp;data[[#All],[Category]],0),),"")</f>
        <v/>
      </c>
      <c r="D99" s="2" t="str">
        <f t="array" ref="D99">IFERROR(INDEX(data[[#All],[Vendor Name92]],SMALL(IF(data[[#All],[Category]]=$A$1,ROW(data[[#All],[Vendor Name92]])),ROW(98:98)),1),"")&amp;CHAR(10)&amp;IFERROR(INDEX(data[[#All],[Vendor Contact Info85]],MATCH(get_cat!$B99&amp;$A$1,data[[#All],[Vendor Name92]]&amp;data[[#All],[Category]],0),),"")</f>
        <v xml:space="preserve">
</v>
      </c>
      <c r="E99" s="8" t="str">
        <f t="array" ref="E99">IFERROR(INDEX(data[[#All],[Category]],MATCH(get_cat!$B99&amp;$A$1,data[[#All],[Vendor Name92]]&amp;data[[#All],[Category]],0),),"")</f>
        <v/>
      </c>
      <c r="F99" s="2" t="str">
        <f t="array" ref="F99">IFERROR(INDEX(data[[#All],[Email]],MATCH(get_cat!$B99&amp;$A$1,data[[#All],[Vendor Name92]]&amp;data[[#All],[Category]],0),),"")</f>
        <v/>
      </c>
      <c r="G99" s="2" t="str">
        <f t="array" ref="G99">IFERROR(INDEX(data[[#All],[COMMBUYS MBPO Link2]],MATCH(get_cat!$B99&amp;$A$1,data[[#All],[Vendor Name92]]&amp;data[[#All],[Category]],0),),"")</f>
        <v/>
      </c>
      <c r="H99" s="4" t="str">
        <f t="array" ref="H99">IFERROR(INDEX(data[[#All],[Prompt Pay83]],MATCH(get_cat!$B99&amp;$A$1,data[[#All],[Vendor Name92]]&amp;data[[#All],[Category]],0),),"")</f>
        <v/>
      </c>
      <c r="I99" s="4" t="str">
        <f t="array" ref="I99">IFERROR(INDEX(data[[#All],[% Markup Prevailing Wage94]],MATCH(get_cat!$B99&amp;$A$1,data[[#All],[Vendor Name92]]&amp;data[[#All],[Category]],0),),"")</f>
        <v/>
      </c>
      <c r="J99" s="1" t="str">
        <f t="array" ref="J99">IFERROR(INDEX(data[[#All],[Statewide]],MATCH(get_cat!$B99&amp;$A$1,data[[#All],[Vendor Name92]]&amp;data[[#All],[Category]],0),),"")</f>
        <v/>
      </c>
      <c r="K99" s="1" t="str">
        <f t="array" ref="K99">IFERROR(INDEX(data[[#All],[Barnstable]],MATCH(get_cat!$B99&amp;$A$1,data[[#All],[Vendor Name92]]&amp;data[[#All],[Category]],0),),"")</f>
        <v/>
      </c>
      <c r="L99" s="1" t="str">
        <f t="array" ref="L99">IFERROR(INDEX(data[[#All],[Berkshire]],MATCH(get_cat!$B99&amp;$A$1,data[[#All],[Vendor Name92]]&amp;data[[#All],[Category]],0),),"")</f>
        <v/>
      </c>
      <c r="M99" s="1" t="str">
        <f t="array" ref="M99">IFERROR(INDEX(data[[#All],[Bristol]],MATCH(get_cat!$B99&amp;$A$1,data[[#All],[Vendor Name92]]&amp;data[[#All],[Category]],0),),"")</f>
        <v/>
      </c>
      <c r="N99" s="1" t="str">
        <f t="array" ref="N99">IFERROR(INDEX(data[[#All],[Dukes]],MATCH(get_cat!$B99&amp;$A$1,data[[#All],[Vendor Name92]]&amp;data[[#All],[Category]],0),),"")</f>
        <v/>
      </c>
      <c r="O99" s="1" t="str">
        <f t="array" ref="O99">IFERROR(INDEX(data[[#All],[Essex]],MATCH(get_cat!$B99&amp;$A$1,data[[#All],[Vendor Name92]]&amp;data[[#All],[Category]],0),),"")</f>
        <v/>
      </c>
      <c r="P99" s="1" t="str">
        <f t="array" ref="P99">IFERROR(INDEX(data[[#All],[Franklin]],MATCH(get_cat!$B99&amp;$A$1,data[[#All],[Vendor Name92]]&amp;data[[#All],[Category]],0),),"")</f>
        <v/>
      </c>
      <c r="Q99" s="1" t="str">
        <f t="array" ref="Q99">IFERROR(INDEX(data[[#All],[Hampden]],MATCH(get_cat!$B99&amp;$A$1,data[[#All],[Vendor Name92]]&amp;data[[#All],[Category]],0),),"")</f>
        <v/>
      </c>
      <c r="R99" s="1" t="str">
        <f t="array" ref="R99">IFERROR(INDEX(data[[#All],[Hampshire]],MATCH(get_cat!$B99&amp;$A$1,data[[#All],[Vendor Name92]]&amp;data[[#All],[Category]],0),),"")</f>
        <v/>
      </c>
      <c r="S99" s="1" t="str">
        <f t="array" ref="S99">IFERROR(INDEX(data[[#All],[Middlesex]],MATCH(get_cat!$B99&amp;$A$1,data[[#All],[Vendor Name92]]&amp;data[[#All],[Category]],0),),"")</f>
        <v/>
      </c>
      <c r="T99" s="1" t="str">
        <f t="array" ref="T99">IFERROR(INDEX(data[[#All],[Nantucket]],MATCH(get_cat!$B99&amp;$A$1,data[[#All],[Vendor Name92]]&amp;data[[#All],[Category]],0),),"")</f>
        <v/>
      </c>
      <c r="U99" s="1" t="str">
        <f t="array" ref="U99">IFERROR(INDEX(data[[#All],[Norfolk]],MATCH(get_cat!$B99&amp;$A$1,data[[#All],[Vendor Name92]]&amp;data[[#All],[Category]],0),),"")</f>
        <v/>
      </c>
      <c r="V99" s="1" t="str">
        <f t="array" ref="V99">IFERROR(INDEX(data[[#All],[Plymouth]],MATCH(get_cat!$B99&amp;$A$1,data[[#All],[Vendor Name92]]&amp;data[[#All],[Category]],0),),"")</f>
        <v/>
      </c>
      <c r="W99" s="1" t="str">
        <f t="array" ref="W99">IFERROR(INDEX(data[[#All],[Suffolk]],MATCH(get_cat!$B99&amp;$A$1,data[[#All],[Vendor Name92]]&amp;data[[#All],[Category]],0),),"")</f>
        <v/>
      </c>
      <c r="X99" s="1" t="str">
        <f t="array" ref="X99">IFERROR(INDEX(data[[#All],[Worcester]],MATCH(get_cat!$B99&amp;$A$1,data[[#All],[Vendor Name92]]&amp;data[[#All],[Category]],0),),"")</f>
        <v/>
      </c>
      <c r="Y99" s="1" t="str">
        <f t="array" ref="Y99">IFERROR(INDEX(data[[#All],[Contract Doc ID]],MATCH(get_cat!$B99&amp;$A$1,data[[#All],[Vendor Name92]]&amp;data[[#All],[Category]],0),),"")</f>
        <v/>
      </c>
      <c r="Z99" s="1" t="str">
        <f t="array" ref="Z99">IFERROR(INDEX(data[[#All],[OSD Contract Manager86]],MATCH(get_cat!$B99&amp;$A$1,data[[#All],[Vendor Name92]]&amp;data[[#All],[Category]],0),),"")</f>
        <v/>
      </c>
      <c r="AA99" s="1" t="str">
        <f t="array" ref="AA99">IFERROR(INDEX(data[[#All],[Emergency Contact87]],MATCH(get_cat!$B99&amp;$A$1,data[[#All],[Vendor Name92]]&amp;data[[#All],[Category]],0),),"")</f>
        <v/>
      </c>
    </row>
    <row r="100" spans="2:27" ht="19.5" x14ac:dyDescent="0.35">
      <c r="B100" s="7" t="str">
        <f t="array" ref="B100">IFERROR(INDEX(data[[#All],[Vendor Name92]],SMALL(IF(data[[#All],[Category]]=$A$1,ROW(data[[#All],[Vendor Name92]])),ROW(99:99)),1),"")</f>
        <v/>
      </c>
      <c r="C100" s="2" t="str">
        <f t="array" ref="C100">IFERROR(INDEX(data[[#All],[Vendor Contact Info85]],MATCH(get_cat!$B100&amp;$A$1,data[[#All],[Vendor Name92]]&amp;data[[#All],[Category]],0),),"")</f>
        <v/>
      </c>
      <c r="D100" s="2" t="str">
        <f t="array" ref="D100">IFERROR(INDEX(data[[#All],[Vendor Name92]],SMALL(IF(data[[#All],[Category]]=$A$1,ROW(data[[#All],[Vendor Name92]])),ROW(99:99)),1),"")&amp;CHAR(10)&amp;IFERROR(INDEX(data[[#All],[Vendor Contact Info85]],MATCH(get_cat!$B100&amp;$A$1,data[[#All],[Vendor Name92]]&amp;data[[#All],[Category]],0),),"")</f>
        <v xml:space="preserve">
</v>
      </c>
      <c r="E100" s="8" t="str">
        <f t="array" ref="E100">IFERROR(INDEX(data[[#All],[Category]],MATCH(get_cat!$B100&amp;$A$1,data[[#All],[Vendor Name92]]&amp;data[[#All],[Category]],0),),"")</f>
        <v/>
      </c>
      <c r="F100" s="2" t="str">
        <f t="array" ref="F100">IFERROR(INDEX(data[[#All],[Email]],MATCH(get_cat!$B100&amp;$A$1,data[[#All],[Vendor Name92]]&amp;data[[#All],[Category]],0),),"")</f>
        <v/>
      </c>
      <c r="G100" s="2" t="str">
        <f t="array" ref="G100">IFERROR(INDEX(data[[#All],[COMMBUYS MBPO Link2]],MATCH(get_cat!$B100&amp;$A$1,data[[#All],[Vendor Name92]]&amp;data[[#All],[Category]],0),),"")</f>
        <v/>
      </c>
      <c r="H100" s="4" t="str">
        <f t="array" ref="H100">IFERROR(INDEX(data[[#All],[Prompt Pay83]],MATCH(get_cat!$B100&amp;$A$1,data[[#All],[Vendor Name92]]&amp;data[[#All],[Category]],0),),"")</f>
        <v/>
      </c>
      <c r="I100" s="4" t="str">
        <f t="array" ref="I100">IFERROR(INDEX(data[[#All],[% Markup Prevailing Wage94]],MATCH(get_cat!$B100&amp;$A$1,data[[#All],[Vendor Name92]]&amp;data[[#All],[Category]],0),),"")</f>
        <v/>
      </c>
      <c r="J100" s="1" t="str">
        <f t="array" ref="J100">IFERROR(INDEX(data[[#All],[Statewide]],MATCH(get_cat!$B100&amp;$A$1,data[[#All],[Vendor Name92]]&amp;data[[#All],[Category]],0),),"")</f>
        <v/>
      </c>
      <c r="K100" s="1" t="str">
        <f t="array" ref="K100">IFERROR(INDEX(data[[#All],[Barnstable]],MATCH(get_cat!$B100&amp;$A$1,data[[#All],[Vendor Name92]]&amp;data[[#All],[Category]],0),),"")</f>
        <v/>
      </c>
      <c r="L100" s="1" t="str">
        <f t="array" ref="L100">IFERROR(INDEX(data[[#All],[Berkshire]],MATCH(get_cat!$B100&amp;$A$1,data[[#All],[Vendor Name92]]&amp;data[[#All],[Category]],0),),"")</f>
        <v/>
      </c>
      <c r="M100" s="1" t="str">
        <f t="array" ref="M100">IFERROR(INDEX(data[[#All],[Bristol]],MATCH(get_cat!$B100&amp;$A$1,data[[#All],[Vendor Name92]]&amp;data[[#All],[Category]],0),),"")</f>
        <v/>
      </c>
      <c r="N100" s="1" t="str">
        <f t="array" ref="N100">IFERROR(INDEX(data[[#All],[Dukes]],MATCH(get_cat!$B100&amp;$A$1,data[[#All],[Vendor Name92]]&amp;data[[#All],[Category]],0),),"")</f>
        <v/>
      </c>
      <c r="O100" s="1" t="str">
        <f t="array" ref="O100">IFERROR(INDEX(data[[#All],[Essex]],MATCH(get_cat!$B100&amp;$A$1,data[[#All],[Vendor Name92]]&amp;data[[#All],[Category]],0),),"")</f>
        <v/>
      </c>
      <c r="P100" s="1" t="str">
        <f t="array" ref="P100">IFERROR(INDEX(data[[#All],[Franklin]],MATCH(get_cat!$B100&amp;$A$1,data[[#All],[Vendor Name92]]&amp;data[[#All],[Category]],0),),"")</f>
        <v/>
      </c>
      <c r="Q100" s="1" t="str">
        <f t="array" ref="Q100">IFERROR(INDEX(data[[#All],[Hampden]],MATCH(get_cat!$B100&amp;$A$1,data[[#All],[Vendor Name92]]&amp;data[[#All],[Category]],0),),"")</f>
        <v/>
      </c>
      <c r="R100" s="1" t="str">
        <f t="array" ref="R100">IFERROR(INDEX(data[[#All],[Hampshire]],MATCH(get_cat!$B100&amp;$A$1,data[[#All],[Vendor Name92]]&amp;data[[#All],[Category]],0),),"")</f>
        <v/>
      </c>
      <c r="S100" s="1" t="str">
        <f t="array" ref="S100">IFERROR(INDEX(data[[#All],[Middlesex]],MATCH(get_cat!$B100&amp;$A$1,data[[#All],[Vendor Name92]]&amp;data[[#All],[Category]],0),),"")</f>
        <v/>
      </c>
      <c r="T100" s="1" t="str">
        <f t="array" ref="T100">IFERROR(INDEX(data[[#All],[Nantucket]],MATCH(get_cat!$B100&amp;$A$1,data[[#All],[Vendor Name92]]&amp;data[[#All],[Category]],0),),"")</f>
        <v/>
      </c>
      <c r="U100" s="1" t="str">
        <f t="array" ref="U100">IFERROR(INDEX(data[[#All],[Norfolk]],MATCH(get_cat!$B100&amp;$A$1,data[[#All],[Vendor Name92]]&amp;data[[#All],[Category]],0),),"")</f>
        <v/>
      </c>
      <c r="V100" s="1" t="str">
        <f t="array" ref="V100">IFERROR(INDEX(data[[#All],[Plymouth]],MATCH(get_cat!$B100&amp;$A$1,data[[#All],[Vendor Name92]]&amp;data[[#All],[Category]],0),),"")</f>
        <v/>
      </c>
      <c r="W100" s="1" t="str">
        <f t="array" ref="W100">IFERROR(INDEX(data[[#All],[Suffolk]],MATCH(get_cat!$B100&amp;$A$1,data[[#All],[Vendor Name92]]&amp;data[[#All],[Category]],0),),"")</f>
        <v/>
      </c>
      <c r="X100" s="1" t="str">
        <f t="array" ref="X100">IFERROR(INDEX(data[[#All],[Worcester]],MATCH(get_cat!$B100&amp;$A$1,data[[#All],[Vendor Name92]]&amp;data[[#All],[Category]],0),),"")</f>
        <v/>
      </c>
      <c r="Y100" s="1" t="str">
        <f t="array" ref="Y100">IFERROR(INDEX(data[[#All],[Contract Doc ID]],MATCH(get_cat!$B100&amp;$A$1,data[[#All],[Vendor Name92]]&amp;data[[#All],[Category]],0),),"")</f>
        <v/>
      </c>
      <c r="Z100" s="1" t="str">
        <f t="array" ref="Z100">IFERROR(INDEX(data[[#All],[OSD Contract Manager86]],MATCH(get_cat!$B100&amp;$A$1,data[[#All],[Vendor Name92]]&amp;data[[#All],[Category]],0),),"")</f>
        <v/>
      </c>
      <c r="AA100" s="1" t="str">
        <f t="array" ref="AA100">IFERROR(INDEX(data[[#All],[Emergency Contact87]],MATCH(get_cat!$B100&amp;$A$1,data[[#All],[Vendor Name92]]&amp;data[[#All],[Category]],0),),"")</f>
        <v/>
      </c>
    </row>
    <row r="101" spans="2:27" ht="19.5" x14ac:dyDescent="0.35">
      <c r="B101" s="7" t="str">
        <f t="array" ref="B101">IFERROR(INDEX(data[[#All],[Vendor Name92]],SMALL(IF(data[[#All],[Category]]=$A$1,ROW(data[[#All],[Vendor Name92]])),ROW(100:100)),1),"")</f>
        <v/>
      </c>
      <c r="C101" s="2" t="str">
        <f t="array" ref="C101">IFERROR(INDEX(data[[#All],[Vendor Contact Info85]],MATCH(get_cat!$B101&amp;$A$1,data[[#All],[Vendor Name92]]&amp;data[[#All],[Category]],0),),"")</f>
        <v/>
      </c>
      <c r="D101" s="2" t="str">
        <f t="array" ref="D101">IFERROR(INDEX(data[[#All],[Vendor Name92]],SMALL(IF(data[[#All],[Category]]=$A$1,ROW(data[[#All],[Vendor Name92]])),ROW(100:100)),1),"")&amp;CHAR(10)&amp;IFERROR(INDEX(data[[#All],[Vendor Contact Info85]],MATCH(get_cat!$B101&amp;$A$1,data[[#All],[Vendor Name92]]&amp;data[[#All],[Category]],0),),"")</f>
        <v xml:space="preserve">
</v>
      </c>
      <c r="E101" s="8" t="str">
        <f t="array" ref="E101">IFERROR(INDEX(data[[#All],[Category]],MATCH(get_cat!$B101&amp;$A$1,data[[#All],[Vendor Name92]]&amp;data[[#All],[Category]],0),),"")</f>
        <v/>
      </c>
      <c r="F101" s="2" t="str">
        <f t="array" ref="F101">IFERROR(INDEX(data[[#All],[Email]],MATCH(get_cat!$B101&amp;$A$1,data[[#All],[Vendor Name92]]&amp;data[[#All],[Category]],0),),"")</f>
        <v/>
      </c>
      <c r="G101" s="2" t="str">
        <f t="array" ref="G101">IFERROR(INDEX(data[[#All],[COMMBUYS MBPO Link2]],MATCH(get_cat!$B101&amp;$A$1,data[[#All],[Vendor Name92]]&amp;data[[#All],[Category]],0),),"")</f>
        <v/>
      </c>
      <c r="H101" s="4" t="str">
        <f t="array" ref="H101">IFERROR(INDEX(data[[#All],[Prompt Pay83]],MATCH(get_cat!$B101&amp;$A$1,data[[#All],[Vendor Name92]]&amp;data[[#All],[Category]],0),),"")</f>
        <v/>
      </c>
      <c r="I101" s="4" t="str">
        <f t="array" ref="I101">IFERROR(INDEX(data[[#All],[% Markup Prevailing Wage94]],MATCH(get_cat!$B101&amp;$A$1,data[[#All],[Vendor Name92]]&amp;data[[#All],[Category]],0),),"")</f>
        <v/>
      </c>
      <c r="J101" s="1" t="str">
        <f t="array" ref="J101">IFERROR(INDEX(data[[#All],[Statewide]],MATCH(get_cat!$B101&amp;$A$1,data[[#All],[Vendor Name92]]&amp;data[[#All],[Category]],0),),"")</f>
        <v/>
      </c>
      <c r="K101" s="1" t="str">
        <f t="array" ref="K101">IFERROR(INDEX(data[[#All],[Barnstable]],MATCH(get_cat!$B101&amp;$A$1,data[[#All],[Vendor Name92]]&amp;data[[#All],[Category]],0),),"")</f>
        <v/>
      </c>
      <c r="L101" s="1" t="str">
        <f t="array" ref="L101">IFERROR(INDEX(data[[#All],[Berkshire]],MATCH(get_cat!$B101&amp;$A$1,data[[#All],[Vendor Name92]]&amp;data[[#All],[Category]],0),),"")</f>
        <v/>
      </c>
      <c r="M101" s="1" t="str">
        <f t="array" ref="M101">IFERROR(INDEX(data[[#All],[Bristol]],MATCH(get_cat!$B101&amp;$A$1,data[[#All],[Vendor Name92]]&amp;data[[#All],[Category]],0),),"")</f>
        <v/>
      </c>
      <c r="N101" s="1" t="str">
        <f t="array" ref="N101">IFERROR(INDEX(data[[#All],[Dukes]],MATCH(get_cat!$B101&amp;$A$1,data[[#All],[Vendor Name92]]&amp;data[[#All],[Category]],0),),"")</f>
        <v/>
      </c>
      <c r="O101" s="1" t="str">
        <f t="array" ref="O101">IFERROR(INDEX(data[[#All],[Essex]],MATCH(get_cat!$B101&amp;$A$1,data[[#All],[Vendor Name92]]&amp;data[[#All],[Category]],0),),"")</f>
        <v/>
      </c>
      <c r="P101" s="1" t="str">
        <f t="array" ref="P101">IFERROR(INDEX(data[[#All],[Franklin]],MATCH(get_cat!$B101&amp;$A$1,data[[#All],[Vendor Name92]]&amp;data[[#All],[Category]],0),),"")</f>
        <v/>
      </c>
      <c r="Q101" s="1" t="str">
        <f t="array" ref="Q101">IFERROR(INDEX(data[[#All],[Hampden]],MATCH(get_cat!$B101&amp;$A$1,data[[#All],[Vendor Name92]]&amp;data[[#All],[Category]],0),),"")</f>
        <v/>
      </c>
      <c r="R101" s="1" t="str">
        <f t="array" ref="R101">IFERROR(INDEX(data[[#All],[Hampshire]],MATCH(get_cat!$B101&amp;$A$1,data[[#All],[Vendor Name92]]&amp;data[[#All],[Category]],0),),"")</f>
        <v/>
      </c>
      <c r="S101" s="1" t="str">
        <f t="array" ref="S101">IFERROR(INDEX(data[[#All],[Middlesex]],MATCH(get_cat!$B101&amp;$A$1,data[[#All],[Vendor Name92]]&amp;data[[#All],[Category]],0),),"")</f>
        <v/>
      </c>
      <c r="T101" s="1" t="str">
        <f t="array" ref="T101">IFERROR(INDEX(data[[#All],[Nantucket]],MATCH(get_cat!$B101&amp;$A$1,data[[#All],[Vendor Name92]]&amp;data[[#All],[Category]],0),),"")</f>
        <v/>
      </c>
      <c r="U101" s="1" t="str">
        <f t="array" ref="U101">IFERROR(INDEX(data[[#All],[Norfolk]],MATCH(get_cat!$B101&amp;$A$1,data[[#All],[Vendor Name92]]&amp;data[[#All],[Category]],0),),"")</f>
        <v/>
      </c>
      <c r="V101" s="1" t="str">
        <f t="array" ref="V101">IFERROR(INDEX(data[[#All],[Plymouth]],MATCH(get_cat!$B101&amp;$A$1,data[[#All],[Vendor Name92]]&amp;data[[#All],[Category]],0),),"")</f>
        <v/>
      </c>
      <c r="W101" s="1" t="str">
        <f t="array" ref="W101">IFERROR(INDEX(data[[#All],[Suffolk]],MATCH(get_cat!$B101&amp;$A$1,data[[#All],[Vendor Name92]]&amp;data[[#All],[Category]],0),),"")</f>
        <v/>
      </c>
      <c r="X101" s="1" t="str">
        <f t="array" ref="X101">IFERROR(INDEX(data[[#All],[Worcester]],MATCH(get_cat!$B101&amp;$A$1,data[[#All],[Vendor Name92]]&amp;data[[#All],[Category]],0),),"")</f>
        <v/>
      </c>
      <c r="Y101" s="1" t="str">
        <f t="array" ref="Y101">IFERROR(INDEX(data[[#All],[Contract Doc ID]],MATCH(get_cat!$B101&amp;$A$1,data[[#All],[Vendor Name92]]&amp;data[[#All],[Category]],0),),"")</f>
        <v/>
      </c>
      <c r="Z101" s="1" t="str">
        <f t="array" ref="Z101">IFERROR(INDEX(data[[#All],[OSD Contract Manager86]],MATCH(get_cat!$B101&amp;$A$1,data[[#All],[Vendor Name92]]&amp;data[[#All],[Category]],0),),"")</f>
        <v/>
      </c>
      <c r="AA101" s="1" t="str">
        <f t="array" ref="AA101">IFERROR(INDEX(data[[#All],[Emergency Contact87]],MATCH(get_cat!$B101&amp;$A$1,data[[#All],[Vendor Name92]]&amp;data[[#All],[Category]],0),),"")</f>
        <v/>
      </c>
    </row>
    <row r="102" spans="2:27" ht="19.5" x14ac:dyDescent="0.35">
      <c r="B102" s="7" t="str">
        <f t="array" ref="B102">IFERROR(INDEX(data[[#All],[Vendor Name92]],SMALL(IF(data[[#All],[Category]]=$A$1,ROW(data[[#All],[Vendor Name92]])),ROW(101:101)),1),"")</f>
        <v/>
      </c>
      <c r="C102" s="2" t="str">
        <f t="array" ref="C102">IFERROR(INDEX(data[[#All],[Vendor Contact Info85]],MATCH(get_cat!$B102&amp;$A$1,data[[#All],[Vendor Name92]]&amp;data[[#All],[Category]],0),),"")</f>
        <v/>
      </c>
      <c r="D102" s="2" t="str">
        <f t="array" ref="D102">IFERROR(INDEX(data[[#All],[Vendor Name92]],SMALL(IF(data[[#All],[Category]]=$A$1,ROW(data[[#All],[Vendor Name92]])),ROW(101:101)),1),"")&amp;CHAR(10)&amp;IFERROR(INDEX(data[[#All],[Vendor Contact Info85]],MATCH(get_cat!$B102&amp;$A$1,data[[#All],[Vendor Name92]]&amp;data[[#All],[Category]],0),),"")</f>
        <v xml:space="preserve">
</v>
      </c>
      <c r="E102" s="8" t="str">
        <f t="array" ref="E102">IFERROR(INDEX(data[[#All],[Category]],MATCH(get_cat!$B102&amp;$A$1,data[[#All],[Vendor Name92]]&amp;data[[#All],[Category]],0),),"")</f>
        <v/>
      </c>
      <c r="F102" s="2" t="str">
        <f t="array" ref="F102">IFERROR(INDEX(data[[#All],[Email]],MATCH(get_cat!$B102&amp;$A$1,data[[#All],[Vendor Name92]]&amp;data[[#All],[Category]],0),),"")</f>
        <v/>
      </c>
      <c r="G102" s="2" t="str">
        <f t="array" ref="G102">IFERROR(INDEX(data[[#All],[COMMBUYS MBPO Link2]],MATCH(get_cat!$B102&amp;$A$1,data[[#All],[Vendor Name92]]&amp;data[[#All],[Category]],0),),"")</f>
        <v/>
      </c>
      <c r="H102" s="4" t="str">
        <f t="array" ref="H102">IFERROR(INDEX(data[[#All],[Prompt Pay83]],MATCH(get_cat!$B102&amp;$A$1,data[[#All],[Vendor Name92]]&amp;data[[#All],[Category]],0),),"")</f>
        <v/>
      </c>
      <c r="I102" s="4" t="str">
        <f t="array" ref="I102">IFERROR(INDEX(data[[#All],[% Markup Prevailing Wage94]],MATCH(get_cat!$B102&amp;$A$1,data[[#All],[Vendor Name92]]&amp;data[[#All],[Category]],0),),"")</f>
        <v/>
      </c>
      <c r="J102" s="1" t="str">
        <f t="array" ref="J102">IFERROR(INDEX(data[[#All],[Statewide]],MATCH(get_cat!$B102&amp;$A$1,data[[#All],[Vendor Name92]]&amp;data[[#All],[Category]],0),),"")</f>
        <v/>
      </c>
      <c r="K102" s="1" t="str">
        <f t="array" ref="K102">IFERROR(INDEX(data[[#All],[Barnstable]],MATCH(get_cat!$B102&amp;$A$1,data[[#All],[Vendor Name92]]&amp;data[[#All],[Category]],0),),"")</f>
        <v/>
      </c>
      <c r="L102" s="1" t="str">
        <f t="array" ref="L102">IFERROR(INDEX(data[[#All],[Berkshire]],MATCH(get_cat!$B102&amp;$A$1,data[[#All],[Vendor Name92]]&amp;data[[#All],[Category]],0),),"")</f>
        <v/>
      </c>
      <c r="M102" s="1" t="str">
        <f t="array" ref="M102">IFERROR(INDEX(data[[#All],[Bristol]],MATCH(get_cat!$B102&amp;$A$1,data[[#All],[Vendor Name92]]&amp;data[[#All],[Category]],0),),"")</f>
        <v/>
      </c>
      <c r="N102" s="1" t="str">
        <f t="array" ref="N102">IFERROR(INDEX(data[[#All],[Dukes]],MATCH(get_cat!$B102&amp;$A$1,data[[#All],[Vendor Name92]]&amp;data[[#All],[Category]],0),),"")</f>
        <v/>
      </c>
      <c r="O102" s="1" t="str">
        <f t="array" ref="O102">IFERROR(INDEX(data[[#All],[Essex]],MATCH(get_cat!$B102&amp;$A$1,data[[#All],[Vendor Name92]]&amp;data[[#All],[Category]],0),),"")</f>
        <v/>
      </c>
      <c r="P102" s="1" t="str">
        <f t="array" ref="P102">IFERROR(INDEX(data[[#All],[Franklin]],MATCH(get_cat!$B102&amp;$A$1,data[[#All],[Vendor Name92]]&amp;data[[#All],[Category]],0),),"")</f>
        <v/>
      </c>
      <c r="Q102" s="1" t="str">
        <f t="array" ref="Q102">IFERROR(INDEX(data[[#All],[Hampden]],MATCH(get_cat!$B102&amp;$A$1,data[[#All],[Vendor Name92]]&amp;data[[#All],[Category]],0),),"")</f>
        <v/>
      </c>
      <c r="R102" s="1" t="str">
        <f t="array" ref="R102">IFERROR(INDEX(data[[#All],[Hampshire]],MATCH(get_cat!$B102&amp;$A$1,data[[#All],[Vendor Name92]]&amp;data[[#All],[Category]],0),),"")</f>
        <v/>
      </c>
      <c r="S102" s="1" t="str">
        <f t="array" ref="S102">IFERROR(INDEX(data[[#All],[Middlesex]],MATCH(get_cat!$B102&amp;$A$1,data[[#All],[Vendor Name92]]&amp;data[[#All],[Category]],0),),"")</f>
        <v/>
      </c>
      <c r="T102" s="1" t="str">
        <f t="array" ref="T102">IFERROR(INDEX(data[[#All],[Nantucket]],MATCH(get_cat!$B102&amp;$A$1,data[[#All],[Vendor Name92]]&amp;data[[#All],[Category]],0),),"")</f>
        <v/>
      </c>
      <c r="U102" s="1" t="str">
        <f t="array" ref="U102">IFERROR(INDEX(data[[#All],[Norfolk]],MATCH(get_cat!$B102&amp;$A$1,data[[#All],[Vendor Name92]]&amp;data[[#All],[Category]],0),),"")</f>
        <v/>
      </c>
      <c r="V102" s="1" t="str">
        <f t="array" ref="V102">IFERROR(INDEX(data[[#All],[Plymouth]],MATCH(get_cat!$B102&amp;$A$1,data[[#All],[Vendor Name92]]&amp;data[[#All],[Category]],0),),"")</f>
        <v/>
      </c>
      <c r="W102" s="1" t="str">
        <f t="array" ref="W102">IFERROR(INDEX(data[[#All],[Suffolk]],MATCH(get_cat!$B102&amp;$A$1,data[[#All],[Vendor Name92]]&amp;data[[#All],[Category]],0),),"")</f>
        <v/>
      </c>
      <c r="X102" s="1" t="str">
        <f t="array" ref="X102">IFERROR(INDEX(data[[#All],[Worcester]],MATCH(get_cat!$B102&amp;$A$1,data[[#All],[Vendor Name92]]&amp;data[[#All],[Category]],0),),"")</f>
        <v/>
      </c>
      <c r="Y102" s="1" t="str">
        <f t="array" ref="Y102">IFERROR(INDEX(data[[#All],[Contract Doc ID]],MATCH(get_cat!$B102&amp;$A$1,data[[#All],[Vendor Name92]]&amp;data[[#All],[Category]],0),),"")</f>
        <v/>
      </c>
      <c r="Z102" s="1" t="str">
        <f t="array" ref="Z102">IFERROR(INDEX(data[[#All],[OSD Contract Manager86]],MATCH(get_cat!$B102&amp;$A$1,data[[#All],[Vendor Name92]]&amp;data[[#All],[Category]],0),),"")</f>
        <v/>
      </c>
      <c r="AA102" s="1" t="str">
        <f t="array" ref="AA102">IFERROR(INDEX(data[[#All],[Emergency Contact87]],MATCH(get_cat!$B102&amp;$A$1,data[[#All],[Vendor Name92]]&amp;data[[#All],[Category]],0),),"")</f>
        <v/>
      </c>
    </row>
    <row r="103" spans="2:27" ht="19.5" x14ac:dyDescent="0.35">
      <c r="B103" s="7" t="str">
        <f t="array" ref="B103">IFERROR(INDEX(data[[#All],[Vendor Name92]],SMALL(IF(data[[#All],[Category]]=$A$1,ROW(data[[#All],[Vendor Name92]])),ROW(102:102)),1),"")</f>
        <v/>
      </c>
      <c r="C103" s="2" t="str">
        <f t="array" ref="C103">IFERROR(INDEX(data[[#All],[Vendor Contact Info85]],MATCH(get_cat!$B103&amp;$A$1,data[[#All],[Vendor Name92]]&amp;data[[#All],[Category]],0),),"")</f>
        <v/>
      </c>
      <c r="D103" s="2" t="str">
        <f t="array" ref="D103">IFERROR(INDEX(data[[#All],[Vendor Name92]],SMALL(IF(data[[#All],[Category]]=$A$1,ROW(data[[#All],[Vendor Name92]])),ROW(102:102)),1),"")&amp;CHAR(10)&amp;IFERROR(INDEX(data[[#All],[Vendor Contact Info85]],MATCH(get_cat!$B103&amp;$A$1,data[[#All],[Vendor Name92]]&amp;data[[#All],[Category]],0),),"")</f>
        <v xml:space="preserve">
</v>
      </c>
      <c r="E103" s="8" t="str">
        <f t="array" ref="E103">IFERROR(INDEX(data[[#All],[Category]],MATCH(get_cat!$B103&amp;$A$1,data[[#All],[Vendor Name92]]&amp;data[[#All],[Category]],0),),"")</f>
        <v/>
      </c>
      <c r="F103" s="2" t="str">
        <f t="array" ref="F103">IFERROR(INDEX(data[[#All],[Email]],MATCH(get_cat!$B103&amp;$A$1,data[[#All],[Vendor Name92]]&amp;data[[#All],[Category]],0),),"")</f>
        <v/>
      </c>
      <c r="G103" s="2" t="str">
        <f t="array" ref="G103">IFERROR(INDEX(data[[#All],[COMMBUYS MBPO Link2]],MATCH(get_cat!$B103&amp;$A$1,data[[#All],[Vendor Name92]]&amp;data[[#All],[Category]],0),),"")</f>
        <v/>
      </c>
      <c r="H103" s="4" t="str">
        <f t="array" ref="H103">IFERROR(INDEX(data[[#All],[Prompt Pay83]],MATCH(get_cat!$B103&amp;$A$1,data[[#All],[Vendor Name92]]&amp;data[[#All],[Category]],0),),"")</f>
        <v/>
      </c>
      <c r="I103" s="4" t="str">
        <f t="array" ref="I103">IFERROR(INDEX(data[[#All],[% Markup Prevailing Wage94]],MATCH(get_cat!$B103&amp;$A$1,data[[#All],[Vendor Name92]]&amp;data[[#All],[Category]],0),),"")</f>
        <v/>
      </c>
      <c r="J103" s="1" t="str">
        <f t="array" ref="J103">IFERROR(INDEX(data[[#All],[Statewide]],MATCH(get_cat!$B103&amp;$A$1,data[[#All],[Vendor Name92]]&amp;data[[#All],[Category]],0),),"")</f>
        <v/>
      </c>
      <c r="K103" s="1" t="str">
        <f t="array" ref="K103">IFERROR(INDEX(data[[#All],[Barnstable]],MATCH(get_cat!$B103&amp;$A$1,data[[#All],[Vendor Name92]]&amp;data[[#All],[Category]],0),),"")</f>
        <v/>
      </c>
      <c r="L103" s="1" t="str">
        <f t="array" ref="L103">IFERROR(INDEX(data[[#All],[Berkshire]],MATCH(get_cat!$B103&amp;$A$1,data[[#All],[Vendor Name92]]&amp;data[[#All],[Category]],0),),"")</f>
        <v/>
      </c>
      <c r="M103" s="1" t="str">
        <f t="array" ref="M103">IFERROR(INDEX(data[[#All],[Bristol]],MATCH(get_cat!$B103&amp;$A$1,data[[#All],[Vendor Name92]]&amp;data[[#All],[Category]],0),),"")</f>
        <v/>
      </c>
      <c r="N103" s="1" t="str">
        <f t="array" ref="N103">IFERROR(INDEX(data[[#All],[Dukes]],MATCH(get_cat!$B103&amp;$A$1,data[[#All],[Vendor Name92]]&amp;data[[#All],[Category]],0),),"")</f>
        <v/>
      </c>
      <c r="O103" s="1" t="str">
        <f t="array" ref="O103">IFERROR(INDEX(data[[#All],[Essex]],MATCH(get_cat!$B103&amp;$A$1,data[[#All],[Vendor Name92]]&amp;data[[#All],[Category]],0),),"")</f>
        <v/>
      </c>
      <c r="P103" s="1" t="str">
        <f t="array" ref="P103">IFERROR(INDEX(data[[#All],[Franklin]],MATCH(get_cat!$B103&amp;$A$1,data[[#All],[Vendor Name92]]&amp;data[[#All],[Category]],0),),"")</f>
        <v/>
      </c>
      <c r="Q103" s="1" t="str">
        <f t="array" ref="Q103">IFERROR(INDEX(data[[#All],[Hampden]],MATCH(get_cat!$B103&amp;$A$1,data[[#All],[Vendor Name92]]&amp;data[[#All],[Category]],0),),"")</f>
        <v/>
      </c>
      <c r="R103" s="1" t="str">
        <f t="array" ref="R103">IFERROR(INDEX(data[[#All],[Hampshire]],MATCH(get_cat!$B103&amp;$A$1,data[[#All],[Vendor Name92]]&amp;data[[#All],[Category]],0),),"")</f>
        <v/>
      </c>
      <c r="S103" s="1" t="str">
        <f t="array" ref="S103">IFERROR(INDEX(data[[#All],[Middlesex]],MATCH(get_cat!$B103&amp;$A$1,data[[#All],[Vendor Name92]]&amp;data[[#All],[Category]],0),),"")</f>
        <v/>
      </c>
      <c r="T103" s="1" t="str">
        <f t="array" ref="T103">IFERROR(INDEX(data[[#All],[Nantucket]],MATCH(get_cat!$B103&amp;$A$1,data[[#All],[Vendor Name92]]&amp;data[[#All],[Category]],0),),"")</f>
        <v/>
      </c>
      <c r="U103" s="1" t="str">
        <f t="array" ref="U103">IFERROR(INDEX(data[[#All],[Norfolk]],MATCH(get_cat!$B103&amp;$A$1,data[[#All],[Vendor Name92]]&amp;data[[#All],[Category]],0),),"")</f>
        <v/>
      </c>
      <c r="V103" s="1" t="str">
        <f t="array" ref="V103">IFERROR(INDEX(data[[#All],[Plymouth]],MATCH(get_cat!$B103&amp;$A$1,data[[#All],[Vendor Name92]]&amp;data[[#All],[Category]],0),),"")</f>
        <v/>
      </c>
      <c r="W103" s="1" t="str">
        <f t="array" ref="W103">IFERROR(INDEX(data[[#All],[Suffolk]],MATCH(get_cat!$B103&amp;$A$1,data[[#All],[Vendor Name92]]&amp;data[[#All],[Category]],0),),"")</f>
        <v/>
      </c>
      <c r="X103" s="1" t="str">
        <f t="array" ref="X103">IFERROR(INDEX(data[[#All],[Worcester]],MATCH(get_cat!$B103&amp;$A$1,data[[#All],[Vendor Name92]]&amp;data[[#All],[Category]],0),),"")</f>
        <v/>
      </c>
      <c r="Y103" s="1" t="str">
        <f t="array" ref="Y103">IFERROR(INDEX(data[[#All],[Contract Doc ID]],MATCH(get_cat!$B103&amp;$A$1,data[[#All],[Vendor Name92]]&amp;data[[#All],[Category]],0),),"")</f>
        <v/>
      </c>
      <c r="Z103" s="1" t="str">
        <f t="array" ref="Z103">IFERROR(INDEX(data[[#All],[OSD Contract Manager86]],MATCH(get_cat!$B103&amp;$A$1,data[[#All],[Vendor Name92]]&amp;data[[#All],[Category]],0),),"")</f>
        <v/>
      </c>
      <c r="AA103" s="1" t="str">
        <f t="array" ref="AA103">IFERROR(INDEX(data[[#All],[Emergency Contact87]],MATCH(get_cat!$B103&amp;$A$1,data[[#All],[Vendor Name92]]&amp;data[[#All],[Category]],0),),"")</f>
        <v/>
      </c>
    </row>
    <row r="104" spans="2:27" ht="19.5" x14ac:dyDescent="0.35">
      <c r="B104" s="7" t="str">
        <f t="array" ref="B104">IFERROR(INDEX(data[[#All],[Vendor Name92]],SMALL(IF(data[[#All],[Category]]=$A$1,ROW(data[[#All],[Vendor Name92]])),ROW(103:103)),1),"")</f>
        <v/>
      </c>
      <c r="C104" s="2" t="str">
        <f t="array" ref="C104">IFERROR(INDEX(data[[#All],[Vendor Contact Info85]],MATCH(get_cat!$B104&amp;$A$1,data[[#All],[Vendor Name92]]&amp;data[[#All],[Category]],0),),"")</f>
        <v/>
      </c>
      <c r="D104" s="2" t="str">
        <f t="array" ref="D104">IFERROR(INDEX(data[[#All],[Vendor Name92]],SMALL(IF(data[[#All],[Category]]=$A$1,ROW(data[[#All],[Vendor Name92]])),ROW(103:103)),1),"")&amp;CHAR(10)&amp;IFERROR(INDEX(data[[#All],[Vendor Contact Info85]],MATCH(get_cat!$B104&amp;$A$1,data[[#All],[Vendor Name92]]&amp;data[[#All],[Category]],0),),"")</f>
        <v xml:space="preserve">
</v>
      </c>
      <c r="E104" s="8" t="str">
        <f t="array" ref="E104">IFERROR(INDEX(data[[#All],[Category]],MATCH(get_cat!$B104&amp;$A$1,data[[#All],[Vendor Name92]]&amp;data[[#All],[Category]],0),),"")</f>
        <v/>
      </c>
      <c r="F104" s="2" t="str">
        <f t="array" ref="F104">IFERROR(INDEX(data[[#All],[Email]],MATCH(get_cat!$B104&amp;$A$1,data[[#All],[Vendor Name92]]&amp;data[[#All],[Category]],0),),"")</f>
        <v/>
      </c>
      <c r="G104" s="2" t="str">
        <f t="array" ref="G104">IFERROR(INDEX(data[[#All],[COMMBUYS MBPO Link2]],MATCH(get_cat!$B104&amp;$A$1,data[[#All],[Vendor Name92]]&amp;data[[#All],[Category]],0),),"")</f>
        <v/>
      </c>
      <c r="H104" s="4" t="str">
        <f t="array" ref="H104">IFERROR(INDEX(data[[#All],[Prompt Pay83]],MATCH(get_cat!$B104&amp;$A$1,data[[#All],[Vendor Name92]]&amp;data[[#All],[Category]],0),),"")</f>
        <v/>
      </c>
      <c r="I104" s="4" t="str">
        <f t="array" ref="I104">IFERROR(INDEX(data[[#All],[% Markup Prevailing Wage94]],MATCH(get_cat!$B104&amp;$A$1,data[[#All],[Vendor Name92]]&amp;data[[#All],[Category]],0),),"")</f>
        <v/>
      </c>
      <c r="J104" s="1" t="str">
        <f t="array" ref="J104">IFERROR(INDEX(data[[#All],[Statewide]],MATCH(get_cat!$B104&amp;$A$1,data[[#All],[Vendor Name92]]&amp;data[[#All],[Category]],0),),"")</f>
        <v/>
      </c>
      <c r="K104" s="1" t="str">
        <f t="array" ref="K104">IFERROR(INDEX(data[[#All],[Barnstable]],MATCH(get_cat!$B104&amp;$A$1,data[[#All],[Vendor Name92]]&amp;data[[#All],[Category]],0),),"")</f>
        <v/>
      </c>
      <c r="L104" s="1" t="str">
        <f t="array" ref="L104">IFERROR(INDEX(data[[#All],[Berkshire]],MATCH(get_cat!$B104&amp;$A$1,data[[#All],[Vendor Name92]]&amp;data[[#All],[Category]],0),),"")</f>
        <v/>
      </c>
      <c r="M104" s="1" t="str">
        <f t="array" ref="M104">IFERROR(INDEX(data[[#All],[Bristol]],MATCH(get_cat!$B104&amp;$A$1,data[[#All],[Vendor Name92]]&amp;data[[#All],[Category]],0),),"")</f>
        <v/>
      </c>
      <c r="N104" s="1" t="str">
        <f t="array" ref="N104">IFERROR(INDEX(data[[#All],[Dukes]],MATCH(get_cat!$B104&amp;$A$1,data[[#All],[Vendor Name92]]&amp;data[[#All],[Category]],0),),"")</f>
        <v/>
      </c>
      <c r="O104" s="1" t="str">
        <f t="array" ref="O104">IFERROR(INDEX(data[[#All],[Essex]],MATCH(get_cat!$B104&amp;$A$1,data[[#All],[Vendor Name92]]&amp;data[[#All],[Category]],0),),"")</f>
        <v/>
      </c>
      <c r="P104" s="1" t="str">
        <f t="array" ref="P104">IFERROR(INDEX(data[[#All],[Franklin]],MATCH(get_cat!$B104&amp;$A$1,data[[#All],[Vendor Name92]]&amp;data[[#All],[Category]],0),),"")</f>
        <v/>
      </c>
      <c r="Q104" s="1" t="str">
        <f t="array" ref="Q104">IFERROR(INDEX(data[[#All],[Hampden]],MATCH(get_cat!$B104&amp;$A$1,data[[#All],[Vendor Name92]]&amp;data[[#All],[Category]],0),),"")</f>
        <v/>
      </c>
      <c r="R104" s="1" t="str">
        <f t="array" ref="R104">IFERROR(INDEX(data[[#All],[Hampshire]],MATCH(get_cat!$B104&amp;$A$1,data[[#All],[Vendor Name92]]&amp;data[[#All],[Category]],0),),"")</f>
        <v/>
      </c>
      <c r="S104" s="1" t="str">
        <f t="array" ref="S104">IFERROR(INDEX(data[[#All],[Middlesex]],MATCH(get_cat!$B104&amp;$A$1,data[[#All],[Vendor Name92]]&amp;data[[#All],[Category]],0),),"")</f>
        <v/>
      </c>
      <c r="T104" s="1" t="str">
        <f t="array" ref="T104">IFERROR(INDEX(data[[#All],[Nantucket]],MATCH(get_cat!$B104&amp;$A$1,data[[#All],[Vendor Name92]]&amp;data[[#All],[Category]],0),),"")</f>
        <v/>
      </c>
      <c r="U104" s="1" t="str">
        <f t="array" ref="U104">IFERROR(INDEX(data[[#All],[Norfolk]],MATCH(get_cat!$B104&amp;$A$1,data[[#All],[Vendor Name92]]&amp;data[[#All],[Category]],0),),"")</f>
        <v/>
      </c>
      <c r="V104" s="1" t="str">
        <f t="array" ref="V104">IFERROR(INDEX(data[[#All],[Plymouth]],MATCH(get_cat!$B104&amp;$A$1,data[[#All],[Vendor Name92]]&amp;data[[#All],[Category]],0),),"")</f>
        <v/>
      </c>
      <c r="W104" s="1" t="str">
        <f t="array" ref="W104">IFERROR(INDEX(data[[#All],[Suffolk]],MATCH(get_cat!$B104&amp;$A$1,data[[#All],[Vendor Name92]]&amp;data[[#All],[Category]],0),),"")</f>
        <v/>
      </c>
      <c r="X104" s="1" t="str">
        <f t="array" ref="X104">IFERROR(INDEX(data[[#All],[Worcester]],MATCH(get_cat!$B104&amp;$A$1,data[[#All],[Vendor Name92]]&amp;data[[#All],[Category]],0),),"")</f>
        <v/>
      </c>
      <c r="Y104" s="1" t="str">
        <f t="array" ref="Y104">IFERROR(INDEX(data[[#All],[Contract Doc ID]],MATCH(get_cat!$B104&amp;$A$1,data[[#All],[Vendor Name92]]&amp;data[[#All],[Category]],0),),"")</f>
        <v/>
      </c>
      <c r="Z104" s="1" t="str">
        <f t="array" ref="Z104">IFERROR(INDEX(data[[#All],[OSD Contract Manager86]],MATCH(get_cat!$B104&amp;$A$1,data[[#All],[Vendor Name92]]&amp;data[[#All],[Category]],0),),"")</f>
        <v/>
      </c>
      <c r="AA104" s="1" t="str">
        <f t="array" ref="AA104">IFERROR(INDEX(data[[#All],[Emergency Contact87]],MATCH(get_cat!$B104&amp;$A$1,data[[#All],[Vendor Name92]]&amp;data[[#All],[Category]],0),),"")</f>
        <v/>
      </c>
    </row>
    <row r="105" spans="2:27" ht="19.5" x14ac:dyDescent="0.35">
      <c r="B105" s="7" t="str">
        <f t="array" ref="B105">IFERROR(INDEX(data[[#All],[Vendor Name92]],SMALL(IF(data[[#All],[Category]]=$A$1,ROW(data[[#All],[Vendor Name92]])),ROW(104:104)),1),"")</f>
        <v/>
      </c>
      <c r="C105" s="2" t="str">
        <f t="array" ref="C105">IFERROR(INDEX(data[[#All],[Vendor Contact Info85]],MATCH(get_cat!$B105&amp;$A$1,data[[#All],[Vendor Name92]]&amp;data[[#All],[Category]],0),),"")</f>
        <v/>
      </c>
      <c r="D105" s="2" t="str">
        <f t="array" ref="D105">IFERROR(INDEX(data[[#All],[Vendor Name92]],SMALL(IF(data[[#All],[Category]]=$A$1,ROW(data[[#All],[Vendor Name92]])),ROW(104:104)),1),"")&amp;CHAR(10)&amp;IFERROR(INDEX(data[[#All],[Vendor Contact Info85]],MATCH(get_cat!$B105&amp;$A$1,data[[#All],[Vendor Name92]]&amp;data[[#All],[Category]],0),),"")</f>
        <v xml:space="preserve">
</v>
      </c>
      <c r="E105" s="8" t="str">
        <f t="array" ref="E105">IFERROR(INDEX(data[[#All],[Category]],MATCH(get_cat!$B105&amp;$A$1,data[[#All],[Vendor Name92]]&amp;data[[#All],[Category]],0),),"")</f>
        <v/>
      </c>
      <c r="F105" s="2" t="str">
        <f t="array" ref="F105">IFERROR(INDEX(data[[#All],[Email]],MATCH(get_cat!$B105&amp;$A$1,data[[#All],[Vendor Name92]]&amp;data[[#All],[Category]],0),),"")</f>
        <v/>
      </c>
      <c r="G105" s="2" t="str">
        <f t="array" ref="G105">IFERROR(INDEX(data[[#All],[COMMBUYS MBPO Link2]],MATCH(get_cat!$B105&amp;$A$1,data[[#All],[Vendor Name92]]&amp;data[[#All],[Category]],0),),"")</f>
        <v/>
      </c>
      <c r="H105" s="4" t="str">
        <f t="array" ref="H105">IFERROR(INDEX(data[[#All],[Prompt Pay83]],MATCH(get_cat!$B105&amp;$A$1,data[[#All],[Vendor Name92]]&amp;data[[#All],[Category]],0),),"")</f>
        <v/>
      </c>
      <c r="I105" s="4" t="str">
        <f t="array" ref="I105">IFERROR(INDEX(data[[#All],[% Markup Prevailing Wage94]],MATCH(get_cat!$B105&amp;$A$1,data[[#All],[Vendor Name92]]&amp;data[[#All],[Category]],0),),"")</f>
        <v/>
      </c>
      <c r="J105" s="1" t="str">
        <f t="array" ref="J105">IFERROR(INDEX(data[[#All],[Statewide]],MATCH(get_cat!$B105&amp;$A$1,data[[#All],[Vendor Name92]]&amp;data[[#All],[Category]],0),),"")</f>
        <v/>
      </c>
      <c r="K105" s="1" t="str">
        <f t="array" ref="K105">IFERROR(INDEX(data[[#All],[Barnstable]],MATCH(get_cat!$B105&amp;$A$1,data[[#All],[Vendor Name92]]&amp;data[[#All],[Category]],0),),"")</f>
        <v/>
      </c>
      <c r="L105" s="1" t="str">
        <f t="array" ref="L105">IFERROR(INDEX(data[[#All],[Berkshire]],MATCH(get_cat!$B105&amp;$A$1,data[[#All],[Vendor Name92]]&amp;data[[#All],[Category]],0),),"")</f>
        <v/>
      </c>
      <c r="M105" s="1" t="str">
        <f t="array" ref="M105">IFERROR(INDEX(data[[#All],[Bristol]],MATCH(get_cat!$B105&amp;$A$1,data[[#All],[Vendor Name92]]&amp;data[[#All],[Category]],0),),"")</f>
        <v/>
      </c>
      <c r="N105" s="1" t="str">
        <f t="array" ref="N105">IFERROR(INDEX(data[[#All],[Dukes]],MATCH(get_cat!$B105&amp;$A$1,data[[#All],[Vendor Name92]]&amp;data[[#All],[Category]],0),),"")</f>
        <v/>
      </c>
      <c r="O105" s="1" t="str">
        <f t="array" ref="O105">IFERROR(INDEX(data[[#All],[Essex]],MATCH(get_cat!$B105&amp;$A$1,data[[#All],[Vendor Name92]]&amp;data[[#All],[Category]],0),),"")</f>
        <v/>
      </c>
      <c r="P105" s="1" t="str">
        <f t="array" ref="P105">IFERROR(INDEX(data[[#All],[Franklin]],MATCH(get_cat!$B105&amp;$A$1,data[[#All],[Vendor Name92]]&amp;data[[#All],[Category]],0),),"")</f>
        <v/>
      </c>
      <c r="Q105" s="1" t="str">
        <f t="array" ref="Q105">IFERROR(INDEX(data[[#All],[Hampden]],MATCH(get_cat!$B105&amp;$A$1,data[[#All],[Vendor Name92]]&amp;data[[#All],[Category]],0),),"")</f>
        <v/>
      </c>
      <c r="R105" s="1" t="str">
        <f t="array" ref="R105">IFERROR(INDEX(data[[#All],[Hampshire]],MATCH(get_cat!$B105&amp;$A$1,data[[#All],[Vendor Name92]]&amp;data[[#All],[Category]],0),),"")</f>
        <v/>
      </c>
      <c r="S105" s="1" t="str">
        <f t="array" ref="S105">IFERROR(INDEX(data[[#All],[Middlesex]],MATCH(get_cat!$B105&amp;$A$1,data[[#All],[Vendor Name92]]&amp;data[[#All],[Category]],0),),"")</f>
        <v/>
      </c>
      <c r="T105" s="1" t="str">
        <f t="array" ref="T105">IFERROR(INDEX(data[[#All],[Nantucket]],MATCH(get_cat!$B105&amp;$A$1,data[[#All],[Vendor Name92]]&amp;data[[#All],[Category]],0),),"")</f>
        <v/>
      </c>
      <c r="U105" s="1" t="str">
        <f t="array" ref="U105">IFERROR(INDEX(data[[#All],[Norfolk]],MATCH(get_cat!$B105&amp;$A$1,data[[#All],[Vendor Name92]]&amp;data[[#All],[Category]],0),),"")</f>
        <v/>
      </c>
      <c r="V105" s="1" t="str">
        <f t="array" ref="V105">IFERROR(INDEX(data[[#All],[Plymouth]],MATCH(get_cat!$B105&amp;$A$1,data[[#All],[Vendor Name92]]&amp;data[[#All],[Category]],0),),"")</f>
        <v/>
      </c>
      <c r="W105" s="1" t="str">
        <f t="array" ref="W105">IFERROR(INDEX(data[[#All],[Suffolk]],MATCH(get_cat!$B105&amp;$A$1,data[[#All],[Vendor Name92]]&amp;data[[#All],[Category]],0),),"")</f>
        <v/>
      </c>
      <c r="X105" s="1" t="str">
        <f t="array" ref="X105">IFERROR(INDEX(data[[#All],[Worcester]],MATCH(get_cat!$B105&amp;$A$1,data[[#All],[Vendor Name92]]&amp;data[[#All],[Category]],0),),"")</f>
        <v/>
      </c>
      <c r="Y105" s="1" t="str">
        <f t="array" ref="Y105">IFERROR(INDEX(data[[#All],[Contract Doc ID]],MATCH(get_cat!$B105&amp;$A$1,data[[#All],[Vendor Name92]]&amp;data[[#All],[Category]],0),),"")</f>
        <v/>
      </c>
      <c r="Z105" s="1" t="str">
        <f t="array" ref="Z105">IFERROR(INDEX(data[[#All],[OSD Contract Manager86]],MATCH(get_cat!$B105&amp;$A$1,data[[#All],[Vendor Name92]]&amp;data[[#All],[Category]],0),),"")</f>
        <v/>
      </c>
      <c r="AA105" s="1" t="str">
        <f t="array" ref="AA105">IFERROR(INDEX(data[[#All],[Emergency Contact87]],MATCH(get_cat!$B105&amp;$A$1,data[[#All],[Vendor Name92]]&amp;data[[#All],[Category]],0),),"")</f>
        <v/>
      </c>
    </row>
    <row r="106" spans="2:27" ht="19.5" x14ac:dyDescent="0.35">
      <c r="B106" s="7" t="str">
        <f t="array" ref="B106">IFERROR(INDEX(data[[#All],[Vendor Name92]],SMALL(IF(data[[#All],[Category]]=$A$1,ROW(data[[#All],[Vendor Name92]])),ROW(105:105)),1),"")</f>
        <v/>
      </c>
      <c r="C106" s="2" t="str">
        <f t="array" ref="C106">IFERROR(INDEX(data[[#All],[Vendor Contact Info85]],MATCH(get_cat!$B106&amp;$A$1,data[[#All],[Vendor Name92]]&amp;data[[#All],[Category]],0),),"")</f>
        <v/>
      </c>
      <c r="D106" s="2" t="str">
        <f t="array" ref="D106">IFERROR(INDEX(data[[#All],[Vendor Name92]],SMALL(IF(data[[#All],[Category]]=$A$1,ROW(data[[#All],[Vendor Name92]])),ROW(105:105)),1),"")&amp;CHAR(10)&amp;IFERROR(INDEX(data[[#All],[Vendor Contact Info85]],MATCH(get_cat!$B106&amp;$A$1,data[[#All],[Vendor Name92]]&amp;data[[#All],[Category]],0),),"")</f>
        <v xml:space="preserve">
</v>
      </c>
      <c r="E106" s="8" t="str">
        <f t="array" ref="E106">IFERROR(INDEX(data[[#All],[Category]],MATCH(get_cat!$B106&amp;$A$1,data[[#All],[Vendor Name92]]&amp;data[[#All],[Category]],0),),"")</f>
        <v/>
      </c>
      <c r="F106" s="2" t="str">
        <f t="array" ref="F106">IFERROR(INDEX(data[[#All],[Email]],MATCH(get_cat!$B106&amp;$A$1,data[[#All],[Vendor Name92]]&amp;data[[#All],[Category]],0),),"")</f>
        <v/>
      </c>
      <c r="G106" s="2" t="str">
        <f t="array" ref="G106">IFERROR(INDEX(data[[#All],[COMMBUYS MBPO Link2]],MATCH(get_cat!$B106&amp;$A$1,data[[#All],[Vendor Name92]]&amp;data[[#All],[Category]],0),),"")</f>
        <v/>
      </c>
      <c r="H106" s="4" t="str">
        <f t="array" ref="H106">IFERROR(INDEX(data[[#All],[Prompt Pay83]],MATCH(get_cat!$B106&amp;$A$1,data[[#All],[Vendor Name92]]&amp;data[[#All],[Category]],0),),"")</f>
        <v/>
      </c>
      <c r="I106" s="4" t="str">
        <f t="array" ref="I106">IFERROR(INDEX(data[[#All],[% Markup Prevailing Wage94]],MATCH(get_cat!$B106&amp;$A$1,data[[#All],[Vendor Name92]]&amp;data[[#All],[Category]],0),),"")</f>
        <v/>
      </c>
      <c r="J106" s="1" t="str">
        <f t="array" ref="J106">IFERROR(INDEX(data[[#All],[Statewide]],MATCH(get_cat!$B106&amp;$A$1,data[[#All],[Vendor Name92]]&amp;data[[#All],[Category]],0),),"")</f>
        <v/>
      </c>
      <c r="K106" s="1" t="str">
        <f t="array" ref="K106">IFERROR(INDEX(data[[#All],[Barnstable]],MATCH(get_cat!$B106&amp;$A$1,data[[#All],[Vendor Name92]]&amp;data[[#All],[Category]],0),),"")</f>
        <v/>
      </c>
      <c r="L106" s="1" t="str">
        <f t="array" ref="L106">IFERROR(INDEX(data[[#All],[Berkshire]],MATCH(get_cat!$B106&amp;$A$1,data[[#All],[Vendor Name92]]&amp;data[[#All],[Category]],0),),"")</f>
        <v/>
      </c>
      <c r="M106" s="1" t="str">
        <f t="array" ref="M106">IFERROR(INDEX(data[[#All],[Bristol]],MATCH(get_cat!$B106&amp;$A$1,data[[#All],[Vendor Name92]]&amp;data[[#All],[Category]],0),),"")</f>
        <v/>
      </c>
      <c r="N106" s="1" t="str">
        <f t="array" ref="N106">IFERROR(INDEX(data[[#All],[Dukes]],MATCH(get_cat!$B106&amp;$A$1,data[[#All],[Vendor Name92]]&amp;data[[#All],[Category]],0),),"")</f>
        <v/>
      </c>
      <c r="O106" s="1" t="str">
        <f t="array" ref="O106">IFERROR(INDEX(data[[#All],[Essex]],MATCH(get_cat!$B106&amp;$A$1,data[[#All],[Vendor Name92]]&amp;data[[#All],[Category]],0),),"")</f>
        <v/>
      </c>
      <c r="P106" s="1" t="str">
        <f t="array" ref="P106">IFERROR(INDEX(data[[#All],[Franklin]],MATCH(get_cat!$B106&amp;$A$1,data[[#All],[Vendor Name92]]&amp;data[[#All],[Category]],0),),"")</f>
        <v/>
      </c>
      <c r="Q106" s="1" t="str">
        <f t="array" ref="Q106">IFERROR(INDEX(data[[#All],[Hampden]],MATCH(get_cat!$B106&amp;$A$1,data[[#All],[Vendor Name92]]&amp;data[[#All],[Category]],0),),"")</f>
        <v/>
      </c>
      <c r="R106" s="1" t="str">
        <f t="array" ref="R106">IFERROR(INDEX(data[[#All],[Hampshire]],MATCH(get_cat!$B106&amp;$A$1,data[[#All],[Vendor Name92]]&amp;data[[#All],[Category]],0),),"")</f>
        <v/>
      </c>
      <c r="S106" s="1" t="str">
        <f t="array" ref="S106">IFERROR(INDEX(data[[#All],[Middlesex]],MATCH(get_cat!$B106&amp;$A$1,data[[#All],[Vendor Name92]]&amp;data[[#All],[Category]],0),),"")</f>
        <v/>
      </c>
      <c r="T106" s="1" t="str">
        <f t="array" ref="T106">IFERROR(INDEX(data[[#All],[Nantucket]],MATCH(get_cat!$B106&amp;$A$1,data[[#All],[Vendor Name92]]&amp;data[[#All],[Category]],0),),"")</f>
        <v/>
      </c>
      <c r="U106" s="1" t="str">
        <f t="array" ref="U106">IFERROR(INDEX(data[[#All],[Norfolk]],MATCH(get_cat!$B106&amp;$A$1,data[[#All],[Vendor Name92]]&amp;data[[#All],[Category]],0),),"")</f>
        <v/>
      </c>
      <c r="V106" s="1" t="str">
        <f t="array" ref="V106">IFERROR(INDEX(data[[#All],[Plymouth]],MATCH(get_cat!$B106&amp;$A$1,data[[#All],[Vendor Name92]]&amp;data[[#All],[Category]],0),),"")</f>
        <v/>
      </c>
      <c r="W106" s="1" t="str">
        <f t="array" ref="W106">IFERROR(INDEX(data[[#All],[Suffolk]],MATCH(get_cat!$B106&amp;$A$1,data[[#All],[Vendor Name92]]&amp;data[[#All],[Category]],0),),"")</f>
        <v/>
      </c>
      <c r="X106" s="1" t="str">
        <f t="array" ref="X106">IFERROR(INDEX(data[[#All],[Worcester]],MATCH(get_cat!$B106&amp;$A$1,data[[#All],[Vendor Name92]]&amp;data[[#All],[Category]],0),),"")</f>
        <v/>
      </c>
      <c r="Y106" s="1" t="str">
        <f t="array" ref="Y106">IFERROR(INDEX(data[[#All],[Contract Doc ID]],MATCH(get_cat!$B106&amp;$A$1,data[[#All],[Vendor Name92]]&amp;data[[#All],[Category]],0),),"")</f>
        <v/>
      </c>
      <c r="Z106" s="1" t="str">
        <f t="array" ref="Z106">IFERROR(INDEX(data[[#All],[OSD Contract Manager86]],MATCH(get_cat!$B106&amp;$A$1,data[[#All],[Vendor Name92]]&amp;data[[#All],[Category]],0),),"")</f>
        <v/>
      </c>
      <c r="AA106" s="1" t="str">
        <f t="array" ref="AA106">IFERROR(INDEX(data[[#All],[Emergency Contact87]],MATCH(get_cat!$B106&amp;$A$1,data[[#All],[Vendor Name92]]&amp;data[[#All],[Category]],0),),"")</f>
        <v/>
      </c>
    </row>
    <row r="107" spans="2:27" ht="19.5" x14ac:dyDescent="0.35">
      <c r="B107" s="7" t="str">
        <f t="array" ref="B107">IFERROR(INDEX(data[[#All],[Vendor Name92]],SMALL(IF(data[[#All],[Category]]=$A$1,ROW(data[[#All],[Vendor Name92]])),ROW(106:106)),1),"")</f>
        <v/>
      </c>
      <c r="C107" s="2" t="str">
        <f t="array" ref="C107">IFERROR(INDEX(data[[#All],[Vendor Contact Info85]],MATCH(get_cat!$B107&amp;$A$1,data[[#All],[Vendor Name92]]&amp;data[[#All],[Category]],0),),"")</f>
        <v/>
      </c>
      <c r="D107" s="2" t="str">
        <f t="array" ref="D107">IFERROR(INDEX(data[[#All],[Vendor Name92]],SMALL(IF(data[[#All],[Category]]=$A$1,ROW(data[[#All],[Vendor Name92]])),ROW(106:106)),1),"")&amp;CHAR(10)&amp;IFERROR(INDEX(data[[#All],[Vendor Contact Info85]],MATCH(get_cat!$B107&amp;$A$1,data[[#All],[Vendor Name92]]&amp;data[[#All],[Category]],0),),"")</f>
        <v xml:space="preserve">
</v>
      </c>
      <c r="E107" s="8" t="str">
        <f t="array" ref="E107">IFERROR(INDEX(data[[#All],[Category]],MATCH(get_cat!$B107&amp;$A$1,data[[#All],[Vendor Name92]]&amp;data[[#All],[Category]],0),),"")</f>
        <v/>
      </c>
      <c r="F107" s="2" t="str">
        <f t="array" ref="F107">IFERROR(INDEX(data[[#All],[Email]],MATCH(get_cat!$B107&amp;$A$1,data[[#All],[Vendor Name92]]&amp;data[[#All],[Category]],0),),"")</f>
        <v/>
      </c>
      <c r="G107" s="2" t="str">
        <f t="array" ref="G107">IFERROR(INDEX(data[[#All],[COMMBUYS MBPO Link2]],MATCH(get_cat!$B107&amp;$A$1,data[[#All],[Vendor Name92]]&amp;data[[#All],[Category]],0),),"")</f>
        <v/>
      </c>
      <c r="H107" s="4" t="str">
        <f t="array" ref="H107">IFERROR(INDEX(data[[#All],[Prompt Pay83]],MATCH(get_cat!$B107&amp;$A$1,data[[#All],[Vendor Name92]]&amp;data[[#All],[Category]],0),),"")</f>
        <v/>
      </c>
      <c r="I107" s="4" t="str">
        <f t="array" ref="I107">IFERROR(INDEX(data[[#All],[% Markup Prevailing Wage94]],MATCH(get_cat!$B107&amp;$A$1,data[[#All],[Vendor Name92]]&amp;data[[#All],[Category]],0),),"")</f>
        <v/>
      </c>
      <c r="J107" s="1" t="str">
        <f t="array" ref="J107">IFERROR(INDEX(data[[#All],[Statewide]],MATCH(get_cat!$B107&amp;$A$1,data[[#All],[Vendor Name92]]&amp;data[[#All],[Category]],0),),"")</f>
        <v/>
      </c>
      <c r="K107" s="1" t="str">
        <f t="array" ref="K107">IFERROR(INDEX(data[[#All],[Barnstable]],MATCH(get_cat!$B107&amp;$A$1,data[[#All],[Vendor Name92]]&amp;data[[#All],[Category]],0),),"")</f>
        <v/>
      </c>
      <c r="L107" s="1" t="str">
        <f t="array" ref="L107">IFERROR(INDEX(data[[#All],[Berkshire]],MATCH(get_cat!$B107&amp;$A$1,data[[#All],[Vendor Name92]]&amp;data[[#All],[Category]],0),),"")</f>
        <v/>
      </c>
      <c r="M107" s="1" t="str">
        <f t="array" ref="M107">IFERROR(INDEX(data[[#All],[Bristol]],MATCH(get_cat!$B107&amp;$A$1,data[[#All],[Vendor Name92]]&amp;data[[#All],[Category]],0),),"")</f>
        <v/>
      </c>
      <c r="N107" s="1" t="str">
        <f t="array" ref="N107">IFERROR(INDEX(data[[#All],[Dukes]],MATCH(get_cat!$B107&amp;$A$1,data[[#All],[Vendor Name92]]&amp;data[[#All],[Category]],0),),"")</f>
        <v/>
      </c>
      <c r="O107" s="1" t="str">
        <f t="array" ref="O107">IFERROR(INDEX(data[[#All],[Essex]],MATCH(get_cat!$B107&amp;$A$1,data[[#All],[Vendor Name92]]&amp;data[[#All],[Category]],0),),"")</f>
        <v/>
      </c>
      <c r="P107" s="1" t="str">
        <f t="array" ref="P107">IFERROR(INDEX(data[[#All],[Franklin]],MATCH(get_cat!$B107&amp;$A$1,data[[#All],[Vendor Name92]]&amp;data[[#All],[Category]],0),),"")</f>
        <v/>
      </c>
      <c r="Q107" s="1" t="str">
        <f t="array" ref="Q107">IFERROR(INDEX(data[[#All],[Hampden]],MATCH(get_cat!$B107&amp;$A$1,data[[#All],[Vendor Name92]]&amp;data[[#All],[Category]],0),),"")</f>
        <v/>
      </c>
      <c r="R107" s="1" t="str">
        <f t="array" ref="R107">IFERROR(INDEX(data[[#All],[Hampshire]],MATCH(get_cat!$B107&amp;$A$1,data[[#All],[Vendor Name92]]&amp;data[[#All],[Category]],0),),"")</f>
        <v/>
      </c>
      <c r="S107" s="1" t="str">
        <f t="array" ref="S107">IFERROR(INDEX(data[[#All],[Middlesex]],MATCH(get_cat!$B107&amp;$A$1,data[[#All],[Vendor Name92]]&amp;data[[#All],[Category]],0),),"")</f>
        <v/>
      </c>
      <c r="T107" s="1" t="str">
        <f t="array" ref="T107">IFERROR(INDEX(data[[#All],[Nantucket]],MATCH(get_cat!$B107&amp;$A$1,data[[#All],[Vendor Name92]]&amp;data[[#All],[Category]],0),),"")</f>
        <v/>
      </c>
      <c r="U107" s="1" t="str">
        <f t="array" ref="U107">IFERROR(INDEX(data[[#All],[Norfolk]],MATCH(get_cat!$B107&amp;$A$1,data[[#All],[Vendor Name92]]&amp;data[[#All],[Category]],0),),"")</f>
        <v/>
      </c>
      <c r="V107" s="1" t="str">
        <f t="array" ref="V107">IFERROR(INDEX(data[[#All],[Plymouth]],MATCH(get_cat!$B107&amp;$A$1,data[[#All],[Vendor Name92]]&amp;data[[#All],[Category]],0),),"")</f>
        <v/>
      </c>
      <c r="W107" s="1" t="str">
        <f t="array" ref="W107">IFERROR(INDEX(data[[#All],[Suffolk]],MATCH(get_cat!$B107&amp;$A$1,data[[#All],[Vendor Name92]]&amp;data[[#All],[Category]],0),),"")</f>
        <v/>
      </c>
      <c r="X107" s="1" t="str">
        <f t="array" ref="X107">IFERROR(INDEX(data[[#All],[Worcester]],MATCH(get_cat!$B107&amp;$A$1,data[[#All],[Vendor Name92]]&amp;data[[#All],[Category]],0),),"")</f>
        <v/>
      </c>
      <c r="Y107" s="1" t="str">
        <f t="array" ref="Y107">IFERROR(INDEX(data[[#All],[Contract Doc ID]],MATCH(get_cat!$B107&amp;$A$1,data[[#All],[Vendor Name92]]&amp;data[[#All],[Category]],0),),"")</f>
        <v/>
      </c>
      <c r="Z107" s="1" t="str">
        <f t="array" ref="Z107">IFERROR(INDEX(data[[#All],[OSD Contract Manager86]],MATCH(get_cat!$B107&amp;$A$1,data[[#All],[Vendor Name92]]&amp;data[[#All],[Category]],0),),"")</f>
        <v/>
      </c>
      <c r="AA107" s="1" t="str">
        <f t="array" ref="AA107">IFERROR(INDEX(data[[#All],[Emergency Contact87]],MATCH(get_cat!$B107&amp;$A$1,data[[#All],[Vendor Name92]]&amp;data[[#All],[Category]],0),),"")</f>
        <v/>
      </c>
    </row>
    <row r="108" spans="2:27" ht="19.5" x14ac:dyDescent="0.35">
      <c r="B108" s="7" t="str">
        <f t="array" ref="B108">IFERROR(INDEX(data[[#All],[Vendor Name92]],SMALL(IF(data[[#All],[Category]]=$A$1,ROW(data[[#All],[Vendor Name92]])),ROW(107:107)),1),"")</f>
        <v/>
      </c>
      <c r="C108" s="2" t="str">
        <f t="array" ref="C108">IFERROR(INDEX(data[[#All],[Vendor Contact Info85]],MATCH(get_cat!$B108&amp;$A$1,data[[#All],[Vendor Name92]]&amp;data[[#All],[Category]],0),),"")</f>
        <v/>
      </c>
      <c r="D108" s="2" t="str">
        <f t="array" ref="D108">IFERROR(INDEX(data[[#All],[Vendor Name92]],SMALL(IF(data[[#All],[Category]]=$A$1,ROW(data[[#All],[Vendor Name92]])),ROW(107:107)),1),"")&amp;CHAR(10)&amp;IFERROR(INDEX(data[[#All],[Vendor Contact Info85]],MATCH(get_cat!$B108&amp;$A$1,data[[#All],[Vendor Name92]]&amp;data[[#All],[Category]],0),),"")</f>
        <v xml:space="preserve">
</v>
      </c>
      <c r="E108" s="8" t="str">
        <f t="array" ref="E108">IFERROR(INDEX(data[[#All],[Category]],MATCH(get_cat!$B108&amp;$A$1,data[[#All],[Vendor Name92]]&amp;data[[#All],[Category]],0),),"")</f>
        <v/>
      </c>
      <c r="F108" s="2" t="str">
        <f t="array" ref="F108">IFERROR(INDEX(data[[#All],[Email]],MATCH(get_cat!$B108&amp;$A$1,data[[#All],[Vendor Name92]]&amp;data[[#All],[Category]],0),),"")</f>
        <v/>
      </c>
      <c r="G108" s="2" t="str">
        <f t="array" ref="G108">IFERROR(INDEX(data[[#All],[COMMBUYS MBPO Link2]],MATCH(get_cat!$B108&amp;$A$1,data[[#All],[Vendor Name92]]&amp;data[[#All],[Category]],0),),"")</f>
        <v/>
      </c>
      <c r="H108" s="4" t="str">
        <f t="array" ref="H108">IFERROR(INDEX(data[[#All],[Prompt Pay83]],MATCH(get_cat!$B108&amp;$A$1,data[[#All],[Vendor Name92]]&amp;data[[#All],[Category]],0),),"")</f>
        <v/>
      </c>
      <c r="I108" s="4" t="str">
        <f t="array" ref="I108">IFERROR(INDEX(data[[#All],[% Markup Prevailing Wage94]],MATCH(get_cat!$B108&amp;$A$1,data[[#All],[Vendor Name92]]&amp;data[[#All],[Category]],0),),"")</f>
        <v/>
      </c>
      <c r="J108" s="1" t="str">
        <f t="array" ref="J108">IFERROR(INDEX(data[[#All],[Statewide]],MATCH(get_cat!$B108&amp;$A$1,data[[#All],[Vendor Name92]]&amp;data[[#All],[Category]],0),),"")</f>
        <v/>
      </c>
      <c r="K108" s="1" t="str">
        <f t="array" ref="K108">IFERROR(INDEX(data[[#All],[Barnstable]],MATCH(get_cat!$B108&amp;$A$1,data[[#All],[Vendor Name92]]&amp;data[[#All],[Category]],0),),"")</f>
        <v/>
      </c>
      <c r="L108" s="1" t="str">
        <f t="array" ref="L108">IFERROR(INDEX(data[[#All],[Berkshire]],MATCH(get_cat!$B108&amp;$A$1,data[[#All],[Vendor Name92]]&amp;data[[#All],[Category]],0),),"")</f>
        <v/>
      </c>
      <c r="M108" s="1" t="str">
        <f t="array" ref="M108">IFERROR(INDEX(data[[#All],[Bristol]],MATCH(get_cat!$B108&amp;$A$1,data[[#All],[Vendor Name92]]&amp;data[[#All],[Category]],0),),"")</f>
        <v/>
      </c>
      <c r="N108" s="1" t="str">
        <f t="array" ref="N108">IFERROR(INDEX(data[[#All],[Dukes]],MATCH(get_cat!$B108&amp;$A$1,data[[#All],[Vendor Name92]]&amp;data[[#All],[Category]],0),),"")</f>
        <v/>
      </c>
      <c r="O108" s="1" t="str">
        <f t="array" ref="O108">IFERROR(INDEX(data[[#All],[Essex]],MATCH(get_cat!$B108&amp;$A$1,data[[#All],[Vendor Name92]]&amp;data[[#All],[Category]],0),),"")</f>
        <v/>
      </c>
      <c r="P108" s="1" t="str">
        <f t="array" ref="P108">IFERROR(INDEX(data[[#All],[Franklin]],MATCH(get_cat!$B108&amp;$A$1,data[[#All],[Vendor Name92]]&amp;data[[#All],[Category]],0),),"")</f>
        <v/>
      </c>
      <c r="Q108" s="1" t="str">
        <f t="array" ref="Q108">IFERROR(INDEX(data[[#All],[Hampden]],MATCH(get_cat!$B108&amp;$A$1,data[[#All],[Vendor Name92]]&amp;data[[#All],[Category]],0),),"")</f>
        <v/>
      </c>
      <c r="R108" s="1" t="str">
        <f t="array" ref="R108">IFERROR(INDEX(data[[#All],[Hampshire]],MATCH(get_cat!$B108&amp;$A$1,data[[#All],[Vendor Name92]]&amp;data[[#All],[Category]],0),),"")</f>
        <v/>
      </c>
      <c r="S108" s="1" t="str">
        <f t="array" ref="S108">IFERROR(INDEX(data[[#All],[Middlesex]],MATCH(get_cat!$B108&amp;$A$1,data[[#All],[Vendor Name92]]&amp;data[[#All],[Category]],0),),"")</f>
        <v/>
      </c>
      <c r="T108" s="1" t="str">
        <f t="array" ref="T108">IFERROR(INDEX(data[[#All],[Nantucket]],MATCH(get_cat!$B108&amp;$A$1,data[[#All],[Vendor Name92]]&amp;data[[#All],[Category]],0),),"")</f>
        <v/>
      </c>
      <c r="U108" s="1" t="str">
        <f t="array" ref="U108">IFERROR(INDEX(data[[#All],[Norfolk]],MATCH(get_cat!$B108&amp;$A$1,data[[#All],[Vendor Name92]]&amp;data[[#All],[Category]],0),),"")</f>
        <v/>
      </c>
      <c r="V108" s="1" t="str">
        <f t="array" ref="V108">IFERROR(INDEX(data[[#All],[Plymouth]],MATCH(get_cat!$B108&amp;$A$1,data[[#All],[Vendor Name92]]&amp;data[[#All],[Category]],0),),"")</f>
        <v/>
      </c>
      <c r="W108" s="1" t="str">
        <f t="array" ref="W108">IFERROR(INDEX(data[[#All],[Suffolk]],MATCH(get_cat!$B108&amp;$A$1,data[[#All],[Vendor Name92]]&amp;data[[#All],[Category]],0),),"")</f>
        <v/>
      </c>
      <c r="X108" s="1" t="str">
        <f t="array" ref="X108">IFERROR(INDEX(data[[#All],[Worcester]],MATCH(get_cat!$B108&amp;$A$1,data[[#All],[Vendor Name92]]&amp;data[[#All],[Category]],0),),"")</f>
        <v/>
      </c>
      <c r="Y108" s="1" t="str">
        <f t="array" ref="Y108">IFERROR(INDEX(data[[#All],[Contract Doc ID]],MATCH(get_cat!$B108&amp;$A$1,data[[#All],[Vendor Name92]]&amp;data[[#All],[Category]],0),),"")</f>
        <v/>
      </c>
      <c r="Z108" s="1" t="str">
        <f t="array" ref="Z108">IFERROR(INDEX(data[[#All],[OSD Contract Manager86]],MATCH(get_cat!$B108&amp;$A$1,data[[#All],[Vendor Name92]]&amp;data[[#All],[Category]],0),),"")</f>
        <v/>
      </c>
      <c r="AA108" s="1" t="str">
        <f t="array" ref="AA108">IFERROR(INDEX(data[[#All],[Emergency Contact87]],MATCH(get_cat!$B108&amp;$A$1,data[[#All],[Vendor Name92]]&amp;data[[#All],[Category]],0),),"")</f>
        <v/>
      </c>
    </row>
    <row r="109" spans="2:27" ht="19.5" x14ac:dyDescent="0.35">
      <c r="B109" s="7" t="str">
        <f t="array" ref="B109">IFERROR(INDEX(data[[#All],[Vendor Name92]],SMALL(IF(data[[#All],[Category]]=$A$1,ROW(data[[#All],[Vendor Name92]])),ROW(108:108)),1),"")</f>
        <v/>
      </c>
      <c r="C109" s="2" t="str">
        <f t="array" ref="C109">IFERROR(INDEX(data[[#All],[Vendor Contact Info85]],MATCH(get_cat!$B109&amp;$A$1,data[[#All],[Vendor Name92]]&amp;data[[#All],[Category]],0),),"")</f>
        <v/>
      </c>
      <c r="D109" s="2" t="str">
        <f t="array" ref="D109">IFERROR(INDEX(data[[#All],[Vendor Name92]],SMALL(IF(data[[#All],[Category]]=$A$1,ROW(data[[#All],[Vendor Name92]])),ROW(108:108)),1),"")&amp;CHAR(10)&amp;IFERROR(INDEX(data[[#All],[Vendor Contact Info85]],MATCH(get_cat!$B109&amp;$A$1,data[[#All],[Vendor Name92]]&amp;data[[#All],[Category]],0),),"")</f>
        <v xml:space="preserve">
</v>
      </c>
      <c r="E109" s="8" t="str">
        <f t="array" ref="E109">IFERROR(INDEX(data[[#All],[Category]],MATCH(get_cat!$B109&amp;$A$1,data[[#All],[Vendor Name92]]&amp;data[[#All],[Category]],0),),"")</f>
        <v/>
      </c>
      <c r="F109" s="2" t="str">
        <f t="array" ref="F109">IFERROR(INDEX(data[[#All],[Email]],MATCH(get_cat!$B109&amp;$A$1,data[[#All],[Vendor Name92]]&amp;data[[#All],[Category]],0),),"")</f>
        <v/>
      </c>
      <c r="G109" s="2" t="str">
        <f t="array" ref="G109">IFERROR(INDEX(data[[#All],[COMMBUYS MBPO Link2]],MATCH(get_cat!$B109&amp;$A$1,data[[#All],[Vendor Name92]]&amp;data[[#All],[Category]],0),),"")</f>
        <v/>
      </c>
      <c r="H109" s="4" t="str">
        <f t="array" ref="H109">IFERROR(INDEX(data[[#All],[Prompt Pay83]],MATCH(get_cat!$B109&amp;$A$1,data[[#All],[Vendor Name92]]&amp;data[[#All],[Category]],0),),"")</f>
        <v/>
      </c>
      <c r="I109" s="4" t="str">
        <f t="array" ref="I109">IFERROR(INDEX(data[[#All],[% Markup Prevailing Wage94]],MATCH(get_cat!$B109&amp;$A$1,data[[#All],[Vendor Name92]]&amp;data[[#All],[Category]],0),),"")</f>
        <v/>
      </c>
      <c r="J109" s="1" t="str">
        <f t="array" ref="J109">IFERROR(INDEX(data[[#All],[Statewide]],MATCH(get_cat!$B109&amp;$A$1,data[[#All],[Vendor Name92]]&amp;data[[#All],[Category]],0),),"")</f>
        <v/>
      </c>
      <c r="K109" s="1" t="str">
        <f t="array" ref="K109">IFERROR(INDEX(data[[#All],[Barnstable]],MATCH(get_cat!$B109&amp;$A$1,data[[#All],[Vendor Name92]]&amp;data[[#All],[Category]],0),),"")</f>
        <v/>
      </c>
      <c r="L109" s="1" t="str">
        <f t="array" ref="L109">IFERROR(INDEX(data[[#All],[Berkshire]],MATCH(get_cat!$B109&amp;$A$1,data[[#All],[Vendor Name92]]&amp;data[[#All],[Category]],0),),"")</f>
        <v/>
      </c>
      <c r="M109" s="1" t="str">
        <f t="array" ref="M109">IFERROR(INDEX(data[[#All],[Bristol]],MATCH(get_cat!$B109&amp;$A$1,data[[#All],[Vendor Name92]]&amp;data[[#All],[Category]],0),),"")</f>
        <v/>
      </c>
      <c r="N109" s="1" t="str">
        <f t="array" ref="N109">IFERROR(INDEX(data[[#All],[Dukes]],MATCH(get_cat!$B109&amp;$A$1,data[[#All],[Vendor Name92]]&amp;data[[#All],[Category]],0),),"")</f>
        <v/>
      </c>
      <c r="O109" s="1" t="str">
        <f t="array" ref="O109">IFERROR(INDEX(data[[#All],[Essex]],MATCH(get_cat!$B109&amp;$A$1,data[[#All],[Vendor Name92]]&amp;data[[#All],[Category]],0),),"")</f>
        <v/>
      </c>
      <c r="P109" s="1" t="str">
        <f t="array" ref="P109">IFERROR(INDEX(data[[#All],[Franklin]],MATCH(get_cat!$B109&amp;$A$1,data[[#All],[Vendor Name92]]&amp;data[[#All],[Category]],0),),"")</f>
        <v/>
      </c>
      <c r="Q109" s="1" t="str">
        <f t="array" ref="Q109">IFERROR(INDEX(data[[#All],[Hampden]],MATCH(get_cat!$B109&amp;$A$1,data[[#All],[Vendor Name92]]&amp;data[[#All],[Category]],0),),"")</f>
        <v/>
      </c>
      <c r="R109" s="1" t="str">
        <f t="array" ref="R109">IFERROR(INDEX(data[[#All],[Hampshire]],MATCH(get_cat!$B109&amp;$A$1,data[[#All],[Vendor Name92]]&amp;data[[#All],[Category]],0),),"")</f>
        <v/>
      </c>
      <c r="S109" s="1" t="str">
        <f t="array" ref="S109">IFERROR(INDEX(data[[#All],[Middlesex]],MATCH(get_cat!$B109&amp;$A$1,data[[#All],[Vendor Name92]]&amp;data[[#All],[Category]],0),),"")</f>
        <v/>
      </c>
      <c r="T109" s="1" t="str">
        <f t="array" ref="T109">IFERROR(INDEX(data[[#All],[Nantucket]],MATCH(get_cat!$B109&amp;$A$1,data[[#All],[Vendor Name92]]&amp;data[[#All],[Category]],0),),"")</f>
        <v/>
      </c>
      <c r="U109" s="1" t="str">
        <f t="array" ref="U109">IFERROR(INDEX(data[[#All],[Norfolk]],MATCH(get_cat!$B109&amp;$A$1,data[[#All],[Vendor Name92]]&amp;data[[#All],[Category]],0),),"")</f>
        <v/>
      </c>
      <c r="V109" s="1" t="str">
        <f t="array" ref="V109">IFERROR(INDEX(data[[#All],[Plymouth]],MATCH(get_cat!$B109&amp;$A$1,data[[#All],[Vendor Name92]]&amp;data[[#All],[Category]],0),),"")</f>
        <v/>
      </c>
      <c r="W109" s="1" t="str">
        <f t="array" ref="W109">IFERROR(INDEX(data[[#All],[Suffolk]],MATCH(get_cat!$B109&amp;$A$1,data[[#All],[Vendor Name92]]&amp;data[[#All],[Category]],0),),"")</f>
        <v/>
      </c>
      <c r="X109" s="1" t="str">
        <f t="array" ref="X109">IFERROR(INDEX(data[[#All],[Worcester]],MATCH(get_cat!$B109&amp;$A$1,data[[#All],[Vendor Name92]]&amp;data[[#All],[Category]],0),),"")</f>
        <v/>
      </c>
      <c r="Y109" s="1" t="str">
        <f t="array" ref="Y109">IFERROR(INDEX(data[[#All],[Contract Doc ID]],MATCH(get_cat!$B109&amp;$A$1,data[[#All],[Vendor Name92]]&amp;data[[#All],[Category]],0),),"")</f>
        <v/>
      </c>
      <c r="Z109" s="1" t="str">
        <f t="array" ref="Z109">IFERROR(INDEX(data[[#All],[OSD Contract Manager86]],MATCH(get_cat!$B109&amp;$A$1,data[[#All],[Vendor Name92]]&amp;data[[#All],[Category]],0),),"")</f>
        <v/>
      </c>
      <c r="AA109" s="1" t="str">
        <f t="array" ref="AA109">IFERROR(INDEX(data[[#All],[Emergency Contact87]],MATCH(get_cat!$B109&amp;$A$1,data[[#All],[Vendor Name92]]&amp;data[[#All],[Category]],0),),"")</f>
        <v/>
      </c>
    </row>
    <row r="110" spans="2:27" ht="19.5" x14ac:dyDescent="0.35">
      <c r="B110" s="7" t="str">
        <f t="array" ref="B110">IFERROR(INDEX(data[[#All],[Vendor Name92]],SMALL(IF(data[[#All],[Category]]=$A$1,ROW(data[[#All],[Vendor Name92]])),ROW(109:109)),1),"")</f>
        <v/>
      </c>
      <c r="C110" s="2" t="str">
        <f t="array" ref="C110">IFERROR(INDEX(data[[#All],[Vendor Contact Info85]],MATCH(get_cat!$B110&amp;$A$1,data[[#All],[Vendor Name92]]&amp;data[[#All],[Category]],0),),"")</f>
        <v/>
      </c>
      <c r="D110" s="2" t="str">
        <f t="array" ref="D110">IFERROR(INDEX(data[[#All],[Vendor Name92]],SMALL(IF(data[[#All],[Category]]=$A$1,ROW(data[[#All],[Vendor Name92]])),ROW(109:109)),1),"")&amp;CHAR(10)&amp;IFERROR(INDEX(data[[#All],[Vendor Contact Info85]],MATCH(get_cat!$B110&amp;$A$1,data[[#All],[Vendor Name92]]&amp;data[[#All],[Category]],0),),"")</f>
        <v xml:space="preserve">
</v>
      </c>
      <c r="E110" s="8" t="str">
        <f t="array" ref="E110">IFERROR(INDEX(data[[#All],[Category]],MATCH(get_cat!$B110&amp;$A$1,data[[#All],[Vendor Name92]]&amp;data[[#All],[Category]],0),),"")</f>
        <v/>
      </c>
      <c r="F110" s="2" t="str">
        <f t="array" ref="F110">IFERROR(INDEX(data[[#All],[Email]],MATCH(get_cat!$B110&amp;$A$1,data[[#All],[Vendor Name92]]&amp;data[[#All],[Category]],0),),"")</f>
        <v/>
      </c>
      <c r="G110" s="2" t="str">
        <f t="array" ref="G110">IFERROR(INDEX(data[[#All],[COMMBUYS MBPO Link2]],MATCH(get_cat!$B110&amp;$A$1,data[[#All],[Vendor Name92]]&amp;data[[#All],[Category]],0),),"")</f>
        <v/>
      </c>
      <c r="H110" s="4" t="str">
        <f t="array" ref="H110">IFERROR(INDEX(data[[#All],[Prompt Pay83]],MATCH(get_cat!$B110&amp;$A$1,data[[#All],[Vendor Name92]]&amp;data[[#All],[Category]],0),),"")</f>
        <v/>
      </c>
      <c r="I110" s="4" t="str">
        <f t="array" ref="I110">IFERROR(INDEX(data[[#All],[% Markup Prevailing Wage94]],MATCH(get_cat!$B110&amp;$A$1,data[[#All],[Vendor Name92]]&amp;data[[#All],[Category]],0),),"")</f>
        <v/>
      </c>
      <c r="J110" s="1" t="str">
        <f t="array" ref="J110">IFERROR(INDEX(data[[#All],[Statewide]],MATCH(get_cat!$B110&amp;$A$1,data[[#All],[Vendor Name92]]&amp;data[[#All],[Category]],0),),"")</f>
        <v/>
      </c>
      <c r="K110" s="1" t="str">
        <f t="array" ref="K110">IFERROR(INDEX(data[[#All],[Barnstable]],MATCH(get_cat!$B110&amp;$A$1,data[[#All],[Vendor Name92]]&amp;data[[#All],[Category]],0),),"")</f>
        <v/>
      </c>
      <c r="L110" s="1" t="str">
        <f t="array" ref="L110">IFERROR(INDEX(data[[#All],[Berkshire]],MATCH(get_cat!$B110&amp;$A$1,data[[#All],[Vendor Name92]]&amp;data[[#All],[Category]],0),),"")</f>
        <v/>
      </c>
      <c r="M110" s="1" t="str">
        <f t="array" ref="M110">IFERROR(INDEX(data[[#All],[Bristol]],MATCH(get_cat!$B110&amp;$A$1,data[[#All],[Vendor Name92]]&amp;data[[#All],[Category]],0),),"")</f>
        <v/>
      </c>
      <c r="N110" s="1" t="str">
        <f t="array" ref="N110">IFERROR(INDEX(data[[#All],[Dukes]],MATCH(get_cat!$B110&amp;$A$1,data[[#All],[Vendor Name92]]&amp;data[[#All],[Category]],0),),"")</f>
        <v/>
      </c>
      <c r="O110" s="1" t="str">
        <f t="array" ref="O110">IFERROR(INDEX(data[[#All],[Essex]],MATCH(get_cat!$B110&amp;$A$1,data[[#All],[Vendor Name92]]&amp;data[[#All],[Category]],0),),"")</f>
        <v/>
      </c>
      <c r="P110" s="1" t="str">
        <f t="array" ref="P110">IFERROR(INDEX(data[[#All],[Franklin]],MATCH(get_cat!$B110&amp;$A$1,data[[#All],[Vendor Name92]]&amp;data[[#All],[Category]],0),),"")</f>
        <v/>
      </c>
      <c r="Q110" s="1" t="str">
        <f t="array" ref="Q110">IFERROR(INDEX(data[[#All],[Hampden]],MATCH(get_cat!$B110&amp;$A$1,data[[#All],[Vendor Name92]]&amp;data[[#All],[Category]],0),),"")</f>
        <v/>
      </c>
      <c r="R110" s="1" t="str">
        <f t="array" ref="R110">IFERROR(INDEX(data[[#All],[Hampshire]],MATCH(get_cat!$B110&amp;$A$1,data[[#All],[Vendor Name92]]&amp;data[[#All],[Category]],0),),"")</f>
        <v/>
      </c>
      <c r="S110" s="1" t="str">
        <f t="array" ref="S110">IFERROR(INDEX(data[[#All],[Middlesex]],MATCH(get_cat!$B110&amp;$A$1,data[[#All],[Vendor Name92]]&amp;data[[#All],[Category]],0),),"")</f>
        <v/>
      </c>
      <c r="T110" s="1" t="str">
        <f t="array" ref="T110">IFERROR(INDEX(data[[#All],[Nantucket]],MATCH(get_cat!$B110&amp;$A$1,data[[#All],[Vendor Name92]]&amp;data[[#All],[Category]],0),),"")</f>
        <v/>
      </c>
      <c r="U110" s="1" t="str">
        <f t="array" ref="U110">IFERROR(INDEX(data[[#All],[Norfolk]],MATCH(get_cat!$B110&amp;$A$1,data[[#All],[Vendor Name92]]&amp;data[[#All],[Category]],0),),"")</f>
        <v/>
      </c>
      <c r="V110" s="1" t="str">
        <f t="array" ref="V110">IFERROR(INDEX(data[[#All],[Plymouth]],MATCH(get_cat!$B110&amp;$A$1,data[[#All],[Vendor Name92]]&amp;data[[#All],[Category]],0),),"")</f>
        <v/>
      </c>
      <c r="W110" s="1" t="str">
        <f t="array" ref="W110">IFERROR(INDEX(data[[#All],[Suffolk]],MATCH(get_cat!$B110&amp;$A$1,data[[#All],[Vendor Name92]]&amp;data[[#All],[Category]],0),),"")</f>
        <v/>
      </c>
      <c r="X110" s="1" t="str">
        <f t="array" ref="X110">IFERROR(INDEX(data[[#All],[Worcester]],MATCH(get_cat!$B110&amp;$A$1,data[[#All],[Vendor Name92]]&amp;data[[#All],[Category]],0),),"")</f>
        <v/>
      </c>
      <c r="Y110" s="1" t="str">
        <f t="array" ref="Y110">IFERROR(INDEX(data[[#All],[Contract Doc ID]],MATCH(get_cat!$B110&amp;$A$1,data[[#All],[Vendor Name92]]&amp;data[[#All],[Category]],0),),"")</f>
        <v/>
      </c>
      <c r="Z110" s="1" t="str">
        <f t="array" ref="Z110">IFERROR(INDEX(data[[#All],[OSD Contract Manager86]],MATCH(get_cat!$B110&amp;$A$1,data[[#All],[Vendor Name92]]&amp;data[[#All],[Category]],0),),"")</f>
        <v/>
      </c>
      <c r="AA110" s="1" t="str">
        <f t="array" ref="AA110">IFERROR(INDEX(data[[#All],[Emergency Contact87]],MATCH(get_cat!$B110&amp;$A$1,data[[#All],[Vendor Name92]]&amp;data[[#All],[Category]],0),),"")</f>
        <v/>
      </c>
    </row>
    <row r="111" spans="2:27" ht="19.5" x14ac:dyDescent="0.35">
      <c r="B111" s="7" t="str">
        <f t="array" ref="B111">IFERROR(INDEX(data[[#All],[Vendor Name92]],SMALL(IF(data[[#All],[Category]]=$A$1,ROW(data[[#All],[Vendor Name92]])),ROW(110:110)),1),"")</f>
        <v/>
      </c>
      <c r="C111" s="2" t="str">
        <f t="array" ref="C111">IFERROR(INDEX(data[[#All],[Vendor Contact Info85]],MATCH(get_cat!$B111&amp;$A$1,data[[#All],[Vendor Name92]]&amp;data[[#All],[Category]],0),),"")</f>
        <v/>
      </c>
      <c r="D111" s="2" t="str">
        <f t="array" ref="D111">IFERROR(INDEX(data[[#All],[Vendor Name92]],SMALL(IF(data[[#All],[Category]]=$A$1,ROW(data[[#All],[Vendor Name92]])),ROW(110:110)),1),"")&amp;CHAR(10)&amp;IFERROR(INDEX(data[[#All],[Vendor Contact Info85]],MATCH(get_cat!$B111&amp;$A$1,data[[#All],[Vendor Name92]]&amp;data[[#All],[Category]],0),),"")</f>
        <v xml:space="preserve">
</v>
      </c>
      <c r="E111" s="8" t="str">
        <f t="array" ref="E111">IFERROR(INDEX(data[[#All],[Category]],MATCH(get_cat!$B111&amp;$A$1,data[[#All],[Vendor Name92]]&amp;data[[#All],[Category]],0),),"")</f>
        <v/>
      </c>
      <c r="F111" s="2" t="str">
        <f t="array" ref="F111">IFERROR(INDEX(data[[#All],[Email]],MATCH(get_cat!$B111&amp;$A$1,data[[#All],[Vendor Name92]]&amp;data[[#All],[Category]],0),),"")</f>
        <v/>
      </c>
      <c r="G111" s="2" t="str">
        <f t="array" ref="G111">IFERROR(INDEX(data[[#All],[COMMBUYS MBPO Link2]],MATCH(get_cat!$B111&amp;$A$1,data[[#All],[Vendor Name92]]&amp;data[[#All],[Category]],0),),"")</f>
        <v/>
      </c>
      <c r="H111" s="4" t="str">
        <f t="array" ref="H111">IFERROR(INDEX(data[[#All],[Prompt Pay83]],MATCH(get_cat!$B111&amp;$A$1,data[[#All],[Vendor Name92]]&amp;data[[#All],[Category]],0),),"")</f>
        <v/>
      </c>
      <c r="I111" s="4" t="str">
        <f t="array" ref="I111">IFERROR(INDEX(data[[#All],[% Markup Prevailing Wage94]],MATCH(get_cat!$B111&amp;$A$1,data[[#All],[Vendor Name92]]&amp;data[[#All],[Category]],0),),"")</f>
        <v/>
      </c>
      <c r="J111" s="1" t="str">
        <f t="array" ref="J111">IFERROR(INDEX(data[[#All],[Statewide]],MATCH(get_cat!$B111&amp;$A$1,data[[#All],[Vendor Name92]]&amp;data[[#All],[Category]],0),),"")</f>
        <v/>
      </c>
      <c r="K111" s="1" t="str">
        <f t="array" ref="K111">IFERROR(INDEX(data[[#All],[Barnstable]],MATCH(get_cat!$B111&amp;$A$1,data[[#All],[Vendor Name92]]&amp;data[[#All],[Category]],0),),"")</f>
        <v/>
      </c>
      <c r="L111" s="1" t="str">
        <f t="array" ref="L111">IFERROR(INDEX(data[[#All],[Berkshire]],MATCH(get_cat!$B111&amp;$A$1,data[[#All],[Vendor Name92]]&amp;data[[#All],[Category]],0),),"")</f>
        <v/>
      </c>
      <c r="M111" s="1" t="str">
        <f t="array" ref="M111">IFERROR(INDEX(data[[#All],[Bristol]],MATCH(get_cat!$B111&amp;$A$1,data[[#All],[Vendor Name92]]&amp;data[[#All],[Category]],0),),"")</f>
        <v/>
      </c>
      <c r="N111" s="1" t="str">
        <f t="array" ref="N111">IFERROR(INDEX(data[[#All],[Dukes]],MATCH(get_cat!$B111&amp;$A$1,data[[#All],[Vendor Name92]]&amp;data[[#All],[Category]],0),),"")</f>
        <v/>
      </c>
      <c r="O111" s="1" t="str">
        <f t="array" ref="O111">IFERROR(INDEX(data[[#All],[Essex]],MATCH(get_cat!$B111&amp;$A$1,data[[#All],[Vendor Name92]]&amp;data[[#All],[Category]],0),),"")</f>
        <v/>
      </c>
      <c r="P111" s="1" t="str">
        <f t="array" ref="P111">IFERROR(INDEX(data[[#All],[Franklin]],MATCH(get_cat!$B111&amp;$A$1,data[[#All],[Vendor Name92]]&amp;data[[#All],[Category]],0),),"")</f>
        <v/>
      </c>
      <c r="Q111" s="1" t="str">
        <f t="array" ref="Q111">IFERROR(INDEX(data[[#All],[Hampden]],MATCH(get_cat!$B111&amp;$A$1,data[[#All],[Vendor Name92]]&amp;data[[#All],[Category]],0),),"")</f>
        <v/>
      </c>
      <c r="R111" s="1" t="str">
        <f t="array" ref="R111">IFERROR(INDEX(data[[#All],[Hampshire]],MATCH(get_cat!$B111&amp;$A$1,data[[#All],[Vendor Name92]]&amp;data[[#All],[Category]],0),),"")</f>
        <v/>
      </c>
      <c r="S111" s="1" t="str">
        <f t="array" ref="S111">IFERROR(INDEX(data[[#All],[Middlesex]],MATCH(get_cat!$B111&amp;$A$1,data[[#All],[Vendor Name92]]&amp;data[[#All],[Category]],0),),"")</f>
        <v/>
      </c>
      <c r="T111" s="1" t="str">
        <f t="array" ref="T111">IFERROR(INDEX(data[[#All],[Nantucket]],MATCH(get_cat!$B111&amp;$A$1,data[[#All],[Vendor Name92]]&amp;data[[#All],[Category]],0),),"")</f>
        <v/>
      </c>
      <c r="U111" s="1" t="str">
        <f t="array" ref="U111">IFERROR(INDEX(data[[#All],[Norfolk]],MATCH(get_cat!$B111&amp;$A$1,data[[#All],[Vendor Name92]]&amp;data[[#All],[Category]],0),),"")</f>
        <v/>
      </c>
      <c r="V111" s="1" t="str">
        <f t="array" ref="V111">IFERROR(INDEX(data[[#All],[Plymouth]],MATCH(get_cat!$B111&amp;$A$1,data[[#All],[Vendor Name92]]&amp;data[[#All],[Category]],0),),"")</f>
        <v/>
      </c>
      <c r="W111" s="1" t="str">
        <f t="array" ref="W111">IFERROR(INDEX(data[[#All],[Suffolk]],MATCH(get_cat!$B111&amp;$A$1,data[[#All],[Vendor Name92]]&amp;data[[#All],[Category]],0),),"")</f>
        <v/>
      </c>
      <c r="X111" s="1" t="str">
        <f t="array" ref="X111">IFERROR(INDEX(data[[#All],[Worcester]],MATCH(get_cat!$B111&amp;$A$1,data[[#All],[Vendor Name92]]&amp;data[[#All],[Category]],0),),"")</f>
        <v/>
      </c>
      <c r="Y111" s="1" t="str">
        <f t="array" ref="Y111">IFERROR(INDEX(data[[#All],[Contract Doc ID]],MATCH(get_cat!$B111&amp;$A$1,data[[#All],[Vendor Name92]]&amp;data[[#All],[Category]],0),),"")</f>
        <v/>
      </c>
      <c r="Z111" s="1" t="str">
        <f t="array" ref="Z111">IFERROR(INDEX(data[[#All],[OSD Contract Manager86]],MATCH(get_cat!$B111&amp;$A$1,data[[#All],[Vendor Name92]]&amp;data[[#All],[Category]],0),),"")</f>
        <v/>
      </c>
      <c r="AA111" s="1" t="str">
        <f t="array" ref="AA111">IFERROR(INDEX(data[[#All],[Emergency Contact87]],MATCH(get_cat!$B111&amp;$A$1,data[[#All],[Vendor Name92]]&amp;data[[#All],[Category]],0),),"")</f>
        <v/>
      </c>
    </row>
    <row r="112" spans="2:27" ht="19.5" x14ac:dyDescent="0.35">
      <c r="B112" s="7" t="str">
        <f t="array" ref="B112">IFERROR(INDEX(data[[#All],[Vendor Name92]],SMALL(IF(data[[#All],[Category]]=$A$1,ROW(data[[#All],[Vendor Name92]])),ROW(111:111)),1),"")</f>
        <v/>
      </c>
      <c r="C112" s="2" t="str">
        <f t="array" ref="C112">IFERROR(INDEX(data[[#All],[Vendor Contact Info85]],MATCH(get_cat!$B112&amp;$A$1,data[[#All],[Vendor Name92]]&amp;data[[#All],[Category]],0),),"")</f>
        <v/>
      </c>
      <c r="D112" s="2" t="str">
        <f t="array" ref="D112">IFERROR(INDEX(data[[#All],[Vendor Name92]],SMALL(IF(data[[#All],[Category]]=$A$1,ROW(data[[#All],[Vendor Name92]])),ROW(111:111)),1),"")&amp;CHAR(10)&amp;IFERROR(INDEX(data[[#All],[Vendor Contact Info85]],MATCH(get_cat!$B112&amp;$A$1,data[[#All],[Vendor Name92]]&amp;data[[#All],[Category]],0),),"")</f>
        <v xml:space="preserve">
</v>
      </c>
      <c r="E112" s="8" t="str">
        <f t="array" ref="E112">IFERROR(INDEX(data[[#All],[Category]],MATCH(get_cat!$B112&amp;$A$1,data[[#All],[Vendor Name92]]&amp;data[[#All],[Category]],0),),"")</f>
        <v/>
      </c>
      <c r="F112" s="2" t="str">
        <f t="array" ref="F112">IFERROR(INDEX(data[[#All],[Email]],MATCH(get_cat!$B112&amp;$A$1,data[[#All],[Vendor Name92]]&amp;data[[#All],[Category]],0),),"")</f>
        <v/>
      </c>
      <c r="G112" s="2" t="str">
        <f t="array" ref="G112">IFERROR(INDEX(data[[#All],[COMMBUYS MBPO Link2]],MATCH(get_cat!$B112&amp;$A$1,data[[#All],[Vendor Name92]]&amp;data[[#All],[Category]],0),),"")</f>
        <v/>
      </c>
      <c r="H112" s="4" t="str">
        <f t="array" ref="H112">IFERROR(INDEX(data[[#All],[Prompt Pay83]],MATCH(get_cat!$B112&amp;$A$1,data[[#All],[Vendor Name92]]&amp;data[[#All],[Category]],0),),"")</f>
        <v/>
      </c>
      <c r="I112" s="4" t="str">
        <f t="array" ref="I112">IFERROR(INDEX(data[[#All],[% Markup Prevailing Wage94]],MATCH(get_cat!$B112&amp;$A$1,data[[#All],[Vendor Name92]]&amp;data[[#All],[Category]],0),),"")</f>
        <v/>
      </c>
      <c r="J112" s="1" t="str">
        <f t="array" ref="J112">IFERROR(INDEX(data[[#All],[Statewide]],MATCH(get_cat!$B112&amp;$A$1,data[[#All],[Vendor Name92]]&amp;data[[#All],[Category]],0),),"")</f>
        <v/>
      </c>
      <c r="K112" s="1" t="str">
        <f t="array" ref="K112">IFERROR(INDEX(data[[#All],[Barnstable]],MATCH(get_cat!$B112&amp;$A$1,data[[#All],[Vendor Name92]]&amp;data[[#All],[Category]],0),),"")</f>
        <v/>
      </c>
      <c r="L112" s="1" t="str">
        <f t="array" ref="L112">IFERROR(INDEX(data[[#All],[Berkshire]],MATCH(get_cat!$B112&amp;$A$1,data[[#All],[Vendor Name92]]&amp;data[[#All],[Category]],0),),"")</f>
        <v/>
      </c>
      <c r="M112" s="1" t="str">
        <f t="array" ref="M112">IFERROR(INDEX(data[[#All],[Bristol]],MATCH(get_cat!$B112&amp;$A$1,data[[#All],[Vendor Name92]]&amp;data[[#All],[Category]],0),),"")</f>
        <v/>
      </c>
      <c r="N112" s="1" t="str">
        <f t="array" ref="N112">IFERROR(INDEX(data[[#All],[Dukes]],MATCH(get_cat!$B112&amp;$A$1,data[[#All],[Vendor Name92]]&amp;data[[#All],[Category]],0),),"")</f>
        <v/>
      </c>
      <c r="O112" s="1" t="str">
        <f t="array" ref="O112">IFERROR(INDEX(data[[#All],[Essex]],MATCH(get_cat!$B112&amp;$A$1,data[[#All],[Vendor Name92]]&amp;data[[#All],[Category]],0),),"")</f>
        <v/>
      </c>
      <c r="P112" s="1" t="str">
        <f t="array" ref="P112">IFERROR(INDEX(data[[#All],[Franklin]],MATCH(get_cat!$B112&amp;$A$1,data[[#All],[Vendor Name92]]&amp;data[[#All],[Category]],0),),"")</f>
        <v/>
      </c>
      <c r="Q112" s="1" t="str">
        <f t="array" ref="Q112">IFERROR(INDEX(data[[#All],[Hampden]],MATCH(get_cat!$B112&amp;$A$1,data[[#All],[Vendor Name92]]&amp;data[[#All],[Category]],0),),"")</f>
        <v/>
      </c>
      <c r="R112" s="1" t="str">
        <f t="array" ref="R112">IFERROR(INDEX(data[[#All],[Hampshire]],MATCH(get_cat!$B112&amp;$A$1,data[[#All],[Vendor Name92]]&amp;data[[#All],[Category]],0),),"")</f>
        <v/>
      </c>
      <c r="S112" s="1" t="str">
        <f t="array" ref="S112">IFERROR(INDEX(data[[#All],[Middlesex]],MATCH(get_cat!$B112&amp;$A$1,data[[#All],[Vendor Name92]]&amp;data[[#All],[Category]],0),),"")</f>
        <v/>
      </c>
      <c r="T112" s="1" t="str">
        <f t="array" ref="T112">IFERROR(INDEX(data[[#All],[Nantucket]],MATCH(get_cat!$B112&amp;$A$1,data[[#All],[Vendor Name92]]&amp;data[[#All],[Category]],0),),"")</f>
        <v/>
      </c>
      <c r="U112" s="1" t="str">
        <f t="array" ref="U112">IFERROR(INDEX(data[[#All],[Norfolk]],MATCH(get_cat!$B112&amp;$A$1,data[[#All],[Vendor Name92]]&amp;data[[#All],[Category]],0),),"")</f>
        <v/>
      </c>
      <c r="V112" s="1" t="str">
        <f t="array" ref="V112">IFERROR(INDEX(data[[#All],[Plymouth]],MATCH(get_cat!$B112&amp;$A$1,data[[#All],[Vendor Name92]]&amp;data[[#All],[Category]],0),),"")</f>
        <v/>
      </c>
      <c r="W112" s="1" t="str">
        <f t="array" ref="W112">IFERROR(INDEX(data[[#All],[Suffolk]],MATCH(get_cat!$B112&amp;$A$1,data[[#All],[Vendor Name92]]&amp;data[[#All],[Category]],0),),"")</f>
        <v/>
      </c>
      <c r="X112" s="1" t="str">
        <f t="array" ref="X112">IFERROR(INDEX(data[[#All],[Worcester]],MATCH(get_cat!$B112&amp;$A$1,data[[#All],[Vendor Name92]]&amp;data[[#All],[Category]],0),),"")</f>
        <v/>
      </c>
      <c r="Y112" s="1" t="str">
        <f t="array" ref="Y112">IFERROR(INDEX(data[[#All],[Contract Doc ID]],MATCH(get_cat!$B112&amp;$A$1,data[[#All],[Vendor Name92]]&amp;data[[#All],[Category]],0),),"")</f>
        <v/>
      </c>
      <c r="Z112" s="1" t="str">
        <f t="array" ref="Z112">IFERROR(INDEX(data[[#All],[OSD Contract Manager86]],MATCH(get_cat!$B112&amp;$A$1,data[[#All],[Vendor Name92]]&amp;data[[#All],[Category]],0),),"")</f>
        <v/>
      </c>
      <c r="AA112" s="1" t="str">
        <f t="array" ref="AA112">IFERROR(INDEX(data[[#All],[Emergency Contact87]],MATCH(get_cat!$B112&amp;$A$1,data[[#All],[Vendor Name92]]&amp;data[[#All],[Category]],0),),"")</f>
        <v/>
      </c>
    </row>
    <row r="113" spans="1:27" ht="19.5" x14ac:dyDescent="0.35">
      <c r="B113" s="7" t="str">
        <f t="array" ref="B113">IFERROR(INDEX(data[[#All],[Vendor Name92]],SMALL(IF(data[[#All],[Category]]=$A$1,ROW(data[[#All],[Vendor Name92]])),ROW(112:112)),1),"")</f>
        <v/>
      </c>
      <c r="C113" s="2" t="str">
        <f t="array" ref="C113">IFERROR(INDEX(data[[#All],[Vendor Contact Info85]],MATCH(get_cat!$B113&amp;$A$1,data[[#All],[Vendor Name92]]&amp;data[[#All],[Category]],0),),"")</f>
        <v/>
      </c>
      <c r="D113" s="2" t="str">
        <f t="array" ref="D113">IFERROR(INDEX(data[[#All],[Vendor Name92]],SMALL(IF(data[[#All],[Category]]=$A$1,ROW(data[[#All],[Vendor Name92]])),ROW(112:112)),1),"")&amp;CHAR(10)&amp;IFERROR(INDEX(data[[#All],[Vendor Contact Info85]],MATCH(get_cat!$B113&amp;$A$1,data[[#All],[Vendor Name92]]&amp;data[[#All],[Category]],0),),"")</f>
        <v xml:space="preserve">
</v>
      </c>
      <c r="E113" s="8" t="str">
        <f t="array" ref="E113">IFERROR(INDEX(data[[#All],[Category]],MATCH(get_cat!$B113&amp;$A$1,data[[#All],[Vendor Name92]]&amp;data[[#All],[Category]],0),),"")</f>
        <v/>
      </c>
      <c r="F113" s="2" t="str">
        <f t="array" ref="F113">IFERROR(INDEX(data[[#All],[Email]],MATCH(get_cat!$B113&amp;$A$1,data[[#All],[Vendor Name92]]&amp;data[[#All],[Category]],0),),"")</f>
        <v/>
      </c>
      <c r="G113" s="2" t="str">
        <f t="array" ref="G113">IFERROR(INDEX(data[[#All],[COMMBUYS MBPO Link2]],MATCH(get_cat!$B113&amp;$A$1,data[[#All],[Vendor Name92]]&amp;data[[#All],[Category]],0),),"")</f>
        <v/>
      </c>
      <c r="H113" s="4" t="str">
        <f t="array" ref="H113">IFERROR(INDEX(data[[#All],[Prompt Pay83]],MATCH(get_cat!$B113&amp;$A$1,data[[#All],[Vendor Name92]]&amp;data[[#All],[Category]],0),),"")</f>
        <v/>
      </c>
      <c r="I113" s="4" t="str">
        <f t="array" ref="I113">IFERROR(INDEX(data[[#All],[% Markup Prevailing Wage94]],MATCH(get_cat!$B113&amp;$A$1,data[[#All],[Vendor Name92]]&amp;data[[#All],[Category]],0),),"")</f>
        <v/>
      </c>
      <c r="J113" s="1" t="str">
        <f t="array" ref="J113">IFERROR(INDEX(data[[#All],[Statewide]],MATCH(get_cat!$B113&amp;$A$1,data[[#All],[Vendor Name92]]&amp;data[[#All],[Category]],0),),"")</f>
        <v/>
      </c>
      <c r="K113" s="1" t="str">
        <f t="array" ref="K113">IFERROR(INDEX(data[[#All],[Barnstable]],MATCH(get_cat!$B113&amp;$A$1,data[[#All],[Vendor Name92]]&amp;data[[#All],[Category]],0),),"")</f>
        <v/>
      </c>
      <c r="L113" s="1" t="str">
        <f t="array" ref="L113">IFERROR(INDEX(data[[#All],[Berkshire]],MATCH(get_cat!$B113&amp;$A$1,data[[#All],[Vendor Name92]]&amp;data[[#All],[Category]],0),),"")</f>
        <v/>
      </c>
      <c r="M113" s="1" t="str">
        <f t="array" ref="M113">IFERROR(INDEX(data[[#All],[Bristol]],MATCH(get_cat!$B113&amp;$A$1,data[[#All],[Vendor Name92]]&amp;data[[#All],[Category]],0),),"")</f>
        <v/>
      </c>
      <c r="N113" s="1" t="str">
        <f t="array" ref="N113">IFERROR(INDEX(data[[#All],[Dukes]],MATCH(get_cat!$B113&amp;$A$1,data[[#All],[Vendor Name92]]&amp;data[[#All],[Category]],0),),"")</f>
        <v/>
      </c>
      <c r="O113" s="1" t="str">
        <f t="array" ref="O113">IFERROR(INDEX(data[[#All],[Essex]],MATCH(get_cat!$B113&amp;$A$1,data[[#All],[Vendor Name92]]&amp;data[[#All],[Category]],0),),"")</f>
        <v/>
      </c>
      <c r="P113" s="1" t="str">
        <f t="array" ref="P113">IFERROR(INDEX(data[[#All],[Franklin]],MATCH(get_cat!$B113&amp;$A$1,data[[#All],[Vendor Name92]]&amp;data[[#All],[Category]],0),),"")</f>
        <v/>
      </c>
      <c r="Q113" s="1" t="str">
        <f t="array" ref="Q113">IFERROR(INDEX(data[[#All],[Hampden]],MATCH(get_cat!$B113&amp;$A$1,data[[#All],[Vendor Name92]]&amp;data[[#All],[Category]],0),),"")</f>
        <v/>
      </c>
      <c r="R113" s="1" t="str">
        <f t="array" ref="R113">IFERROR(INDEX(data[[#All],[Hampshire]],MATCH(get_cat!$B113&amp;$A$1,data[[#All],[Vendor Name92]]&amp;data[[#All],[Category]],0),),"")</f>
        <v/>
      </c>
      <c r="S113" s="1" t="str">
        <f t="array" ref="S113">IFERROR(INDEX(data[[#All],[Middlesex]],MATCH(get_cat!$B113&amp;$A$1,data[[#All],[Vendor Name92]]&amp;data[[#All],[Category]],0),),"")</f>
        <v/>
      </c>
      <c r="T113" s="1" t="str">
        <f t="array" ref="T113">IFERROR(INDEX(data[[#All],[Nantucket]],MATCH(get_cat!$B113&amp;$A$1,data[[#All],[Vendor Name92]]&amp;data[[#All],[Category]],0),),"")</f>
        <v/>
      </c>
      <c r="U113" s="1" t="str">
        <f t="array" ref="U113">IFERROR(INDEX(data[[#All],[Norfolk]],MATCH(get_cat!$B113&amp;$A$1,data[[#All],[Vendor Name92]]&amp;data[[#All],[Category]],0),),"")</f>
        <v/>
      </c>
      <c r="V113" s="1" t="str">
        <f t="array" ref="V113">IFERROR(INDEX(data[[#All],[Plymouth]],MATCH(get_cat!$B113&amp;$A$1,data[[#All],[Vendor Name92]]&amp;data[[#All],[Category]],0),),"")</f>
        <v/>
      </c>
      <c r="W113" s="1" t="str">
        <f t="array" ref="W113">IFERROR(INDEX(data[[#All],[Suffolk]],MATCH(get_cat!$B113&amp;$A$1,data[[#All],[Vendor Name92]]&amp;data[[#All],[Category]],0),),"")</f>
        <v/>
      </c>
      <c r="X113" s="1" t="str">
        <f t="array" ref="X113">IFERROR(INDEX(data[[#All],[Worcester]],MATCH(get_cat!$B113&amp;$A$1,data[[#All],[Vendor Name92]]&amp;data[[#All],[Category]],0),),"")</f>
        <v/>
      </c>
      <c r="Y113" s="1" t="str">
        <f t="array" ref="Y113">IFERROR(INDEX(data[[#All],[Contract Doc ID]],MATCH(get_cat!$B113&amp;$A$1,data[[#All],[Vendor Name92]]&amp;data[[#All],[Category]],0),),"")</f>
        <v/>
      </c>
      <c r="Z113" s="1" t="str">
        <f t="array" ref="Z113">IFERROR(INDEX(data[[#All],[OSD Contract Manager86]],MATCH(get_cat!$B113&amp;$A$1,data[[#All],[Vendor Name92]]&amp;data[[#All],[Category]],0),),"")</f>
        <v/>
      </c>
      <c r="AA113" s="1" t="str">
        <f t="array" ref="AA113">IFERROR(INDEX(data[[#All],[Emergency Contact87]],MATCH(get_cat!$B113&amp;$A$1,data[[#All],[Vendor Name92]]&amp;data[[#All],[Category]],0),),"")</f>
        <v/>
      </c>
    </row>
    <row r="114" spans="1:27" ht="19.5" x14ac:dyDescent="0.35">
      <c r="B114" s="7" t="str">
        <f t="array" ref="B114">IFERROR(INDEX(data[[#All],[Vendor Name92]],SMALL(IF(data[[#All],[Category]]=$A$1,ROW(data[[#All],[Vendor Name92]])),ROW(113:113)),1),"")</f>
        <v/>
      </c>
      <c r="C114" s="2" t="str">
        <f t="array" ref="C114">IFERROR(INDEX(data[[#All],[Vendor Contact Info85]],MATCH(get_cat!$B114&amp;$A$1,data[[#All],[Vendor Name92]]&amp;data[[#All],[Category]],0),),"")</f>
        <v/>
      </c>
      <c r="D114" s="2" t="str">
        <f t="array" ref="D114">IFERROR(INDEX(data[[#All],[Vendor Name92]],SMALL(IF(data[[#All],[Category]]=$A$1,ROW(data[[#All],[Vendor Name92]])),ROW(113:113)),1),"")&amp;CHAR(10)&amp;IFERROR(INDEX(data[[#All],[Vendor Contact Info85]],MATCH(get_cat!$B114&amp;$A$1,data[[#All],[Vendor Name92]]&amp;data[[#All],[Category]],0),),"")</f>
        <v xml:space="preserve">
</v>
      </c>
      <c r="E114" s="8" t="str">
        <f t="array" ref="E114">IFERROR(INDEX(data[[#All],[Category]],MATCH(get_cat!$B114&amp;$A$1,data[[#All],[Vendor Name92]]&amp;data[[#All],[Category]],0),),"")</f>
        <v/>
      </c>
      <c r="F114" s="2" t="str">
        <f t="array" ref="F114">IFERROR(INDEX(data[[#All],[Email]],MATCH(get_cat!$B114&amp;$A$1,data[[#All],[Vendor Name92]]&amp;data[[#All],[Category]],0),),"")</f>
        <v/>
      </c>
      <c r="G114" s="2" t="str">
        <f t="array" ref="G114">IFERROR(INDEX(data[[#All],[COMMBUYS MBPO Link2]],MATCH(get_cat!$B114&amp;$A$1,data[[#All],[Vendor Name92]]&amp;data[[#All],[Category]],0),),"")</f>
        <v/>
      </c>
      <c r="H114" s="4" t="str">
        <f t="array" ref="H114">IFERROR(INDEX(data[[#All],[Prompt Pay83]],MATCH(get_cat!$B114&amp;$A$1,data[[#All],[Vendor Name92]]&amp;data[[#All],[Category]],0),),"")</f>
        <v/>
      </c>
      <c r="I114" s="4" t="str">
        <f t="array" ref="I114">IFERROR(INDEX(data[[#All],[% Markup Prevailing Wage94]],MATCH(get_cat!$B114&amp;$A$1,data[[#All],[Vendor Name92]]&amp;data[[#All],[Category]],0),),"")</f>
        <v/>
      </c>
      <c r="J114" s="1" t="str">
        <f t="array" ref="J114">IFERROR(INDEX(data[[#All],[Statewide]],MATCH(get_cat!$B114&amp;$A$1,data[[#All],[Vendor Name92]]&amp;data[[#All],[Category]],0),),"")</f>
        <v/>
      </c>
      <c r="K114" s="1" t="str">
        <f t="array" ref="K114">IFERROR(INDEX(data[[#All],[Barnstable]],MATCH(get_cat!$B114&amp;$A$1,data[[#All],[Vendor Name92]]&amp;data[[#All],[Category]],0),),"")</f>
        <v/>
      </c>
      <c r="L114" s="1" t="str">
        <f t="array" ref="L114">IFERROR(INDEX(data[[#All],[Berkshire]],MATCH(get_cat!$B114&amp;$A$1,data[[#All],[Vendor Name92]]&amp;data[[#All],[Category]],0),),"")</f>
        <v/>
      </c>
      <c r="M114" s="1" t="str">
        <f t="array" ref="M114">IFERROR(INDEX(data[[#All],[Bristol]],MATCH(get_cat!$B114&amp;$A$1,data[[#All],[Vendor Name92]]&amp;data[[#All],[Category]],0),),"")</f>
        <v/>
      </c>
      <c r="N114" s="1" t="str">
        <f t="array" ref="N114">IFERROR(INDEX(data[[#All],[Dukes]],MATCH(get_cat!$B114&amp;$A$1,data[[#All],[Vendor Name92]]&amp;data[[#All],[Category]],0),),"")</f>
        <v/>
      </c>
      <c r="O114" s="1" t="str">
        <f t="array" ref="O114">IFERROR(INDEX(data[[#All],[Essex]],MATCH(get_cat!$B114&amp;$A$1,data[[#All],[Vendor Name92]]&amp;data[[#All],[Category]],0),),"")</f>
        <v/>
      </c>
      <c r="P114" s="1" t="str">
        <f t="array" ref="P114">IFERROR(INDEX(data[[#All],[Franklin]],MATCH(get_cat!$B114&amp;$A$1,data[[#All],[Vendor Name92]]&amp;data[[#All],[Category]],0),),"")</f>
        <v/>
      </c>
      <c r="Q114" s="1" t="str">
        <f t="array" ref="Q114">IFERROR(INDEX(data[[#All],[Hampden]],MATCH(get_cat!$B114&amp;$A$1,data[[#All],[Vendor Name92]]&amp;data[[#All],[Category]],0),),"")</f>
        <v/>
      </c>
      <c r="R114" s="1" t="str">
        <f t="array" ref="R114">IFERROR(INDEX(data[[#All],[Hampshire]],MATCH(get_cat!$B114&amp;$A$1,data[[#All],[Vendor Name92]]&amp;data[[#All],[Category]],0),),"")</f>
        <v/>
      </c>
      <c r="S114" s="1" t="str">
        <f t="array" ref="S114">IFERROR(INDEX(data[[#All],[Middlesex]],MATCH(get_cat!$B114&amp;$A$1,data[[#All],[Vendor Name92]]&amp;data[[#All],[Category]],0),),"")</f>
        <v/>
      </c>
      <c r="T114" s="1" t="str">
        <f t="array" ref="T114">IFERROR(INDEX(data[[#All],[Nantucket]],MATCH(get_cat!$B114&amp;$A$1,data[[#All],[Vendor Name92]]&amp;data[[#All],[Category]],0),),"")</f>
        <v/>
      </c>
      <c r="U114" s="1" t="str">
        <f t="array" ref="U114">IFERROR(INDEX(data[[#All],[Norfolk]],MATCH(get_cat!$B114&amp;$A$1,data[[#All],[Vendor Name92]]&amp;data[[#All],[Category]],0),),"")</f>
        <v/>
      </c>
      <c r="V114" s="1" t="str">
        <f t="array" ref="V114">IFERROR(INDEX(data[[#All],[Plymouth]],MATCH(get_cat!$B114&amp;$A$1,data[[#All],[Vendor Name92]]&amp;data[[#All],[Category]],0),),"")</f>
        <v/>
      </c>
      <c r="W114" s="1" t="str">
        <f t="array" ref="W114">IFERROR(INDEX(data[[#All],[Suffolk]],MATCH(get_cat!$B114&amp;$A$1,data[[#All],[Vendor Name92]]&amp;data[[#All],[Category]],0),),"")</f>
        <v/>
      </c>
      <c r="X114" s="1" t="str">
        <f t="array" ref="X114">IFERROR(INDEX(data[[#All],[Worcester]],MATCH(get_cat!$B114&amp;$A$1,data[[#All],[Vendor Name92]]&amp;data[[#All],[Category]],0),),"")</f>
        <v/>
      </c>
      <c r="Y114" s="1" t="str">
        <f t="array" ref="Y114">IFERROR(INDEX(data[[#All],[Contract Doc ID]],MATCH(get_cat!$B114&amp;$A$1,data[[#All],[Vendor Name92]]&amp;data[[#All],[Category]],0),),"")</f>
        <v/>
      </c>
      <c r="Z114" s="1" t="str">
        <f t="array" ref="Z114">IFERROR(INDEX(data[[#All],[OSD Contract Manager86]],MATCH(get_cat!$B114&amp;$A$1,data[[#All],[Vendor Name92]]&amp;data[[#All],[Category]],0),),"")</f>
        <v/>
      </c>
      <c r="AA114" s="1" t="str">
        <f t="array" ref="AA114">IFERROR(INDEX(data[[#All],[Emergency Contact87]],MATCH(get_cat!$B114&amp;$A$1,data[[#All],[Vendor Name92]]&amp;data[[#All],[Category]],0),),"")</f>
        <v/>
      </c>
    </row>
    <row r="115" spans="1:27" ht="19.5" x14ac:dyDescent="0.35">
      <c r="B115" s="7" t="str">
        <f t="array" ref="B115">IFERROR(INDEX(data[[#All],[Vendor Name92]],SMALL(IF(data[[#All],[Category]]=$A$1,ROW(data[[#All],[Vendor Name92]])),ROW(114:114)),1),"")</f>
        <v/>
      </c>
      <c r="C115" s="2" t="str">
        <f t="array" ref="C115">IFERROR(INDEX(data[[#All],[Vendor Contact Info85]],MATCH(get_cat!$B115&amp;$A$1,data[[#All],[Vendor Name92]]&amp;data[[#All],[Category]],0),),"")</f>
        <v/>
      </c>
      <c r="D115" s="2" t="str">
        <f t="array" ref="D115">IFERROR(INDEX(data[[#All],[Vendor Name92]],SMALL(IF(data[[#All],[Category]]=$A$1,ROW(data[[#All],[Vendor Name92]])),ROW(114:114)),1),"")&amp;CHAR(10)&amp;IFERROR(INDEX(data[[#All],[Vendor Contact Info85]],MATCH(get_cat!$B115&amp;$A$1,data[[#All],[Vendor Name92]]&amp;data[[#All],[Category]],0),),"")</f>
        <v xml:space="preserve">
</v>
      </c>
      <c r="E115" s="8" t="str">
        <f t="array" ref="E115">IFERROR(INDEX(data[[#All],[Category]],MATCH(get_cat!$B115&amp;$A$1,data[[#All],[Vendor Name92]]&amp;data[[#All],[Category]],0),),"")</f>
        <v/>
      </c>
      <c r="F115" s="2" t="str">
        <f t="array" ref="F115">IFERROR(INDEX(data[[#All],[Email]],MATCH(get_cat!$B115&amp;$A$1,data[[#All],[Vendor Name92]]&amp;data[[#All],[Category]],0),),"")</f>
        <v/>
      </c>
      <c r="G115" s="2" t="str">
        <f t="array" ref="G115">IFERROR(INDEX(data[[#All],[COMMBUYS MBPO Link2]],MATCH(get_cat!$B115&amp;$A$1,data[[#All],[Vendor Name92]]&amp;data[[#All],[Category]],0),),"")</f>
        <v/>
      </c>
      <c r="H115" s="4" t="str">
        <f t="array" ref="H115">IFERROR(INDEX(data[[#All],[Prompt Pay83]],MATCH(get_cat!$B115&amp;$A$1,data[[#All],[Vendor Name92]]&amp;data[[#All],[Category]],0),),"")</f>
        <v/>
      </c>
      <c r="I115" s="4" t="str">
        <f t="array" ref="I115">IFERROR(INDEX(data[[#All],[% Markup Prevailing Wage94]],MATCH(get_cat!$B115&amp;$A$1,data[[#All],[Vendor Name92]]&amp;data[[#All],[Category]],0),),"")</f>
        <v/>
      </c>
      <c r="J115" s="1" t="str">
        <f t="array" ref="J115">IFERROR(INDEX(data[[#All],[Statewide]],MATCH(get_cat!$B115&amp;$A$1,data[[#All],[Vendor Name92]]&amp;data[[#All],[Category]],0),),"")</f>
        <v/>
      </c>
      <c r="K115" s="1" t="str">
        <f t="array" ref="K115">IFERROR(INDEX(data[[#All],[Barnstable]],MATCH(get_cat!$B115&amp;$A$1,data[[#All],[Vendor Name92]]&amp;data[[#All],[Category]],0),),"")</f>
        <v/>
      </c>
      <c r="L115" s="1" t="str">
        <f t="array" ref="L115">IFERROR(INDEX(data[[#All],[Berkshire]],MATCH(get_cat!$B115&amp;$A$1,data[[#All],[Vendor Name92]]&amp;data[[#All],[Category]],0),),"")</f>
        <v/>
      </c>
      <c r="M115" s="1" t="str">
        <f t="array" ref="M115">IFERROR(INDEX(data[[#All],[Bristol]],MATCH(get_cat!$B115&amp;$A$1,data[[#All],[Vendor Name92]]&amp;data[[#All],[Category]],0),),"")</f>
        <v/>
      </c>
      <c r="N115" s="1" t="str">
        <f t="array" ref="N115">IFERROR(INDEX(data[[#All],[Dukes]],MATCH(get_cat!$B115&amp;$A$1,data[[#All],[Vendor Name92]]&amp;data[[#All],[Category]],0),),"")</f>
        <v/>
      </c>
      <c r="O115" s="1" t="str">
        <f t="array" ref="O115">IFERROR(INDEX(data[[#All],[Essex]],MATCH(get_cat!$B115&amp;$A$1,data[[#All],[Vendor Name92]]&amp;data[[#All],[Category]],0),),"")</f>
        <v/>
      </c>
      <c r="P115" s="1" t="str">
        <f t="array" ref="P115">IFERROR(INDEX(data[[#All],[Franklin]],MATCH(get_cat!$B115&amp;$A$1,data[[#All],[Vendor Name92]]&amp;data[[#All],[Category]],0),),"")</f>
        <v/>
      </c>
      <c r="Q115" s="1" t="str">
        <f t="array" ref="Q115">IFERROR(INDEX(data[[#All],[Hampden]],MATCH(get_cat!$B115&amp;$A$1,data[[#All],[Vendor Name92]]&amp;data[[#All],[Category]],0),),"")</f>
        <v/>
      </c>
      <c r="R115" s="1" t="str">
        <f t="array" ref="R115">IFERROR(INDEX(data[[#All],[Hampshire]],MATCH(get_cat!$B115&amp;$A$1,data[[#All],[Vendor Name92]]&amp;data[[#All],[Category]],0),),"")</f>
        <v/>
      </c>
      <c r="S115" s="1" t="str">
        <f t="array" ref="S115">IFERROR(INDEX(data[[#All],[Middlesex]],MATCH(get_cat!$B115&amp;$A$1,data[[#All],[Vendor Name92]]&amp;data[[#All],[Category]],0),),"")</f>
        <v/>
      </c>
      <c r="T115" s="1" t="str">
        <f t="array" ref="T115">IFERROR(INDEX(data[[#All],[Nantucket]],MATCH(get_cat!$B115&amp;$A$1,data[[#All],[Vendor Name92]]&amp;data[[#All],[Category]],0),),"")</f>
        <v/>
      </c>
      <c r="U115" s="1" t="str">
        <f t="array" ref="U115">IFERROR(INDEX(data[[#All],[Norfolk]],MATCH(get_cat!$B115&amp;$A$1,data[[#All],[Vendor Name92]]&amp;data[[#All],[Category]],0),),"")</f>
        <v/>
      </c>
      <c r="V115" s="1" t="str">
        <f t="array" ref="V115">IFERROR(INDEX(data[[#All],[Plymouth]],MATCH(get_cat!$B115&amp;$A$1,data[[#All],[Vendor Name92]]&amp;data[[#All],[Category]],0),),"")</f>
        <v/>
      </c>
      <c r="W115" s="1" t="str">
        <f t="array" ref="W115">IFERROR(INDEX(data[[#All],[Suffolk]],MATCH(get_cat!$B115&amp;$A$1,data[[#All],[Vendor Name92]]&amp;data[[#All],[Category]],0),),"")</f>
        <v/>
      </c>
      <c r="X115" s="1" t="str">
        <f t="array" ref="X115">IFERROR(INDEX(data[[#All],[Worcester]],MATCH(get_cat!$B115&amp;$A$1,data[[#All],[Vendor Name92]]&amp;data[[#All],[Category]],0),),"")</f>
        <v/>
      </c>
      <c r="Y115" s="1" t="str">
        <f t="array" ref="Y115">IFERROR(INDEX(data[[#All],[Contract Doc ID]],MATCH(get_cat!$B115&amp;$A$1,data[[#All],[Vendor Name92]]&amp;data[[#All],[Category]],0),),"")</f>
        <v/>
      </c>
      <c r="Z115" s="1" t="str">
        <f t="array" ref="Z115">IFERROR(INDEX(data[[#All],[OSD Contract Manager86]],MATCH(get_cat!$B115&amp;$A$1,data[[#All],[Vendor Name92]]&amp;data[[#All],[Category]],0),),"")</f>
        <v/>
      </c>
      <c r="AA115" s="1" t="str">
        <f t="array" ref="AA115">IFERROR(INDEX(data[[#All],[Emergency Contact87]],MATCH(get_cat!$B115&amp;$A$1,data[[#All],[Vendor Name92]]&amp;data[[#All],[Category]],0),),"")</f>
        <v/>
      </c>
    </row>
    <row r="116" spans="1:27" ht="19.5" x14ac:dyDescent="0.35">
      <c r="B116" s="7" t="str">
        <f t="array" ref="B116">IFERROR(INDEX(data[[#All],[Vendor Name92]],SMALL(IF(data[[#All],[Category]]=$A$1,ROW(data[[#All],[Vendor Name92]])),ROW(115:115)),1),"")</f>
        <v/>
      </c>
      <c r="C116" s="2" t="str">
        <f t="array" ref="C116">IFERROR(INDEX(data[[#All],[Vendor Contact Info85]],MATCH(get_cat!$B116&amp;$A$1,data[[#All],[Vendor Name92]]&amp;data[[#All],[Category]],0),),"")</f>
        <v/>
      </c>
      <c r="D116" s="2" t="str">
        <f t="array" ref="D116">IFERROR(INDEX(data[[#All],[Vendor Name92]],SMALL(IF(data[[#All],[Category]]=$A$1,ROW(data[[#All],[Vendor Name92]])),ROW(115:115)),1),"")&amp;CHAR(10)&amp;IFERROR(INDEX(data[[#All],[Vendor Contact Info85]],MATCH(get_cat!$B116&amp;$A$1,data[[#All],[Vendor Name92]]&amp;data[[#All],[Category]],0),),"")</f>
        <v xml:space="preserve">
</v>
      </c>
      <c r="E116" s="8" t="str">
        <f t="array" ref="E116">IFERROR(INDEX(data[[#All],[Category]],MATCH(get_cat!$B116&amp;$A$1,data[[#All],[Vendor Name92]]&amp;data[[#All],[Category]],0),),"")</f>
        <v/>
      </c>
      <c r="F116" s="2" t="str">
        <f t="array" ref="F116">IFERROR(INDEX(data[[#All],[Email]],MATCH(get_cat!$B116&amp;$A$1,data[[#All],[Vendor Name92]]&amp;data[[#All],[Category]],0),),"")</f>
        <v/>
      </c>
      <c r="G116" s="2" t="str">
        <f t="array" ref="G116">IFERROR(INDEX(data[[#All],[COMMBUYS MBPO Link2]],MATCH(get_cat!$B116&amp;$A$1,data[[#All],[Vendor Name92]]&amp;data[[#All],[Category]],0),),"")</f>
        <v/>
      </c>
      <c r="H116" s="4" t="str">
        <f t="array" ref="H116">IFERROR(INDEX(data[[#All],[Prompt Pay83]],MATCH(get_cat!$B116&amp;$A$1,data[[#All],[Vendor Name92]]&amp;data[[#All],[Category]],0),),"")</f>
        <v/>
      </c>
      <c r="I116" s="4" t="str">
        <f t="array" ref="I116">IFERROR(INDEX(data[[#All],[% Markup Prevailing Wage94]],MATCH(get_cat!$B116&amp;$A$1,data[[#All],[Vendor Name92]]&amp;data[[#All],[Category]],0),),"")</f>
        <v/>
      </c>
      <c r="J116" s="1" t="str">
        <f t="array" ref="J116">IFERROR(INDEX(data[[#All],[Statewide]],MATCH(get_cat!$B116&amp;$A$1,data[[#All],[Vendor Name92]]&amp;data[[#All],[Category]],0),),"")</f>
        <v/>
      </c>
      <c r="K116" s="1" t="str">
        <f t="array" ref="K116">IFERROR(INDEX(data[[#All],[Barnstable]],MATCH(get_cat!$B116&amp;$A$1,data[[#All],[Vendor Name92]]&amp;data[[#All],[Category]],0),),"")</f>
        <v/>
      </c>
      <c r="L116" s="1" t="str">
        <f t="array" ref="L116">IFERROR(INDEX(data[[#All],[Berkshire]],MATCH(get_cat!$B116&amp;$A$1,data[[#All],[Vendor Name92]]&amp;data[[#All],[Category]],0),),"")</f>
        <v/>
      </c>
      <c r="M116" s="1" t="str">
        <f t="array" ref="M116">IFERROR(INDEX(data[[#All],[Bristol]],MATCH(get_cat!$B116&amp;$A$1,data[[#All],[Vendor Name92]]&amp;data[[#All],[Category]],0),),"")</f>
        <v/>
      </c>
      <c r="N116" s="1" t="str">
        <f t="array" ref="N116">IFERROR(INDEX(data[[#All],[Dukes]],MATCH(get_cat!$B116&amp;$A$1,data[[#All],[Vendor Name92]]&amp;data[[#All],[Category]],0),),"")</f>
        <v/>
      </c>
      <c r="O116" s="1" t="str">
        <f t="array" ref="O116">IFERROR(INDEX(data[[#All],[Essex]],MATCH(get_cat!$B116&amp;$A$1,data[[#All],[Vendor Name92]]&amp;data[[#All],[Category]],0),),"")</f>
        <v/>
      </c>
      <c r="P116" s="1" t="str">
        <f t="array" ref="P116">IFERROR(INDEX(data[[#All],[Franklin]],MATCH(get_cat!$B116&amp;$A$1,data[[#All],[Vendor Name92]]&amp;data[[#All],[Category]],0),),"")</f>
        <v/>
      </c>
      <c r="Q116" s="1" t="str">
        <f t="array" ref="Q116">IFERROR(INDEX(data[[#All],[Hampden]],MATCH(get_cat!$B116&amp;$A$1,data[[#All],[Vendor Name92]]&amp;data[[#All],[Category]],0),),"")</f>
        <v/>
      </c>
      <c r="R116" s="1" t="str">
        <f t="array" ref="R116">IFERROR(INDEX(data[[#All],[Hampshire]],MATCH(get_cat!$B116&amp;$A$1,data[[#All],[Vendor Name92]]&amp;data[[#All],[Category]],0),),"")</f>
        <v/>
      </c>
      <c r="S116" s="1" t="str">
        <f t="array" ref="S116">IFERROR(INDEX(data[[#All],[Middlesex]],MATCH(get_cat!$B116&amp;$A$1,data[[#All],[Vendor Name92]]&amp;data[[#All],[Category]],0),),"")</f>
        <v/>
      </c>
      <c r="T116" s="1" t="str">
        <f t="array" ref="T116">IFERROR(INDEX(data[[#All],[Nantucket]],MATCH(get_cat!$B116&amp;$A$1,data[[#All],[Vendor Name92]]&amp;data[[#All],[Category]],0),),"")</f>
        <v/>
      </c>
      <c r="U116" s="1" t="str">
        <f t="array" ref="U116">IFERROR(INDEX(data[[#All],[Norfolk]],MATCH(get_cat!$B116&amp;$A$1,data[[#All],[Vendor Name92]]&amp;data[[#All],[Category]],0),),"")</f>
        <v/>
      </c>
      <c r="V116" s="1" t="str">
        <f t="array" ref="V116">IFERROR(INDEX(data[[#All],[Plymouth]],MATCH(get_cat!$B116&amp;$A$1,data[[#All],[Vendor Name92]]&amp;data[[#All],[Category]],0),),"")</f>
        <v/>
      </c>
      <c r="W116" s="1" t="str">
        <f t="array" ref="W116">IFERROR(INDEX(data[[#All],[Suffolk]],MATCH(get_cat!$B116&amp;$A$1,data[[#All],[Vendor Name92]]&amp;data[[#All],[Category]],0),),"")</f>
        <v/>
      </c>
      <c r="X116" s="1" t="str">
        <f t="array" ref="X116">IFERROR(INDEX(data[[#All],[Worcester]],MATCH(get_cat!$B116&amp;$A$1,data[[#All],[Vendor Name92]]&amp;data[[#All],[Category]],0),),"")</f>
        <v/>
      </c>
      <c r="Y116" s="1" t="str">
        <f t="array" ref="Y116">IFERROR(INDEX(data[[#All],[Contract Doc ID]],MATCH(get_cat!$B116&amp;$A$1,data[[#All],[Vendor Name92]]&amp;data[[#All],[Category]],0),),"")</f>
        <v/>
      </c>
      <c r="Z116" s="1" t="str">
        <f t="array" ref="Z116">IFERROR(INDEX(data[[#All],[OSD Contract Manager86]],MATCH(get_cat!$B116&amp;$A$1,data[[#All],[Vendor Name92]]&amp;data[[#All],[Category]],0),),"")</f>
        <v/>
      </c>
      <c r="AA116" s="1" t="str">
        <f t="array" ref="AA116">IFERROR(INDEX(data[[#All],[Emergency Contact87]],MATCH(get_cat!$B116&amp;$A$1,data[[#All],[Vendor Name92]]&amp;data[[#All],[Category]],0),),"")</f>
        <v/>
      </c>
    </row>
    <row r="117" spans="1:27" ht="19.5" x14ac:dyDescent="0.35">
      <c r="B117" s="7" t="str">
        <f t="array" ref="B117">IFERROR(INDEX(data[[#All],[Vendor Name92]],SMALL(IF(data[[#All],[Category]]=$A$1,ROW(data[[#All],[Vendor Name92]])),ROW(116:116)),1),"")</f>
        <v/>
      </c>
      <c r="C117" s="2" t="str">
        <f t="array" ref="C117">IFERROR(INDEX(data[[#All],[Vendor Contact Info85]],MATCH(get_cat!$B117&amp;$A$1,data[[#All],[Vendor Name92]]&amp;data[[#All],[Category]],0),),"")</f>
        <v/>
      </c>
      <c r="D117" s="2" t="str">
        <f t="array" ref="D117">IFERROR(INDEX(data[[#All],[Vendor Name92]],SMALL(IF(data[[#All],[Category]]=$A$1,ROW(data[[#All],[Vendor Name92]])),ROW(116:116)),1),"")&amp;CHAR(10)&amp;IFERROR(INDEX(data[[#All],[Vendor Contact Info85]],MATCH(get_cat!$B117&amp;$A$1,data[[#All],[Vendor Name92]]&amp;data[[#All],[Category]],0),),"")</f>
        <v xml:space="preserve">
</v>
      </c>
      <c r="E117" s="8" t="str">
        <f t="array" ref="E117">IFERROR(INDEX(data[[#All],[Category]],MATCH(get_cat!$B117&amp;$A$1,data[[#All],[Vendor Name92]]&amp;data[[#All],[Category]],0),),"")</f>
        <v/>
      </c>
      <c r="F117" s="2" t="str">
        <f t="array" ref="F117">IFERROR(INDEX(data[[#All],[Email]],MATCH(get_cat!$B117&amp;$A$1,data[[#All],[Vendor Name92]]&amp;data[[#All],[Category]],0),),"")</f>
        <v/>
      </c>
      <c r="G117" s="2" t="str">
        <f t="array" ref="G117">IFERROR(INDEX(data[[#All],[COMMBUYS MBPO Link2]],MATCH(get_cat!$B117&amp;$A$1,data[[#All],[Vendor Name92]]&amp;data[[#All],[Category]],0),),"")</f>
        <v/>
      </c>
      <c r="H117" s="4" t="str">
        <f t="array" ref="H117">IFERROR(INDEX(data[[#All],[Prompt Pay83]],MATCH(get_cat!$B117&amp;$A$1,data[[#All],[Vendor Name92]]&amp;data[[#All],[Category]],0),),"")</f>
        <v/>
      </c>
      <c r="I117" s="4" t="str">
        <f t="array" ref="I117">IFERROR(INDEX(data[[#All],[% Markup Prevailing Wage94]],MATCH(get_cat!$B117&amp;$A$1,data[[#All],[Vendor Name92]]&amp;data[[#All],[Category]],0),),"")</f>
        <v/>
      </c>
      <c r="J117" s="1" t="str">
        <f t="array" ref="J117">IFERROR(INDEX(data[[#All],[Statewide]],MATCH(get_cat!$B117&amp;$A$1,data[[#All],[Vendor Name92]]&amp;data[[#All],[Category]],0),),"")</f>
        <v/>
      </c>
      <c r="K117" s="1" t="str">
        <f t="array" ref="K117">IFERROR(INDEX(data[[#All],[Barnstable]],MATCH(get_cat!$B117&amp;$A$1,data[[#All],[Vendor Name92]]&amp;data[[#All],[Category]],0),),"")</f>
        <v/>
      </c>
      <c r="L117" s="1" t="str">
        <f t="array" ref="L117">IFERROR(INDEX(data[[#All],[Berkshire]],MATCH(get_cat!$B117&amp;$A$1,data[[#All],[Vendor Name92]]&amp;data[[#All],[Category]],0),),"")</f>
        <v/>
      </c>
      <c r="M117" s="1" t="str">
        <f t="array" ref="M117">IFERROR(INDEX(data[[#All],[Bristol]],MATCH(get_cat!$B117&amp;$A$1,data[[#All],[Vendor Name92]]&amp;data[[#All],[Category]],0),),"")</f>
        <v/>
      </c>
      <c r="N117" s="1" t="str">
        <f t="array" ref="N117">IFERROR(INDEX(data[[#All],[Dukes]],MATCH(get_cat!$B117&amp;$A$1,data[[#All],[Vendor Name92]]&amp;data[[#All],[Category]],0),),"")</f>
        <v/>
      </c>
      <c r="O117" s="1" t="str">
        <f t="array" ref="O117">IFERROR(INDEX(data[[#All],[Essex]],MATCH(get_cat!$B117&amp;$A$1,data[[#All],[Vendor Name92]]&amp;data[[#All],[Category]],0),),"")</f>
        <v/>
      </c>
      <c r="P117" s="1" t="str">
        <f t="array" ref="P117">IFERROR(INDEX(data[[#All],[Franklin]],MATCH(get_cat!$B117&amp;$A$1,data[[#All],[Vendor Name92]]&amp;data[[#All],[Category]],0),),"")</f>
        <v/>
      </c>
      <c r="Q117" s="1" t="str">
        <f t="array" ref="Q117">IFERROR(INDEX(data[[#All],[Hampden]],MATCH(get_cat!$B117&amp;$A$1,data[[#All],[Vendor Name92]]&amp;data[[#All],[Category]],0),),"")</f>
        <v/>
      </c>
      <c r="R117" s="1" t="str">
        <f t="array" ref="R117">IFERROR(INDEX(data[[#All],[Hampshire]],MATCH(get_cat!$B117&amp;$A$1,data[[#All],[Vendor Name92]]&amp;data[[#All],[Category]],0),),"")</f>
        <v/>
      </c>
      <c r="S117" s="1" t="str">
        <f t="array" ref="S117">IFERROR(INDEX(data[[#All],[Middlesex]],MATCH(get_cat!$B117&amp;$A$1,data[[#All],[Vendor Name92]]&amp;data[[#All],[Category]],0),),"")</f>
        <v/>
      </c>
      <c r="T117" s="1" t="str">
        <f t="array" ref="T117">IFERROR(INDEX(data[[#All],[Nantucket]],MATCH(get_cat!$B117&amp;$A$1,data[[#All],[Vendor Name92]]&amp;data[[#All],[Category]],0),),"")</f>
        <v/>
      </c>
      <c r="U117" s="1" t="str">
        <f t="array" ref="U117">IFERROR(INDEX(data[[#All],[Norfolk]],MATCH(get_cat!$B117&amp;$A$1,data[[#All],[Vendor Name92]]&amp;data[[#All],[Category]],0),),"")</f>
        <v/>
      </c>
      <c r="V117" s="1" t="str">
        <f t="array" ref="V117">IFERROR(INDEX(data[[#All],[Plymouth]],MATCH(get_cat!$B117&amp;$A$1,data[[#All],[Vendor Name92]]&amp;data[[#All],[Category]],0),),"")</f>
        <v/>
      </c>
      <c r="W117" s="1" t="str">
        <f t="array" ref="W117">IFERROR(INDEX(data[[#All],[Suffolk]],MATCH(get_cat!$B117&amp;$A$1,data[[#All],[Vendor Name92]]&amp;data[[#All],[Category]],0),),"")</f>
        <v/>
      </c>
      <c r="X117" s="1" t="str">
        <f t="array" ref="X117">IFERROR(INDEX(data[[#All],[Worcester]],MATCH(get_cat!$B117&amp;$A$1,data[[#All],[Vendor Name92]]&amp;data[[#All],[Category]],0),),"")</f>
        <v/>
      </c>
      <c r="Y117" s="1" t="str">
        <f t="array" ref="Y117">IFERROR(INDEX(data[[#All],[Contract Doc ID]],MATCH(get_cat!$B117&amp;$A$1,data[[#All],[Vendor Name92]]&amp;data[[#All],[Category]],0),),"")</f>
        <v/>
      </c>
      <c r="Z117" s="1" t="str">
        <f t="array" ref="Z117">IFERROR(INDEX(data[[#All],[OSD Contract Manager86]],MATCH(get_cat!$B117&amp;$A$1,data[[#All],[Vendor Name92]]&amp;data[[#All],[Category]],0),),"")</f>
        <v/>
      </c>
      <c r="AA117" s="1" t="str">
        <f t="array" ref="AA117">IFERROR(INDEX(data[[#All],[Emergency Contact87]],MATCH(get_cat!$B117&amp;$A$1,data[[#All],[Vendor Name92]]&amp;data[[#All],[Category]],0),),"")</f>
        <v/>
      </c>
    </row>
    <row r="118" spans="1:27" ht="19.5" x14ac:dyDescent="0.35">
      <c r="B118" s="7" t="str">
        <f t="array" ref="B118">IFERROR(INDEX(data[[#All],[Vendor Name92]],SMALL(IF(data[[#All],[Category]]=$A$1,ROW(data[[#All],[Vendor Name92]])),ROW(117:117)),1),"")</f>
        <v/>
      </c>
      <c r="C118" s="2" t="str">
        <f t="array" ref="C118">IFERROR(INDEX(data[[#All],[Vendor Contact Info85]],MATCH(get_cat!$B118&amp;$A$1,data[[#All],[Vendor Name92]]&amp;data[[#All],[Category]],0),),"")</f>
        <v/>
      </c>
      <c r="D118" s="2" t="str">
        <f t="array" ref="D118">IFERROR(INDEX(data[[#All],[Vendor Name92]],SMALL(IF(data[[#All],[Category]]=$A$1,ROW(data[[#All],[Vendor Name92]])),ROW(117:117)),1),"")&amp;CHAR(10)&amp;IFERROR(INDEX(data[[#All],[Vendor Contact Info85]],MATCH(get_cat!$B118&amp;$A$1,data[[#All],[Vendor Name92]]&amp;data[[#All],[Category]],0),),"")</f>
        <v xml:space="preserve">
</v>
      </c>
      <c r="E118" s="8" t="str">
        <f t="array" ref="E118">IFERROR(INDEX(data[[#All],[Category]],MATCH(get_cat!$B118&amp;$A$1,data[[#All],[Vendor Name92]]&amp;data[[#All],[Category]],0),),"")</f>
        <v/>
      </c>
      <c r="F118" s="2" t="str">
        <f t="array" ref="F118">IFERROR(INDEX(data[[#All],[Email]],MATCH(get_cat!$B118&amp;$A$1,data[[#All],[Vendor Name92]]&amp;data[[#All],[Category]],0),),"")</f>
        <v/>
      </c>
      <c r="G118" s="2" t="str">
        <f t="array" ref="G118">IFERROR(INDEX(data[[#All],[COMMBUYS MBPO Link2]],MATCH(get_cat!$B118&amp;$A$1,data[[#All],[Vendor Name92]]&amp;data[[#All],[Category]],0),),"")</f>
        <v/>
      </c>
      <c r="H118" s="4" t="str">
        <f t="array" ref="H118">IFERROR(INDEX(data[[#All],[Prompt Pay83]],MATCH(get_cat!$B118&amp;$A$1,data[[#All],[Vendor Name92]]&amp;data[[#All],[Category]],0),),"")</f>
        <v/>
      </c>
      <c r="I118" s="4" t="str">
        <f t="array" ref="I118">IFERROR(INDEX(data[[#All],[% Markup Prevailing Wage94]],MATCH(get_cat!$B118&amp;$A$1,data[[#All],[Vendor Name92]]&amp;data[[#All],[Category]],0),),"")</f>
        <v/>
      </c>
      <c r="J118" s="1" t="str">
        <f t="array" ref="J118">IFERROR(INDEX(data[[#All],[Statewide]],MATCH(get_cat!$B118&amp;$A$1,data[[#All],[Vendor Name92]]&amp;data[[#All],[Category]],0),),"")</f>
        <v/>
      </c>
      <c r="K118" s="1" t="str">
        <f t="array" ref="K118">IFERROR(INDEX(data[[#All],[Barnstable]],MATCH(get_cat!$B118&amp;$A$1,data[[#All],[Vendor Name92]]&amp;data[[#All],[Category]],0),),"")</f>
        <v/>
      </c>
      <c r="L118" s="1" t="str">
        <f t="array" ref="L118">IFERROR(INDEX(data[[#All],[Berkshire]],MATCH(get_cat!$B118&amp;$A$1,data[[#All],[Vendor Name92]]&amp;data[[#All],[Category]],0),),"")</f>
        <v/>
      </c>
      <c r="M118" s="1" t="str">
        <f t="array" ref="M118">IFERROR(INDEX(data[[#All],[Bristol]],MATCH(get_cat!$B118&amp;$A$1,data[[#All],[Vendor Name92]]&amp;data[[#All],[Category]],0),),"")</f>
        <v/>
      </c>
      <c r="N118" s="1" t="str">
        <f t="array" ref="N118">IFERROR(INDEX(data[[#All],[Dukes]],MATCH(get_cat!$B118&amp;$A$1,data[[#All],[Vendor Name92]]&amp;data[[#All],[Category]],0),),"")</f>
        <v/>
      </c>
      <c r="O118" s="1" t="str">
        <f t="array" ref="O118">IFERROR(INDEX(data[[#All],[Essex]],MATCH(get_cat!$B118&amp;$A$1,data[[#All],[Vendor Name92]]&amp;data[[#All],[Category]],0),),"")</f>
        <v/>
      </c>
      <c r="P118" s="1" t="str">
        <f t="array" ref="P118">IFERROR(INDEX(data[[#All],[Franklin]],MATCH(get_cat!$B118&amp;$A$1,data[[#All],[Vendor Name92]]&amp;data[[#All],[Category]],0),),"")</f>
        <v/>
      </c>
      <c r="Q118" s="1" t="str">
        <f t="array" ref="Q118">IFERROR(INDEX(data[[#All],[Hampden]],MATCH(get_cat!$B118&amp;$A$1,data[[#All],[Vendor Name92]]&amp;data[[#All],[Category]],0),),"")</f>
        <v/>
      </c>
      <c r="R118" s="1" t="str">
        <f t="array" ref="R118">IFERROR(INDEX(data[[#All],[Hampshire]],MATCH(get_cat!$B118&amp;$A$1,data[[#All],[Vendor Name92]]&amp;data[[#All],[Category]],0),),"")</f>
        <v/>
      </c>
      <c r="S118" s="1" t="str">
        <f t="array" ref="S118">IFERROR(INDEX(data[[#All],[Middlesex]],MATCH(get_cat!$B118&amp;$A$1,data[[#All],[Vendor Name92]]&amp;data[[#All],[Category]],0),),"")</f>
        <v/>
      </c>
      <c r="T118" s="1" t="str">
        <f t="array" ref="T118">IFERROR(INDEX(data[[#All],[Nantucket]],MATCH(get_cat!$B118&amp;$A$1,data[[#All],[Vendor Name92]]&amp;data[[#All],[Category]],0),),"")</f>
        <v/>
      </c>
      <c r="U118" s="1" t="str">
        <f t="array" ref="U118">IFERROR(INDEX(data[[#All],[Norfolk]],MATCH(get_cat!$B118&amp;$A$1,data[[#All],[Vendor Name92]]&amp;data[[#All],[Category]],0),),"")</f>
        <v/>
      </c>
      <c r="V118" s="1" t="str">
        <f t="array" ref="V118">IFERROR(INDEX(data[[#All],[Plymouth]],MATCH(get_cat!$B118&amp;$A$1,data[[#All],[Vendor Name92]]&amp;data[[#All],[Category]],0),),"")</f>
        <v/>
      </c>
      <c r="W118" s="1" t="str">
        <f t="array" ref="W118">IFERROR(INDEX(data[[#All],[Suffolk]],MATCH(get_cat!$B118&amp;$A$1,data[[#All],[Vendor Name92]]&amp;data[[#All],[Category]],0),),"")</f>
        <v/>
      </c>
      <c r="X118" s="1" t="str">
        <f t="array" ref="X118">IFERROR(INDEX(data[[#All],[Worcester]],MATCH(get_cat!$B118&amp;$A$1,data[[#All],[Vendor Name92]]&amp;data[[#All],[Category]],0),),"")</f>
        <v/>
      </c>
      <c r="Y118" s="1" t="str">
        <f t="array" ref="Y118">IFERROR(INDEX(data[[#All],[Contract Doc ID]],MATCH(get_cat!$B118&amp;$A$1,data[[#All],[Vendor Name92]]&amp;data[[#All],[Category]],0),),"")</f>
        <v/>
      </c>
      <c r="Z118" s="1" t="str">
        <f t="array" ref="Z118">IFERROR(INDEX(data[[#All],[OSD Contract Manager86]],MATCH(get_cat!$B118&amp;$A$1,data[[#All],[Vendor Name92]]&amp;data[[#All],[Category]],0),),"")</f>
        <v/>
      </c>
      <c r="AA118" s="1" t="str">
        <f t="array" ref="AA118">IFERROR(INDEX(data[[#All],[Emergency Contact87]],MATCH(get_cat!$B118&amp;$A$1,data[[#All],[Vendor Name92]]&amp;data[[#All],[Category]],0),),"")</f>
        <v/>
      </c>
    </row>
    <row r="119" spans="1:27" ht="19.5" x14ac:dyDescent="0.35">
      <c r="B119" s="7" t="str">
        <f t="array" ref="B119">IFERROR(INDEX(data[[#All],[Vendor Name92]],SMALL(IF(data[[#All],[Category]]=$A$1,ROW(data[[#All],[Vendor Name92]])),ROW(118:118)),1),"")</f>
        <v/>
      </c>
      <c r="C119" s="2" t="str">
        <f t="array" ref="C119">IFERROR(INDEX(data[[#All],[Vendor Contact Info85]],MATCH(get_cat!$B119&amp;$A$1,data[[#All],[Vendor Name92]]&amp;data[[#All],[Category]],0),),"")</f>
        <v/>
      </c>
      <c r="D119" s="2" t="str">
        <f t="array" ref="D119">IFERROR(INDEX(data[[#All],[Vendor Name92]],SMALL(IF(data[[#All],[Category]]=$A$1,ROW(data[[#All],[Vendor Name92]])),ROW(118:118)),1),"")&amp;CHAR(10)&amp;IFERROR(INDEX(data[[#All],[Vendor Contact Info85]],MATCH(get_cat!$B119&amp;$A$1,data[[#All],[Vendor Name92]]&amp;data[[#All],[Category]],0),),"")</f>
        <v xml:space="preserve">
</v>
      </c>
      <c r="E119" s="8" t="str">
        <f t="array" ref="E119">IFERROR(INDEX(data[[#All],[Category]],MATCH(get_cat!$B119&amp;$A$1,data[[#All],[Vendor Name92]]&amp;data[[#All],[Category]],0),),"")</f>
        <v/>
      </c>
      <c r="F119" s="2" t="str">
        <f t="array" ref="F119">IFERROR(INDEX(data[[#All],[Email]],MATCH(get_cat!$B119&amp;$A$1,data[[#All],[Vendor Name92]]&amp;data[[#All],[Category]],0),),"")</f>
        <v/>
      </c>
      <c r="G119" s="2" t="str">
        <f t="array" ref="G119">IFERROR(INDEX(data[[#All],[COMMBUYS MBPO Link2]],MATCH(get_cat!$B119&amp;$A$1,data[[#All],[Vendor Name92]]&amp;data[[#All],[Category]],0),),"")</f>
        <v/>
      </c>
      <c r="H119" s="4" t="str">
        <f t="array" ref="H119">IFERROR(INDEX(data[[#All],[Prompt Pay83]],MATCH(get_cat!$B119&amp;$A$1,data[[#All],[Vendor Name92]]&amp;data[[#All],[Category]],0),),"")</f>
        <v/>
      </c>
      <c r="I119" s="4" t="str">
        <f t="array" ref="I119">IFERROR(INDEX(data[[#All],[% Markup Prevailing Wage94]],MATCH(get_cat!$B119&amp;$A$1,data[[#All],[Vendor Name92]]&amp;data[[#All],[Category]],0),),"")</f>
        <v/>
      </c>
      <c r="J119" s="1" t="str">
        <f t="array" ref="J119">IFERROR(INDEX(data[[#All],[Statewide]],MATCH(get_cat!$B119&amp;$A$1,data[[#All],[Vendor Name92]]&amp;data[[#All],[Category]],0),),"")</f>
        <v/>
      </c>
      <c r="K119" s="1" t="str">
        <f t="array" ref="K119">IFERROR(INDEX(data[[#All],[Barnstable]],MATCH(get_cat!$B119&amp;$A$1,data[[#All],[Vendor Name92]]&amp;data[[#All],[Category]],0),),"")</f>
        <v/>
      </c>
      <c r="L119" s="1" t="str">
        <f t="array" ref="L119">IFERROR(INDEX(data[[#All],[Berkshire]],MATCH(get_cat!$B119&amp;$A$1,data[[#All],[Vendor Name92]]&amp;data[[#All],[Category]],0),),"")</f>
        <v/>
      </c>
      <c r="M119" s="1" t="str">
        <f t="array" ref="M119">IFERROR(INDEX(data[[#All],[Bristol]],MATCH(get_cat!$B119&amp;$A$1,data[[#All],[Vendor Name92]]&amp;data[[#All],[Category]],0),),"")</f>
        <v/>
      </c>
      <c r="N119" s="1" t="str">
        <f t="array" ref="N119">IFERROR(INDEX(data[[#All],[Dukes]],MATCH(get_cat!$B119&amp;$A$1,data[[#All],[Vendor Name92]]&amp;data[[#All],[Category]],0),),"")</f>
        <v/>
      </c>
      <c r="O119" s="1" t="str">
        <f t="array" ref="O119">IFERROR(INDEX(data[[#All],[Essex]],MATCH(get_cat!$B119&amp;$A$1,data[[#All],[Vendor Name92]]&amp;data[[#All],[Category]],0),),"")</f>
        <v/>
      </c>
      <c r="P119" s="1" t="str">
        <f t="array" ref="P119">IFERROR(INDEX(data[[#All],[Franklin]],MATCH(get_cat!$B119&amp;$A$1,data[[#All],[Vendor Name92]]&amp;data[[#All],[Category]],0),),"")</f>
        <v/>
      </c>
      <c r="Q119" s="1" t="str">
        <f t="array" ref="Q119">IFERROR(INDEX(data[[#All],[Hampden]],MATCH(get_cat!$B119&amp;$A$1,data[[#All],[Vendor Name92]]&amp;data[[#All],[Category]],0),),"")</f>
        <v/>
      </c>
      <c r="R119" s="1" t="str">
        <f t="array" ref="R119">IFERROR(INDEX(data[[#All],[Hampshire]],MATCH(get_cat!$B119&amp;$A$1,data[[#All],[Vendor Name92]]&amp;data[[#All],[Category]],0),),"")</f>
        <v/>
      </c>
      <c r="S119" s="1" t="str">
        <f t="array" ref="S119">IFERROR(INDEX(data[[#All],[Middlesex]],MATCH(get_cat!$B119&amp;$A$1,data[[#All],[Vendor Name92]]&amp;data[[#All],[Category]],0),),"")</f>
        <v/>
      </c>
      <c r="T119" s="1" t="str">
        <f t="array" ref="T119">IFERROR(INDEX(data[[#All],[Nantucket]],MATCH(get_cat!$B119&amp;$A$1,data[[#All],[Vendor Name92]]&amp;data[[#All],[Category]],0),),"")</f>
        <v/>
      </c>
      <c r="U119" s="1" t="str">
        <f t="array" ref="U119">IFERROR(INDEX(data[[#All],[Norfolk]],MATCH(get_cat!$B119&amp;$A$1,data[[#All],[Vendor Name92]]&amp;data[[#All],[Category]],0),),"")</f>
        <v/>
      </c>
      <c r="V119" s="1" t="str">
        <f t="array" ref="V119">IFERROR(INDEX(data[[#All],[Plymouth]],MATCH(get_cat!$B119&amp;$A$1,data[[#All],[Vendor Name92]]&amp;data[[#All],[Category]],0),),"")</f>
        <v/>
      </c>
      <c r="W119" s="1" t="str">
        <f t="array" ref="W119">IFERROR(INDEX(data[[#All],[Suffolk]],MATCH(get_cat!$B119&amp;$A$1,data[[#All],[Vendor Name92]]&amp;data[[#All],[Category]],0),),"")</f>
        <v/>
      </c>
      <c r="X119" s="1" t="str">
        <f t="array" ref="X119">IFERROR(INDEX(data[[#All],[Worcester]],MATCH(get_cat!$B119&amp;$A$1,data[[#All],[Vendor Name92]]&amp;data[[#All],[Category]],0),),"")</f>
        <v/>
      </c>
      <c r="Y119" s="1" t="str">
        <f t="array" ref="Y119">IFERROR(INDEX(data[[#All],[Contract Doc ID]],MATCH(get_cat!$B119&amp;$A$1,data[[#All],[Vendor Name92]]&amp;data[[#All],[Category]],0),),"")</f>
        <v/>
      </c>
      <c r="Z119" s="1" t="str">
        <f t="array" ref="Z119">IFERROR(INDEX(data[[#All],[OSD Contract Manager86]],MATCH(get_cat!$B119&amp;$A$1,data[[#All],[Vendor Name92]]&amp;data[[#All],[Category]],0),),"")</f>
        <v/>
      </c>
      <c r="AA119" s="1" t="str">
        <f t="array" ref="AA119">IFERROR(INDEX(data[[#All],[Emergency Contact87]],MATCH(get_cat!$B119&amp;$A$1,data[[#All],[Vendor Name92]]&amp;data[[#All],[Category]],0),),"")</f>
        <v/>
      </c>
    </row>
    <row r="120" spans="1:27" ht="19.5" x14ac:dyDescent="0.35">
      <c r="B120" s="7" t="str">
        <f t="array" ref="B120">IFERROR(INDEX(data[[#All],[Vendor Name92]],SMALL(IF(data[[#All],[Category]]=$A$1,ROW(data[[#All],[Vendor Name92]])),ROW(119:119)),1),"")</f>
        <v/>
      </c>
      <c r="C120" s="2" t="str">
        <f t="array" ref="C120">IFERROR(INDEX(data[[#All],[Vendor Contact Info85]],MATCH(get_cat!$B120&amp;$A$1,data[[#All],[Vendor Name92]]&amp;data[[#All],[Category]],0),),"")</f>
        <v/>
      </c>
      <c r="D120" s="2" t="str">
        <f t="array" ref="D120">IFERROR(INDEX(data[[#All],[Vendor Name92]],SMALL(IF(data[[#All],[Category]]=$A$1,ROW(data[[#All],[Vendor Name92]])),ROW(119:119)),1),"")&amp;CHAR(10)&amp;IFERROR(INDEX(data[[#All],[Vendor Contact Info85]],MATCH(get_cat!$B120&amp;$A$1,data[[#All],[Vendor Name92]]&amp;data[[#All],[Category]],0),),"")</f>
        <v xml:space="preserve">
</v>
      </c>
      <c r="E120" s="8" t="str">
        <f t="array" ref="E120">IFERROR(INDEX(data[[#All],[Category]],MATCH(get_cat!$B120&amp;$A$1,data[[#All],[Vendor Name92]]&amp;data[[#All],[Category]],0),),"")</f>
        <v/>
      </c>
      <c r="F120" s="2" t="str">
        <f t="array" ref="F120">IFERROR(INDEX(data[[#All],[Email]],MATCH(get_cat!$B120&amp;$A$1,data[[#All],[Vendor Name92]]&amp;data[[#All],[Category]],0),),"")</f>
        <v/>
      </c>
      <c r="G120" s="2" t="str">
        <f t="array" ref="G120">IFERROR(INDEX(data[[#All],[COMMBUYS MBPO Link2]],MATCH(get_cat!$B120&amp;$A$1,data[[#All],[Vendor Name92]]&amp;data[[#All],[Category]],0),),"")</f>
        <v/>
      </c>
      <c r="H120" s="4" t="str">
        <f t="array" ref="H120">IFERROR(INDEX(data[[#All],[Prompt Pay83]],MATCH(get_cat!$B120&amp;$A$1,data[[#All],[Vendor Name92]]&amp;data[[#All],[Category]],0),),"")</f>
        <v/>
      </c>
      <c r="I120" s="4" t="str">
        <f t="array" ref="I120">IFERROR(INDEX(data[[#All],[% Markup Prevailing Wage94]],MATCH(get_cat!$B120&amp;$A$1,data[[#All],[Vendor Name92]]&amp;data[[#All],[Category]],0),),"")</f>
        <v/>
      </c>
      <c r="J120" s="1" t="str">
        <f t="array" ref="J120">IFERROR(INDEX(data[[#All],[Statewide]],MATCH(get_cat!$B120&amp;$A$1,data[[#All],[Vendor Name92]]&amp;data[[#All],[Category]],0),),"")</f>
        <v/>
      </c>
      <c r="K120" s="1" t="str">
        <f t="array" ref="K120">IFERROR(INDEX(data[[#All],[Barnstable]],MATCH(get_cat!$B120&amp;$A$1,data[[#All],[Vendor Name92]]&amp;data[[#All],[Category]],0),),"")</f>
        <v/>
      </c>
      <c r="L120" s="1" t="str">
        <f t="array" ref="L120">IFERROR(INDEX(data[[#All],[Berkshire]],MATCH(get_cat!$B120&amp;$A$1,data[[#All],[Vendor Name92]]&amp;data[[#All],[Category]],0),),"")</f>
        <v/>
      </c>
      <c r="M120" s="1" t="str">
        <f t="array" ref="M120">IFERROR(INDEX(data[[#All],[Bristol]],MATCH(get_cat!$B120&amp;$A$1,data[[#All],[Vendor Name92]]&amp;data[[#All],[Category]],0),),"")</f>
        <v/>
      </c>
      <c r="N120" s="1" t="str">
        <f t="array" ref="N120">IFERROR(INDEX(data[[#All],[Dukes]],MATCH(get_cat!$B120&amp;$A$1,data[[#All],[Vendor Name92]]&amp;data[[#All],[Category]],0),),"")</f>
        <v/>
      </c>
      <c r="O120" s="1" t="str">
        <f t="array" ref="O120">IFERROR(INDEX(data[[#All],[Essex]],MATCH(get_cat!$B120&amp;$A$1,data[[#All],[Vendor Name92]]&amp;data[[#All],[Category]],0),),"")</f>
        <v/>
      </c>
      <c r="P120" s="1" t="str">
        <f t="array" ref="P120">IFERROR(INDEX(data[[#All],[Franklin]],MATCH(get_cat!$B120&amp;$A$1,data[[#All],[Vendor Name92]]&amp;data[[#All],[Category]],0),),"")</f>
        <v/>
      </c>
      <c r="Q120" s="1" t="str">
        <f t="array" ref="Q120">IFERROR(INDEX(data[[#All],[Hampden]],MATCH(get_cat!$B120&amp;$A$1,data[[#All],[Vendor Name92]]&amp;data[[#All],[Category]],0),),"")</f>
        <v/>
      </c>
      <c r="R120" s="1" t="str">
        <f t="array" ref="R120">IFERROR(INDEX(data[[#All],[Hampshire]],MATCH(get_cat!$B120&amp;$A$1,data[[#All],[Vendor Name92]]&amp;data[[#All],[Category]],0),),"")</f>
        <v/>
      </c>
      <c r="S120" s="1" t="str">
        <f t="array" ref="S120">IFERROR(INDEX(data[[#All],[Middlesex]],MATCH(get_cat!$B120&amp;$A$1,data[[#All],[Vendor Name92]]&amp;data[[#All],[Category]],0),),"")</f>
        <v/>
      </c>
      <c r="T120" s="1" t="str">
        <f t="array" ref="T120">IFERROR(INDEX(data[[#All],[Nantucket]],MATCH(get_cat!$B120&amp;$A$1,data[[#All],[Vendor Name92]]&amp;data[[#All],[Category]],0),),"")</f>
        <v/>
      </c>
      <c r="U120" s="1" t="str">
        <f t="array" ref="U120">IFERROR(INDEX(data[[#All],[Norfolk]],MATCH(get_cat!$B120&amp;$A$1,data[[#All],[Vendor Name92]]&amp;data[[#All],[Category]],0),),"")</f>
        <v/>
      </c>
      <c r="V120" s="1" t="str">
        <f t="array" ref="V120">IFERROR(INDEX(data[[#All],[Plymouth]],MATCH(get_cat!$B120&amp;$A$1,data[[#All],[Vendor Name92]]&amp;data[[#All],[Category]],0),),"")</f>
        <v/>
      </c>
      <c r="W120" s="1" t="str">
        <f t="array" ref="W120">IFERROR(INDEX(data[[#All],[Suffolk]],MATCH(get_cat!$B120&amp;$A$1,data[[#All],[Vendor Name92]]&amp;data[[#All],[Category]],0),),"")</f>
        <v/>
      </c>
      <c r="X120" s="1" t="str">
        <f t="array" ref="X120">IFERROR(INDEX(data[[#All],[Worcester]],MATCH(get_cat!$B120&amp;$A$1,data[[#All],[Vendor Name92]]&amp;data[[#All],[Category]],0),),"")</f>
        <v/>
      </c>
      <c r="Y120" s="1" t="str">
        <f t="array" ref="Y120">IFERROR(INDEX(data[[#All],[Contract Doc ID]],MATCH(get_cat!$B120&amp;$A$1,data[[#All],[Vendor Name92]]&amp;data[[#All],[Category]],0),),"")</f>
        <v/>
      </c>
      <c r="Z120" s="1" t="str">
        <f t="array" ref="Z120">IFERROR(INDEX(data[[#All],[OSD Contract Manager86]],MATCH(get_cat!$B120&amp;$A$1,data[[#All],[Vendor Name92]]&amp;data[[#All],[Category]],0),),"")</f>
        <v/>
      </c>
      <c r="AA120" s="1" t="str">
        <f t="array" ref="AA120">IFERROR(INDEX(data[[#All],[Emergency Contact87]],MATCH(get_cat!$B120&amp;$A$1,data[[#All],[Vendor Name92]]&amp;data[[#All],[Category]],0),),"")</f>
        <v/>
      </c>
    </row>
    <row r="124" spans="1:27" x14ac:dyDescent="0.35">
      <c r="A124" t="s">
        <v>2829</v>
      </c>
      <c r="B124" t="s">
        <v>2830</v>
      </c>
    </row>
    <row r="125" spans="1:27" x14ac:dyDescent="0.35">
      <c r="A125" t="s">
        <v>1799</v>
      </c>
      <c r="B125" t="s">
        <v>2826</v>
      </c>
    </row>
    <row r="126" spans="1:27" x14ac:dyDescent="0.35">
      <c r="A126" t="s">
        <v>60</v>
      </c>
      <c r="B126" t="s">
        <v>5</v>
      </c>
    </row>
    <row r="127" spans="1:27" x14ac:dyDescent="0.35">
      <c r="A127" t="s">
        <v>1829</v>
      </c>
      <c r="B127" t="s">
        <v>6</v>
      </c>
    </row>
    <row r="128" spans="1:27" x14ac:dyDescent="0.35">
      <c r="A128" t="s">
        <v>2540</v>
      </c>
      <c r="B128" t="s">
        <v>7</v>
      </c>
    </row>
    <row r="129" spans="1:2" x14ac:dyDescent="0.35">
      <c r="A129" t="s">
        <v>2703</v>
      </c>
      <c r="B129" t="s">
        <v>8</v>
      </c>
    </row>
    <row r="130" spans="1:2" x14ac:dyDescent="0.35">
      <c r="A130" t="s">
        <v>320</v>
      </c>
      <c r="B130" t="s">
        <v>9</v>
      </c>
    </row>
    <row r="131" spans="1:2" x14ac:dyDescent="0.35">
      <c r="A131" t="s">
        <v>128</v>
      </c>
      <c r="B131" t="s">
        <v>10</v>
      </c>
    </row>
    <row r="132" spans="1:2" x14ac:dyDescent="0.35">
      <c r="A132" t="s">
        <v>2224</v>
      </c>
      <c r="B132" t="s">
        <v>11</v>
      </c>
    </row>
    <row r="133" spans="1:2" x14ac:dyDescent="0.35">
      <c r="A133" t="s">
        <v>1808</v>
      </c>
      <c r="B133" t="s">
        <v>12</v>
      </c>
    </row>
    <row r="134" spans="1:2" x14ac:dyDescent="0.35">
      <c r="A134" t="s">
        <v>2184</v>
      </c>
      <c r="B134" t="s">
        <v>13</v>
      </c>
    </row>
    <row r="135" spans="1:2" x14ac:dyDescent="0.35">
      <c r="A135" t="s">
        <v>331</v>
      </c>
      <c r="B135" t="s">
        <v>14</v>
      </c>
    </row>
    <row r="136" spans="1:2" x14ac:dyDescent="0.35">
      <c r="A136" t="s">
        <v>2195</v>
      </c>
      <c r="B136" t="s">
        <v>15</v>
      </c>
    </row>
    <row r="137" spans="1:2" x14ac:dyDescent="0.35">
      <c r="A137" t="s">
        <v>2173</v>
      </c>
      <c r="B137" t="s">
        <v>16</v>
      </c>
    </row>
    <row r="138" spans="1:2" x14ac:dyDescent="0.35">
      <c r="A138" t="s">
        <v>175</v>
      </c>
      <c r="B138" t="s">
        <v>17</v>
      </c>
    </row>
    <row r="139" spans="1:2" x14ac:dyDescent="0.35">
      <c r="A139" t="s">
        <v>222</v>
      </c>
      <c r="B139" t="s">
        <v>18</v>
      </c>
    </row>
    <row r="140" spans="1:2" x14ac:dyDescent="0.35">
      <c r="A140" t="s">
        <v>94</v>
      </c>
    </row>
    <row r="141" spans="1:2" x14ac:dyDescent="0.35">
      <c r="A141" t="s">
        <v>73</v>
      </c>
    </row>
    <row r="142" spans="1:2" x14ac:dyDescent="0.35">
      <c r="A142" t="s">
        <v>2592</v>
      </c>
    </row>
    <row r="143" spans="1:2" x14ac:dyDescent="0.35">
      <c r="A143" t="s">
        <v>1810</v>
      </c>
    </row>
    <row r="144" spans="1:2" x14ac:dyDescent="0.35">
      <c r="A144" t="s">
        <v>2450</v>
      </c>
    </row>
    <row r="145" spans="1:1" x14ac:dyDescent="0.35">
      <c r="A145" t="s">
        <v>47</v>
      </c>
    </row>
    <row r="146" spans="1:1" x14ac:dyDescent="0.35">
      <c r="A146" t="s">
        <v>75</v>
      </c>
    </row>
    <row r="147" spans="1:1" x14ac:dyDescent="0.35">
      <c r="A147" t="s">
        <v>2582</v>
      </c>
    </row>
    <row r="148" spans="1:1" x14ac:dyDescent="0.35">
      <c r="A148" t="s">
        <v>2549</v>
      </c>
    </row>
    <row r="149" spans="1:1" x14ac:dyDescent="0.35">
      <c r="A149" t="s">
        <v>1850</v>
      </c>
    </row>
    <row r="150" spans="1:1" x14ac:dyDescent="0.35">
      <c r="A150" t="s">
        <v>2384</v>
      </c>
    </row>
    <row r="151" spans="1:1" x14ac:dyDescent="0.35">
      <c r="A151" t="s">
        <v>2395</v>
      </c>
    </row>
    <row r="170" spans="1:2" ht="72.5" x14ac:dyDescent="0.35">
      <c r="A170" t="s">
        <v>45</v>
      </c>
      <c r="B170" s="15" t="s">
        <v>2831</v>
      </c>
    </row>
    <row r="171" spans="1:2" ht="72.5" x14ac:dyDescent="0.35">
      <c r="A171" t="s">
        <v>1797</v>
      </c>
      <c r="B171" s="15" t="s">
        <v>2832</v>
      </c>
    </row>
    <row r="172" spans="1:2" x14ac:dyDescent="0.35">
      <c r="B172" s="15"/>
    </row>
  </sheetData>
  <sheetProtection algorithmName="SHA-512" hashValue="LtbXItuoF10dVtst/x8NMXGvbQGw6jnYVlOf+lT2FWLSst+TQUW60XgJvlfogRn7V1OYOcXEz+Cz0tZvrMGpZQ==" saltValue="qWE17O00uqUdU5fEq0SrfA==" spinCount="100000" sheet="1" objects="1" scenarios="1"/>
  <sortState xmlns:xlrd2="http://schemas.microsoft.com/office/spreadsheetml/2017/richdata2" ref="A125:A151">
    <sortCondition ref="A151"/>
  </sortState>
  <conditionalFormatting sqref="J2:X120">
    <cfRule type="cellIs" dxfId="11" priority="9" operator="notEqual">
      <formula>"X"</formula>
    </cfRule>
    <cfRule type="cellIs" dxfId="10" priority="10" operator="equal">
      <formula>"X"</formula>
    </cfRule>
  </conditionalFormatting>
  <conditionalFormatting sqref="Y2:Y120">
    <cfRule type="cellIs" dxfId="9" priority="7" operator="notEqual">
      <formula>"X"</formula>
    </cfRule>
    <cfRule type="cellIs" dxfId="8" priority="8" operator="equal">
      <formula>"X"</formula>
    </cfRule>
  </conditionalFormatting>
  <conditionalFormatting sqref="Z2:Z120">
    <cfRule type="cellIs" dxfId="7" priority="1" operator="notEqual">
      <formula>"X"</formula>
    </cfRule>
    <cfRule type="cellIs" dxfId="6" priority="2" operator="equal">
      <formula>"X"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J100"/>
  <sheetViews>
    <sheetView tabSelected="1" topLeftCell="C1" zoomScale="90" zoomScaleNormal="90" workbookViewId="0">
      <pane ySplit="5" topLeftCell="A6" activePane="bottomLeft" state="frozenSplit"/>
      <selection pane="bottomLeft" activeCell="C3" sqref="C3"/>
    </sheetView>
  </sheetViews>
  <sheetFormatPr defaultColWidth="8.54296875" defaultRowHeight="14.5" x14ac:dyDescent="0.35"/>
  <cols>
    <col min="1" max="1" width="6.54296875" customWidth="1"/>
    <col min="2" max="2" width="11.453125" customWidth="1"/>
    <col min="3" max="3" width="68.453125" bestFit="1" customWidth="1"/>
    <col min="4" max="4" width="62.54296875" customWidth="1"/>
    <col min="5" max="5" width="2.453125" customWidth="1"/>
    <col min="6" max="6" width="34.54296875" customWidth="1"/>
    <col min="7" max="7" width="31.54296875" bestFit="1" customWidth="1"/>
    <col min="8" max="8" width="20.54296875" customWidth="1"/>
    <col min="9" max="9" width="48.453125" bestFit="1" customWidth="1"/>
    <col min="10" max="10" width="58.453125" customWidth="1"/>
  </cols>
  <sheetData>
    <row r="1" spans="1:10" ht="20.149999999999999" customHeight="1" x14ac:dyDescent="0.35">
      <c r="C1" s="22" t="s">
        <v>2833</v>
      </c>
      <c r="D1" s="27">
        <v>46100</v>
      </c>
    </row>
    <row r="2" spans="1:10" ht="35.25" customHeight="1" x14ac:dyDescent="0.35">
      <c r="B2" s="21"/>
      <c r="C2" s="14" t="s">
        <v>2834</v>
      </c>
      <c r="D2" s="19" t="s">
        <v>2830</v>
      </c>
      <c r="E2" s="20"/>
      <c r="F2" s="17" t="s">
        <v>2835</v>
      </c>
      <c r="G2" s="28" t="s">
        <v>2836</v>
      </c>
      <c r="H2" s="16"/>
      <c r="I2" s="18"/>
    </row>
    <row r="3" spans="1:10" ht="35.25" customHeight="1" x14ac:dyDescent="0.35">
      <c r="C3" s="14" t="s">
        <v>2837</v>
      </c>
      <c r="D3" s="19" t="s">
        <v>2829</v>
      </c>
      <c r="E3" s="20"/>
      <c r="F3" s="17" t="s">
        <v>2838</v>
      </c>
      <c r="G3" s="17" t="s">
        <v>2839</v>
      </c>
    </row>
    <row r="5" spans="1:10" ht="37.4" customHeight="1" x14ac:dyDescent="0.35">
      <c r="B5" s="12" t="s">
        <v>2840</v>
      </c>
      <c r="C5" s="3" t="s">
        <v>2841</v>
      </c>
      <c r="D5" s="32" t="s">
        <v>2828</v>
      </c>
      <c r="E5" s="33"/>
      <c r="F5" s="3" t="s">
        <v>2842</v>
      </c>
      <c r="G5" s="3" t="s">
        <v>0</v>
      </c>
      <c r="H5" s="3" t="s">
        <v>2825</v>
      </c>
      <c r="I5" s="3" t="s">
        <v>2843</v>
      </c>
      <c r="J5" s="3" t="s">
        <v>2827</v>
      </c>
    </row>
    <row r="6" spans="1:10" ht="85.4" customHeight="1" x14ac:dyDescent="0.35">
      <c r="A6" s="24" t="str">
        <f t="array" aca="1" ref="A6" ca="1">IFERROR(INDEX(get_cat[[#All],[Vendor Name]],SMALL(IF(INDIRECT("get_cat[[#All],["&amp;$D$2&amp;"]]")="x",ROW(get_cat[[#All],[Vendor Name]])),ROW(1:1)),1),"")</f>
        <v/>
      </c>
      <c r="B6" s="9" t="str">
        <f t="array" aca="1" ref="B6" ca="1">IFERROR(INDEX(get_cat[[#All],[Contract Doc ID]],MATCH('County and Category Lookup'!$A6&amp;$D$3,get_cat[[#All],[Vendor Name]]&amp;get_cat[[#All],[Category]],0),),"")</f>
        <v/>
      </c>
      <c r="C6" s="23" t="str" cm="1">
        <f t="array" aca="1" ref="C6" ca="1">IFERROR(INDEX(get_cat[[#All],[Vendor Name &amp; Contact Information]],SMALL(IF(INDIRECT("get_cat[[#All],["&amp;$D$2&amp;"]]")="x",ROW(get_cat[[#All],[Vendor Name &amp; Contact Information]])),ROW(1:1)),1),"")</f>
        <v/>
      </c>
      <c r="D6" s="30" t="str" cm="1">
        <f t="array" aca="1" ref="D6" ca="1">IFERROR(INDEX(get_cat[[#All],[Emergency Contact]],MATCH('County and Category Lookup'!$A6&amp;$D$3,get_cat[[#All],[Vendor Name]]&amp;get_cat[[#All],[Category]],0),),"")</f>
        <v/>
      </c>
      <c r="E6" s="31"/>
      <c r="F6" s="10" t="str">
        <f t="array" aca="1" ref="F6" ca="1">IFERROR(INDEX(get_cat[[#All],[Email]],MATCH('County and Category Lookup'!$A6&amp;$D$3,get_cat[[#All],[Vendor Name]]&amp;get_cat[[#All],[Category]],0),),"")</f>
        <v/>
      </c>
      <c r="G6" s="13" t="str">
        <f t="array" aca="1" ref="G6" ca="1">HYPERLINK("https://www.commbuys.com/bso/external/purchaseorder/poSummary.sdo?docId="&amp;IFERROR(INDEX(get_cat[[#All],[COMMBUYS MBPO Link]],MATCH('County and Category Lookup'!$A6&amp;$D$3,get_cat[[#All],[Vendor Name]]&amp;get_cat[[#All],[Category]],0),),"")&amp;"&amp;releaseNbr=0&amp;parentUrl=contract",IFERROR(INDEX(get_cat[[#All],[COMMBUYS MBPO Link]],MATCH('County and Category Lookup'!$A6&amp;$D$3,get_cat[[#All],[Vendor Name]]&amp;get_cat[[#All],[Category]],0),),""))</f>
        <v/>
      </c>
      <c r="H6" s="9" t="str">
        <f t="array" aca="1" ref="H6" ca="1">IFERROR(INDEX(get_cat[[#All],[Prompt Pay]],MATCH('County and Category Lookup'!$A6&amp;$D$3,get_cat[[#All],[Vendor Name]]&amp;get_cat[[#All],[Category]],0),),"")</f>
        <v/>
      </c>
      <c r="I6" s="9" t="str">
        <f t="array" aca="1" ref="I6" ca="1">IFERROR(INDEX(get_cat[[#All],[% Markup Prevailing Wage]],MATCH('County and Category Lookup'!$A6&amp;$D$3,get_cat[[#All],[Vendor Name]]&amp;get_cat[[#All],[Category]],0),),"")</f>
        <v/>
      </c>
      <c r="J6" s="29" t="str">
        <f t="array" aca="1" ref="J6" ca="1">IFERROR(INDEX(get_cat[[#All],[OSD Contract Manager]],MATCH('County and Category Lookup'!$A6&amp;$D$3,get_cat[[#All],[Vendor Name]]&amp;get_cat[[#All],[Category]],0),),"")</f>
        <v/>
      </c>
    </row>
    <row r="7" spans="1:10" ht="85.4" customHeight="1" x14ac:dyDescent="0.35">
      <c r="A7" s="24" t="str">
        <f t="array" aca="1" ref="A7" ca="1">IFERROR(INDEX(get_cat[[#All],[Vendor Name]],SMALL(IF(INDIRECT("get_cat[[#All],["&amp;$D$2&amp;"]]")="x",ROW(get_cat[[#All],[Vendor Name]])),ROW(2:2)),1),"")</f>
        <v/>
      </c>
      <c r="B7" s="9" t="str">
        <f t="array" aca="1" ref="B7" ca="1">IFERROR(INDEX(get_cat[[#All],[Contract Doc ID]],MATCH('County and Category Lookup'!$A7&amp;$D$3,get_cat[[#All],[Vendor Name]]&amp;get_cat[[#All],[Category]],0),),"")</f>
        <v/>
      </c>
      <c r="C7" s="23" t="str">
        <f t="array" aca="1" ref="C7" ca="1">IFERROR(INDEX(get_cat[[#All],[Vendor Name &amp; Contact Information]],SMALL(IF(INDIRECT("get_cat[[#All],["&amp;$D$2&amp;"]]")="x",ROW(get_cat[[#All],[Vendor Name &amp; Contact Information]])),ROW(2:2)),1),"")</f>
        <v/>
      </c>
      <c r="D7" s="30" t="str">
        <f t="array" aca="1" ref="D7" ca="1">IFERROR(INDEX(get_cat[[#All],[Emergency Contact]],MATCH('County and Category Lookup'!$A7&amp;$D$3,get_cat[[#All],[Vendor Name]]&amp;get_cat[[#All],[Category]],0),),"")</f>
        <v/>
      </c>
      <c r="E7" s="31"/>
      <c r="F7" s="10" t="str">
        <f t="array" aca="1" ref="F7" ca="1">IFERROR(INDEX(get_cat[[#All],[Email]],MATCH('County and Category Lookup'!$A7&amp;$D$3,get_cat[[#All],[Vendor Name]]&amp;get_cat[[#All],[Category]],0),),"")</f>
        <v/>
      </c>
      <c r="G7" s="13" t="str">
        <f t="array" aca="1" ref="G7" ca="1">HYPERLINK("https://www.commbuys.com/bso/external/purchaseorder/poSummary.sdo?docId="&amp;IFERROR(INDEX(get_cat[[#All],[COMMBUYS MBPO Link]],MATCH('County and Category Lookup'!$A7&amp;$D$3,get_cat[[#All],[Vendor Name]]&amp;get_cat[[#All],[Category]],0),),"")&amp;"&amp;releaseNbr=0&amp;parentUrl=contract",IFERROR(INDEX(get_cat[[#All],[COMMBUYS MBPO Link]],MATCH('County and Category Lookup'!$A7&amp;$D$3,get_cat[[#All],[Vendor Name]]&amp;get_cat[[#All],[Category]],0),),""))</f>
        <v/>
      </c>
      <c r="H7" s="9" t="str">
        <f t="array" aca="1" ref="H7" ca="1">IFERROR(INDEX(get_cat[[#All],[Prompt Pay]],MATCH('County and Category Lookup'!$A7&amp;$D$3,get_cat[[#All],[Vendor Name]]&amp;get_cat[[#All],[Category]],0),),"")</f>
        <v/>
      </c>
      <c r="I7" s="9" t="str">
        <f t="array" aca="1" ref="I7" ca="1">IFERROR(INDEX(get_cat[[#All],[% Markup Prevailing Wage]],MATCH('County and Category Lookup'!$A7&amp;$D$3,get_cat[[#All],[Vendor Name]]&amp;get_cat[[#All],[Category]],0),),"")</f>
        <v/>
      </c>
      <c r="J7" s="29" t="str">
        <f t="array" aca="1" ref="J7" ca="1">IFERROR(INDEX(get_cat[[#All],[OSD Contract Manager]],MATCH('County and Category Lookup'!$A7&amp;$D$3,get_cat[[#All],[Vendor Name]]&amp;get_cat[[#All],[Category]],0),),"")</f>
        <v/>
      </c>
    </row>
    <row r="8" spans="1:10" ht="85.4" customHeight="1" x14ac:dyDescent="0.35">
      <c r="A8" s="24" t="str">
        <f t="array" aca="1" ref="A8" ca="1">IFERROR(INDEX(get_cat[[#All],[Vendor Name]],SMALL(IF(INDIRECT("get_cat[[#All],["&amp;$D$2&amp;"]]")="x",ROW(get_cat[[#All],[Vendor Name]])),ROW(3:3)),1),"")</f>
        <v/>
      </c>
      <c r="B8" s="9" t="str">
        <f t="array" aca="1" ref="B8" ca="1">IFERROR(INDEX(get_cat[[#All],[Contract Doc ID]],MATCH('County and Category Lookup'!$A8&amp;$D$3,get_cat[[#All],[Vendor Name]]&amp;get_cat[[#All],[Category]],0),),"")</f>
        <v/>
      </c>
      <c r="C8" s="23" t="str">
        <f t="array" aca="1" ref="C8" ca="1">IFERROR(INDEX(get_cat[[#All],[Vendor Name &amp; Contact Information]],SMALL(IF(INDIRECT("get_cat[[#All],["&amp;$D$2&amp;"]]")="x",ROW(get_cat[[#All],[Vendor Name &amp; Contact Information]])),ROW(3:3)),1),"")</f>
        <v/>
      </c>
      <c r="D8" s="30" t="str">
        <f t="array" aca="1" ref="D8" ca="1">IFERROR(INDEX(get_cat[[#All],[Emergency Contact]],MATCH('County and Category Lookup'!$A8&amp;$D$3,get_cat[[#All],[Vendor Name]]&amp;get_cat[[#All],[Category]],0),),"")</f>
        <v/>
      </c>
      <c r="E8" s="31"/>
      <c r="F8" s="10" t="str">
        <f t="array" aca="1" ref="F8" ca="1">IFERROR(INDEX(get_cat[[#All],[Email]],MATCH('County and Category Lookup'!$A8&amp;$D$3,get_cat[[#All],[Vendor Name]]&amp;get_cat[[#All],[Category]],0),),"")</f>
        <v/>
      </c>
      <c r="G8" s="13" t="str">
        <f t="array" aca="1" ref="G8" ca="1">HYPERLINK("https://www.commbuys.com/bso/external/purchaseorder/poSummary.sdo?docId="&amp;IFERROR(INDEX(get_cat[[#All],[COMMBUYS MBPO Link]],MATCH('County and Category Lookup'!$A8&amp;$D$3,get_cat[[#All],[Vendor Name]]&amp;get_cat[[#All],[Category]],0),),"")&amp;"&amp;releaseNbr=0&amp;parentUrl=contract",IFERROR(INDEX(get_cat[[#All],[COMMBUYS MBPO Link]],MATCH('County and Category Lookup'!$A8&amp;$D$3,get_cat[[#All],[Vendor Name]]&amp;get_cat[[#All],[Category]],0),),""))</f>
        <v/>
      </c>
      <c r="H8" s="9" t="str">
        <f t="array" aca="1" ref="H8" ca="1">IFERROR(INDEX(get_cat[[#All],[Prompt Pay]],MATCH('County and Category Lookup'!$A8&amp;$D$3,get_cat[[#All],[Vendor Name]]&amp;get_cat[[#All],[Category]],0),),"")</f>
        <v/>
      </c>
      <c r="I8" s="9" t="str" cm="1">
        <f t="array" aca="1" ref="I8" ca="1">IFERROR(INDEX(get_cat[[#All],[% Markup Prevailing Wage]],MATCH('County and Category Lookup'!$A8&amp;$D$3,get_cat[[#All],[Vendor Name]]&amp;get_cat[[#All],[Category]],0),),"")</f>
        <v/>
      </c>
      <c r="J8" s="29" t="str">
        <f t="array" aca="1" ref="J8" ca="1">IFERROR(INDEX(get_cat[[#All],[OSD Contract Manager]],MATCH('County and Category Lookup'!$A8&amp;$D$3,get_cat[[#All],[Vendor Name]]&amp;get_cat[[#All],[Category]],0),),"")</f>
        <v/>
      </c>
    </row>
    <row r="9" spans="1:10" ht="85.4" customHeight="1" x14ac:dyDescent="0.35">
      <c r="A9" s="24" t="str">
        <f t="array" aca="1" ref="A9" ca="1">IFERROR(INDEX(get_cat[[#All],[Vendor Name]],SMALL(IF(INDIRECT("get_cat[[#All],["&amp;$D$2&amp;"]]")="x",ROW(get_cat[[#All],[Vendor Name]])),ROW(4:4)),1),"")</f>
        <v/>
      </c>
      <c r="B9" s="9" t="str">
        <f t="array" aca="1" ref="B9" ca="1">IFERROR(INDEX(get_cat[[#All],[Contract Doc ID]],MATCH('County and Category Lookup'!$A9&amp;$D$3,get_cat[[#All],[Vendor Name]]&amp;get_cat[[#All],[Category]],0),),"")</f>
        <v/>
      </c>
      <c r="C9" s="23" t="str">
        <f t="array" aca="1" ref="C9" ca="1">IFERROR(INDEX(get_cat[[#All],[Vendor Name &amp; Contact Information]],SMALL(IF(INDIRECT("get_cat[[#All],["&amp;$D$2&amp;"]]")="x",ROW(get_cat[[#All],[Vendor Name &amp; Contact Information]])),ROW(4:4)),1),"")</f>
        <v/>
      </c>
      <c r="D9" s="30" t="str">
        <f t="array" aca="1" ref="D9" ca="1">IFERROR(INDEX(get_cat[[#All],[Emergency Contact]],MATCH('County and Category Lookup'!$A9&amp;$D$3,get_cat[[#All],[Vendor Name]]&amp;get_cat[[#All],[Category]],0),),"")</f>
        <v/>
      </c>
      <c r="E9" s="31"/>
      <c r="F9" s="10" t="str">
        <f t="array" aca="1" ref="F9" ca="1">IFERROR(INDEX(get_cat[[#All],[Email]],MATCH('County and Category Lookup'!$A9&amp;$D$3,get_cat[[#All],[Vendor Name]]&amp;get_cat[[#All],[Category]],0),),"")</f>
        <v/>
      </c>
      <c r="G9" s="13" t="str">
        <f t="array" aca="1" ref="G9" ca="1">HYPERLINK("https://www.commbuys.com/bso/external/purchaseorder/poSummary.sdo?docId="&amp;IFERROR(INDEX(get_cat[[#All],[COMMBUYS MBPO Link]],MATCH('County and Category Lookup'!$A9&amp;$D$3,get_cat[[#All],[Vendor Name]]&amp;get_cat[[#All],[Category]],0),),"")&amp;"&amp;releaseNbr=0&amp;parentUrl=contract",IFERROR(INDEX(get_cat[[#All],[COMMBUYS MBPO Link]],MATCH('County and Category Lookup'!$A9&amp;$D$3,get_cat[[#All],[Vendor Name]]&amp;get_cat[[#All],[Category]],0),),""))</f>
        <v/>
      </c>
      <c r="H9" s="9" t="str">
        <f t="array" aca="1" ref="H9" ca="1">IFERROR(INDEX(get_cat[[#All],[Prompt Pay]],MATCH('County and Category Lookup'!$A9&amp;$D$3,get_cat[[#All],[Vendor Name]]&amp;get_cat[[#All],[Category]],0),),"")</f>
        <v/>
      </c>
      <c r="I9" s="9" t="str">
        <f t="array" aca="1" ref="I9" ca="1">IFERROR(INDEX(get_cat[[#All],[% Markup Prevailing Wage]],MATCH('County and Category Lookup'!$A9&amp;$D$3,get_cat[[#All],[Vendor Name]]&amp;get_cat[[#All],[Category]],0),),"")</f>
        <v/>
      </c>
      <c r="J9" s="29" t="str">
        <f t="array" aca="1" ref="J9" ca="1">IFERROR(INDEX(get_cat[[#All],[OSD Contract Manager]],MATCH('County and Category Lookup'!$A9&amp;$D$3,get_cat[[#All],[Vendor Name]]&amp;get_cat[[#All],[Category]],0),),"")</f>
        <v/>
      </c>
    </row>
    <row r="10" spans="1:10" ht="85.4" customHeight="1" x14ac:dyDescent="0.35">
      <c r="A10" s="24" t="str">
        <f t="array" aca="1" ref="A10" ca="1">IFERROR(INDEX(get_cat[[#All],[Vendor Name]],SMALL(IF(INDIRECT("get_cat[[#All],["&amp;$D$2&amp;"]]")="x",ROW(get_cat[[#All],[Vendor Name]])),ROW(5:5)),1),"")</f>
        <v/>
      </c>
      <c r="B10" s="9" t="str">
        <f t="array" aca="1" ref="B10" ca="1">IFERROR(INDEX(get_cat[[#All],[Contract Doc ID]],MATCH('County and Category Lookup'!$A10&amp;$D$3,get_cat[[#All],[Vendor Name]]&amp;get_cat[[#All],[Category]],0),),"")</f>
        <v/>
      </c>
      <c r="C10" s="23" t="str">
        <f t="array" aca="1" ref="C10" ca="1">IFERROR(INDEX(get_cat[[#All],[Vendor Name &amp; Contact Information]],SMALL(IF(INDIRECT("get_cat[[#All],["&amp;$D$2&amp;"]]")="x",ROW(get_cat[[#All],[Vendor Name &amp; Contact Information]])),ROW(5:5)),1),"")</f>
        <v/>
      </c>
      <c r="D10" s="30" t="str">
        <f t="array" aca="1" ref="D10" ca="1">IFERROR(INDEX(get_cat[[#All],[Emergency Contact]],MATCH('County and Category Lookup'!$A10&amp;$D$3,get_cat[[#All],[Vendor Name]]&amp;get_cat[[#All],[Category]],0),),"")</f>
        <v/>
      </c>
      <c r="E10" s="31"/>
      <c r="F10" s="10" t="str">
        <f t="array" aca="1" ref="F10" ca="1">IFERROR(INDEX(get_cat[[#All],[Email]],MATCH('County and Category Lookup'!$A10&amp;$D$3,get_cat[[#All],[Vendor Name]]&amp;get_cat[[#All],[Category]],0),),"")</f>
        <v/>
      </c>
      <c r="G10" s="13" t="str">
        <f t="array" aca="1" ref="G10" ca="1">HYPERLINK("https://www.commbuys.com/bso/external/purchaseorder/poSummary.sdo?docId="&amp;IFERROR(INDEX(get_cat[[#All],[COMMBUYS MBPO Link]],MATCH('County and Category Lookup'!$A10&amp;$D$3,get_cat[[#All],[Vendor Name]]&amp;get_cat[[#All],[Category]],0),),"")&amp;"&amp;releaseNbr=0&amp;parentUrl=contract",IFERROR(INDEX(get_cat[[#All],[COMMBUYS MBPO Link]],MATCH('County and Category Lookup'!$A10&amp;$D$3,get_cat[[#All],[Vendor Name]]&amp;get_cat[[#All],[Category]],0),),""))</f>
        <v/>
      </c>
      <c r="H10" s="9" t="str">
        <f t="array" aca="1" ref="H10" ca="1">IFERROR(INDEX(get_cat[[#All],[Prompt Pay]],MATCH('County and Category Lookup'!$A10&amp;$D$3,get_cat[[#All],[Vendor Name]]&amp;get_cat[[#All],[Category]],0),),"")</f>
        <v/>
      </c>
      <c r="I10" s="9" t="str">
        <f t="array" aca="1" ref="I10" ca="1">IFERROR(INDEX(get_cat[[#All],[% Markup Prevailing Wage]],MATCH('County and Category Lookup'!$A10&amp;$D$3,get_cat[[#All],[Vendor Name]]&amp;get_cat[[#All],[Category]],0),),"")</f>
        <v/>
      </c>
      <c r="J10" s="29" t="str">
        <f t="array" aca="1" ref="J10" ca="1">IFERROR(INDEX(get_cat[[#All],[OSD Contract Manager]],MATCH('County and Category Lookup'!$A10&amp;$D$3,get_cat[[#All],[Vendor Name]]&amp;get_cat[[#All],[Category]],0),),"")</f>
        <v/>
      </c>
    </row>
    <row r="11" spans="1:10" ht="85.4" customHeight="1" x14ac:dyDescent="0.35">
      <c r="A11" s="24" t="str">
        <f t="array" aca="1" ref="A11" ca="1">IFERROR(INDEX(get_cat[[#All],[Vendor Name]],SMALL(IF(INDIRECT("get_cat[[#All],["&amp;$D$2&amp;"]]")="x",ROW(get_cat[[#All],[Vendor Name]])),ROW(6:6)),1),"")</f>
        <v/>
      </c>
      <c r="B11" s="9" t="str">
        <f t="array" aca="1" ref="B11" ca="1">IFERROR(INDEX(get_cat[[#All],[Contract Doc ID]],MATCH('County and Category Lookup'!$A11&amp;$D$3,get_cat[[#All],[Vendor Name]]&amp;get_cat[[#All],[Category]],0),),"")</f>
        <v/>
      </c>
      <c r="C11" s="23" t="str">
        <f t="array" aca="1" ref="C11" ca="1">IFERROR(INDEX(get_cat[[#All],[Vendor Name &amp; Contact Information]],SMALL(IF(INDIRECT("get_cat[[#All],["&amp;$D$2&amp;"]]")="x",ROW(get_cat[[#All],[Vendor Name &amp; Contact Information]])),ROW(6:6)),1),"")</f>
        <v/>
      </c>
      <c r="D11" s="30" t="str">
        <f t="array" aca="1" ref="D11" ca="1">IFERROR(INDEX(get_cat[[#All],[Emergency Contact]],MATCH('County and Category Lookup'!$A11&amp;$D$3,get_cat[[#All],[Vendor Name]]&amp;get_cat[[#All],[Category]],0),),"")</f>
        <v/>
      </c>
      <c r="E11" s="31"/>
      <c r="F11" s="10" t="str">
        <f t="array" aca="1" ref="F11" ca="1">IFERROR(INDEX(get_cat[[#All],[Email]],MATCH('County and Category Lookup'!$A11&amp;$D$3,get_cat[[#All],[Vendor Name]]&amp;get_cat[[#All],[Category]],0),),"")</f>
        <v/>
      </c>
      <c r="G11" s="13" t="str">
        <f t="array" aca="1" ref="G11" ca="1">HYPERLINK("https://www.commbuys.com/bso/external/purchaseorder/poSummary.sdo?docId="&amp;IFERROR(INDEX(get_cat[[#All],[COMMBUYS MBPO Link]],MATCH('County and Category Lookup'!$A11&amp;$D$3,get_cat[[#All],[Vendor Name]]&amp;get_cat[[#All],[Category]],0),),"")&amp;"&amp;releaseNbr=0&amp;parentUrl=contract",IFERROR(INDEX(get_cat[[#All],[COMMBUYS MBPO Link]],MATCH('County and Category Lookup'!$A11&amp;$D$3,get_cat[[#All],[Vendor Name]]&amp;get_cat[[#All],[Category]],0),),""))</f>
        <v/>
      </c>
      <c r="H11" s="9" t="str">
        <f t="array" aca="1" ref="H11" ca="1">IFERROR(INDEX(get_cat[[#All],[Prompt Pay]],MATCH('County and Category Lookup'!$A11&amp;$D$3,get_cat[[#All],[Vendor Name]]&amp;get_cat[[#All],[Category]],0),),"")</f>
        <v/>
      </c>
      <c r="I11" s="9" t="str">
        <f t="array" aca="1" ref="I11" ca="1">IFERROR(INDEX(get_cat[[#All],[% Markup Prevailing Wage]],MATCH('County and Category Lookup'!$A11&amp;$D$3,get_cat[[#All],[Vendor Name]]&amp;get_cat[[#All],[Category]],0),),"")</f>
        <v/>
      </c>
      <c r="J11" s="29" t="str">
        <f t="array" aca="1" ref="J11" ca="1">IFERROR(INDEX(get_cat[[#All],[OSD Contract Manager]],MATCH('County and Category Lookup'!$A11&amp;$D$3,get_cat[[#All],[Vendor Name]]&amp;get_cat[[#All],[Category]],0),),"")</f>
        <v/>
      </c>
    </row>
    <row r="12" spans="1:10" ht="85.4" customHeight="1" x14ac:dyDescent="0.35">
      <c r="A12" s="24" t="str">
        <f t="array" aca="1" ref="A12" ca="1">IFERROR(INDEX(get_cat[[#All],[Vendor Name]],SMALL(IF(INDIRECT("get_cat[[#All],["&amp;$D$2&amp;"]]")="x",ROW(get_cat[[#All],[Vendor Name]])),ROW(7:7)),1),"")</f>
        <v/>
      </c>
      <c r="B12" s="9" t="str">
        <f t="array" aca="1" ref="B12" ca="1">IFERROR(INDEX(get_cat[[#All],[Contract Doc ID]],MATCH('County and Category Lookup'!$A12&amp;$D$3,get_cat[[#All],[Vendor Name]]&amp;get_cat[[#All],[Category]],0),),"")</f>
        <v/>
      </c>
      <c r="C12" s="23" t="str">
        <f t="array" aca="1" ref="C12" ca="1">IFERROR(INDEX(get_cat[[#All],[Vendor Name &amp; Contact Information]],SMALL(IF(INDIRECT("get_cat[[#All],["&amp;$D$2&amp;"]]")="x",ROW(get_cat[[#All],[Vendor Name &amp; Contact Information]])),ROW(7:7)),1),"")</f>
        <v/>
      </c>
      <c r="D12" s="30" t="str">
        <f t="array" aca="1" ref="D12" ca="1">IFERROR(INDEX(get_cat[[#All],[Emergency Contact]],MATCH('County and Category Lookup'!$A12&amp;$D$3,get_cat[[#All],[Vendor Name]]&amp;get_cat[[#All],[Category]],0),),"")</f>
        <v/>
      </c>
      <c r="E12" s="31"/>
      <c r="F12" s="10" t="str">
        <f t="array" aca="1" ref="F12" ca="1">IFERROR(INDEX(get_cat[[#All],[Email]],MATCH('County and Category Lookup'!$A12&amp;$D$3,get_cat[[#All],[Vendor Name]]&amp;get_cat[[#All],[Category]],0),),"")</f>
        <v/>
      </c>
      <c r="G12" s="13" t="str">
        <f t="array" aca="1" ref="G12" ca="1">HYPERLINK("https://www.commbuys.com/bso/external/purchaseorder/poSummary.sdo?docId="&amp;IFERROR(INDEX(get_cat[[#All],[COMMBUYS MBPO Link]],MATCH('County and Category Lookup'!$A12&amp;$D$3,get_cat[[#All],[Vendor Name]]&amp;get_cat[[#All],[Category]],0),),"")&amp;"&amp;releaseNbr=0&amp;parentUrl=contract",IFERROR(INDEX(get_cat[[#All],[COMMBUYS MBPO Link]],MATCH('County and Category Lookup'!$A12&amp;$D$3,get_cat[[#All],[Vendor Name]]&amp;get_cat[[#All],[Category]],0),),""))</f>
        <v/>
      </c>
      <c r="H12" s="9" t="str">
        <f t="array" aca="1" ref="H12" ca="1">IFERROR(INDEX(get_cat[[#All],[Prompt Pay]],MATCH('County and Category Lookup'!$A12&amp;$D$3,get_cat[[#All],[Vendor Name]]&amp;get_cat[[#All],[Category]],0),),"")</f>
        <v/>
      </c>
      <c r="I12" s="9" t="str">
        <f t="array" aca="1" ref="I12" ca="1">IFERROR(INDEX(get_cat[[#All],[% Markup Prevailing Wage]],MATCH('County and Category Lookup'!$A12&amp;$D$3,get_cat[[#All],[Vendor Name]]&amp;get_cat[[#All],[Category]],0),),"")</f>
        <v/>
      </c>
      <c r="J12" s="29" t="str">
        <f t="array" aca="1" ref="J12" ca="1">IFERROR(INDEX(get_cat[[#All],[OSD Contract Manager]],MATCH('County and Category Lookup'!$A12&amp;$D$3,get_cat[[#All],[Vendor Name]]&amp;get_cat[[#All],[Category]],0),),"")</f>
        <v/>
      </c>
    </row>
    <row r="13" spans="1:10" ht="85.4" customHeight="1" x14ac:dyDescent="0.35">
      <c r="A13" s="24" t="str">
        <f t="array" aca="1" ref="A13" ca="1">IFERROR(INDEX(get_cat[[#All],[Vendor Name]],SMALL(IF(INDIRECT("get_cat[[#All],["&amp;$D$2&amp;"]]")="x",ROW(get_cat[[#All],[Vendor Name]])),ROW(8:8)),1),"")</f>
        <v/>
      </c>
      <c r="B13" s="9" t="str">
        <f t="array" aca="1" ref="B13" ca="1">IFERROR(INDEX(get_cat[[#All],[Contract Doc ID]],MATCH('County and Category Lookup'!$A13&amp;$D$3,get_cat[[#All],[Vendor Name]]&amp;get_cat[[#All],[Category]],0),),"")</f>
        <v/>
      </c>
      <c r="C13" s="23" t="str">
        <f t="array" aca="1" ref="C13" ca="1">IFERROR(INDEX(get_cat[[#All],[Vendor Name &amp; Contact Information]],SMALL(IF(INDIRECT("get_cat[[#All],["&amp;$D$2&amp;"]]")="x",ROW(get_cat[[#All],[Vendor Name &amp; Contact Information]])),ROW(8:8)),1),"")</f>
        <v/>
      </c>
      <c r="D13" s="30" t="str">
        <f t="array" aca="1" ref="D13" ca="1">IFERROR(INDEX(get_cat[[#All],[Emergency Contact]],MATCH('County and Category Lookup'!$A13&amp;$D$3,get_cat[[#All],[Vendor Name]]&amp;get_cat[[#All],[Category]],0),),"")</f>
        <v/>
      </c>
      <c r="E13" s="31"/>
      <c r="F13" s="10" t="str">
        <f t="array" aca="1" ref="F13" ca="1">IFERROR(INDEX(get_cat[[#All],[Email]],MATCH('County and Category Lookup'!$A13&amp;$D$3,get_cat[[#All],[Vendor Name]]&amp;get_cat[[#All],[Category]],0),),"")</f>
        <v/>
      </c>
      <c r="G13" s="13" t="str">
        <f t="array" aca="1" ref="G13" ca="1">HYPERLINK("https://www.commbuys.com/bso/external/purchaseorder/poSummary.sdo?docId="&amp;IFERROR(INDEX(get_cat[[#All],[COMMBUYS MBPO Link]],MATCH('County and Category Lookup'!$A13&amp;$D$3,get_cat[[#All],[Vendor Name]]&amp;get_cat[[#All],[Category]],0),),"")&amp;"&amp;releaseNbr=0&amp;parentUrl=contract",IFERROR(INDEX(get_cat[[#All],[COMMBUYS MBPO Link]],MATCH('County and Category Lookup'!$A13&amp;$D$3,get_cat[[#All],[Vendor Name]]&amp;get_cat[[#All],[Category]],0),),""))</f>
        <v/>
      </c>
      <c r="H13" s="9" t="str">
        <f t="array" aca="1" ref="H13" ca="1">IFERROR(INDEX(get_cat[[#All],[Prompt Pay]],MATCH('County and Category Lookup'!$A13&amp;$D$3,get_cat[[#All],[Vendor Name]]&amp;get_cat[[#All],[Category]],0),),"")</f>
        <v/>
      </c>
      <c r="I13" s="9" t="str">
        <f t="array" aca="1" ref="I13" ca="1">IFERROR(INDEX(get_cat[[#All],[% Markup Prevailing Wage]],MATCH('County and Category Lookup'!$A13&amp;$D$3,get_cat[[#All],[Vendor Name]]&amp;get_cat[[#All],[Category]],0),),"")</f>
        <v/>
      </c>
      <c r="J13" s="29" t="str">
        <f t="array" aca="1" ref="J13" ca="1">IFERROR(INDEX(get_cat[[#All],[OSD Contract Manager]],MATCH('County and Category Lookup'!$A13&amp;$D$3,get_cat[[#All],[Vendor Name]]&amp;get_cat[[#All],[Category]],0),),"")</f>
        <v/>
      </c>
    </row>
    <row r="14" spans="1:10" ht="85.4" customHeight="1" x14ac:dyDescent="0.35">
      <c r="A14" s="24" t="str">
        <f t="array" aca="1" ref="A14" ca="1">IFERROR(INDEX(get_cat[[#All],[Vendor Name]],SMALL(IF(INDIRECT("get_cat[[#All],["&amp;$D$2&amp;"]]")="x",ROW(get_cat[[#All],[Vendor Name]])),ROW(9:9)),1),"")</f>
        <v/>
      </c>
      <c r="B14" s="9" t="str">
        <f t="array" aca="1" ref="B14" ca="1">IFERROR(INDEX(get_cat[[#All],[Contract Doc ID]],MATCH('County and Category Lookup'!$A14&amp;$D$3,get_cat[[#All],[Vendor Name]]&amp;get_cat[[#All],[Category]],0),),"")</f>
        <v/>
      </c>
      <c r="C14" s="23" t="str">
        <f t="array" aca="1" ref="C14" ca="1">IFERROR(INDEX(get_cat[[#All],[Vendor Name &amp; Contact Information]],SMALL(IF(INDIRECT("get_cat[[#All],["&amp;$D$2&amp;"]]")="x",ROW(get_cat[[#All],[Vendor Name &amp; Contact Information]])),ROW(9:9)),1),"")</f>
        <v/>
      </c>
      <c r="D14" s="30" t="str">
        <f t="array" aca="1" ref="D14" ca="1">IFERROR(INDEX(get_cat[[#All],[Emergency Contact]],MATCH('County and Category Lookup'!$A14&amp;$D$3,get_cat[[#All],[Vendor Name]]&amp;get_cat[[#All],[Category]],0),),"")</f>
        <v/>
      </c>
      <c r="E14" s="31"/>
      <c r="F14" s="10" t="str">
        <f t="array" aca="1" ref="F14" ca="1">IFERROR(INDEX(get_cat[[#All],[Email]],MATCH('County and Category Lookup'!$A14&amp;$D$3,get_cat[[#All],[Vendor Name]]&amp;get_cat[[#All],[Category]],0),),"")</f>
        <v/>
      </c>
      <c r="G14" s="13" t="str">
        <f t="array" aca="1" ref="G14" ca="1">HYPERLINK("https://www.commbuys.com/bso/external/purchaseorder/poSummary.sdo?docId="&amp;IFERROR(INDEX(get_cat[[#All],[COMMBUYS MBPO Link]],MATCH('County and Category Lookup'!$A14&amp;$D$3,get_cat[[#All],[Vendor Name]]&amp;get_cat[[#All],[Category]],0),),"")&amp;"&amp;releaseNbr=0&amp;parentUrl=contract",IFERROR(INDEX(get_cat[[#All],[COMMBUYS MBPO Link]],MATCH('County and Category Lookup'!$A14&amp;$D$3,get_cat[[#All],[Vendor Name]]&amp;get_cat[[#All],[Category]],0),),""))</f>
        <v/>
      </c>
      <c r="H14" s="9" t="str">
        <f t="array" aca="1" ref="H14" ca="1">IFERROR(INDEX(get_cat[[#All],[Prompt Pay]],MATCH('County and Category Lookup'!$A14&amp;$D$3,get_cat[[#All],[Vendor Name]]&amp;get_cat[[#All],[Category]],0),),"")</f>
        <v/>
      </c>
      <c r="I14" s="9" t="str">
        <f t="array" aca="1" ref="I14" ca="1">IFERROR(INDEX(get_cat[[#All],[% Markup Prevailing Wage]],MATCH('County and Category Lookup'!$A14&amp;$D$3,get_cat[[#All],[Vendor Name]]&amp;get_cat[[#All],[Category]],0),),"")</f>
        <v/>
      </c>
      <c r="J14" s="29" t="str">
        <f t="array" aca="1" ref="J14" ca="1">IFERROR(INDEX(get_cat[[#All],[OSD Contract Manager]],MATCH('County and Category Lookup'!$A14&amp;$D$3,get_cat[[#All],[Vendor Name]]&amp;get_cat[[#All],[Category]],0),),"")</f>
        <v/>
      </c>
    </row>
    <row r="15" spans="1:10" ht="85.4" customHeight="1" x14ac:dyDescent="0.35">
      <c r="A15" s="24" t="str">
        <f t="array" aca="1" ref="A15" ca="1">IFERROR(INDEX(get_cat[[#All],[Vendor Name]],SMALL(IF(INDIRECT("get_cat[[#All],["&amp;$D$2&amp;"]]")="x",ROW(get_cat[[#All],[Vendor Name]])),ROW(10:10)),1),"")</f>
        <v/>
      </c>
      <c r="B15" s="9" t="str">
        <f t="array" aca="1" ref="B15" ca="1">IFERROR(INDEX(get_cat[[#All],[Contract Doc ID]],MATCH('County and Category Lookup'!$A15&amp;$D$3,get_cat[[#All],[Vendor Name]]&amp;get_cat[[#All],[Category]],0),),"")</f>
        <v/>
      </c>
      <c r="C15" s="23" t="str">
        <f t="array" aca="1" ref="C15" ca="1">IFERROR(INDEX(get_cat[[#All],[Vendor Name &amp; Contact Information]],SMALL(IF(INDIRECT("get_cat[[#All],["&amp;$D$2&amp;"]]")="x",ROW(get_cat[[#All],[Vendor Name &amp; Contact Information]])),ROW(10:10)),1),"")</f>
        <v/>
      </c>
      <c r="D15" s="30" t="str">
        <f t="array" aca="1" ref="D15" ca="1">IFERROR(INDEX(get_cat[[#All],[Emergency Contact]],MATCH('County and Category Lookup'!$A15&amp;$D$3,get_cat[[#All],[Vendor Name]]&amp;get_cat[[#All],[Category]],0),),"")</f>
        <v/>
      </c>
      <c r="E15" s="31"/>
      <c r="F15" s="10" t="str">
        <f t="array" aca="1" ref="F15" ca="1">IFERROR(INDEX(get_cat[[#All],[Email]],MATCH('County and Category Lookup'!$A15&amp;$D$3,get_cat[[#All],[Vendor Name]]&amp;get_cat[[#All],[Category]],0),),"")</f>
        <v/>
      </c>
      <c r="G15" s="13" t="str">
        <f t="array" aca="1" ref="G15" ca="1">HYPERLINK("https://www.commbuys.com/bso/external/purchaseorder/poSummary.sdo?docId="&amp;IFERROR(INDEX(get_cat[[#All],[COMMBUYS MBPO Link]],MATCH('County and Category Lookup'!$A15&amp;$D$3,get_cat[[#All],[Vendor Name]]&amp;get_cat[[#All],[Category]],0),),"")&amp;"&amp;releaseNbr=0&amp;parentUrl=contract",IFERROR(INDEX(get_cat[[#All],[COMMBUYS MBPO Link]],MATCH('County and Category Lookup'!$A15&amp;$D$3,get_cat[[#All],[Vendor Name]]&amp;get_cat[[#All],[Category]],0),),""))</f>
        <v/>
      </c>
      <c r="H15" s="9" t="str">
        <f t="array" aca="1" ref="H15" ca="1">IFERROR(INDEX(get_cat[[#All],[Prompt Pay]],MATCH('County and Category Lookup'!$A15&amp;$D$3,get_cat[[#All],[Vendor Name]]&amp;get_cat[[#All],[Category]],0),),"")</f>
        <v/>
      </c>
      <c r="I15" s="9" t="str">
        <f t="array" aca="1" ref="I15" ca="1">IFERROR(INDEX(get_cat[[#All],[% Markup Prevailing Wage]],MATCH('County and Category Lookup'!$A15&amp;$D$3,get_cat[[#All],[Vendor Name]]&amp;get_cat[[#All],[Category]],0),),"")</f>
        <v/>
      </c>
      <c r="J15" s="29" t="str">
        <f t="array" aca="1" ref="J15" ca="1">IFERROR(INDEX(get_cat[[#All],[OSD Contract Manager]],MATCH('County and Category Lookup'!$A15&amp;$D$3,get_cat[[#All],[Vendor Name]]&amp;get_cat[[#All],[Category]],0),),"")</f>
        <v/>
      </c>
    </row>
    <row r="16" spans="1:10" ht="85.4" customHeight="1" x14ac:dyDescent="0.35">
      <c r="A16" s="24" t="str">
        <f t="array" aca="1" ref="A16" ca="1">IFERROR(INDEX(get_cat[[#All],[Vendor Name]],SMALL(IF(INDIRECT("get_cat[[#All],["&amp;$D$2&amp;"]]")="x",ROW(get_cat[[#All],[Vendor Name]])),ROW(11:11)),1),"")</f>
        <v/>
      </c>
      <c r="B16" s="9" t="str">
        <f t="array" aca="1" ref="B16" ca="1">IFERROR(INDEX(get_cat[[#All],[Contract Doc ID]],MATCH('County and Category Lookup'!$A16&amp;$D$3,get_cat[[#All],[Vendor Name]]&amp;get_cat[[#All],[Category]],0),),"")</f>
        <v/>
      </c>
      <c r="C16" s="23" t="str">
        <f t="array" aca="1" ref="C16" ca="1">IFERROR(INDEX(get_cat[[#All],[Vendor Name &amp; Contact Information]],SMALL(IF(INDIRECT("get_cat[[#All],["&amp;$D$2&amp;"]]")="x",ROW(get_cat[[#All],[Vendor Name &amp; Contact Information]])),ROW(11:11)),1),"")</f>
        <v/>
      </c>
      <c r="D16" s="30" t="str">
        <f t="array" aca="1" ref="D16" ca="1">IFERROR(INDEX(get_cat[[#All],[Emergency Contact]],MATCH('County and Category Lookup'!$A16&amp;$D$3,get_cat[[#All],[Vendor Name]]&amp;get_cat[[#All],[Category]],0),),"")</f>
        <v/>
      </c>
      <c r="E16" s="31"/>
      <c r="F16" s="10" t="str">
        <f t="array" aca="1" ref="F16" ca="1">IFERROR(INDEX(get_cat[[#All],[Email]],MATCH('County and Category Lookup'!$A16&amp;$D$3,get_cat[[#All],[Vendor Name]]&amp;get_cat[[#All],[Category]],0),),"")</f>
        <v/>
      </c>
      <c r="G16" s="13" t="str">
        <f t="array" aca="1" ref="G16" ca="1">HYPERLINK("https://www.commbuys.com/bso/external/purchaseorder/poSummary.sdo?docId="&amp;IFERROR(INDEX(get_cat[[#All],[COMMBUYS MBPO Link]],MATCH('County and Category Lookup'!$A16&amp;$D$3,get_cat[[#All],[Vendor Name]]&amp;get_cat[[#All],[Category]],0),),"")&amp;"&amp;releaseNbr=0&amp;parentUrl=contract",IFERROR(INDEX(get_cat[[#All],[COMMBUYS MBPO Link]],MATCH('County and Category Lookup'!$A16&amp;$D$3,get_cat[[#All],[Vendor Name]]&amp;get_cat[[#All],[Category]],0),),""))</f>
        <v/>
      </c>
      <c r="H16" s="9" t="str">
        <f t="array" aca="1" ref="H16" ca="1">IFERROR(INDEX(get_cat[[#All],[Prompt Pay]],MATCH('County and Category Lookup'!$A16&amp;$D$3,get_cat[[#All],[Vendor Name]]&amp;get_cat[[#All],[Category]],0),),"")</f>
        <v/>
      </c>
      <c r="I16" s="9" t="str">
        <f t="array" aca="1" ref="I16" ca="1">IFERROR(INDEX(get_cat[[#All],[% Markup Prevailing Wage]],MATCH('County and Category Lookup'!$A16&amp;$D$3,get_cat[[#All],[Vendor Name]]&amp;get_cat[[#All],[Category]],0),),"")</f>
        <v/>
      </c>
      <c r="J16" s="29" t="str">
        <f t="array" aca="1" ref="J16" ca="1">IFERROR(INDEX(get_cat[[#All],[OSD Contract Manager]],MATCH('County and Category Lookup'!$A16&amp;$D$3,get_cat[[#All],[Vendor Name]]&amp;get_cat[[#All],[Category]],0),),"")</f>
        <v/>
      </c>
    </row>
    <row r="17" spans="1:10" ht="85.4" customHeight="1" x14ac:dyDescent="0.35">
      <c r="A17" s="24" t="str">
        <f t="array" aca="1" ref="A17" ca="1">IFERROR(INDEX(get_cat[[#All],[Vendor Name]],SMALL(IF(INDIRECT("get_cat[[#All],["&amp;$D$2&amp;"]]")="x",ROW(get_cat[[#All],[Vendor Name]])),ROW(12:12)),1),"")</f>
        <v/>
      </c>
      <c r="B17" s="9" t="str">
        <f t="array" aca="1" ref="B17" ca="1">IFERROR(INDEX(get_cat[[#All],[Contract Doc ID]],MATCH('County and Category Lookup'!$A17&amp;$D$3,get_cat[[#All],[Vendor Name]]&amp;get_cat[[#All],[Category]],0),),"")</f>
        <v/>
      </c>
      <c r="C17" s="23" t="str">
        <f t="array" aca="1" ref="C17" ca="1">IFERROR(INDEX(get_cat[[#All],[Vendor Name &amp; Contact Information]],SMALL(IF(INDIRECT("get_cat[[#All],["&amp;$D$2&amp;"]]")="x",ROW(get_cat[[#All],[Vendor Name &amp; Contact Information]])),ROW(12:12)),1),"")</f>
        <v/>
      </c>
      <c r="D17" s="30" t="str">
        <f t="array" aca="1" ref="D17" ca="1">IFERROR(INDEX(get_cat[[#All],[Emergency Contact]],MATCH('County and Category Lookup'!$A17&amp;$D$3,get_cat[[#All],[Vendor Name]]&amp;get_cat[[#All],[Category]],0),),"")</f>
        <v/>
      </c>
      <c r="E17" s="31"/>
      <c r="F17" s="10" t="str">
        <f t="array" aca="1" ref="F17" ca="1">IFERROR(INDEX(get_cat[[#All],[Email]],MATCH('County and Category Lookup'!$A17&amp;$D$3,get_cat[[#All],[Vendor Name]]&amp;get_cat[[#All],[Category]],0),),"")</f>
        <v/>
      </c>
      <c r="G17" s="13" t="str">
        <f t="array" aca="1" ref="G17" ca="1">HYPERLINK("https://www.commbuys.com/bso/external/purchaseorder/poSummary.sdo?docId="&amp;IFERROR(INDEX(get_cat[[#All],[COMMBUYS MBPO Link]],MATCH('County and Category Lookup'!$A17&amp;$D$3,get_cat[[#All],[Vendor Name]]&amp;get_cat[[#All],[Category]],0),),"")&amp;"&amp;releaseNbr=0&amp;parentUrl=contract",IFERROR(INDEX(get_cat[[#All],[COMMBUYS MBPO Link]],MATCH('County and Category Lookup'!$A17&amp;$D$3,get_cat[[#All],[Vendor Name]]&amp;get_cat[[#All],[Category]],0),),""))</f>
        <v/>
      </c>
      <c r="H17" s="9" t="str">
        <f t="array" aca="1" ref="H17" ca="1">IFERROR(INDEX(get_cat[[#All],[Prompt Pay]],MATCH('County and Category Lookup'!$A17&amp;$D$3,get_cat[[#All],[Vendor Name]]&amp;get_cat[[#All],[Category]],0),),"")</f>
        <v/>
      </c>
      <c r="I17" s="9" t="str">
        <f t="array" aca="1" ref="I17" ca="1">IFERROR(INDEX(get_cat[[#All],[% Markup Prevailing Wage]],MATCH('County and Category Lookup'!$A17&amp;$D$3,get_cat[[#All],[Vendor Name]]&amp;get_cat[[#All],[Category]],0),),"")</f>
        <v/>
      </c>
      <c r="J17" s="29" t="str">
        <f t="array" aca="1" ref="J17" ca="1">IFERROR(INDEX(get_cat[[#All],[OSD Contract Manager]],MATCH('County and Category Lookup'!$A17&amp;$D$3,get_cat[[#All],[Vendor Name]]&amp;get_cat[[#All],[Category]],0),),"")</f>
        <v/>
      </c>
    </row>
    <row r="18" spans="1:10" ht="85.4" customHeight="1" x14ac:dyDescent="0.35">
      <c r="A18" s="24" t="str">
        <f t="array" aca="1" ref="A18" ca="1">IFERROR(INDEX(get_cat[[#All],[Vendor Name]],SMALL(IF(INDIRECT("get_cat[[#All],["&amp;$D$2&amp;"]]")="x",ROW(get_cat[[#All],[Vendor Name]])),ROW(13:13)),1),"")</f>
        <v/>
      </c>
      <c r="B18" s="9" t="str">
        <f t="array" aca="1" ref="B18" ca="1">IFERROR(INDEX(get_cat[[#All],[Contract Doc ID]],MATCH('County and Category Lookup'!$A18&amp;$D$3,get_cat[[#All],[Vendor Name]]&amp;get_cat[[#All],[Category]],0),),"")</f>
        <v/>
      </c>
      <c r="C18" s="23" t="str">
        <f t="array" aca="1" ref="C18" ca="1">IFERROR(INDEX(get_cat[[#All],[Vendor Name &amp; Contact Information]],SMALL(IF(INDIRECT("get_cat[[#All],["&amp;$D$2&amp;"]]")="x",ROW(get_cat[[#All],[Vendor Name &amp; Contact Information]])),ROW(13:13)),1),"")</f>
        <v/>
      </c>
      <c r="D18" s="30" t="str">
        <f t="array" aca="1" ref="D18" ca="1">IFERROR(INDEX(get_cat[[#All],[Emergency Contact]],MATCH('County and Category Lookup'!$A18&amp;$D$3,get_cat[[#All],[Vendor Name]]&amp;get_cat[[#All],[Category]],0),),"")</f>
        <v/>
      </c>
      <c r="E18" s="31"/>
      <c r="F18" s="10" t="str">
        <f t="array" aca="1" ref="F18" ca="1">IFERROR(INDEX(get_cat[[#All],[Email]],MATCH('County and Category Lookup'!$A18&amp;$D$3,get_cat[[#All],[Vendor Name]]&amp;get_cat[[#All],[Category]],0),),"")</f>
        <v/>
      </c>
      <c r="G18" s="13" t="str">
        <f t="array" aca="1" ref="G18" ca="1">HYPERLINK("https://www.commbuys.com/bso/external/purchaseorder/poSummary.sdo?docId="&amp;IFERROR(INDEX(get_cat[[#All],[COMMBUYS MBPO Link]],MATCH('County and Category Lookup'!$A18&amp;$D$3,get_cat[[#All],[Vendor Name]]&amp;get_cat[[#All],[Category]],0),),"")&amp;"&amp;releaseNbr=0&amp;parentUrl=contract",IFERROR(INDEX(get_cat[[#All],[COMMBUYS MBPO Link]],MATCH('County and Category Lookup'!$A18&amp;$D$3,get_cat[[#All],[Vendor Name]]&amp;get_cat[[#All],[Category]],0),),""))</f>
        <v/>
      </c>
      <c r="H18" s="9" t="str">
        <f t="array" aca="1" ref="H18" ca="1">IFERROR(INDEX(get_cat[[#All],[Prompt Pay]],MATCH('County and Category Lookup'!$A18&amp;$D$3,get_cat[[#All],[Vendor Name]]&amp;get_cat[[#All],[Category]],0),),"")</f>
        <v/>
      </c>
      <c r="I18" s="9" t="str">
        <f t="array" aca="1" ref="I18" ca="1">IFERROR(INDEX(get_cat[[#All],[% Markup Prevailing Wage]],MATCH('County and Category Lookup'!$A18&amp;$D$3,get_cat[[#All],[Vendor Name]]&amp;get_cat[[#All],[Category]],0),),"")</f>
        <v/>
      </c>
      <c r="J18" s="29" t="str">
        <f t="array" aca="1" ref="J18" ca="1">IFERROR(INDEX(get_cat[[#All],[OSD Contract Manager]],MATCH('County and Category Lookup'!$A18&amp;$D$3,get_cat[[#All],[Vendor Name]]&amp;get_cat[[#All],[Category]],0),),"")</f>
        <v/>
      </c>
    </row>
    <row r="19" spans="1:10" ht="85.4" customHeight="1" x14ac:dyDescent="0.35">
      <c r="A19" s="24" t="str">
        <f t="array" aca="1" ref="A19" ca="1">IFERROR(INDEX(get_cat[[#All],[Vendor Name]],SMALL(IF(INDIRECT("get_cat[[#All],["&amp;$D$2&amp;"]]")="x",ROW(get_cat[[#All],[Vendor Name]])),ROW(14:14)),1),"")</f>
        <v/>
      </c>
      <c r="B19" s="9" t="str">
        <f t="array" aca="1" ref="B19" ca="1">IFERROR(INDEX(get_cat[[#All],[Contract Doc ID]],MATCH('County and Category Lookup'!$A19&amp;$D$3,get_cat[[#All],[Vendor Name]]&amp;get_cat[[#All],[Category]],0),),"")</f>
        <v/>
      </c>
      <c r="C19" s="23" t="str">
        <f t="array" aca="1" ref="C19" ca="1">IFERROR(INDEX(get_cat[[#All],[Vendor Name &amp; Contact Information]],SMALL(IF(INDIRECT("get_cat[[#All],["&amp;$D$2&amp;"]]")="x",ROW(get_cat[[#All],[Vendor Name &amp; Contact Information]])),ROW(14:14)),1),"")</f>
        <v/>
      </c>
      <c r="D19" s="30" t="str">
        <f t="array" aca="1" ref="D19" ca="1">IFERROR(INDEX(get_cat[[#All],[Emergency Contact]],MATCH('County and Category Lookup'!$A19&amp;$D$3,get_cat[[#All],[Vendor Name]]&amp;get_cat[[#All],[Category]],0),),"")</f>
        <v/>
      </c>
      <c r="E19" s="31"/>
      <c r="F19" s="10" t="str">
        <f t="array" aca="1" ref="F19" ca="1">IFERROR(INDEX(get_cat[[#All],[Email]],MATCH('County and Category Lookup'!$A19&amp;$D$3,get_cat[[#All],[Vendor Name]]&amp;get_cat[[#All],[Category]],0),),"")</f>
        <v/>
      </c>
      <c r="G19" s="13" t="str">
        <f t="array" aca="1" ref="G19" ca="1">HYPERLINK("https://www.commbuys.com/bso/external/purchaseorder/poSummary.sdo?docId="&amp;IFERROR(INDEX(get_cat[[#All],[COMMBUYS MBPO Link]],MATCH('County and Category Lookup'!$A19&amp;$D$3,get_cat[[#All],[Vendor Name]]&amp;get_cat[[#All],[Category]],0),),"")&amp;"&amp;releaseNbr=0&amp;parentUrl=contract",IFERROR(INDEX(get_cat[[#All],[COMMBUYS MBPO Link]],MATCH('County and Category Lookup'!$A19&amp;$D$3,get_cat[[#All],[Vendor Name]]&amp;get_cat[[#All],[Category]],0),),""))</f>
        <v/>
      </c>
      <c r="H19" s="9" t="str">
        <f t="array" aca="1" ref="H19" ca="1">IFERROR(INDEX(get_cat[[#All],[Prompt Pay]],MATCH('County and Category Lookup'!$A19&amp;$D$3,get_cat[[#All],[Vendor Name]]&amp;get_cat[[#All],[Category]],0),),"")</f>
        <v/>
      </c>
      <c r="I19" s="9" t="str">
        <f t="array" aca="1" ref="I19" ca="1">IFERROR(INDEX(get_cat[[#All],[% Markup Prevailing Wage]],MATCH('County and Category Lookup'!$A19&amp;$D$3,get_cat[[#All],[Vendor Name]]&amp;get_cat[[#All],[Category]],0),),"")</f>
        <v/>
      </c>
      <c r="J19" s="29" t="str">
        <f t="array" aca="1" ref="J19" ca="1">IFERROR(INDEX(get_cat[[#All],[OSD Contract Manager]],MATCH('County and Category Lookup'!$A19&amp;$D$3,get_cat[[#All],[Vendor Name]]&amp;get_cat[[#All],[Category]],0),),"")</f>
        <v/>
      </c>
    </row>
    <row r="20" spans="1:10" ht="85.4" customHeight="1" x14ac:dyDescent="0.35">
      <c r="A20" s="24" t="str">
        <f t="array" aca="1" ref="A20" ca="1">IFERROR(INDEX(get_cat[[#All],[Vendor Name]],SMALL(IF(INDIRECT("get_cat[[#All],["&amp;$D$2&amp;"]]")="x",ROW(get_cat[[#All],[Vendor Name]])),ROW(15:15)),1),"")</f>
        <v/>
      </c>
      <c r="B20" s="9" t="str">
        <f t="array" aca="1" ref="B20" ca="1">IFERROR(INDEX(get_cat[[#All],[Contract Doc ID]],MATCH('County and Category Lookup'!$A20&amp;$D$3,get_cat[[#All],[Vendor Name]]&amp;get_cat[[#All],[Category]],0),),"")</f>
        <v/>
      </c>
      <c r="C20" s="23" t="str">
        <f t="array" aca="1" ref="C20" ca="1">IFERROR(INDEX(get_cat[[#All],[Vendor Name &amp; Contact Information]],SMALL(IF(INDIRECT("get_cat[[#All],["&amp;$D$2&amp;"]]")="x",ROW(get_cat[[#All],[Vendor Name &amp; Contact Information]])),ROW(15:15)),1),"")</f>
        <v/>
      </c>
      <c r="D20" s="30" t="str">
        <f t="array" aca="1" ref="D20" ca="1">IFERROR(INDEX(get_cat[[#All],[Emergency Contact]],MATCH('County and Category Lookup'!$A20&amp;$D$3,get_cat[[#All],[Vendor Name]]&amp;get_cat[[#All],[Category]],0),),"")</f>
        <v/>
      </c>
      <c r="E20" s="31"/>
      <c r="F20" s="10" t="str">
        <f t="array" aca="1" ref="F20" ca="1">IFERROR(INDEX(get_cat[[#All],[Email]],MATCH('County and Category Lookup'!$A20&amp;$D$3,get_cat[[#All],[Vendor Name]]&amp;get_cat[[#All],[Category]],0),),"")</f>
        <v/>
      </c>
      <c r="G20" s="13" t="str">
        <f t="array" aca="1" ref="G20" ca="1">HYPERLINK("https://www.commbuys.com/bso/external/purchaseorder/poSummary.sdo?docId="&amp;IFERROR(INDEX(get_cat[[#All],[COMMBUYS MBPO Link]],MATCH('County and Category Lookup'!$A20&amp;$D$3,get_cat[[#All],[Vendor Name]]&amp;get_cat[[#All],[Category]],0),),"")&amp;"&amp;releaseNbr=0&amp;parentUrl=contract",IFERROR(INDEX(get_cat[[#All],[COMMBUYS MBPO Link]],MATCH('County and Category Lookup'!$A20&amp;$D$3,get_cat[[#All],[Vendor Name]]&amp;get_cat[[#All],[Category]],0),),""))</f>
        <v/>
      </c>
      <c r="H20" s="9" t="str">
        <f t="array" aca="1" ref="H20" ca="1">IFERROR(INDEX(get_cat[[#All],[Prompt Pay]],MATCH('County and Category Lookup'!$A20&amp;$D$3,get_cat[[#All],[Vendor Name]]&amp;get_cat[[#All],[Category]],0),),"")</f>
        <v/>
      </c>
      <c r="I20" s="9" t="str">
        <f t="array" aca="1" ref="I20" ca="1">IFERROR(INDEX(get_cat[[#All],[% Markup Prevailing Wage]],MATCH('County and Category Lookup'!$A20&amp;$D$3,get_cat[[#All],[Vendor Name]]&amp;get_cat[[#All],[Category]],0),),"")</f>
        <v/>
      </c>
      <c r="J20" s="29" t="str">
        <f t="array" aca="1" ref="J20" ca="1">IFERROR(INDEX(get_cat[[#All],[OSD Contract Manager]],MATCH('County and Category Lookup'!$A20&amp;$D$3,get_cat[[#All],[Vendor Name]]&amp;get_cat[[#All],[Category]],0),),"")</f>
        <v/>
      </c>
    </row>
    <row r="21" spans="1:10" ht="85.4" customHeight="1" x14ac:dyDescent="0.35">
      <c r="A21" s="24" t="str">
        <f t="array" aca="1" ref="A21" ca="1">IFERROR(INDEX(get_cat[[#All],[Vendor Name]],SMALL(IF(INDIRECT("get_cat[[#All],["&amp;$D$2&amp;"]]")="x",ROW(get_cat[[#All],[Vendor Name]])),ROW(16:16)),1),"")</f>
        <v/>
      </c>
      <c r="B21" s="9" t="str">
        <f t="array" aca="1" ref="B21" ca="1">IFERROR(INDEX(get_cat[[#All],[Contract Doc ID]],MATCH('County and Category Lookup'!$A21&amp;$D$3,get_cat[[#All],[Vendor Name]]&amp;get_cat[[#All],[Category]],0),),"")</f>
        <v/>
      </c>
      <c r="C21" s="23" t="str">
        <f t="array" aca="1" ref="C21" ca="1">IFERROR(INDEX(get_cat[[#All],[Vendor Name &amp; Contact Information]],SMALL(IF(INDIRECT("get_cat[[#All],["&amp;$D$2&amp;"]]")="x",ROW(get_cat[[#All],[Vendor Name &amp; Contact Information]])),ROW(16:16)),1),"")</f>
        <v/>
      </c>
      <c r="D21" s="30" t="str">
        <f t="array" aca="1" ref="D21" ca="1">IFERROR(INDEX(get_cat[[#All],[Emergency Contact]],MATCH('County and Category Lookup'!$A21&amp;$D$3,get_cat[[#All],[Vendor Name]]&amp;get_cat[[#All],[Category]],0),),"")</f>
        <v/>
      </c>
      <c r="E21" s="31"/>
      <c r="F21" s="10" t="str">
        <f t="array" aca="1" ref="F21" ca="1">IFERROR(INDEX(get_cat[[#All],[Email]],MATCH('County and Category Lookup'!$A21&amp;$D$3,get_cat[[#All],[Vendor Name]]&amp;get_cat[[#All],[Category]],0),),"")</f>
        <v/>
      </c>
      <c r="G21" s="13" t="str">
        <f t="array" aca="1" ref="G21" ca="1">HYPERLINK("https://www.commbuys.com/bso/external/purchaseorder/poSummary.sdo?docId="&amp;IFERROR(INDEX(get_cat[[#All],[COMMBUYS MBPO Link]],MATCH('County and Category Lookup'!$A21&amp;$D$3,get_cat[[#All],[Vendor Name]]&amp;get_cat[[#All],[Category]],0),),"")&amp;"&amp;releaseNbr=0&amp;parentUrl=contract",IFERROR(INDEX(get_cat[[#All],[COMMBUYS MBPO Link]],MATCH('County and Category Lookup'!$A21&amp;$D$3,get_cat[[#All],[Vendor Name]]&amp;get_cat[[#All],[Category]],0),),""))</f>
        <v/>
      </c>
      <c r="H21" s="9" t="str">
        <f t="array" aca="1" ref="H21" ca="1">IFERROR(INDEX(get_cat[[#All],[Prompt Pay]],MATCH('County and Category Lookup'!$A21&amp;$D$3,get_cat[[#All],[Vendor Name]]&amp;get_cat[[#All],[Category]],0),),"")</f>
        <v/>
      </c>
      <c r="I21" s="9" t="str">
        <f t="array" aca="1" ref="I21" ca="1">IFERROR(INDEX(get_cat[[#All],[% Markup Prevailing Wage]],MATCH('County and Category Lookup'!$A21&amp;$D$3,get_cat[[#All],[Vendor Name]]&amp;get_cat[[#All],[Category]],0),),"")</f>
        <v/>
      </c>
      <c r="J21" s="29" t="str">
        <f t="array" aca="1" ref="J21" ca="1">IFERROR(INDEX(get_cat[[#All],[OSD Contract Manager]],MATCH('County and Category Lookup'!$A21&amp;$D$3,get_cat[[#All],[Vendor Name]]&amp;get_cat[[#All],[Category]],0),),"")</f>
        <v/>
      </c>
    </row>
    <row r="22" spans="1:10" ht="85.4" customHeight="1" x14ac:dyDescent="0.35">
      <c r="A22" s="24" t="str">
        <f t="array" aca="1" ref="A22" ca="1">IFERROR(INDEX(get_cat[[#All],[Vendor Name]],SMALL(IF(INDIRECT("get_cat[[#All],["&amp;$D$2&amp;"]]")="x",ROW(get_cat[[#All],[Vendor Name]])),ROW(17:17)),1),"")</f>
        <v/>
      </c>
      <c r="B22" s="9" t="str">
        <f t="array" aca="1" ref="B22" ca="1">IFERROR(INDEX(get_cat[[#All],[Contract Doc ID]],MATCH('County and Category Lookup'!$A22&amp;$D$3,get_cat[[#All],[Vendor Name]]&amp;get_cat[[#All],[Category]],0),),"")</f>
        <v/>
      </c>
      <c r="C22" s="23" t="str">
        <f t="array" aca="1" ref="C22" ca="1">IFERROR(INDEX(get_cat[[#All],[Vendor Name &amp; Contact Information]],SMALL(IF(INDIRECT("get_cat[[#All],["&amp;$D$2&amp;"]]")="x",ROW(get_cat[[#All],[Vendor Name &amp; Contact Information]])),ROW(17:17)),1),"")</f>
        <v/>
      </c>
      <c r="D22" s="30" t="str">
        <f t="array" aca="1" ref="D22" ca="1">IFERROR(INDEX(get_cat[[#All],[Emergency Contact]],MATCH('County and Category Lookup'!$A22&amp;$D$3,get_cat[[#All],[Vendor Name]]&amp;get_cat[[#All],[Category]],0),),"")</f>
        <v/>
      </c>
      <c r="E22" s="31"/>
      <c r="F22" s="10" t="str">
        <f t="array" aca="1" ref="F22" ca="1">IFERROR(INDEX(get_cat[[#All],[Email]],MATCH('County and Category Lookup'!$A22&amp;$D$3,get_cat[[#All],[Vendor Name]]&amp;get_cat[[#All],[Category]],0),),"")</f>
        <v/>
      </c>
      <c r="G22" s="13" t="str">
        <f t="array" aca="1" ref="G22" ca="1">HYPERLINK("https://www.commbuys.com/bso/external/purchaseorder/poSummary.sdo?docId="&amp;IFERROR(INDEX(get_cat[[#All],[COMMBUYS MBPO Link]],MATCH('County and Category Lookup'!$A22&amp;$D$3,get_cat[[#All],[Vendor Name]]&amp;get_cat[[#All],[Category]],0),),"")&amp;"&amp;releaseNbr=0&amp;parentUrl=contract",IFERROR(INDEX(get_cat[[#All],[COMMBUYS MBPO Link]],MATCH('County and Category Lookup'!$A22&amp;$D$3,get_cat[[#All],[Vendor Name]]&amp;get_cat[[#All],[Category]],0),),""))</f>
        <v/>
      </c>
      <c r="H22" s="9" t="str">
        <f t="array" aca="1" ref="H22" ca="1">IFERROR(INDEX(get_cat[[#All],[Prompt Pay]],MATCH('County and Category Lookup'!$A22&amp;$D$3,get_cat[[#All],[Vendor Name]]&amp;get_cat[[#All],[Category]],0),),"")</f>
        <v/>
      </c>
      <c r="I22" s="9" t="str">
        <f t="array" aca="1" ref="I22" ca="1">IFERROR(INDEX(get_cat[[#All],[% Markup Prevailing Wage]],MATCH('County and Category Lookup'!$A22&amp;$D$3,get_cat[[#All],[Vendor Name]]&amp;get_cat[[#All],[Category]],0),),"")</f>
        <v/>
      </c>
      <c r="J22" s="29" t="str">
        <f t="array" aca="1" ref="J22" ca="1">IFERROR(INDEX(get_cat[[#All],[OSD Contract Manager]],MATCH('County and Category Lookup'!$A22&amp;$D$3,get_cat[[#All],[Vendor Name]]&amp;get_cat[[#All],[Category]],0),),"")</f>
        <v/>
      </c>
    </row>
    <row r="23" spans="1:10" ht="85.4" customHeight="1" x14ac:dyDescent="0.35">
      <c r="A23" s="24" t="str">
        <f t="array" aca="1" ref="A23" ca="1">IFERROR(INDEX(get_cat[[#All],[Vendor Name]],SMALL(IF(INDIRECT("get_cat[[#All],["&amp;$D$2&amp;"]]")="x",ROW(get_cat[[#All],[Vendor Name]])),ROW(18:18)),1),"")</f>
        <v/>
      </c>
      <c r="B23" s="9" t="str">
        <f t="array" aca="1" ref="B23" ca="1">IFERROR(INDEX(get_cat[[#All],[Contract Doc ID]],MATCH('County and Category Lookup'!$A23&amp;$D$3,get_cat[[#All],[Vendor Name]]&amp;get_cat[[#All],[Category]],0),),"")</f>
        <v/>
      </c>
      <c r="C23" s="23" t="str">
        <f t="array" aca="1" ref="C23" ca="1">IFERROR(INDEX(get_cat[[#All],[Vendor Name &amp; Contact Information]],SMALL(IF(INDIRECT("get_cat[[#All],["&amp;$D$2&amp;"]]")="x",ROW(get_cat[[#All],[Vendor Name &amp; Contact Information]])),ROW(18:18)),1),"")</f>
        <v/>
      </c>
      <c r="D23" s="30" t="str">
        <f t="array" aca="1" ref="D23" ca="1">IFERROR(INDEX(get_cat[[#All],[Emergency Contact]],MATCH('County and Category Lookup'!$A23&amp;$D$3,get_cat[[#All],[Vendor Name]]&amp;get_cat[[#All],[Category]],0),),"")</f>
        <v/>
      </c>
      <c r="E23" s="31"/>
      <c r="F23" s="10" t="str">
        <f t="array" aca="1" ref="F23" ca="1">IFERROR(INDEX(get_cat[[#All],[Email]],MATCH('County and Category Lookup'!$A23&amp;$D$3,get_cat[[#All],[Vendor Name]]&amp;get_cat[[#All],[Category]],0),),"")</f>
        <v/>
      </c>
      <c r="G23" s="13" t="str">
        <f t="array" aca="1" ref="G23" ca="1">HYPERLINK("https://www.commbuys.com/bso/external/purchaseorder/poSummary.sdo?docId="&amp;IFERROR(INDEX(get_cat[[#All],[COMMBUYS MBPO Link]],MATCH('County and Category Lookup'!$A23&amp;$D$3,get_cat[[#All],[Vendor Name]]&amp;get_cat[[#All],[Category]],0),),"")&amp;"&amp;releaseNbr=0&amp;parentUrl=contract",IFERROR(INDEX(get_cat[[#All],[COMMBUYS MBPO Link]],MATCH('County and Category Lookup'!$A23&amp;$D$3,get_cat[[#All],[Vendor Name]]&amp;get_cat[[#All],[Category]],0),),""))</f>
        <v/>
      </c>
      <c r="H23" s="9" t="str">
        <f t="array" aca="1" ref="H23" ca="1">IFERROR(INDEX(get_cat[[#All],[Prompt Pay]],MATCH('County and Category Lookup'!$A23&amp;$D$3,get_cat[[#All],[Vendor Name]]&amp;get_cat[[#All],[Category]],0),),"")</f>
        <v/>
      </c>
      <c r="I23" s="9" t="str">
        <f t="array" aca="1" ref="I23" ca="1">IFERROR(INDEX(get_cat[[#All],[% Markup Prevailing Wage]],MATCH('County and Category Lookup'!$A23&amp;$D$3,get_cat[[#All],[Vendor Name]]&amp;get_cat[[#All],[Category]],0),),"")</f>
        <v/>
      </c>
      <c r="J23" s="29" t="str">
        <f t="array" aca="1" ref="J23" ca="1">IFERROR(INDEX(get_cat[[#All],[OSD Contract Manager]],MATCH('County and Category Lookup'!$A23&amp;$D$3,get_cat[[#All],[Vendor Name]]&amp;get_cat[[#All],[Category]],0),),"")</f>
        <v/>
      </c>
    </row>
    <row r="24" spans="1:10" ht="85.4" customHeight="1" x14ac:dyDescent="0.35">
      <c r="A24" s="24" t="str">
        <f t="array" aca="1" ref="A24" ca="1">IFERROR(INDEX(get_cat[[#All],[Vendor Name]],SMALL(IF(INDIRECT("get_cat[[#All],["&amp;$D$2&amp;"]]")="x",ROW(get_cat[[#All],[Vendor Name]])),ROW(19:19)),1),"")</f>
        <v/>
      </c>
      <c r="B24" s="9" t="str">
        <f t="array" aca="1" ref="B24" ca="1">IFERROR(INDEX(get_cat[[#All],[Contract Doc ID]],MATCH('County and Category Lookup'!$A24&amp;$D$3,get_cat[[#All],[Vendor Name]]&amp;get_cat[[#All],[Category]],0),),"")</f>
        <v/>
      </c>
      <c r="C24" s="23" t="str">
        <f t="array" aca="1" ref="C24" ca="1">IFERROR(INDEX(get_cat[[#All],[Vendor Name &amp; Contact Information]],SMALL(IF(INDIRECT("get_cat[[#All],["&amp;$D$2&amp;"]]")="x",ROW(get_cat[[#All],[Vendor Name &amp; Contact Information]])),ROW(19:19)),1),"")</f>
        <v/>
      </c>
      <c r="D24" s="30" t="str">
        <f t="array" aca="1" ref="D24" ca="1">IFERROR(INDEX(get_cat[[#All],[Emergency Contact]],MATCH('County and Category Lookup'!$A24&amp;$D$3,get_cat[[#All],[Vendor Name]]&amp;get_cat[[#All],[Category]],0),),"")</f>
        <v/>
      </c>
      <c r="E24" s="31"/>
      <c r="F24" s="10" t="str">
        <f t="array" aca="1" ref="F24" ca="1">IFERROR(INDEX(get_cat[[#All],[Email]],MATCH('County and Category Lookup'!$A24&amp;$D$3,get_cat[[#All],[Vendor Name]]&amp;get_cat[[#All],[Category]],0),),"")</f>
        <v/>
      </c>
      <c r="G24" s="13" t="str">
        <f t="array" aca="1" ref="G24" ca="1">HYPERLINK("https://www.commbuys.com/bso/external/purchaseorder/poSummary.sdo?docId="&amp;IFERROR(INDEX(get_cat[[#All],[COMMBUYS MBPO Link]],MATCH('County and Category Lookup'!$A24&amp;$D$3,get_cat[[#All],[Vendor Name]]&amp;get_cat[[#All],[Category]],0),),"")&amp;"&amp;releaseNbr=0&amp;parentUrl=contract",IFERROR(INDEX(get_cat[[#All],[COMMBUYS MBPO Link]],MATCH('County and Category Lookup'!$A24&amp;$D$3,get_cat[[#All],[Vendor Name]]&amp;get_cat[[#All],[Category]],0),),""))</f>
        <v/>
      </c>
      <c r="H24" s="9" t="str">
        <f t="array" aca="1" ref="H24" ca="1">IFERROR(INDEX(get_cat[[#All],[Prompt Pay]],MATCH('County and Category Lookup'!$A24&amp;$D$3,get_cat[[#All],[Vendor Name]]&amp;get_cat[[#All],[Category]],0),),"")</f>
        <v/>
      </c>
      <c r="I24" s="9" t="str">
        <f t="array" aca="1" ref="I24" ca="1">IFERROR(INDEX(get_cat[[#All],[% Markup Prevailing Wage]],MATCH('County and Category Lookup'!$A24&amp;$D$3,get_cat[[#All],[Vendor Name]]&amp;get_cat[[#All],[Category]],0),),"")</f>
        <v/>
      </c>
      <c r="J24" s="29" t="str">
        <f t="array" aca="1" ref="J24" ca="1">IFERROR(INDEX(get_cat[[#All],[OSD Contract Manager]],MATCH('County and Category Lookup'!$A24&amp;$D$3,get_cat[[#All],[Vendor Name]]&amp;get_cat[[#All],[Category]],0),),"")</f>
        <v/>
      </c>
    </row>
    <row r="25" spans="1:10" ht="85.4" customHeight="1" x14ac:dyDescent="0.35">
      <c r="A25" s="24" t="str">
        <f t="array" aca="1" ref="A25" ca="1">IFERROR(INDEX(get_cat[[#All],[Vendor Name]],SMALL(IF(INDIRECT("get_cat[[#All],["&amp;$D$2&amp;"]]")="x",ROW(get_cat[[#All],[Vendor Name]])),ROW(20:20)),1),"")</f>
        <v/>
      </c>
      <c r="B25" s="9" t="str">
        <f t="array" aca="1" ref="B25" ca="1">IFERROR(INDEX(get_cat[[#All],[Contract Doc ID]],MATCH('County and Category Lookup'!$A25&amp;$D$3,get_cat[[#All],[Vendor Name]]&amp;get_cat[[#All],[Category]],0),),"")</f>
        <v/>
      </c>
      <c r="C25" s="23" t="str">
        <f t="array" aca="1" ref="C25" ca="1">IFERROR(INDEX(get_cat[[#All],[Vendor Name &amp; Contact Information]],SMALL(IF(INDIRECT("get_cat[[#All],["&amp;$D$2&amp;"]]")="x",ROW(get_cat[[#All],[Vendor Name &amp; Contact Information]])),ROW(20:20)),1),"")</f>
        <v/>
      </c>
      <c r="D25" s="30" t="str">
        <f t="array" aca="1" ref="D25" ca="1">IFERROR(INDEX(get_cat[[#All],[Emergency Contact]],MATCH('County and Category Lookup'!$A25&amp;$D$3,get_cat[[#All],[Vendor Name]]&amp;get_cat[[#All],[Category]],0),),"")</f>
        <v/>
      </c>
      <c r="E25" s="31"/>
      <c r="F25" s="10" t="str">
        <f t="array" aca="1" ref="F25" ca="1">IFERROR(INDEX(get_cat[[#All],[Email]],MATCH('County and Category Lookup'!$A25&amp;$D$3,get_cat[[#All],[Vendor Name]]&amp;get_cat[[#All],[Category]],0),),"")</f>
        <v/>
      </c>
      <c r="G25" s="13" t="str">
        <f t="array" aca="1" ref="G25" ca="1">HYPERLINK("https://www.commbuys.com/bso/external/purchaseorder/poSummary.sdo?docId="&amp;IFERROR(INDEX(get_cat[[#All],[COMMBUYS MBPO Link]],MATCH('County and Category Lookup'!$A25&amp;$D$3,get_cat[[#All],[Vendor Name]]&amp;get_cat[[#All],[Category]],0),),"")&amp;"&amp;releaseNbr=0&amp;parentUrl=contract",IFERROR(INDEX(get_cat[[#All],[COMMBUYS MBPO Link]],MATCH('County and Category Lookup'!$A25&amp;$D$3,get_cat[[#All],[Vendor Name]]&amp;get_cat[[#All],[Category]],0),),""))</f>
        <v/>
      </c>
      <c r="H25" s="9" t="str">
        <f t="array" aca="1" ref="H25" ca="1">IFERROR(INDEX(get_cat[[#All],[Prompt Pay]],MATCH('County and Category Lookup'!$A25&amp;$D$3,get_cat[[#All],[Vendor Name]]&amp;get_cat[[#All],[Category]],0),),"")</f>
        <v/>
      </c>
      <c r="I25" s="9" t="str">
        <f t="array" aca="1" ref="I25" ca="1">IFERROR(INDEX(get_cat[[#All],[% Markup Prevailing Wage]],MATCH('County and Category Lookup'!$A25&amp;$D$3,get_cat[[#All],[Vendor Name]]&amp;get_cat[[#All],[Category]],0),),"")</f>
        <v/>
      </c>
      <c r="J25" s="29" t="str">
        <f t="array" aca="1" ref="J25" ca="1">IFERROR(INDEX(get_cat[[#All],[OSD Contract Manager]],MATCH('County and Category Lookup'!$A25&amp;$D$3,get_cat[[#All],[Vendor Name]]&amp;get_cat[[#All],[Category]],0),),"")</f>
        <v/>
      </c>
    </row>
    <row r="26" spans="1:10" ht="85.4" customHeight="1" x14ac:dyDescent="0.35">
      <c r="A26" s="24" t="str">
        <f t="array" aca="1" ref="A26" ca="1">IFERROR(INDEX(get_cat[[#All],[Vendor Name]],SMALL(IF(INDIRECT("get_cat[[#All],["&amp;$D$2&amp;"]]")="x",ROW(get_cat[[#All],[Vendor Name]])),ROW(21:21)),1),"")</f>
        <v/>
      </c>
      <c r="B26" s="9" t="str">
        <f t="array" aca="1" ref="B26" ca="1">IFERROR(INDEX(get_cat[[#All],[Contract Doc ID]],MATCH('County and Category Lookup'!$A26&amp;$D$3,get_cat[[#All],[Vendor Name]]&amp;get_cat[[#All],[Category]],0),),"")</f>
        <v/>
      </c>
      <c r="C26" s="23" t="str">
        <f t="array" aca="1" ref="C26" ca="1">IFERROR(INDEX(get_cat[[#All],[Vendor Name &amp; Contact Information]],SMALL(IF(INDIRECT("get_cat[[#All],["&amp;$D$2&amp;"]]")="x",ROW(get_cat[[#All],[Vendor Name &amp; Contact Information]])),ROW(21:21)),1),"")</f>
        <v/>
      </c>
      <c r="D26" s="30" t="str">
        <f t="array" aca="1" ref="D26" ca="1">IFERROR(INDEX(get_cat[[#All],[Emergency Contact]],MATCH('County and Category Lookup'!$A26&amp;$D$3,get_cat[[#All],[Vendor Name]]&amp;get_cat[[#All],[Category]],0),),"")</f>
        <v/>
      </c>
      <c r="E26" s="31"/>
      <c r="F26" s="10" t="str">
        <f t="array" aca="1" ref="F26" ca="1">IFERROR(INDEX(get_cat[[#All],[Email]],MATCH('County and Category Lookup'!$A26&amp;$D$3,get_cat[[#All],[Vendor Name]]&amp;get_cat[[#All],[Category]],0),),"")</f>
        <v/>
      </c>
      <c r="G26" s="13" t="str">
        <f t="array" aca="1" ref="G26" ca="1">HYPERLINK("https://www.commbuys.com/bso/external/purchaseorder/poSummary.sdo?docId="&amp;IFERROR(INDEX(get_cat[[#All],[COMMBUYS MBPO Link]],MATCH('County and Category Lookup'!$A26&amp;$D$3,get_cat[[#All],[Vendor Name]]&amp;get_cat[[#All],[Category]],0),),"")&amp;"&amp;releaseNbr=0&amp;parentUrl=contract",IFERROR(INDEX(get_cat[[#All],[COMMBUYS MBPO Link]],MATCH('County and Category Lookup'!$A26&amp;$D$3,get_cat[[#All],[Vendor Name]]&amp;get_cat[[#All],[Category]],0),),""))</f>
        <v/>
      </c>
      <c r="H26" s="9" t="str">
        <f t="array" aca="1" ref="H26" ca="1">IFERROR(INDEX(get_cat[[#All],[Prompt Pay]],MATCH('County and Category Lookup'!$A26&amp;$D$3,get_cat[[#All],[Vendor Name]]&amp;get_cat[[#All],[Category]],0),),"")</f>
        <v/>
      </c>
      <c r="I26" s="9" t="str">
        <f t="array" aca="1" ref="I26" ca="1">IFERROR(INDEX(get_cat[[#All],[% Markup Prevailing Wage]],MATCH('County and Category Lookup'!$A26&amp;$D$3,get_cat[[#All],[Vendor Name]]&amp;get_cat[[#All],[Category]],0),),"")</f>
        <v/>
      </c>
      <c r="J26" s="29" t="str">
        <f t="array" aca="1" ref="J26" ca="1">IFERROR(INDEX(get_cat[[#All],[OSD Contract Manager]],MATCH('County and Category Lookup'!$A26&amp;$D$3,get_cat[[#All],[Vendor Name]]&amp;get_cat[[#All],[Category]],0),),"")</f>
        <v/>
      </c>
    </row>
    <row r="27" spans="1:10" ht="85.4" customHeight="1" x14ac:dyDescent="0.35">
      <c r="A27" s="24" t="str">
        <f t="array" aca="1" ref="A27" ca="1">IFERROR(INDEX(get_cat[[#All],[Vendor Name]],SMALL(IF(INDIRECT("get_cat[[#All],["&amp;$D$2&amp;"]]")="x",ROW(get_cat[[#All],[Vendor Name]])),ROW(22:22)),1),"")</f>
        <v/>
      </c>
      <c r="B27" s="9" t="str">
        <f t="array" aca="1" ref="B27" ca="1">IFERROR(INDEX(get_cat[[#All],[Contract Doc ID]],MATCH('County and Category Lookup'!$A27&amp;$D$3,get_cat[[#All],[Vendor Name]]&amp;get_cat[[#All],[Category]],0),),"")</f>
        <v/>
      </c>
      <c r="C27" s="23" t="str">
        <f t="array" aca="1" ref="C27" ca="1">IFERROR(INDEX(get_cat[[#All],[Vendor Name &amp; Contact Information]],SMALL(IF(INDIRECT("get_cat[[#All],["&amp;$D$2&amp;"]]")="x",ROW(get_cat[[#All],[Vendor Name &amp; Contact Information]])),ROW(22:22)),1),"")</f>
        <v/>
      </c>
      <c r="D27" s="30" t="str">
        <f t="array" aca="1" ref="D27" ca="1">IFERROR(INDEX(get_cat[[#All],[Emergency Contact]],MATCH('County and Category Lookup'!$A27&amp;$D$3,get_cat[[#All],[Vendor Name]]&amp;get_cat[[#All],[Category]],0),),"")</f>
        <v/>
      </c>
      <c r="E27" s="31"/>
      <c r="F27" s="10" t="str">
        <f t="array" aca="1" ref="F27" ca="1">IFERROR(INDEX(get_cat[[#All],[Email]],MATCH('County and Category Lookup'!$A27&amp;$D$3,get_cat[[#All],[Vendor Name]]&amp;get_cat[[#All],[Category]],0),),"")</f>
        <v/>
      </c>
      <c r="G27" s="13" t="str">
        <f t="array" aca="1" ref="G27" ca="1">HYPERLINK("https://www.commbuys.com/bso/external/purchaseorder/poSummary.sdo?docId="&amp;IFERROR(INDEX(get_cat[[#All],[COMMBUYS MBPO Link]],MATCH('County and Category Lookup'!$A27&amp;$D$3,get_cat[[#All],[Vendor Name]]&amp;get_cat[[#All],[Category]],0),),"")&amp;"&amp;releaseNbr=0&amp;parentUrl=contract",IFERROR(INDEX(get_cat[[#All],[COMMBUYS MBPO Link]],MATCH('County and Category Lookup'!$A27&amp;$D$3,get_cat[[#All],[Vendor Name]]&amp;get_cat[[#All],[Category]],0),),""))</f>
        <v/>
      </c>
      <c r="H27" s="9" t="str">
        <f t="array" aca="1" ref="H27" ca="1">IFERROR(INDEX(get_cat[[#All],[Prompt Pay]],MATCH('County and Category Lookup'!$A27&amp;$D$3,get_cat[[#All],[Vendor Name]]&amp;get_cat[[#All],[Category]],0),),"")</f>
        <v/>
      </c>
      <c r="I27" s="9" t="str">
        <f t="array" aca="1" ref="I27" ca="1">IFERROR(INDEX(get_cat[[#All],[% Markup Prevailing Wage]],MATCH('County and Category Lookup'!$A27&amp;$D$3,get_cat[[#All],[Vendor Name]]&amp;get_cat[[#All],[Category]],0),),"")</f>
        <v/>
      </c>
      <c r="J27" s="29" t="str">
        <f t="array" aca="1" ref="J27" ca="1">IFERROR(INDEX(get_cat[[#All],[OSD Contract Manager]],MATCH('County and Category Lookup'!$A27&amp;$D$3,get_cat[[#All],[Vendor Name]]&amp;get_cat[[#All],[Category]],0),),"")</f>
        <v/>
      </c>
    </row>
    <row r="28" spans="1:10" ht="85.4" customHeight="1" x14ac:dyDescent="0.35">
      <c r="A28" s="24" t="str">
        <f t="array" aca="1" ref="A28" ca="1">IFERROR(INDEX(get_cat[[#All],[Vendor Name]],SMALL(IF(INDIRECT("get_cat[[#All],["&amp;$D$2&amp;"]]")="x",ROW(get_cat[[#All],[Vendor Name]])),ROW(23:23)),1),"")</f>
        <v/>
      </c>
      <c r="B28" s="9" t="str">
        <f t="array" aca="1" ref="B28" ca="1">IFERROR(INDEX(get_cat[[#All],[Contract Doc ID]],MATCH('County and Category Lookup'!$A28&amp;$D$3,get_cat[[#All],[Vendor Name]]&amp;get_cat[[#All],[Category]],0),),"")</f>
        <v/>
      </c>
      <c r="C28" s="23" t="str">
        <f t="array" aca="1" ref="C28" ca="1">IFERROR(INDEX(get_cat[[#All],[Vendor Name &amp; Contact Information]],SMALL(IF(INDIRECT("get_cat[[#All],["&amp;$D$2&amp;"]]")="x",ROW(get_cat[[#All],[Vendor Name &amp; Contact Information]])),ROW(23:23)),1),"")</f>
        <v/>
      </c>
      <c r="D28" s="30" t="str">
        <f t="array" aca="1" ref="D28" ca="1">IFERROR(INDEX(get_cat[[#All],[Emergency Contact]],MATCH('County and Category Lookup'!$A28&amp;$D$3,get_cat[[#All],[Vendor Name]]&amp;get_cat[[#All],[Category]],0),),"")</f>
        <v/>
      </c>
      <c r="E28" s="31"/>
      <c r="F28" s="10" t="str">
        <f t="array" aca="1" ref="F28" ca="1">IFERROR(INDEX(get_cat[[#All],[Email]],MATCH('County and Category Lookup'!$A28&amp;$D$3,get_cat[[#All],[Vendor Name]]&amp;get_cat[[#All],[Category]],0),),"")</f>
        <v/>
      </c>
      <c r="G28" s="13" t="str">
        <f t="array" aca="1" ref="G28" ca="1">HYPERLINK("https://www.commbuys.com/bso/external/purchaseorder/poSummary.sdo?docId="&amp;IFERROR(INDEX(get_cat[[#All],[COMMBUYS MBPO Link]],MATCH('County and Category Lookup'!$A28&amp;$D$3,get_cat[[#All],[Vendor Name]]&amp;get_cat[[#All],[Category]],0),),"")&amp;"&amp;releaseNbr=0&amp;parentUrl=contract",IFERROR(INDEX(get_cat[[#All],[COMMBUYS MBPO Link]],MATCH('County and Category Lookup'!$A28&amp;$D$3,get_cat[[#All],[Vendor Name]]&amp;get_cat[[#All],[Category]],0),),""))</f>
        <v/>
      </c>
      <c r="H28" s="9" t="str">
        <f t="array" aca="1" ref="H28" ca="1">IFERROR(INDEX(get_cat[[#All],[Prompt Pay]],MATCH('County and Category Lookup'!$A28&amp;$D$3,get_cat[[#All],[Vendor Name]]&amp;get_cat[[#All],[Category]],0),),"")</f>
        <v/>
      </c>
      <c r="I28" s="9" t="str">
        <f t="array" aca="1" ref="I28" ca="1">IFERROR(INDEX(get_cat[[#All],[% Markup Prevailing Wage]],MATCH('County and Category Lookup'!$A28&amp;$D$3,get_cat[[#All],[Vendor Name]]&amp;get_cat[[#All],[Category]],0),),"")</f>
        <v/>
      </c>
      <c r="J28" s="29" t="str">
        <f t="array" aca="1" ref="J28" ca="1">IFERROR(INDEX(get_cat[[#All],[OSD Contract Manager]],MATCH('County and Category Lookup'!$A28&amp;$D$3,get_cat[[#All],[Vendor Name]]&amp;get_cat[[#All],[Category]],0),),"")</f>
        <v/>
      </c>
    </row>
    <row r="29" spans="1:10" ht="85.4" customHeight="1" x14ac:dyDescent="0.35">
      <c r="A29" s="24" t="str">
        <f t="array" aca="1" ref="A29" ca="1">IFERROR(INDEX(get_cat[[#All],[Vendor Name]],SMALL(IF(INDIRECT("get_cat[[#All],["&amp;$D$2&amp;"]]")="x",ROW(get_cat[[#All],[Vendor Name]])),ROW(24:24)),1),"")</f>
        <v/>
      </c>
      <c r="B29" s="9" t="str">
        <f t="array" aca="1" ref="B29" ca="1">IFERROR(INDEX(get_cat[[#All],[Contract Doc ID]],MATCH('County and Category Lookup'!$A29&amp;$D$3,get_cat[[#All],[Vendor Name]]&amp;get_cat[[#All],[Category]],0),),"")</f>
        <v/>
      </c>
      <c r="C29" s="23" t="str">
        <f t="array" aca="1" ref="C29" ca="1">IFERROR(INDEX(get_cat[[#All],[Vendor Name &amp; Contact Information]],SMALL(IF(INDIRECT("get_cat[[#All],["&amp;$D$2&amp;"]]")="x",ROW(get_cat[[#All],[Vendor Name &amp; Contact Information]])),ROW(24:24)),1),"")</f>
        <v/>
      </c>
      <c r="D29" s="30" t="str">
        <f t="array" aca="1" ref="D29" ca="1">IFERROR(INDEX(get_cat[[#All],[Emergency Contact]],MATCH('County and Category Lookup'!$A29&amp;$D$3,get_cat[[#All],[Vendor Name]]&amp;get_cat[[#All],[Category]],0),),"")</f>
        <v/>
      </c>
      <c r="E29" s="31"/>
      <c r="F29" s="10" t="str">
        <f t="array" aca="1" ref="F29" ca="1">IFERROR(INDEX(get_cat[[#All],[Email]],MATCH('County and Category Lookup'!$A29&amp;$D$3,get_cat[[#All],[Vendor Name]]&amp;get_cat[[#All],[Category]],0),),"")</f>
        <v/>
      </c>
      <c r="G29" s="13" t="str">
        <f t="array" aca="1" ref="G29" ca="1">HYPERLINK("https://www.commbuys.com/bso/external/purchaseorder/poSummary.sdo?docId="&amp;IFERROR(INDEX(get_cat[[#All],[COMMBUYS MBPO Link]],MATCH('County and Category Lookup'!$A29&amp;$D$3,get_cat[[#All],[Vendor Name]]&amp;get_cat[[#All],[Category]],0),),"")&amp;"&amp;releaseNbr=0&amp;parentUrl=contract",IFERROR(INDEX(get_cat[[#All],[COMMBUYS MBPO Link]],MATCH('County and Category Lookup'!$A29&amp;$D$3,get_cat[[#All],[Vendor Name]]&amp;get_cat[[#All],[Category]],0),),""))</f>
        <v/>
      </c>
      <c r="H29" s="9" t="str">
        <f t="array" aca="1" ref="H29" ca="1">IFERROR(INDEX(get_cat[[#All],[Prompt Pay]],MATCH('County and Category Lookup'!$A29&amp;$D$3,get_cat[[#All],[Vendor Name]]&amp;get_cat[[#All],[Category]],0),),"")</f>
        <v/>
      </c>
      <c r="I29" s="9" t="str">
        <f t="array" aca="1" ref="I29" ca="1">IFERROR(INDEX(get_cat[[#All],[% Markup Prevailing Wage]],MATCH('County and Category Lookup'!$A29&amp;$D$3,get_cat[[#All],[Vendor Name]]&amp;get_cat[[#All],[Category]],0),),"")</f>
        <v/>
      </c>
      <c r="J29" s="29" t="str">
        <f t="array" aca="1" ref="J29" ca="1">IFERROR(INDEX(get_cat[[#All],[OSD Contract Manager]],MATCH('County and Category Lookup'!$A29&amp;$D$3,get_cat[[#All],[Vendor Name]]&amp;get_cat[[#All],[Category]],0),),"")</f>
        <v/>
      </c>
    </row>
    <row r="30" spans="1:10" ht="85.4" customHeight="1" x14ac:dyDescent="0.35">
      <c r="A30" s="24" t="str">
        <f t="array" aca="1" ref="A30" ca="1">IFERROR(INDEX(get_cat[[#All],[Vendor Name]],SMALL(IF(INDIRECT("get_cat[[#All],["&amp;$D$2&amp;"]]")="x",ROW(get_cat[[#All],[Vendor Name]])),ROW(25:25)),1),"")</f>
        <v/>
      </c>
      <c r="B30" s="9" t="str">
        <f t="array" aca="1" ref="B30" ca="1">IFERROR(INDEX(get_cat[[#All],[Contract Doc ID]],MATCH('County and Category Lookup'!$A30&amp;$D$3,get_cat[[#All],[Vendor Name]]&amp;get_cat[[#All],[Category]],0),),"")</f>
        <v/>
      </c>
      <c r="C30" s="23" t="str">
        <f t="array" aca="1" ref="C30" ca="1">IFERROR(INDEX(get_cat[[#All],[Vendor Name &amp; Contact Information]],SMALL(IF(INDIRECT("get_cat[[#All],["&amp;$D$2&amp;"]]")="x",ROW(get_cat[[#All],[Vendor Name &amp; Contact Information]])),ROW(25:25)),1),"")</f>
        <v/>
      </c>
      <c r="D30" s="30" t="str">
        <f t="array" aca="1" ref="D30" ca="1">IFERROR(INDEX(get_cat[[#All],[Emergency Contact]],MATCH('County and Category Lookup'!$A30&amp;$D$3,get_cat[[#All],[Vendor Name]]&amp;get_cat[[#All],[Category]],0),),"")</f>
        <v/>
      </c>
      <c r="E30" s="31"/>
      <c r="F30" s="10" t="str">
        <f t="array" aca="1" ref="F30" ca="1">IFERROR(INDEX(get_cat[[#All],[Email]],MATCH('County and Category Lookup'!$A30&amp;$D$3,get_cat[[#All],[Vendor Name]]&amp;get_cat[[#All],[Category]],0),),"")</f>
        <v/>
      </c>
      <c r="G30" s="13" t="str">
        <f t="array" aca="1" ref="G30" ca="1">HYPERLINK("https://www.commbuys.com/bso/external/purchaseorder/poSummary.sdo?docId="&amp;IFERROR(INDEX(get_cat[[#All],[COMMBUYS MBPO Link]],MATCH('County and Category Lookup'!$A30&amp;$D$3,get_cat[[#All],[Vendor Name]]&amp;get_cat[[#All],[Category]],0),),"")&amp;"&amp;releaseNbr=0&amp;parentUrl=contract",IFERROR(INDEX(get_cat[[#All],[COMMBUYS MBPO Link]],MATCH('County and Category Lookup'!$A30&amp;$D$3,get_cat[[#All],[Vendor Name]]&amp;get_cat[[#All],[Category]],0),),""))</f>
        <v/>
      </c>
      <c r="H30" s="9" t="str">
        <f t="array" aca="1" ref="H30" ca="1">IFERROR(INDEX(get_cat[[#All],[Prompt Pay]],MATCH('County and Category Lookup'!$A30&amp;$D$3,get_cat[[#All],[Vendor Name]]&amp;get_cat[[#All],[Category]],0),),"")</f>
        <v/>
      </c>
      <c r="I30" s="9" t="str">
        <f t="array" aca="1" ref="I30" ca="1">IFERROR(INDEX(get_cat[[#All],[% Markup Prevailing Wage]],MATCH('County and Category Lookup'!$A30&amp;$D$3,get_cat[[#All],[Vendor Name]]&amp;get_cat[[#All],[Category]],0),),"")</f>
        <v/>
      </c>
      <c r="J30" s="29" t="str">
        <f t="array" aca="1" ref="J30" ca="1">IFERROR(INDEX(get_cat[[#All],[OSD Contract Manager]],MATCH('County and Category Lookup'!$A30&amp;$D$3,get_cat[[#All],[Vendor Name]]&amp;get_cat[[#All],[Category]],0),),"")</f>
        <v/>
      </c>
    </row>
    <row r="31" spans="1:10" ht="85.4" customHeight="1" x14ac:dyDescent="0.35">
      <c r="A31" s="24" t="str">
        <f t="array" aca="1" ref="A31" ca="1">IFERROR(INDEX(get_cat[[#All],[Vendor Name]],SMALL(IF(INDIRECT("get_cat[[#All],["&amp;$D$2&amp;"]]")="x",ROW(get_cat[[#All],[Vendor Name]])),ROW(26:26)),1),"")</f>
        <v/>
      </c>
      <c r="B31" s="9" t="str">
        <f t="array" aca="1" ref="B31" ca="1">IFERROR(INDEX(get_cat[[#All],[Contract Doc ID]],MATCH('County and Category Lookup'!$A31&amp;$D$3,get_cat[[#All],[Vendor Name]]&amp;get_cat[[#All],[Category]],0),),"")</f>
        <v/>
      </c>
      <c r="C31" s="23" t="str">
        <f t="array" aca="1" ref="C31" ca="1">IFERROR(INDEX(get_cat[[#All],[Vendor Name &amp; Contact Information]],SMALL(IF(INDIRECT("get_cat[[#All],["&amp;$D$2&amp;"]]")="x",ROW(get_cat[[#All],[Vendor Name &amp; Contact Information]])),ROW(26:26)),1),"")</f>
        <v/>
      </c>
      <c r="D31" s="30" t="str">
        <f t="array" aca="1" ref="D31" ca="1">IFERROR(INDEX(get_cat[[#All],[Emergency Contact]],MATCH('County and Category Lookup'!$A31&amp;$D$3,get_cat[[#All],[Vendor Name]]&amp;get_cat[[#All],[Category]],0),),"")</f>
        <v/>
      </c>
      <c r="E31" s="31"/>
      <c r="F31" s="10" t="str">
        <f t="array" aca="1" ref="F31" ca="1">IFERROR(INDEX(get_cat[[#All],[Email]],MATCH('County and Category Lookup'!$A31&amp;$D$3,get_cat[[#All],[Vendor Name]]&amp;get_cat[[#All],[Category]],0),),"")</f>
        <v/>
      </c>
      <c r="G31" s="13" t="str">
        <f t="array" aca="1" ref="G31" ca="1">HYPERLINK("https://www.commbuys.com/bso/external/purchaseorder/poSummary.sdo?docId="&amp;IFERROR(INDEX(get_cat[[#All],[COMMBUYS MBPO Link]],MATCH('County and Category Lookup'!$A31&amp;$D$3,get_cat[[#All],[Vendor Name]]&amp;get_cat[[#All],[Category]],0),),"")&amp;"&amp;releaseNbr=0&amp;parentUrl=contract",IFERROR(INDEX(get_cat[[#All],[COMMBUYS MBPO Link]],MATCH('County and Category Lookup'!$A31&amp;$D$3,get_cat[[#All],[Vendor Name]]&amp;get_cat[[#All],[Category]],0),),""))</f>
        <v/>
      </c>
      <c r="H31" s="9" t="str">
        <f t="array" aca="1" ref="H31" ca="1">IFERROR(INDEX(get_cat[[#All],[Prompt Pay]],MATCH('County and Category Lookup'!$A31&amp;$D$3,get_cat[[#All],[Vendor Name]]&amp;get_cat[[#All],[Category]],0),),"")</f>
        <v/>
      </c>
      <c r="I31" s="9" t="str">
        <f t="array" aca="1" ref="I31" ca="1">IFERROR(INDEX(get_cat[[#All],[% Markup Prevailing Wage]],MATCH('County and Category Lookup'!$A31&amp;$D$3,get_cat[[#All],[Vendor Name]]&amp;get_cat[[#All],[Category]],0),),"")</f>
        <v/>
      </c>
      <c r="J31" s="29" t="str">
        <f t="array" aca="1" ref="J31" ca="1">IFERROR(INDEX(get_cat[[#All],[OSD Contract Manager]],MATCH('County and Category Lookup'!$A31&amp;$D$3,get_cat[[#All],[Vendor Name]]&amp;get_cat[[#All],[Category]],0),),"")</f>
        <v/>
      </c>
    </row>
    <row r="32" spans="1:10" ht="85.4" customHeight="1" x14ac:dyDescent="0.35">
      <c r="A32" s="24" t="str">
        <f t="array" aca="1" ref="A32" ca="1">IFERROR(INDEX(get_cat[[#All],[Vendor Name]],SMALL(IF(INDIRECT("get_cat[[#All],["&amp;$D$2&amp;"]]")="x",ROW(get_cat[[#All],[Vendor Name]])),ROW(27:27)),1),"")</f>
        <v/>
      </c>
      <c r="B32" s="9" t="str">
        <f t="array" aca="1" ref="B32" ca="1">IFERROR(INDEX(get_cat[[#All],[Contract Doc ID]],MATCH('County and Category Lookup'!$A32&amp;$D$3,get_cat[[#All],[Vendor Name]]&amp;get_cat[[#All],[Category]],0),),"")</f>
        <v/>
      </c>
      <c r="C32" s="23" t="str">
        <f t="array" aca="1" ref="C32" ca="1">IFERROR(INDEX(get_cat[[#All],[Vendor Name &amp; Contact Information]],SMALL(IF(INDIRECT("get_cat[[#All],["&amp;$D$2&amp;"]]")="x",ROW(get_cat[[#All],[Vendor Name &amp; Contact Information]])),ROW(27:27)),1),"")</f>
        <v/>
      </c>
      <c r="D32" s="30" t="str">
        <f t="array" aca="1" ref="D32" ca="1">IFERROR(INDEX(get_cat[[#All],[Emergency Contact]],MATCH('County and Category Lookup'!$A32&amp;$D$3,get_cat[[#All],[Vendor Name]]&amp;get_cat[[#All],[Category]],0),),"")</f>
        <v/>
      </c>
      <c r="E32" s="31"/>
      <c r="F32" s="10" t="str">
        <f t="array" aca="1" ref="F32" ca="1">IFERROR(INDEX(get_cat[[#All],[Email]],MATCH('County and Category Lookup'!$A32&amp;$D$3,get_cat[[#All],[Vendor Name]]&amp;get_cat[[#All],[Category]],0),),"")</f>
        <v/>
      </c>
      <c r="G32" s="13" t="str">
        <f t="array" aca="1" ref="G32" ca="1">HYPERLINK("https://www.commbuys.com/bso/external/purchaseorder/poSummary.sdo?docId="&amp;IFERROR(INDEX(get_cat[[#All],[COMMBUYS MBPO Link]],MATCH('County and Category Lookup'!$A32&amp;$D$3,get_cat[[#All],[Vendor Name]]&amp;get_cat[[#All],[Category]],0),),"")&amp;"&amp;releaseNbr=0&amp;parentUrl=contract",IFERROR(INDEX(get_cat[[#All],[COMMBUYS MBPO Link]],MATCH('County and Category Lookup'!$A32&amp;$D$3,get_cat[[#All],[Vendor Name]]&amp;get_cat[[#All],[Category]],0),),""))</f>
        <v/>
      </c>
      <c r="H32" s="9" t="str">
        <f t="array" aca="1" ref="H32" ca="1">IFERROR(INDEX(get_cat[[#All],[Prompt Pay]],MATCH('County and Category Lookup'!$A32&amp;$D$3,get_cat[[#All],[Vendor Name]]&amp;get_cat[[#All],[Category]],0),),"")</f>
        <v/>
      </c>
      <c r="I32" s="9" t="str">
        <f t="array" aca="1" ref="I32" ca="1">IFERROR(INDEX(get_cat[[#All],[% Markup Prevailing Wage]],MATCH('County and Category Lookup'!$A32&amp;$D$3,get_cat[[#All],[Vendor Name]]&amp;get_cat[[#All],[Category]],0),),"")</f>
        <v/>
      </c>
      <c r="J32" s="29" t="str">
        <f t="array" aca="1" ref="J32" ca="1">IFERROR(INDEX(get_cat[[#All],[OSD Contract Manager]],MATCH('County and Category Lookup'!$A32&amp;$D$3,get_cat[[#All],[Vendor Name]]&amp;get_cat[[#All],[Category]],0),),"")</f>
        <v/>
      </c>
    </row>
    <row r="33" spans="1:10" ht="85.4" customHeight="1" x14ac:dyDescent="0.35">
      <c r="A33" s="24" t="str">
        <f t="array" aca="1" ref="A33" ca="1">IFERROR(INDEX(get_cat[[#All],[Vendor Name]],SMALL(IF(INDIRECT("get_cat[[#All],["&amp;$D$2&amp;"]]")="x",ROW(get_cat[[#All],[Vendor Name]])),ROW(28:28)),1),"")</f>
        <v/>
      </c>
      <c r="B33" s="9" t="str">
        <f t="array" aca="1" ref="B33" ca="1">IFERROR(INDEX(get_cat[[#All],[Contract Doc ID]],MATCH('County and Category Lookup'!$A33&amp;$D$3,get_cat[[#All],[Vendor Name]]&amp;get_cat[[#All],[Category]],0),),"")</f>
        <v/>
      </c>
      <c r="C33" s="23" t="str">
        <f t="array" aca="1" ref="C33" ca="1">IFERROR(INDEX(get_cat[[#All],[Vendor Name &amp; Contact Information]],SMALL(IF(INDIRECT("get_cat[[#All],["&amp;$D$2&amp;"]]")="x",ROW(get_cat[[#All],[Vendor Name &amp; Contact Information]])),ROW(28:28)),1),"")</f>
        <v/>
      </c>
      <c r="D33" s="30" t="str">
        <f t="array" aca="1" ref="D33" ca="1">IFERROR(INDEX(get_cat[[#All],[Emergency Contact]],MATCH('County and Category Lookup'!$A33&amp;$D$3,get_cat[[#All],[Vendor Name]]&amp;get_cat[[#All],[Category]],0),),"")</f>
        <v/>
      </c>
      <c r="E33" s="31"/>
      <c r="F33" s="10" t="str">
        <f t="array" aca="1" ref="F33" ca="1">IFERROR(INDEX(get_cat[[#All],[Email]],MATCH('County and Category Lookup'!$A33&amp;$D$3,get_cat[[#All],[Vendor Name]]&amp;get_cat[[#All],[Category]],0),),"")</f>
        <v/>
      </c>
      <c r="G33" s="13" t="str">
        <f t="array" aca="1" ref="G33" ca="1">HYPERLINK("https://www.commbuys.com/bso/external/purchaseorder/poSummary.sdo?docId="&amp;IFERROR(INDEX(get_cat[[#All],[COMMBUYS MBPO Link]],MATCH('County and Category Lookup'!$A33&amp;$D$3,get_cat[[#All],[Vendor Name]]&amp;get_cat[[#All],[Category]],0),),"")&amp;"&amp;releaseNbr=0&amp;parentUrl=contract",IFERROR(INDEX(get_cat[[#All],[COMMBUYS MBPO Link]],MATCH('County and Category Lookup'!$A33&amp;$D$3,get_cat[[#All],[Vendor Name]]&amp;get_cat[[#All],[Category]],0),),""))</f>
        <v/>
      </c>
      <c r="H33" s="9" t="str">
        <f t="array" aca="1" ref="H33" ca="1">IFERROR(INDEX(get_cat[[#All],[Prompt Pay]],MATCH('County and Category Lookup'!$A33&amp;$D$3,get_cat[[#All],[Vendor Name]]&amp;get_cat[[#All],[Category]],0),),"")</f>
        <v/>
      </c>
      <c r="I33" s="9" t="str">
        <f t="array" aca="1" ref="I33" ca="1">IFERROR(INDEX(get_cat[[#All],[% Markup Prevailing Wage]],MATCH('County and Category Lookup'!$A33&amp;$D$3,get_cat[[#All],[Vendor Name]]&amp;get_cat[[#All],[Category]],0),),"")</f>
        <v/>
      </c>
      <c r="J33" s="29" t="str">
        <f t="array" aca="1" ref="J33" ca="1">IFERROR(INDEX(get_cat[[#All],[OSD Contract Manager]],MATCH('County and Category Lookup'!$A33&amp;$D$3,get_cat[[#All],[Vendor Name]]&amp;get_cat[[#All],[Category]],0),),"")</f>
        <v/>
      </c>
    </row>
    <row r="34" spans="1:10" ht="85.4" customHeight="1" x14ac:dyDescent="0.35">
      <c r="A34" s="24" t="str">
        <f t="array" aca="1" ref="A34" ca="1">IFERROR(INDEX(get_cat[[#All],[Vendor Name]],SMALL(IF(INDIRECT("get_cat[[#All],["&amp;$D$2&amp;"]]")="x",ROW(get_cat[[#All],[Vendor Name]])),ROW(29:29)),1),"")</f>
        <v/>
      </c>
      <c r="B34" s="9" t="str">
        <f t="array" aca="1" ref="B34" ca="1">IFERROR(INDEX(get_cat[[#All],[Contract Doc ID]],MATCH('County and Category Lookup'!$A34&amp;$D$3,get_cat[[#All],[Vendor Name]]&amp;get_cat[[#All],[Category]],0),),"")</f>
        <v/>
      </c>
      <c r="C34" s="23" t="str">
        <f t="array" aca="1" ref="C34" ca="1">IFERROR(INDEX(get_cat[[#All],[Vendor Name &amp; Contact Information]],SMALL(IF(INDIRECT("get_cat[[#All],["&amp;$D$2&amp;"]]")="x",ROW(get_cat[[#All],[Vendor Name &amp; Contact Information]])),ROW(29:29)),1),"")</f>
        <v/>
      </c>
      <c r="D34" s="30" t="str">
        <f t="array" aca="1" ref="D34" ca="1">IFERROR(INDEX(get_cat[[#All],[Emergency Contact]],MATCH('County and Category Lookup'!$A34&amp;$D$3,get_cat[[#All],[Vendor Name]]&amp;get_cat[[#All],[Category]],0),),"")</f>
        <v/>
      </c>
      <c r="E34" s="31"/>
      <c r="F34" s="10" t="str">
        <f t="array" aca="1" ref="F34" ca="1">IFERROR(INDEX(get_cat[[#All],[Email]],MATCH('County and Category Lookup'!$A34&amp;$D$3,get_cat[[#All],[Vendor Name]]&amp;get_cat[[#All],[Category]],0),),"")</f>
        <v/>
      </c>
      <c r="G34" s="13" t="str">
        <f t="array" aca="1" ref="G34" ca="1">HYPERLINK("https://www.commbuys.com/bso/external/purchaseorder/poSummary.sdo?docId="&amp;IFERROR(INDEX(get_cat[[#All],[COMMBUYS MBPO Link]],MATCH('County and Category Lookup'!$A34&amp;$D$3,get_cat[[#All],[Vendor Name]]&amp;get_cat[[#All],[Category]],0),),"")&amp;"&amp;releaseNbr=0&amp;parentUrl=contract",IFERROR(INDEX(get_cat[[#All],[COMMBUYS MBPO Link]],MATCH('County and Category Lookup'!$A34&amp;$D$3,get_cat[[#All],[Vendor Name]]&amp;get_cat[[#All],[Category]],0),),""))</f>
        <v/>
      </c>
      <c r="H34" s="9" t="str">
        <f t="array" aca="1" ref="H34" ca="1">IFERROR(INDEX(get_cat[[#All],[Prompt Pay]],MATCH('County and Category Lookup'!$A34&amp;$D$3,get_cat[[#All],[Vendor Name]]&amp;get_cat[[#All],[Category]],0),),"")</f>
        <v/>
      </c>
      <c r="I34" s="9" t="str">
        <f t="array" aca="1" ref="I34" ca="1">IFERROR(INDEX(get_cat[[#All],[% Markup Prevailing Wage]],MATCH('County and Category Lookup'!$A34&amp;$D$3,get_cat[[#All],[Vendor Name]]&amp;get_cat[[#All],[Category]],0),),"")</f>
        <v/>
      </c>
      <c r="J34" s="29" t="str">
        <f t="array" aca="1" ref="J34" ca="1">IFERROR(INDEX(get_cat[[#All],[OSD Contract Manager]],MATCH('County and Category Lookup'!$A34&amp;$D$3,get_cat[[#All],[Vendor Name]]&amp;get_cat[[#All],[Category]],0),),"")</f>
        <v/>
      </c>
    </row>
    <row r="35" spans="1:10" ht="85.4" customHeight="1" x14ac:dyDescent="0.35">
      <c r="A35" s="24" t="str">
        <f t="array" aca="1" ref="A35" ca="1">IFERROR(INDEX(get_cat[[#All],[Vendor Name]],SMALL(IF(INDIRECT("get_cat[[#All],["&amp;$D$2&amp;"]]")="x",ROW(get_cat[[#All],[Vendor Name]])),ROW(30:30)),1),"")</f>
        <v/>
      </c>
      <c r="B35" s="9" t="str">
        <f t="array" aca="1" ref="B35" ca="1">IFERROR(INDEX(get_cat[[#All],[Contract Doc ID]],MATCH('County and Category Lookup'!$A35&amp;$D$3,get_cat[[#All],[Vendor Name]]&amp;get_cat[[#All],[Category]],0),),"")</f>
        <v/>
      </c>
      <c r="C35" s="23" t="str">
        <f t="array" aca="1" ref="C35" ca="1">IFERROR(INDEX(get_cat[[#All],[Vendor Name &amp; Contact Information]],SMALL(IF(INDIRECT("get_cat[[#All],["&amp;$D$2&amp;"]]")="x",ROW(get_cat[[#All],[Vendor Name &amp; Contact Information]])),ROW(30:30)),1),"")</f>
        <v/>
      </c>
      <c r="D35" s="30" t="str">
        <f t="array" aca="1" ref="D35" ca="1">IFERROR(INDEX(get_cat[[#All],[Emergency Contact]],MATCH('County and Category Lookup'!$A35&amp;$D$3,get_cat[[#All],[Vendor Name]]&amp;get_cat[[#All],[Category]],0),),"")</f>
        <v/>
      </c>
      <c r="E35" s="31"/>
      <c r="F35" s="10" t="str">
        <f t="array" aca="1" ref="F35" ca="1">IFERROR(INDEX(get_cat[[#All],[Email]],MATCH('County and Category Lookup'!$A35&amp;$D$3,get_cat[[#All],[Vendor Name]]&amp;get_cat[[#All],[Category]],0),),"")</f>
        <v/>
      </c>
      <c r="G35" s="13" t="str">
        <f t="array" aca="1" ref="G35" ca="1">HYPERLINK("https://www.commbuys.com/bso/external/purchaseorder/poSummary.sdo?docId="&amp;IFERROR(INDEX(get_cat[[#All],[COMMBUYS MBPO Link]],MATCH('County and Category Lookup'!$A35&amp;$D$3,get_cat[[#All],[Vendor Name]]&amp;get_cat[[#All],[Category]],0),),"")&amp;"&amp;releaseNbr=0&amp;parentUrl=contract",IFERROR(INDEX(get_cat[[#All],[COMMBUYS MBPO Link]],MATCH('County and Category Lookup'!$A35&amp;$D$3,get_cat[[#All],[Vendor Name]]&amp;get_cat[[#All],[Category]],0),),""))</f>
        <v/>
      </c>
      <c r="H35" s="9" t="str">
        <f t="array" aca="1" ref="H35" ca="1">IFERROR(INDEX(get_cat[[#All],[Prompt Pay]],MATCH('County and Category Lookup'!$A35&amp;$D$3,get_cat[[#All],[Vendor Name]]&amp;get_cat[[#All],[Category]],0),),"")</f>
        <v/>
      </c>
      <c r="I35" s="9" t="str">
        <f t="array" aca="1" ref="I35" ca="1">IFERROR(INDEX(get_cat[[#All],[% Markup Prevailing Wage]],MATCH('County and Category Lookup'!$A35&amp;$D$3,get_cat[[#All],[Vendor Name]]&amp;get_cat[[#All],[Category]],0),),"")</f>
        <v/>
      </c>
      <c r="J35" s="29" t="str">
        <f t="array" aca="1" ref="J35" ca="1">IFERROR(INDEX(get_cat[[#All],[OSD Contract Manager]],MATCH('County and Category Lookup'!$A35&amp;$D$3,get_cat[[#All],[Vendor Name]]&amp;get_cat[[#All],[Category]],0),),"")</f>
        <v/>
      </c>
    </row>
    <row r="36" spans="1:10" ht="85.4" customHeight="1" x14ac:dyDescent="0.35">
      <c r="A36" s="24" t="str">
        <f t="array" aca="1" ref="A36" ca="1">IFERROR(INDEX(get_cat[[#All],[Vendor Name]],SMALL(IF(INDIRECT("get_cat[[#All],["&amp;$D$2&amp;"]]")="x",ROW(get_cat[[#All],[Vendor Name]])),ROW(31:31)),1),"")</f>
        <v/>
      </c>
      <c r="B36" s="9" t="str">
        <f t="array" aca="1" ref="B36" ca="1">IFERROR(INDEX(get_cat[[#All],[Contract Doc ID]],MATCH('County and Category Lookup'!$A36&amp;$D$3,get_cat[[#All],[Vendor Name]]&amp;get_cat[[#All],[Category]],0),),"")</f>
        <v/>
      </c>
      <c r="C36" s="23" t="str">
        <f t="array" aca="1" ref="C36" ca="1">IFERROR(INDEX(get_cat[[#All],[Vendor Name &amp; Contact Information]],SMALL(IF(INDIRECT("get_cat[[#All],["&amp;$D$2&amp;"]]")="x",ROW(get_cat[[#All],[Vendor Name &amp; Contact Information]])),ROW(31:31)),1),"")</f>
        <v/>
      </c>
      <c r="D36" s="30" t="str">
        <f t="array" aca="1" ref="D36" ca="1">IFERROR(INDEX(get_cat[[#All],[Emergency Contact]],MATCH('County and Category Lookup'!$A36&amp;$D$3,get_cat[[#All],[Vendor Name]]&amp;get_cat[[#All],[Category]],0),),"")</f>
        <v/>
      </c>
      <c r="E36" s="31"/>
      <c r="F36" s="10" t="str">
        <f t="array" aca="1" ref="F36" ca="1">IFERROR(INDEX(get_cat[[#All],[Email]],MATCH('County and Category Lookup'!$A36&amp;$D$3,get_cat[[#All],[Vendor Name]]&amp;get_cat[[#All],[Category]],0),),"")</f>
        <v/>
      </c>
      <c r="G36" s="13" t="str">
        <f t="array" aca="1" ref="G36" ca="1">HYPERLINK("https://www.commbuys.com/bso/external/purchaseorder/poSummary.sdo?docId="&amp;IFERROR(INDEX(get_cat[[#All],[COMMBUYS MBPO Link]],MATCH('County and Category Lookup'!$A36&amp;$D$3,get_cat[[#All],[Vendor Name]]&amp;get_cat[[#All],[Category]],0),),"")&amp;"&amp;releaseNbr=0&amp;parentUrl=contract",IFERROR(INDEX(get_cat[[#All],[COMMBUYS MBPO Link]],MATCH('County and Category Lookup'!$A36&amp;$D$3,get_cat[[#All],[Vendor Name]]&amp;get_cat[[#All],[Category]],0),),""))</f>
        <v/>
      </c>
      <c r="H36" s="9" t="str">
        <f t="array" aca="1" ref="H36" ca="1">IFERROR(INDEX(get_cat[[#All],[Prompt Pay]],MATCH('County and Category Lookup'!$A36&amp;$D$3,get_cat[[#All],[Vendor Name]]&amp;get_cat[[#All],[Category]],0),),"")</f>
        <v/>
      </c>
      <c r="I36" s="9" t="str">
        <f t="array" aca="1" ref="I36" ca="1">IFERROR(INDEX(get_cat[[#All],[% Markup Prevailing Wage]],MATCH('County and Category Lookup'!$A36&amp;$D$3,get_cat[[#All],[Vendor Name]]&amp;get_cat[[#All],[Category]],0),),"")</f>
        <v/>
      </c>
      <c r="J36" s="29" t="str">
        <f t="array" aca="1" ref="J36" ca="1">IFERROR(INDEX(get_cat[[#All],[OSD Contract Manager]],MATCH('County and Category Lookup'!$A36&amp;$D$3,get_cat[[#All],[Vendor Name]]&amp;get_cat[[#All],[Category]],0),),"")</f>
        <v/>
      </c>
    </row>
    <row r="37" spans="1:10" ht="85.4" customHeight="1" x14ac:dyDescent="0.35">
      <c r="A37" s="24" t="str">
        <f t="array" aca="1" ref="A37" ca="1">IFERROR(INDEX(get_cat[[#All],[Vendor Name]],SMALL(IF(INDIRECT("get_cat[[#All],["&amp;$D$2&amp;"]]")="x",ROW(get_cat[[#All],[Vendor Name]])),ROW(32:32)),1),"")</f>
        <v/>
      </c>
      <c r="B37" s="9" t="str">
        <f t="array" aca="1" ref="B37" ca="1">IFERROR(INDEX(get_cat[[#All],[Contract Doc ID]],MATCH('County and Category Lookup'!$A37&amp;$D$3,get_cat[[#All],[Vendor Name]]&amp;get_cat[[#All],[Category]],0),),"")</f>
        <v/>
      </c>
      <c r="C37" s="23" t="str">
        <f t="array" aca="1" ref="C37" ca="1">IFERROR(INDEX(get_cat[[#All],[Vendor Name &amp; Contact Information]],SMALL(IF(INDIRECT("get_cat[[#All],["&amp;$D$2&amp;"]]")="x",ROW(get_cat[[#All],[Vendor Name &amp; Contact Information]])),ROW(32:32)),1),"")</f>
        <v/>
      </c>
      <c r="D37" s="30" t="str">
        <f t="array" aca="1" ref="D37" ca="1">IFERROR(INDEX(get_cat[[#All],[Emergency Contact]],MATCH('County and Category Lookup'!$A37&amp;$D$3,get_cat[[#All],[Vendor Name]]&amp;get_cat[[#All],[Category]],0),),"")</f>
        <v/>
      </c>
      <c r="E37" s="31"/>
      <c r="F37" s="10" t="str">
        <f t="array" aca="1" ref="F37" ca="1">IFERROR(INDEX(get_cat[[#All],[Email]],MATCH('County and Category Lookup'!$A37&amp;$D$3,get_cat[[#All],[Vendor Name]]&amp;get_cat[[#All],[Category]],0),),"")</f>
        <v/>
      </c>
      <c r="G37" s="13" t="str">
        <f t="array" aca="1" ref="G37" ca="1">HYPERLINK("https://www.commbuys.com/bso/external/purchaseorder/poSummary.sdo?docId="&amp;IFERROR(INDEX(get_cat[[#All],[COMMBUYS MBPO Link]],MATCH('County and Category Lookup'!$A37&amp;$D$3,get_cat[[#All],[Vendor Name]]&amp;get_cat[[#All],[Category]],0),),"")&amp;"&amp;releaseNbr=0&amp;parentUrl=contract",IFERROR(INDEX(get_cat[[#All],[COMMBUYS MBPO Link]],MATCH('County and Category Lookup'!$A37&amp;$D$3,get_cat[[#All],[Vendor Name]]&amp;get_cat[[#All],[Category]],0),),""))</f>
        <v/>
      </c>
      <c r="H37" s="9" t="str">
        <f t="array" aca="1" ref="H37" ca="1">IFERROR(INDEX(get_cat[[#All],[Prompt Pay]],MATCH('County and Category Lookup'!$A37&amp;$D$3,get_cat[[#All],[Vendor Name]]&amp;get_cat[[#All],[Category]],0),),"")</f>
        <v/>
      </c>
      <c r="I37" s="9" t="str">
        <f t="array" aca="1" ref="I37" ca="1">IFERROR(INDEX(get_cat[[#All],[% Markup Prevailing Wage]],MATCH('County and Category Lookup'!$A37&amp;$D$3,get_cat[[#All],[Vendor Name]]&amp;get_cat[[#All],[Category]],0),),"")</f>
        <v/>
      </c>
      <c r="J37" s="29" t="str">
        <f t="array" aca="1" ref="J37" ca="1">IFERROR(INDEX(get_cat[[#All],[OSD Contract Manager]],MATCH('County and Category Lookup'!$A37&amp;$D$3,get_cat[[#All],[Vendor Name]]&amp;get_cat[[#All],[Category]],0),),"")</f>
        <v/>
      </c>
    </row>
    <row r="38" spans="1:10" ht="85.4" customHeight="1" x14ac:dyDescent="0.35">
      <c r="A38" s="24" t="str">
        <f t="array" aca="1" ref="A38" ca="1">IFERROR(INDEX(get_cat[[#All],[Vendor Name]],SMALL(IF(INDIRECT("get_cat[[#All],["&amp;$D$2&amp;"]]")="x",ROW(get_cat[[#All],[Vendor Name]])),ROW(33:33)),1),"")</f>
        <v/>
      </c>
      <c r="B38" s="9" t="str">
        <f t="array" aca="1" ref="B38" ca="1">IFERROR(INDEX(get_cat[[#All],[Contract Doc ID]],MATCH('County and Category Lookup'!$A38&amp;$D$3,get_cat[[#All],[Vendor Name]]&amp;get_cat[[#All],[Category]],0),),"")</f>
        <v/>
      </c>
      <c r="C38" s="23" t="str">
        <f t="array" aca="1" ref="C38" ca="1">IFERROR(INDEX(get_cat[[#All],[Vendor Name &amp; Contact Information]],SMALL(IF(INDIRECT("get_cat[[#All],["&amp;$D$2&amp;"]]")="x",ROW(get_cat[[#All],[Vendor Name &amp; Contact Information]])),ROW(33:33)),1),"")</f>
        <v/>
      </c>
      <c r="D38" s="30" t="str">
        <f t="array" aca="1" ref="D38" ca="1">IFERROR(INDEX(get_cat[[#All],[Emergency Contact]],MATCH('County and Category Lookup'!$A38&amp;$D$3,get_cat[[#All],[Vendor Name]]&amp;get_cat[[#All],[Category]],0),),"")</f>
        <v/>
      </c>
      <c r="E38" s="31"/>
      <c r="F38" s="10" t="str">
        <f t="array" aca="1" ref="F38" ca="1">IFERROR(INDEX(get_cat[[#All],[Email]],MATCH('County and Category Lookup'!$A38&amp;$D$3,get_cat[[#All],[Vendor Name]]&amp;get_cat[[#All],[Category]],0),),"")</f>
        <v/>
      </c>
      <c r="G38" s="13" t="str">
        <f t="array" aca="1" ref="G38" ca="1">HYPERLINK("https://www.commbuys.com/bso/external/purchaseorder/poSummary.sdo?docId="&amp;IFERROR(INDEX(get_cat[[#All],[COMMBUYS MBPO Link]],MATCH('County and Category Lookup'!$A38&amp;$D$3,get_cat[[#All],[Vendor Name]]&amp;get_cat[[#All],[Category]],0),),"")&amp;"&amp;releaseNbr=0&amp;parentUrl=contract",IFERROR(INDEX(get_cat[[#All],[COMMBUYS MBPO Link]],MATCH('County and Category Lookup'!$A38&amp;$D$3,get_cat[[#All],[Vendor Name]]&amp;get_cat[[#All],[Category]],0),),""))</f>
        <v/>
      </c>
      <c r="H38" s="9" t="str">
        <f t="array" aca="1" ref="H38" ca="1">IFERROR(INDEX(get_cat[[#All],[Prompt Pay]],MATCH('County and Category Lookup'!$A38&amp;$D$3,get_cat[[#All],[Vendor Name]]&amp;get_cat[[#All],[Category]],0),),"")</f>
        <v/>
      </c>
      <c r="I38" s="9" t="str">
        <f t="array" aca="1" ref="I38" ca="1">IFERROR(INDEX(get_cat[[#All],[% Markup Prevailing Wage]],MATCH('County and Category Lookup'!$A38&amp;$D$3,get_cat[[#All],[Vendor Name]]&amp;get_cat[[#All],[Category]],0),),"")</f>
        <v/>
      </c>
      <c r="J38" s="29" t="str">
        <f t="array" aca="1" ref="J38" ca="1">IFERROR(INDEX(get_cat[[#All],[OSD Contract Manager]],MATCH('County and Category Lookup'!$A38&amp;$D$3,get_cat[[#All],[Vendor Name]]&amp;get_cat[[#All],[Category]],0),),"")</f>
        <v/>
      </c>
    </row>
    <row r="39" spans="1:10" ht="85.4" customHeight="1" x14ac:dyDescent="0.35">
      <c r="A39" s="24" t="str">
        <f t="array" aca="1" ref="A39" ca="1">IFERROR(INDEX(get_cat[[#All],[Vendor Name]],SMALL(IF(INDIRECT("get_cat[[#All],["&amp;$D$2&amp;"]]")="x",ROW(get_cat[[#All],[Vendor Name]])),ROW(34:34)),1),"")</f>
        <v/>
      </c>
      <c r="B39" s="9" t="str">
        <f t="array" aca="1" ref="B39" ca="1">IFERROR(INDEX(get_cat[[#All],[Contract Doc ID]],MATCH('County and Category Lookup'!$A39&amp;$D$3,get_cat[[#All],[Vendor Name]]&amp;get_cat[[#All],[Category]],0),),"")</f>
        <v/>
      </c>
      <c r="C39" s="23" t="str">
        <f t="array" aca="1" ref="C39" ca="1">IFERROR(INDEX(get_cat[[#All],[Vendor Name &amp; Contact Information]],SMALL(IF(INDIRECT("get_cat[[#All],["&amp;$D$2&amp;"]]")="x",ROW(get_cat[[#All],[Vendor Name &amp; Contact Information]])),ROW(34:34)),1),"")</f>
        <v/>
      </c>
      <c r="D39" s="30" t="str">
        <f t="array" aca="1" ref="D39" ca="1">IFERROR(INDEX(get_cat[[#All],[Emergency Contact]],MATCH('County and Category Lookup'!$A39&amp;$D$3,get_cat[[#All],[Vendor Name]]&amp;get_cat[[#All],[Category]],0),),"")</f>
        <v/>
      </c>
      <c r="E39" s="31"/>
      <c r="F39" s="10" t="str">
        <f t="array" aca="1" ref="F39" ca="1">IFERROR(INDEX(get_cat[[#All],[Email]],MATCH('County and Category Lookup'!$A39&amp;$D$3,get_cat[[#All],[Vendor Name]]&amp;get_cat[[#All],[Category]],0),),"")</f>
        <v/>
      </c>
      <c r="G39" s="13" t="str">
        <f t="array" aca="1" ref="G39" ca="1">HYPERLINK("https://www.commbuys.com/bso/external/purchaseorder/poSummary.sdo?docId="&amp;IFERROR(INDEX(get_cat[[#All],[COMMBUYS MBPO Link]],MATCH('County and Category Lookup'!$A39&amp;$D$3,get_cat[[#All],[Vendor Name]]&amp;get_cat[[#All],[Category]],0),),"")&amp;"&amp;releaseNbr=0&amp;parentUrl=contract",IFERROR(INDEX(get_cat[[#All],[COMMBUYS MBPO Link]],MATCH('County and Category Lookup'!$A39&amp;$D$3,get_cat[[#All],[Vendor Name]]&amp;get_cat[[#All],[Category]],0),),""))</f>
        <v/>
      </c>
      <c r="H39" s="9" t="str">
        <f t="array" aca="1" ref="H39" ca="1">IFERROR(INDEX(get_cat[[#All],[Prompt Pay]],MATCH('County and Category Lookup'!$A39&amp;$D$3,get_cat[[#All],[Vendor Name]]&amp;get_cat[[#All],[Category]],0),),"")</f>
        <v/>
      </c>
      <c r="I39" s="9" t="str">
        <f t="array" aca="1" ref="I39" ca="1">IFERROR(INDEX(get_cat[[#All],[% Markup Prevailing Wage]],MATCH('County and Category Lookup'!$A39&amp;$D$3,get_cat[[#All],[Vendor Name]]&amp;get_cat[[#All],[Category]],0),),"")</f>
        <v/>
      </c>
      <c r="J39" s="29" t="str">
        <f t="array" aca="1" ref="J39" ca="1">IFERROR(INDEX(get_cat[[#All],[OSD Contract Manager]],MATCH('County and Category Lookup'!$A39&amp;$D$3,get_cat[[#All],[Vendor Name]]&amp;get_cat[[#All],[Category]],0),),"")</f>
        <v/>
      </c>
    </row>
    <row r="40" spans="1:10" ht="85.4" customHeight="1" x14ac:dyDescent="0.35">
      <c r="A40" s="24" t="str">
        <f t="array" aca="1" ref="A40" ca="1">IFERROR(INDEX(get_cat[[#All],[Vendor Name]],SMALL(IF(INDIRECT("get_cat[[#All],["&amp;$D$2&amp;"]]")="x",ROW(get_cat[[#All],[Vendor Name]])),ROW(35:35)),1),"")</f>
        <v/>
      </c>
      <c r="B40" s="9" t="str">
        <f t="array" aca="1" ref="B40" ca="1">IFERROR(INDEX(get_cat[[#All],[Contract Doc ID]],MATCH('County and Category Lookup'!$A40&amp;$D$3,get_cat[[#All],[Vendor Name]]&amp;get_cat[[#All],[Category]],0),),"")</f>
        <v/>
      </c>
      <c r="C40" s="23" t="str">
        <f t="array" aca="1" ref="C40" ca="1">IFERROR(INDEX(get_cat[[#All],[Vendor Name &amp; Contact Information]],SMALL(IF(INDIRECT("get_cat[[#All],["&amp;$D$2&amp;"]]")="x",ROW(get_cat[[#All],[Vendor Name &amp; Contact Information]])),ROW(35:35)),1),"")</f>
        <v/>
      </c>
      <c r="D40" s="30" t="str">
        <f t="array" aca="1" ref="D40" ca="1">IFERROR(INDEX(get_cat[[#All],[Emergency Contact]],MATCH('County and Category Lookup'!$A40&amp;$D$3,get_cat[[#All],[Vendor Name]]&amp;get_cat[[#All],[Category]],0),),"")</f>
        <v/>
      </c>
      <c r="E40" s="31"/>
      <c r="F40" s="10" t="str">
        <f t="array" aca="1" ref="F40" ca="1">IFERROR(INDEX(get_cat[[#All],[Email]],MATCH('County and Category Lookup'!$A40&amp;$D$3,get_cat[[#All],[Vendor Name]]&amp;get_cat[[#All],[Category]],0),),"")</f>
        <v/>
      </c>
      <c r="G40" s="13" t="str">
        <f t="array" aca="1" ref="G40" ca="1">HYPERLINK("https://www.commbuys.com/bso/external/purchaseorder/poSummary.sdo?docId="&amp;IFERROR(INDEX(get_cat[[#All],[COMMBUYS MBPO Link]],MATCH('County and Category Lookup'!$A40&amp;$D$3,get_cat[[#All],[Vendor Name]]&amp;get_cat[[#All],[Category]],0),),"")&amp;"&amp;releaseNbr=0&amp;parentUrl=contract",IFERROR(INDEX(get_cat[[#All],[COMMBUYS MBPO Link]],MATCH('County and Category Lookup'!$A40&amp;$D$3,get_cat[[#All],[Vendor Name]]&amp;get_cat[[#All],[Category]],0),),""))</f>
        <v/>
      </c>
      <c r="H40" s="9" t="str">
        <f t="array" aca="1" ref="H40" ca="1">IFERROR(INDEX(get_cat[[#All],[Prompt Pay]],MATCH('County and Category Lookup'!$A40&amp;$D$3,get_cat[[#All],[Vendor Name]]&amp;get_cat[[#All],[Category]],0),),"")</f>
        <v/>
      </c>
      <c r="I40" s="9" t="str">
        <f t="array" aca="1" ref="I40" ca="1">IFERROR(INDEX(get_cat[[#All],[% Markup Prevailing Wage]],MATCH('County and Category Lookup'!$A40&amp;$D$3,get_cat[[#All],[Vendor Name]]&amp;get_cat[[#All],[Category]],0),),"")</f>
        <v/>
      </c>
      <c r="J40" s="29" t="str">
        <f t="array" aca="1" ref="J40" ca="1">IFERROR(INDEX(get_cat[[#All],[OSD Contract Manager]],MATCH('County and Category Lookup'!$A40&amp;$D$3,get_cat[[#All],[Vendor Name]]&amp;get_cat[[#All],[Category]],0),),"")</f>
        <v/>
      </c>
    </row>
    <row r="41" spans="1:10" ht="85.4" customHeight="1" x14ac:dyDescent="0.35">
      <c r="A41" s="24" t="str">
        <f t="array" aca="1" ref="A41" ca="1">IFERROR(INDEX(get_cat[[#All],[Vendor Name]],SMALL(IF(INDIRECT("get_cat[[#All],["&amp;$D$2&amp;"]]")="x",ROW(get_cat[[#All],[Vendor Name]])),ROW(36:36)),1),"")</f>
        <v/>
      </c>
      <c r="B41" s="9" t="str">
        <f t="array" aca="1" ref="B41" ca="1">IFERROR(INDEX(get_cat[[#All],[Contract Doc ID]],MATCH('County and Category Lookup'!$A41&amp;$D$3,get_cat[[#All],[Vendor Name]]&amp;get_cat[[#All],[Category]],0),),"")</f>
        <v/>
      </c>
      <c r="C41" s="23" t="str">
        <f t="array" aca="1" ref="C41" ca="1">IFERROR(INDEX(get_cat[[#All],[Vendor Name &amp; Contact Information]],SMALL(IF(INDIRECT("get_cat[[#All],["&amp;$D$2&amp;"]]")="x",ROW(get_cat[[#All],[Vendor Name &amp; Contact Information]])),ROW(36:36)),1),"")</f>
        <v/>
      </c>
      <c r="D41" s="30" t="str">
        <f t="array" aca="1" ref="D41" ca="1">IFERROR(INDEX(get_cat[[#All],[Emergency Contact]],MATCH('County and Category Lookup'!$A41&amp;$D$3,get_cat[[#All],[Vendor Name]]&amp;get_cat[[#All],[Category]],0),),"")</f>
        <v/>
      </c>
      <c r="E41" s="31"/>
      <c r="F41" s="10" t="str">
        <f t="array" aca="1" ref="F41" ca="1">IFERROR(INDEX(get_cat[[#All],[Email]],MATCH('County and Category Lookup'!$A41&amp;$D$3,get_cat[[#All],[Vendor Name]]&amp;get_cat[[#All],[Category]],0),),"")</f>
        <v/>
      </c>
      <c r="G41" s="13" t="str">
        <f t="array" aca="1" ref="G41" ca="1">HYPERLINK("https://www.commbuys.com/bso/external/purchaseorder/poSummary.sdo?docId="&amp;IFERROR(INDEX(get_cat[[#All],[COMMBUYS MBPO Link]],MATCH('County and Category Lookup'!$A41&amp;$D$3,get_cat[[#All],[Vendor Name]]&amp;get_cat[[#All],[Category]],0),),"")&amp;"&amp;releaseNbr=0&amp;parentUrl=contract",IFERROR(INDEX(get_cat[[#All],[COMMBUYS MBPO Link]],MATCH('County and Category Lookup'!$A41&amp;$D$3,get_cat[[#All],[Vendor Name]]&amp;get_cat[[#All],[Category]],0),),""))</f>
        <v/>
      </c>
      <c r="H41" s="9" t="str">
        <f t="array" aca="1" ref="H41" ca="1">IFERROR(INDEX(get_cat[[#All],[Prompt Pay]],MATCH('County and Category Lookup'!$A41&amp;$D$3,get_cat[[#All],[Vendor Name]]&amp;get_cat[[#All],[Category]],0),),"")</f>
        <v/>
      </c>
      <c r="I41" s="9" t="str">
        <f t="array" aca="1" ref="I41" ca="1">IFERROR(INDEX(get_cat[[#All],[% Markup Prevailing Wage]],MATCH('County and Category Lookup'!$A41&amp;$D$3,get_cat[[#All],[Vendor Name]]&amp;get_cat[[#All],[Category]],0),),"")</f>
        <v/>
      </c>
      <c r="J41" s="29" t="str">
        <f t="array" aca="1" ref="J41" ca="1">IFERROR(INDEX(get_cat[[#All],[OSD Contract Manager]],MATCH('County and Category Lookup'!$A41&amp;$D$3,get_cat[[#All],[Vendor Name]]&amp;get_cat[[#All],[Category]],0),),"")</f>
        <v/>
      </c>
    </row>
    <row r="42" spans="1:10" ht="85.4" customHeight="1" x14ac:dyDescent="0.35">
      <c r="A42" s="24" t="str">
        <f t="array" aca="1" ref="A42" ca="1">IFERROR(INDEX(get_cat[[#All],[Vendor Name]],SMALL(IF(INDIRECT("get_cat[[#All],["&amp;$D$2&amp;"]]")="x",ROW(get_cat[[#All],[Vendor Name]])),ROW(37:37)),1),"")</f>
        <v/>
      </c>
      <c r="B42" s="9" t="str">
        <f t="array" aca="1" ref="B42" ca="1">IFERROR(INDEX(get_cat[[#All],[Contract Doc ID]],MATCH('County and Category Lookup'!$A42&amp;$D$3,get_cat[[#All],[Vendor Name]]&amp;get_cat[[#All],[Category]],0),),"")</f>
        <v/>
      </c>
      <c r="C42" s="23" t="str">
        <f t="array" aca="1" ref="C42" ca="1">IFERROR(INDEX(get_cat[[#All],[Vendor Name &amp; Contact Information]],SMALL(IF(INDIRECT("get_cat[[#All],["&amp;$D$2&amp;"]]")="x",ROW(get_cat[[#All],[Vendor Name &amp; Contact Information]])),ROW(37:37)),1),"")</f>
        <v/>
      </c>
      <c r="D42" s="30" t="str">
        <f t="array" aca="1" ref="D42" ca="1">IFERROR(INDEX(get_cat[[#All],[Emergency Contact]],MATCH('County and Category Lookup'!$A42&amp;$D$3,get_cat[[#All],[Vendor Name]]&amp;get_cat[[#All],[Category]],0),),"")</f>
        <v/>
      </c>
      <c r="E42" s="31"/>
      <c r="F42" s="10" t="str">
        <f t="array" aca="1" ref="F42" ca="1">IFERROR(INDEX(get_cat[[#All],[Email]],MATCH('County and Category Lookup'!$A42&amp;$D$3,get_cat[[#All],[Vendor Name]]&amp;get_cat[[#All],[Category]],0),),"")</f>
        <v/>
      </c>
      <c r="G42" s="13" t="str">
        <f t="array" aca="1" ref="G42" ca="1">HYPERLINK("https://www.commbuys.com/bso/external/purchaseorder/poSummary.sdo?docId="&amp;IFERROR(INDEX(get_cat[[#All],[COMMBUYS MBPO Link]],MATCH('County and Category Lookup'!$A42&amp;$D$3,get_cat[[#All],[Vendor Name]]&amp;get_cat[[#All],[Category]],0),),"")&amp;"&amp;releaseNbr=0&amp;parentUrl=contract",IFERROR(INDEX(get_cat[[#All],[COMMBUYS MBPO Link]],MATCH('County and Category Lookup'!$A42&amp;$D$3,get_cat[[#All],[Vendor Name]]&amp;get_cat[[#All],[Category]],0),),""))</f>
        <v/>
      </c>
      <c r="H42" s="9" t="str">
        <f t="array" aca="1" ref="H42" ca="1">IFERROR(INDEX(get_cat[[#All],[Prompt Pay]],MATCH('County and Category Lookup'!$A42&amp;$D$3,get_cat[[#All],[Vendor Name]]&amp;get_cat[[#All],[Category]],0),),"")</f>
        <v/>
      </c>
      <c r="I42" s="9" t="str">
        <f t="array" aca="1" ref="I42" ca="1">IFERROR(INDEX(get_cat[[#All],[% Markup Prevailing Wage]],MATCH('County and Category Lookup'!$A42&amp;$D$3,get_cat[[#All],[Vendor Name]]&amp;get_cat[[#All],[Category]],0),),"")</f>
        <v/>
      </c>
      <c r="J42" s="29" t="str">
        <f t="array" aca="1" ref="J42" ca="1">IFERROR(INDEX(get_cat[[#All],[OSD Contract Manager]],MATCH('County and Category Lookup'!$A42&amp;$D$3,get_cat[[#All],[Vendor Name]]&amp;get_cat[[#All],[Category]],0),),"")</f>
        <v/>
      </c>
    </row>
    <row r="43" spans="1:10" ht="85.4" customHeight="1" x14ac:dyDescent="0.35">
      <c r="A43" s="24" t="str">
        <f t="array" aca="1" ref="A43" ca="1">IFERROR(INDEX(get_cat[[#All],[Vendor Name]],SMALL(IF(INDIRECT("get_cat[[#All],["&amp;$D$2&amp;"]]")="x",ROW(get_cat[[#All],[Vendor Name]])),ROW(38:38)),1),"")</f>
        <v/>
      </c>
      <c r="B43" s="9" t="str">
        <f t="array" aca="1" ref="B43" ca="1">IFERROR(INDEX(get_cat[[#All],[Contract Doc ID]],MATCH('County and Category Lookup'!$A43&amp;$D$3,get_cat[[#All],[Vendor Name]]&amp;get_cat[[#All],[Category]],0),),"")</f>
        <v/>
      </c>
      <c r="C43" s="23" t="str">
        <f t="array" aca="1" ref="C43" ca="1">IFERROR(INDEX(get_cat[[#All],[Vendor Name &amp; Contact Information]],SMALL(IF(INDIRECT("get_cat[[#All],["&amp;$D$2&amp;"]]")="x",ROW(get_cat[[#All],[Vendor Name &amp; Contact Information]])),ROW(38:38)),1),"")</f>
        <v/>
      </c>
      <c r="D43" s="30" t="str">
        <f t="array" aca="1" ref="D43" ca="1">IFERROR(INDEX(get_cat[[#All],[Emergency Contact]],MATCH('County and Category Lookup'!$A43&amp;$D$3,get_cat[[#All],[Vendor Name]]&amp;get_cat[[#All],[Category]],0),),"")</f>
        <v/>
      </c>
      <c r="E43" s="31"/>
      <c r="F43" s="10" t="str">
        <f t="array" aca="1" ref="F43" ca="1">IFERROR(INDEX(get_cat[[#All],[Email]],MATCH('County and Category Lookup'!$A43&amp;$D$3,get_cat[[#All],[Vendor Name]]&amp;get_cat[[#All],[Category]],0),),"")</f>
        <v/>
      </c>
      <c r="G43" s="13" t="str">
        <f t="array" aca="1" ref="G43" ca="1">HYPERLINK("https://www.commbuys.com/bso/external/purchaseorder/poSummary.sdo?docId="&amp;IFERROR(INDEX(get_cat[[#All],[COMMBUYS MBPO Link]],MATCH('County and Category Lookup'!$A43&amp;$D$3,get_cat[[#All],[Vendor Name]]&amp;get_cat[[#All],[Category]],0),),"")&amp;"&amp;releaseNbr=0&amp;parentUrl=contract",IFERROR(INDEX(get_cat[[#All],[COMMBUYS MBPO Link]],MATCH('County and Category Lookup'!$A43&amp;$D$3,get_cat[[#All],[Vendor Name]]&amp;get_cat[[#All],[Category]],0),),""))</f>
        <v/>
      </c>
      <c r="H43" s="9" t="str">
        <f t="array" aca="1" ref="H43" ca="1">IFERROR(INDEX(get_cat[[#All],[Prompt Pay]],MATCH('County and Category Lookup'!$A43&amp;$D$3,get_cat[[#All],[Vendor Name]]&amp;get_cat[[#All],[Category]],0),),"")</f>
        <v/>
      </c>
      <c r="I43" s="9" t="str">
        <f t="array" aca="1" ref="I43" ca="1">IFERROR(INDEX(get_cat[[#All],[% Markup Prevailing Wage]],MATCH('County and Category Lookup'!$A43&amp;$D$3,get_cat[[#All],[Vendor Name]]&amp;get_cat[[#All],[Category]],0),),"")</f>
        <v/>
      </c>
      <c r="J43" s="29" t="str">
        <f t="array" aca="1" ref="J43" ca="1">IFERROR(INDEX(get_cat[[#All],[OSD Contract Manager]],MATCH('County and Category Lookup'!$A43&amp;$D$3,get_cat[[#All],[Vendor Name]]&amp;get_cat[[#All],[Category]],0),),"")</f>
        <v/>
      </c>
    </row>
    <row r="44" spans="1:10" ht="85.4" customHeight="1" x14ac:dyDescent="0.35">
      <c r="A44" s="24" t="str">
        <f t="array" aca="1" ref="A44" ca="1">IFERROR(INDEX(get_cat[[#All],[Vendor Name]],SMALL(IF(INDIRECT("get_cat[[#All],["&amp;$D$2&amp;"]]")="x",ROW(get_cat[[#All],[Vendor Name]])),ROW(39:39)),1),"")</f>
        <v/>
      </c>
      <c r="B44" s="9" t="str">
        <f t="array" aca="1" ref="B44" ca="1">IFERROR(INDEX(get_cat[[#All],[Contract Doc ID]],MATCH('County and Category Lookup'!$A44&amp;$D$3,get_cat[[#All],[Vendor Name]]&amp;get_cat[[#All],[Category]],0),),"")</f>
        <v/>
      </c>
      <c r="C44" s="23" t="str">
        <f t="array" aca="1" ref="C44" ca="1">IFERROR(INDEX(get_cat[[#All],[Vendor Name &amp; Contact Information]],SMALL(IF(INDIRECT("get_cat[[#All],["&amp;$D$2&amp;"]]")="x",ROW(get_cat[[#All],[Vendor Name &amp; Contact Information]])),ROW(39:39)),1),"")</f>
        <v/>
      </c>
      <c r="D44" s="30" t="str">
        <f t="array" aca="1" ref="D44" ca="1">IFERROR(INDEX(get_cat[[#All],[Emergency Contact]],MATCH('County and Category Lookup'!$A44&amp;$D$3,get_cat[[#All],[Vendor Name]]&amp;get_cat[[#All],[Category]],0),),"")</f>
        <v/>
      </c>
      <c r="E44" s="31"/>
      <c r="F44" s="10" t="str">
        <f t="array" aca="1" ref="F44" ca="1">IFERROR(INDEX(get_cat[[#All],[Email]],MATCH('County and Category Lookup'!$A44&amp;$D$3,get_cat[[#All],[Vendor Name]]&amp;get_cat[[#All],[Category]],0),),"")</f>
        <v/>
      </c>
      <c r="G44" s="13" t="str">
        <f t="array" aca="1" ref="G44" ca="1">HYPERLINK("https://www.commbuys.com/bso/external/purchaseorder/poSummary.sdo?docId="&amp;IFERROR(INDEX(get_cat[[#All],[COMMBUYS MBPO Link]],MATCH('County and Category Lookup'!$A44&amp;$D$3,get_cat[[#All],[Vendor Name]]&amp;get_cat[[#All],[Category]],0),),"")&amp;"&amp;releaseNbr=0&amp;parentUrl=contract",IFERROR(INDEX(get_cat[[#All],[COMMBUYS MBPO Link]],MATCH('County and Category Lookup'!$A44&amp;$D$3,get_cat[[#All],[Vendor Name]]&amp;get_cat[[#All],[Category]],0),),""))</f>
        <v/>
      </c>
      <c r="H44" s="9" t="str">
        <f t="array" aca="1" ref="H44" ca="1">IFERROR(INDEX(get_cat[[#All],[Prompt Pay]],MATCH('County and Category Lookup'!$A44&amp;$D$3,get_cat[[#All],[Vendor Name]]&amp;get_cat[[#All],[Category]],0),),"")</f>
        <v/>
      </c>
      <c r="I44" s="9" t="str">
        <f t="array" aca="1" ref="I44" ca="1">IFERROR(INDEX(get_cat[[#All],[% Markup Prevailing Wage]],MATCH('County and Category Lookup'!$A44&amp;$D$3,get_cat[[#All],[Vendor Name]]&amp;get_cat[[#All],[Category]],0),),"")</f>
        <v/>
      </c>
      <c r="J44" s="29" t="str">
        <f t="array" aca="1" ref="J44" ca="1">IFERROR(INDEX(get_cat[[#All],[OSD Contract Manager]],MATCH('County and Category Lookup'!$A44&amp;$D$3,get_cat[[#All],[Vendor Name]]&amp;get_cat[[#All],[Category]],0),),"")</f>
        <v/>
      </c>
    </row>
    <row r="45" spans="1:10" ht="85.4" customHeight="1" x14ac:dyDescent="0.35">
      <c r="A45" s="24" t="str">
        <f t="array" aca="1" ref="A45" ca="1">IFERROR(INDEX(get_cat[[#All],[Vendor Name]],SMALL(IF(INDIRECT("get_cat[[#All],["&amp;$D$2&amp;"]]")="x",ROW(get_cat[[#All],[Vendor Name]])),ROW(40:40)),1),"")</f>
        <v/>
      </c>
      <c r="B45" s="9" t="str">
        <f t="array" aca="1" ref="B45" ca="1">IFERROR(INDEX(get_cat[[#All],[Contract Doc ID]],MATCH('County and Category Lookup'!$A45&amp;$D$3,get_cat[[#All],[Vendor Name]]&amp;get_cat[[#All],[Category]],0),),"")</f>
        <v/>
      </c>
      <c r="C45" s="23" t="str">
        <f t="array" aca="1" ref="C45" ca="1">IFERROR(INDEX(get_cat[[#All],[Vendor Name &amp; Contact Information]],SMALL(IF(INDIRECT("get_cat[[#All],["&amp;$D$2&amp;"]]")="x",ROW(get_cat[[#All],[Vendor Name &amp; Contact Information]])),ROW(40:40)),1),"")</f>
        <v/>
      </c>
      <c r="D45" s="30" t="str">
        <f t="array" aca="1" ref="D45" ca="1">IFERROR(INDEX(get_cat[[#All],[Emergency Contact]],MATCH('County and Category Lookup'!$A45&amp;$D$3,get_cat[[#All],[Vendor Name]]&amp;get_cat[[#All],[Category]],0),),"")</f>
        <v/>
      </c>
      <c r="E45" s="31"/>
      <c r="F45" s="10" t="str">
        <f t="array" aca="1" ref="F45" ca="1">IFERROR(INDEX(get_cat[[#All],[Email]],MATCH('County and Category Lookup'!$A45&amp;$D$3,get_cat[[#All],[Vendor Name]]&amp;get_cat[[#All],[Category]],0),),"")</f>
        <v/>
      </c>
      <c r="G45" s="13" t="str">
        <f t="array" aca="1" ref="G45" ca="1">HYPERLINK("https://www.commbuys.com/bso/external/purchaseorder/poSummary.sdo?docId="&amp;IFERROR(INDEX(get_cat[[#All],[COMMBUYS MBPO Link]],MATCH('County and Category Lookup'!$A45&amp;$D$3,get_cat[[#All],[Vendor Name]]&amp;get_cat[[#All],[Category]],0),),"")&amp;"&amp;releaseNbr=0&amp;parentUrl=contract",IFERROR(INDEX(get_cat[[#All],[COMMBUYS MBPO Link]],MATCH('County and Category Lookup'!$A45&amp;$D$3,get_cat[[#All],[Vendor Name]]&amp;get_cat[[#All],[Category]],0),),""))</f>
        <v/>
      </c>
      <c r="H45" s="9" t="str">
        <f t="array" aca="1" ref="H45" ca="1">IFERROR(INDEX(get_cat[[#All],[Prompt Pay]],MATCH('County and Category Lookup'!$A45&amp;$D$3,get_cat[[#All],[Vendor Name]]&amp;get_cat[[#All],[Category]],0),),"")</f>
        <v/>
      </c>
      <c r="I45" s="9" t="str">
        <f t="array" aca="1" ref="I45" ca="1">IFERROR(INDEX(get_cat[[#All],[% Markup Prevailing Wage]],MATCH('County and Category Lookup'!$A45&amp;$D$3,get_cat[[#All],[Vendor Name]]&amp;get_cat[[#All],[Category]],0),),"")</f>
        <v/>
      </c>
      <c r="J45" s="29" t="str">
        <f t="array" aca="1" ref="J45" ca="1">IFERROR(INDEX(get_cat[[#All],[OSD Contract Manager]],MATCH('County and Category Lookup'!$A45&amp;$D$3,get_cat[[#All],[Vendor Name]]&amp;get_cat[[#All],[Category]],0),),"")</f>
        <v/>
      </c>
    </row>
    <row r="46" spans="1:10" ht="85.4" customHeight="1" x14ac:dyDescent="0.35">
      <c r="A46" s="24" t="str">
        <f t="array" aca="1" ref="A46" ca="1">IFERROR(INDEX(get_cat[[#All],[Vendor Name]],SMALL(IF(INDIRECT("get_cat[[#All],["&amp;$D$2&amp;"]]")="x",ROW(get_cat[[#All],[Vendor Name]])),ROW(41:41)),1),"")</f>
        <v/>
      </c>
      <c r="B46" s="9" t="str">
        <f t="array" aca="1" ref="B46" ca="1">IFERROR(INDEX(get_cat[[#All],[Contract Doc ID]],MATCH('County and Category Lookup'!$A46&amp;$D$3,get_cat[[#All],[Vendor Name]]&amp;get_cat[[#All],[Category]],0),),"")</f>
        <v/>
      </c>
      <c r="C46" s="23" t="str">
        <f t="array" aca="1" ref="C46" ca="1">IFERROR(INDEX(get_cat[[#All],[Vendor Name &amp; Contact Information]],SMALL(IF(INDIRECT("get_cat[[#All],["&amp;$D$2&amp;"]]")="x",ROW(get_cat[[#All],[Vendor Name &amp; Contact Information]])),ROW(41:41)),1),"")</f>
        <v/>
      </c>
      <c r="D46" s="30" t="str">
        <f t="array" aca="1" ref="D46" ca="1">IFERROR(INDEX(get_cat[[#All],[Emergency Contact]],MATCH('County and Category Lookup'!$A46&amp;$D$3,get_cat[[#All],[Vendor Name]]&amp;get_cat[[#All],[Category]],0),),"")</f>
        <v/>
      </c>
      <c r="E46" s="31"/>
      <c r="F46" s="10" t="str">
        <f t="array" aca="1" ref="F46" ca="1">IFERROR(INDEX(get_cat[[#All],[Email]],MATCH('County and Category Lookup'!$A46&amp;$D$3,get_cat[[#All],[Vendor Name]]&amp;get_cat[[#All],[Category]],0),),"")</f>
        <v/>
      </c>
      <c r="G46" s="13" t="str">
        <f t="array" aca="1" ref="G46" ca="1">HYPERLINK("https://www.commbuys.com/bso/external/purchaseorder/poSummary.sdo?docId="&amp;IFERROR(INDEX(get_cat[[#All],[COMMBUYS MBPO Link]],MATCH('County and Category Lookup'!$A46&amp;$D$3,get_cat[[#All],[Vendor Name]]&amp;get_cat[[#All],[Category]],0),),"")&amp;"&amp;releaseNbr=0&amp;parentUrl=contract",IFERROR(INDEX(get_cat[[#All],[COMMBUYS MBPO Link]],MATCH('County and Category Lookup'!$A46&amp;$D$3,get_cat[[#All],[Vendor Name]]&amp;get_cat[[#All],[Category]],0),),""))</f>
        <v/>
      </c>
      <c r="H46" s="9" t="str">
        <f t="array" aca="1" ref="H46" ca="1">IFERROR(INDEX(get_cat[[#All],[Prompt Pay]],MATCH('County and Category Lookup'!$A46&amp;$D$3,get_cat[[#All],[Vendor Name]]&amp;get_cat[[#All],[Category]],0),),"")</f>
        <v/>
      </c>
      <c r="I46" s="9" t="str">
        <f t="array" aca="1" ref="I46" ca="1">IFERROR(INDEX(get_cat[[#All],[% Markup Prevailing Wage]],MATCH('County and Category Lookup'!$A46&amp;$D$3,get_cat[[#All],[Vendor Name]]&amp;get_cat[[#All],[Category]],0),),"")</f>
        <v/>
      </c>
      <c r="J46" s="29" t="str">
        <f t="array" aca="1" ref="J46" ca="1">IFERROR(INDEX(get_cat[[#All],[OSD Contract Manager]],MATCH('County and Category Lookup'!$A46&amp;$D$3,get_cat[[#All],[Vendor Name]]&amp;get_cat[[#All],[Category]],0),),"")</f>
        <v/>
      </c>
    </row>
    <row r="47" spans="1:10" ht="85.4" customHeight="1" x14ac:dyDescent="0.35">
      <c r="A47" s="24" t="str">
        <f t="array" aca="1" ref="A47" ca="1">IFERROR(INDEX(get_cat[[#All],[Vendor Name]],SMALL(IF(INDIRECT("get_cat[[#All],["&amp;$D$2&amp;"]]")="x",ROW(get_cat[[#All],[Vendor Name]])),ROW(42:42)),1),"")</f>
        <v/>
      </c>
      <c r="B47" s="9" t="str">
        <f t="array" aca="1" ref="B47" ca="1">IFERROR(INDEX(get_cat[[#All],[Contract Doc ID]],MATCH('County and Category Lookup'!$A47&amp;$D$3,get_cat[[#All],[Vendor Name]]&amp;get_cat[[#All],[Category]],0),),"")</f>
        <v/>
      </c>
      <c r="C47" s="23" t="str">
        <f t="array" aca="1" ref="C47" ca="1">IFERROR(INDEX(get_cat[[#All],[Vendor Name &amp; Contact Information]],SMALL(IF(INDIRECT("get_cat[[#All],["&amp;$D$2&amp;"]]")="x",ROW(get_cat[[#All],[Vendor Name &amp; Contact Information]])),ROW(42:42)),1),"")</f>
        <v/>
      </c>
      <c r="D47" s="30" t="str">
        <f t="array" aca="1" ref="D47" ca="1">IFERROR(INDEX(get_cat[[#All],[Emergency Contact]],MATCH('County and Category Lookup'!$A47&amp;$D$3,get_cat[[#All],[Vendor Name]]&amp;get_cat[[#All],[Category]],0),),"")</f>
        <v/>
      </c>
      <c r="E47" s="31"/>
      <c r="F47" s="10" t="str">
        <f t="array" aca="1" ref="F47" ca="1">IFERROR(INDEX(get_cat[[#All],[Email]],MATCH('County and Category Lookup'!$A47&amp;$D$3,get_cat[[#All],[Vendor Name]]&amp;get_cat[[#All],[Category]],0),),"")</f>
        <v/>
      </c>
      <c r="G47" s="13" t="str">
        <f t="array" aca="1" ref="G47" ca="1">HYPERLINK("https://www.commbuys.com/bso/external/purchaseorder/poSummary.sdo?docId="&amp;IFERROR(INDEX(get_cat[[#All],[COMMBUYS MBPO Link]],MATCH('County and Category Lookup'!$A47&amp;$D$3,get_cat[[#All],[Vendor Name]]&amp;get_cat[[#All],[Category]],0),),"")&amp;"&amp;releaseNbr=0&amp;parentUrl=contract",IFERROR(INDEX(get_cat[[#All],[COMMBUYS MBPO Link]],MATCH('County and Category Lookup'!$A47&amp;$D$3,get_cat[[#All],[Vendor Name]]&amp;get_cat[[#All],[Category]],0),),""))</f>
        <v/>
      </c>
      <c r="H47" s="9" t="str">
        <f t="array" aca="1" ref="H47" ca="1">IFERROR(INDEX(get_cat[[#All],[Prompt Pay]],MATCH('County and Category Lookup'!$A47&amp;$D$3,get_cat[[#All],[Vendor Name]]&amp;get_cat[[#All],[Category]],0),),"")</f>
        <v/>
      </c>
      <c r="I47" s="9" t="str">
        <f t="array" aca="1" ref="I47" ca="1">IFERROR(INDEX(get_cat[[#All],[% Markup Prevailing Wage]],MATCH('County and Category Lookup'!$A47&amp;$D$3,get_cat[[#All],[Vendor Name]]&amp;get_cat[[#All],[Category]],0),),"")</f>
        <v/>
      </c>
      <c r="J47" s="29" t="str">
        <f t="array" aca="1" ref="J47" ca="1">IFERROR(INDEX(get_cat[[#All],[OSD Contract Manager]],MATCH('County and Category Lookup'!$A47&amp;$D$3,get_cat[[#All],[Vendor Name]]&amp;get_cat[[#All],[Category]],0),),"")</f>
        <v/>
      </c>
    </row>
    <row r="48" spans="1:10" ht="85.4" customHeight="1" x14ac:dyDescent="0.35">
      <c r="A48" s="24" t="str">
        <f t="array" aca="1" ref="A48" ca="1">IFERROR(INDEX(get_cat[[#All],[Vendor Name]],SMALL(IF(INDIRECT("get_cat[[#All],["&amp;$D$2&amp;"]]")="x",ROW(get_cat[[#All],[Vendor Name]])),ROW(43:43)),1),"")</f>
        <v/>
      </c>
      <c r="B48" s="9" t="str">
        <f t="array" aca="1" ref="B48" ca="1">IFERROR(INDEX(get_cat[[#All],[Contract Doc ID]],MATCH('County and Category Lookup'!$A48&amp;$D$3,get_cat[[#All],[Vendor Name]]&amp;get_cat[[#All],[Category]],0),),"")</f>
        <v/>
      </c>
      <c r="C48" s="23" t="str">
        <f t="array" aca="1" ref="C48" ca="1">IFERROR(INDEX(get_cat[[#All],[Vendor Name &amp; Contact Information]],SMALL(IF(INDIRECT("get_cat[[#All],["&amp;$D$2&amp;"]]")="x",ROW(get_cat[[#All],[Vendor Name &amp; Contact Information]])),ROW(43:43)),1),"")</f>
        <v/>
      </c>
      <c r="D48" s="30" t="str">
        <f t="array" aca="1" ref="D48" ca="1">IFERROR(INDEX(get_cat[[#All],[Emergency Contact]],MATCH('County and Category Lookup'!$A48&amp;$D$3,get_cat[[#All],[Vendor Name]]&amp;get_cat[[#All],[Category]],0),),"")</f>
        <v/>
      </c>
      <c r="E48" s="31"/>
      <c r="F48" s="10" t="str">
        <f t="array" aca="1" ref="F48" ca="1">IFERROR(INDEX(get_cat[[#All],[Email]],MATCH('County and Category Lookup'!$A48&amp;$D$3,get_cat[[#All],[Vendor Name]]&amp;get_cat[[#All],[Category]],0),),"")</f>
        <v/>
      </c>
      <c r="G48" s="13" t="str">
        <f t="array" aca="1" ref="G48" ca="1">HYPERLINK("https://www.commbuys.com/bso/external/purchaseorder/poSummary.sdo?docId="&amp;IFERROR(INDEX(get_cat[[#All],[COMMBUYS MBPO Link]],MATCH('County and Category Lookup'!$A48&amp;$D$3,get_cat[[#All],[Vendor Name]]&amp;get_cat[[#All],[Category]],0),),"")&amp;"&amp;releaseNbr=0&amp;parentUrl=contract",IFERROR(INDEX(get_cat[[#All],[COMMBUYS MBPO Link]],MATCH('County and Category Lookup'!$A48&amp;$D$3,get_cat[[#All],[Vendor Name]]&amp;get_cat[[#All],[Category]],0),),""))</f>
        <v/>
      </c>
      <c r="H48" s="9" t="str">
        <f t="array" aca="1" ref="H48" ca="1">IFERROR(INDEX(get_cat[[#All],[Prompt Pay]],MATCH('County and Category Lookup'!$A48&amp;$D$3,get_cat[[#All],[Vendor Name]]&amp;get_cat[[#All],[Category]],0),),"")</f>
        <v/>
      </c>
      <c r="I48" s="9" t="str">
        <f t="array" aca="1" ref="I48" ca="1">IFERROR(INDEX(get_cat[[#All],[% Markup Prevailing Wage]],MATCH('County and Category Lookup'!$A48&amp;$D$3,get_cat[[#All],[Vendor Name]]&amp;get_cat[[#All],[Category]],0),),"")</f>
        <v/>
      </c>
      <c r="J48" s="29" t="str">
        <f t="array" aca="1" ref="J48" ca="1">IFERROR(INDEX(get_cat[[#All],[OSD Contract Manager]],MATCH('County and Category Lookup'!$A48&amp;$D$3,get_cat[[#All],[Vendor Name]]&amp;get_cat[[#All],[Category]],0),),"")</f>
        <v/>
      </c>
    </row>
    <row r="49" spans="1:10" ht="85.4" customHeight="1" x14ac:dyDescent="0.35">
      <c r="A49" s="24" t="str">
        <f t="array" aca="1" ref="A49" ca="1">IFERROR(INDEX(get_cat[[#All],[Vendor Name]],SMALL(IF(INDIRECT("get_cat[[#All],["&amp;$D$2&amp;"]]")="x",ROW(get_cat[[#All],[Vendor Name]])),ROW(44:44)),1),"")</f>
        <v/>
      </c>
      <c r="B49" s="9" t="str">
        <f t="array" aca="1" ref="B49" ca="1">IFERROR(INDEX(get_cat[[#All],[Contract Doc ID]],MATCH('County and Category Lookup'!$A49&amp;$D$3,get_cat[[#All],[Vendor Name]]&amp;get_cat[[#All],[Category]],0),),"")</f>
        <v/>
      </c>
      <c r="C49" s="23" t="str">
        <f t="array" aca="1" ref="C49" ca="1">IFERROR(INDEX(get_cat[[#All],[Vendor Name &amp; Contact Information]],SMALL(IF(INDIRECT("get_cat[[#All],["&amp;$D$2&amp;"]]")="x",ROW(get_cat[[#All],[Vendor Name &amp; Contact Information]])),ROW(44:44)),1),"")</f>
        <v/>
      </c>
      <c r="D49" s="30" t="str">
        <f t="array" aca="1" ref="D49" ca="1">IFERROR(INDEX(get_cat[[#All],[Emergency Contact]],MATCH('County and Category Lookup'!$A49&amp;$D$3,get_cat[[#All],[Vendor Name]]&amp;get_cat[[#All],[Category]],0),),"")</f>
        <v/>
      </c>
      <c r="E49" s="31"/>
      <c r="F49" s="10" t="str">
        <f t="array" aca="1" ref="F49" ca="1">IFERROR(INDEX(get_cat[[#All],[Email]],MATCH('County and Category Lookup'!$A49&amp;$D$3,get_cat[[#All],[Vendor Name]]&amp;get_cat[[#All],[Category]],0),),"")</f>
        <v/>
      </c>
      <c r="G49" s="13" t="str">
        <f t="array" aca="1" ref="G49" ca="1">HYPERLINK("https://www.commbuys.com/bso/external/purchaseorder/poSummary.sdo?docId="&amp;IFERROR(INDEX(get_cat[[#All],[COMMBUYS MBPO Link]],MATCH('County and Category Lookup'!$A49&amp;$D$3,get_cat[[#All],[Vendor Name]]&amp;get_cat[[#All],[Category]],0),),"")&amp;"&amp;releaseNbr=0&amp;parentUrl=contract",IFERROR(INDEX(get_cat[[#All],[COMMBUYS MBPO Link]],MATCH('County and Category Lookup'!$A49&amp;$D$3,get_cat[[#All],[Vendor Name]]&amp;get_cat[[#All],[Category]],0),),""))</f>
        <v/>
      </c>
      <c r="H49" s="9" t="str">
        <f t="array" aca="1" ref="H49" ca="1">IFERROR(INDEX(get_cat[[#All],[Prompt Pay]],MATCH('County and Category Lookup'!$A49&amp;$D$3,get_cat[[#All],[Vendor Name]]&amp;get_cat[[#All],[Category]],0),),"")</f>
        <v/>
      </c>
      <c r="I49" s="9" t="str">
        <f t="array" aca="1" ref="I49" ca="1">IFERROR(INDEX(get_cat[[#All],[% Markup Prevailing Wage]],MATCH('County and Category Lookup'!$A49&amp;$D$3,get_cat[[#All],[Vendor Name]]&amp;get_cat[[#All],[Category]],0),),"")</f>
        <v/>
      </c>
      <c r="J49" s="29" t="str">
        <f t="array" aca="1" ref="J49" ca="1">IFERROR(INDEX(get_cat[[#All],[OSD Contract Manager]],MATCH('County and Category Lookup'!$A49&amp;$D$3,get_cat[[#All],[Vendor Name]]&amp;get_cat[[#All],[Category]],0),),"")</f>
        <v/>
      </c>
    </row>
    <row r="50" spans="1:10" ht="85.4" customHeight="1" x14ac:dyDescent="0.35">
      <c r="A50" s="24" t="str">
        <f t="array" aca="1" ref="A50" ca="1">IFERROR(INDEX(get_cat[[#All],[Vendor Name]],SMALL(IF(INDIRECT("get_cat[[#All],["&amp;$D$2&amp;"]]")="x",ROW(get_cat[[#All],[Vendor Name]])),ROW(45:45)),1),"")</f>
        <v/>
      </c>
      <c r="B50" s="9" t="str">
        <f t="array" aca="1" ref="B50" ca="1">IFERROR(INDEX(get_cat[[#All],[Contract Doc ID]],MATCH('County and Category Lookup'!$A50&amp;$D$3,get_cat[[#All],[Vendor Name]]&amp;get_cat[[#All],[Category]],0),),"")</f>
        <v/>
      </c>
      <c r="C50" s="23" t="str">
        <f t="array" aca="1" ref="C50" ca="1">IFERROR(INDEX(get_cat[[#All],[Vendor Name &amp; Contact Information]],SMALL(IF(INDIRECT("get_cat[[#All],["&amp;$D$2&amp;"]]")="x",ROW(get_cat[[#All],[Vendor Name &amp; Contact Information]])),ROW(45:45)),1),"")</f>
        <v/>
      </c>
      <c r="D50" s="30" t="str">
        <f t="array" aca="1" ref="D50" ca="1">IFERROR(INDEX(get_cat[[#All],[Emergency Contact]],MATCH('County and Category Lookup'!$A50&amp;$D$3,get_cat[[#All],[Vendor Name]]&amp;get_cat[[#All],[Category]],0),),"")</f>
        <v/>
      </c>
      <c r="E50" s="31"/>
      <c r="F50" s="10" t="str">
        <f t="array" aca="1" ref="F50" ca="1">IFERROR(INDEX(get_cat[[#All],[Email]],MATCH('County and Category Lookup'!$A50&amp;$D$3,get_cat[[#All],[Vendor Name]]&amp;get_cat[[#All],[Category]],0),),"")</f>
        <v/>
      </c>
      <c r="G50" s="13" t="str">
        <f t="array" aca="1" ref="G50" ca="1">HYPERLINK("https://www.commbuys.com/bso/external/purchaseorder/poSummary.sdo?docId="&amp;IFERROR(INDEX(get_cat[[#All],[COMMBUYS MBPO Link]],MATCH('County and Category Lookup'!$A50&amp;$D$3,get_cat[[#All],[Vendor Name]]&amp;get_cat[[#All],[Category]],0),),"")&amp;"&amp;releaseNbr=0&amp;parentUrl=contract",IFERROR(INDEX(get_cat[[#All],[COMMBUYS MBPO Link]],MATCH('County and Category Lookup'!$A50&amp;$D$3,get_cat[[#All],[Vendor Name]]&amp;get_cat[[#All],[Category]],0),),""))</f>
        <v/>
      </c>
      <c r="H50" s="9" t="str">
        <f t="array" aca="1" ref="H50" ca="1">IFERROR(INDEX(get_cat[[#All],[Prompt Pay]],MATCH('County and Category Lookup'!$A50&amp;$D$3,get_cat[[#All],[Vendor Name]]&amp;get_cat[[#All],[Category]],0),),"")</f>
        <v/>
      </c>
      <c r="I50" s="9" t="str">
        <f t="array" aca="1" ref="I50" ca="1">IFERROR(INDEX(get_cat[[#All],[% Markup Prevailing Wage]],MATCH('County and Category Lookup'!$A50&amp;$D$3,get_cat[[#All],[Vendor Name]]&amp;get_cat[[#All],[Category]],0),),"")</f>
        <v/>
      </c>
      <c r="J50" s="29" t="str">
        <f t="array" aca="1" ref="J50" ca="1">IFERROR(INDEX(get_cat[[#All],[OSD Contract Manager]],MATCH('County and Category Lookup'!$A50&amp;$D$3,get_cat[[#All],[Vendor Name]]&amp;get_cat[[#All],[Category]],0),),"")</f>
        <v/>
      </c>
    </row>
    <row r="51" spans="1:10" ht="85.4" customHeight="1" x14ac:dyDescent="0.35">
      <c r="A51" s="24" t="str">
        <f t="array" aca="1" ref="A51" ca="1">IFERROR(INDEX(get_cat[[#All],[Vendor Name]],SMALL(IF(INDIRECT("get_cat[[#All],["&amp;$D$2&amp;"]]")="x",ROW(get_cat[[#All],[Vendor Name]])),ROW(46:46)),1),"")</f>
        <v/>
      </c>
      <c r="B51" s="9" t="str">
        <f t="array" aca="1" ref="B51" ca="1">IFERROR(INDEX(get_cat[[#All],[Contract Doc ID]],MATCH('County and Category Lookup'!$A51&amp;$D$3,get_cat[[#All],[Vendor Name]]&amp;get_cat[[#All],[Category]],0),),"")</f>
        <v/>
      </c>
      <c r="C51" s="23" t="str">
        <f t="array" aca="1" ref="C51" ca="1">IFERROR(INDEX(get_cat[[#All],[Vendor Name &amp; Contact Information]],SMALL(IF(INDIRECT("get_cat[[#All],["&amp;$D$2&amp;"]]")="x",ROW(get_cat[[#All],[Vendor Name &amp; Contact Information]])),ROW(46:46)),1),"")</f>
        <v/>
      </c>
      <c r="D51" s="30" t="str">
        <f t="array" aca="1" ref="D51" ca="1">IFERROR(INDEX(get_cat[[#All],[Emergency Contact]],MATCH('County and Category Lookup'!$A51&amp;$D$3,get_cat[[#All],[Vendor Name]]&amp;get_cat[[#All],[Category]],0),),"")</f>
        <v/>
      </c>
      <c r="E51" s="31"/>
      <c r="F51" s="10" t="str">
        <f t="array" aca="1" ref="F51" ca="1">IFERROR(INDEX(get_cat[[#All],[Email]],MATCH('County and Category Lookup'!$A51&amp;$D$3,get_cat[[#All],[Vendor Name]]&amp;get_cat[[#All],[Category]],0),),"")</f>
        <v/>
      </c>
      <c r="G51" s="13" t="str">
        <f t="array" aca="1" ref="G51" ca="1">HYPERLINK("https://www.commbuys.com/bso/external/purchaseorder/poSummary.sdo?docId="&amp;IFERROR(INDEX(get_cat[[#All],[COMMBUYS MBPO Link]],MATCH('County and Category Lookup'!$A51&amp;$D$3,get_cat[[#All],[Vendor Name]]&amp;get_cat[[#All],[Category]],0),),"")&amp;"&amp;releaseNbr=0&amp;parentUrl=contract",IFERROR(INDEX(get_cat[[#All],[COMMBUYS MBPO Link]],MATCH('County and Category Lookup'!$A51&amp;$D$3,get_cat[[#All],[Vendor Name]]&amp;get_cat[[#All],[Category]],0),),""))</f>
        <v/>
      </c>
      <c r="H51" s="9" t="str">
        <f t="array" aca="1" ref="H51" ca="1">IFERROR(INDEX(get_cat[[#All],[Prompt Pay]],MATCH('County and Category Lookup'!$A51&amp;$D$3,get_cat[[#All],[Vendor Name]]&amp;get_cat[[#All],[Category]],0),),"")</f>
        <v/>
      </c>
      <c r="I51" s="9" t="str">
        <f t="array" aca="1" ref="I51" ca="1">IFERROR(INDEX(get_cat[[#All],[% Markup Prevailing Wage]],MATCH('County and Category Lookup'!$A51&amp;$D$3,get_cat[[#All],[Vendor Name]]&amp;get_cat[[#All],[Category]],0),),"")</f>
        <v/>
      </c>
      <c r="J51" s="29" t="str">
        <f t="array" aca="1" ref="J51" ca="1">IFERROR(INDEX(get_cat[[#All],[OSD Contract Manager]],MATCH('County and Category Lookup'!$A51&amp;$D$3,get_cat[[#All],[Vendor Name]]&amp;get_cat[[#All],[Category]],0),),"")</f>
        <v/>
      </c>
    </row>
    <row r="52" spans="1:10" ht="85.4" customHeight="1" x14ac:dyDescent="0.35">
      <c r="A52" s="24" t="str">
        <f t="array" aca="1" ref="A52" ca="1">IFERROR(INDEX(get_cat[[#All],[Vendor Name]],SMALL(IF(INDIRECT("get_cat[[#All],["&amp;$D$2&amp;"]]")="x",ROW(get_cat[[#All],[Vendor Name]])),ROW(47:47)),1),"")</f>
        <v/>
      </c>
      <c r="B52" s="9" t="str">
        <f t="array" aca="1" ref="B52" ca="1">IFERROR(INDEX(get_cat[[#All],[Contract Doc ID]],MATCH('County and Category Lookup'!$A52&amp;$D$3,get_cat[[#All],[Vendor Name]]&amp;get_cat[[#All],[Category]],0),),"")</f>
        <v/>
      </c>
      <c r="C52" s="23" t="str">
        <f t="array" aca="1" ref="C52" ca="1">IFERROR(INDEX(get_cat[[#All],[Vendor Name &amp; Contact Information]],SMALL(IF(INDIRECT("get_cat[[#All],["&amp;$D$2&amp;"]]")="x",ROW(get_cat[[#All],[Vendor Name &amp; Contact Information]])),ROW(47:47)),1),"")</f>
        <v/>
      </c>
      <c r="D52" s="30" t="str">
        <f t="array" aca="1" ref="D52" ca="1">IFERROR(INDEX(get_cat[[#All],[Emergency Contact]],MATCH('County and Category Lookup'!$A52&amp;$D$3,get_cat[[#All],[Vendor Name]]&amp;get_cat[[#All],[Category]],0),),"")</f>
        <v/>
      </c>
      <c r="E52" s="31"/>
      <c r="F52" s="10" t="str">
        <f t="array" aca="1" ref="F52" ca="1">IFERROR(INDEX(get_cat[[#All],[Email]],MATCH('County and Category Lookup'!$A52&amp;$D$3,get_cat[[#All],[Vendor Name]]&amp;get_cat[[#All],[Category]],0),),"")</f>
        <v/>
      </c>
      <c r="G52" s="13" t="str">
        <f t="array" aca="1" ref="G52" ca="1">HYPERLINK("https://www.commbuys.com/bso/external/purchaseorder/poSummary.sdo?docId="&amp;IFERROR(INDEX(get_cat[[#All],[COMMBUYS MBPO Link]],MATCH('County and Category Lookup'!$A52&amp;$D$3,get_cat[[#All],[Vendor Name]]&amp;get_cat[[#All],[Category]],0),),"")&amp;"&amp;releaseNbr=0&amp;parentUrl=contract",IFERROR(INDEX(get_cat[[#All],[COMMBUYS MBPO Link]],MATCH('County and Category Lookup'!$A52&amp;$D$3,get_cat[[#All],[Vendor Name]]&amp;get_cat[[#All],[Category]],0),),""))</f>
        <v/>
      </c>
      <c r="H52" s="9" t="str">
        <f t="array" aca="1" ref="H52" ca="1">IFERROR(INDEX(get_cat[[#All],[Prompt Pay]],MATCH('County and Category Lookup'!$A52&amp;$D$3,get_cat[[#All],[Vendor Name]]&amp;get_cat[[#All],[Category]],0),),"")</f>
        <v/>
      </c>
      <c r="I52" s="9" t="str">
        <f t="array" aca="1" ref="I52" ca="1">IFERROR(INDEX(get_cat[[#All],[% Markup Prevailing Wage]],MATCH('County and Category Lookup'!$A52&amp;$D$3,get_cat[[#All],[Vendor Name]]&amp;get_cat[[#All],[Category]],0),),"")</f>
        <v/>
      </c>
      <c r="J52" s="29" t="str">
        <f t="array" aca="1" ref="J52" ca="1">IFERROR(INDEX(get_cat[[#All],[OSD Contract Manager]],MATCH('County and Category Lookup'!$A52&amp;$D$3,get_cat[[#All],[Vendor Name]]&amp;get_cat[[#All],[Category]],0),),"")</f>
        <v/>
      </c>
    </row>
    <row r="53" spans="1:10" ht="85.4" customHeight="1" x14ac:dyDescent="0.35">
      <c r="A53" s="24" t="str">
        <f t="array" aca="1" ref="A53" ca="1">IFERROR(INDEX(get_cat[[#All],[Vendor Name]],SMALL(IF(INDIRECT("get_cat[[#All],["&amp;$D$2&amp;"]]")="x",ROW(get_cat[[#All],[Vendor Name]])),ROW(48:48)),1),"")</f>
        <v/>
      </c>
      <c r="B53" s="9" t="str">
        <f t="array" aca="1" ref="B53" ca="1">IFERROR(INDEX(get_cat[[#All],[Contract Doc ID]],MATCH('County and Category Lookup'!$A53&amp;$D$3,get_cat[[#All],[Vendor Name]]&amp;get_cat[[#All],[Category]],0),),"")</f>
        <v/>
      </c>
      <c r="C53" s="23" t="str">
        <f t="array" aca="1" ref="C53" ca="1">IFERROR(INDEX(get_cat[[#All],[Vendor Name &amp; Contact Information]],SMALL(IF(INDIRECT("get_cat[[#All],["&amp;$D$2&amp;"]]")="x",ROW(get_cat[[#All],[Vendor Name &amp; Contact Information]])),ROW(48:48)),1),"")</f>
        <v/>
      </c>
      <c r="D53" s="30" t="str">
        <f t="array" aca="1" ref="D53" ca="1">IFERROR(INDEX(get_cat[[#All],[Emergency Contact]],MATCH('County and Category Lookup'!$A53&amp;$D$3,get_cat[[#All],[Vendor Name]]&amp;get_cat[[#All],[Category]],0),),"")</f>
        <v/>
      </c>
      <c r="E53" s="31"/>
      <c r="F53" s="10" t="str">
        <f t="array" aca="1" ref="F53" ca="1">IFERROR(INDEX(get_cat[[#All],[Email]],MATCH('County and Category Lookup'!$A53&amp;$D$3,get_cat[[#All],[Vendor Name]]&amp;get_cat[[#All],[Category]],0),),"")</f>
        <v/>
      </c>
      <c r="G53" s="13" t="str">
        <f t="array" aca="1" ref="G53" ca="1">HYPERLINK("https://www.commbuys.com/bso/external/purchaseorder/poSummary.sdo?docId="&amp;IFERROR(INDEX(get_cat[[#All],[COMMBUYS MBPO Link]],MATCH('County and Category Lookup'!$A53&amp;$D$3,get_cat[[#All],[Vendor Name]]&amp;get_cat[[#All],[Category]],0),),"")&amp;"&amp;releaseNbr=0&amp;parentUrl=contract",IFERROR(INDEX(get_cat[[#All],[COMMBUYS MBPO Link]],MATCH('County and Category Lookup'!$A53&amp;$D$3,get_cat[[#All],[Vendor Name]]&amp;get_cat[[#All],[Category]],0),),""))</f>
        <v/>
      </c>
      <c r="H53" s="9" t="str">
        <f t="array" aca="1" ref="H53" ca="1">IFERROR(INDEX(get_cat[[#All],[Prompt Pay]],MATCH('County and Category Lookup'!$A53&amp;$D$3,get_cat[[#All],[Vendor Name]]&amp;get_cat[[#All],[Category]],0),),"")</f>
        <v/>
      </c>
      <c r="I53" s="9" t="str">
        <f t="array" aca="1" ref="I53" ca="1">IFERROR(INDEX(get_cat[[#All],[% Markup Prevailing Wage]],MATCH('County and Category Lookup'!$A53&amp;$D$3,get_cat[[#All],[Vendor Name]]&amp;get_cat[[#All],[Category]],0),),"")</f>
        <v/>
      </c>
      <c r="J53" s="29" t="str">
        <f t="array" aca="1" ref="J53" ca="1">IFERROR(INDEX(get_cat[[#All],[OSD Contract Manager]],MATCH('County and Category Lookup'!$A53&amp;$D$3,get_cat[[#All],[Vendor Name]]&amp;get_cat[[#All],[Category]],0),),"")</f>
        <v/>
      </c>
    </row>
    <row r="54" spans="1:10" ht="85.4" customHeight="1" x14ac:dyDescent="0.35">
      <c r="A54" s="24" t="str">
        <f t="array" aca="1" ref="A54" ca="1">IFERROR(INDEX(get_cat[[#All],[Vendor Name]],SMALL(IF(INDIRECT("get_cat[[#All],["&amp;$D$2&amp;"]]")="x",ROW(get_cat[[#All],[Vendor Name]])),ROW(49:49)),1),"")</f>
        <v/>
      </c>
      <c r="B54" s="9" t="str">
        <f t="array" aca="1" ref="B54" ca="1">IFERROR(INDEX(get_cat[[#All],[Contract Doc ID]],MATCH('County and Category Lookup'!$A54&amp;$D$3,get_cat[[#All],[Vendor Name]]&amp;get_cat[[#All],[Category]],0),),"")</f>
        <v/>
      </c>
      <c r="C54" s="23" t="str">
        <f t="array" aca="1" ref="C54" ca="1">IFERROR(INDEX(get_cat[[#All],[Vendor Name &amp; Contact Information]],SMALL(IF(INDIRECT("get_cat[[#All],["&amp;$D$2&amp;"]]")="x",ROW(get_cat[[#All],[Vendor Name &amp; Contact Information]])),ROW(49:49)),1),"")</f>
        <v/>
      </c>
      <c r="D54" s="30" t="str">
        <f t="array" aca="1" ref="D54" ca="1">IFERROR(INDEX(get_cat[[#All],[Emergency Contact]],MATCH('County and Category Lookup'!$A54&amp;$D$3,get_cat[[#All],[Vendor Name]]&amp;get_cat[[#All],[Category]],0),),"")</f>
        <v/>
      </c>
      <c r="E54" s="31"/>
      <c r="F54" s="10" t="str">
        <f t="array" aca="1" ref="F54" ca="1">IFERROR(INDEX(get_cat[[#All],[Email]],MATCH('County and Category Lookup'!$A54&amp;$D$3,get_cat[[#All],[Vendor Name]]&amp;get_cat[[#All],[Category]],0),),"")</f>
        <v/>
      </c>
      <c r="G54" s="13" t="str">
        <f t="array" aca="1" ref="G54" ca="1">HYPERLINK("https://www.commbuys.com/bso/external/purchaseorder/poSummary.sdo?docId="&amp;IFERROR(INDEX(get_cat[[#All],[COMMBUYS MBPO Link]],MATCH('County and Category Lookup'!$A54&amp;$D$3,get_cat[[#All],[Vendor Name]]&amp;get_cat[[#All],[Category]],0),),"")&amp;"&amp;releaseNbr=0&amp;parentUrl=contract",IFERROR(INDEX(get_cat[[#All],[COMMBUYS MBPO Link]],MATCH('County and Category Lookup'!$A54&amp;$D$3,get_cat[[#All],[Vendor Name]]&amp;get_cat[[#All],[Category]],0),),""))</f>
        <v/>
      </c>
      <c r="H54" s="9" t="str">
        <f t="array" aca="1" ref="H54" ca="1">IFERROR(INDEX(get_cat[[#All],[Prompt Pay]],MATCH('County and Category Lookup'!$A54&amp;$D$3,get_cat[[#All],[Vendor Name]]&amp;get_cat[[#All],[Category]],0),),"")</f>
        <v/>
      </c>
      <c r="I54" s="9" t="str">
        <f t="array" aca="1" ref="I54" ca="1">IFERROR(INDEX(get_cat[[#All],[% Markup Prevailing Wage]],MATCH('County and Category Lookup'!$A54&amp;$D$3,get_cat[[#All],[Vendor Name]]&amp;get_cat[[#All],[Category]],0),),"")</f>
        <v/>
      </c>
      <c r="J54" s="29" t="str">
        <f t="array" aca="1" ref="J54" ca="1">IFERROR(INDEX(get_cat[[#All],[OSD Contract Manager]],MATCH('County and Category Lookup'!$A54&amp;$D$3,get_cat[[#All],[Vendor Name]]&amp;get_cat[[#All],[Category]],0),),"")</f>
        <v/>
      </c>
    </row>
    <row r="55" spans="1:10" ht="85.4" customHeight="1" x14ac:dyDescent="0.35">
      <c r="A55" s="24" t="str">
        <f t="array" aca="1" ref="A55" ca="1">IFERROR(INDEX(get_cat[[#All],[Vendor Name]],SMALL(IF(INDIRECT("get_cat[[#All],["&amp;$D$2&amp;"]]")="x",ROW(get_cat[[#All],[Vendor Name]])),ROW(50:50)),1),"")</f>
        <v/>
      </c>
      <c r="B55" s="9" t="str">
        <f t="array" aca="1" ref="B55" ca="1">IFERROR(INDEX(get_cat[[#All],[Contract Doc ID]],MATCH('County and Category Lookup'!$A55&amp;$D$3,get_cat[[#All],[Vendor Name]]&amp;get_cat[[#All],[Category]],0),),"")</f>
        <v/>
      </c>
      <c r="C55" s="23" t="str">
        <f t="array" aca="1" ref="C55" ca="1">IFERROR(INDEX(get_cat[[#All],[Vendor Name &amp; Contact Information]],SMALL(IF(INDIRECT("get_cat[[#All],["&amp;$D$2&amp;"]]")="x",ROW(get_cat[[#All],[Vendor Name &amp; Contact Information]])),ROW(50:50)),1),"")</f>
        <v/>
      </c>
      <c r="D55" s="30" t="str">
        <f t="array" aca="1" ref="D55" ca="1">IFERROR(INDEX(get_cat[[#All],[Emergency Contact]],MATCH('County and Category Lookup'!$A55&amp;$D$3,get_cat[[#All],[Vendor Name]]&amp;get_cat[[#All],[Category]],0),),"")</f>
        <v/>
      </c>
      <c r="E55" s="31"/>
      <c r="F55" s="10" t="str">
        <f t="array" aca="1" ref="F55" ca="1">IFERROR(INDEX(get_cat[[#All],[Email]],MATCH('County and Category Lookup'!$A55&amp;$D$3,get_cat[[#All],[Vendor Name]]&amp;get_cat[[#All],[Category]],0),),"")</f>
        <v/>
      </c>
      <c r="G55" s="13" t="str">
        <f t="array" aca="1" ref="G55" ca="1">HYPERLINK("https://www.commbuys.com/bso/external/purchaseorder/poSummary.sdo?docId="&amp;IFERROR(INDEX(get_cat[[#All],[COMMBUYS MBPO Link]],MATCH('County and Category Lookup'!$A55&amp;$D$3,get_cat[[#All],[Vendor Name]]&amp;get_cat[[#All],[Category]],0),),"")&amp;"&amp;releaseNbr=0&amp;parentUrl=contract",IFERROR(INDEX(get_cat[[#All],[COMMBUYS MBPO Link]],MATCH('County and Category Lookup'!$A55&amp;$D$3,get_cat[[#All],[Vendor Name]]&amp;get_cat[[#All],[Category]],0),),""))</f>
        <v/>
      </c>
      <c r="H55" s="9" t="str">
        <f t="array" aca="1" ref="H55" ca="1">IFERROR(INDEX(get_cat[[#All],[Prompt Pay]],MATCH('County and Category Lookup'!$A55&amp;$D$3,get_cat[[#All],[Vendor Name]]&amp;get_cat[[#All],[Category]],0),),"")</f>
        <v/>
      </c>
      <c r="I55" s="9" t="str">
        <f t="array" aca="1" ref="I55" ca="1">IFERROR(INDEX(get_cat[[#All],[% Markup Prevailing Wage]],MATCH('County and Category Lookup'!$A55&amp;$D$3,get_cat[[#All],[Vendor Name]]&amp;get_cat[[#All],[Category]],0),),"")</f>
        <v/>
      </c>
      <c r="J55" s="29" t="str">
        <f t="array" aca="1" ref="J55" ca="1">IFERROR(INDEX(get_cat[[#All],[OSD Contract Manager]],MATCH('County and Category Lookup'!$A55&amp;$D$3,get_cat[[#All],[Vendor Name]]&amp;get_cat[[#All],[Category]],0),),"")</f>
        <v/>
      </c>
    </row>
    <row r="56" spans="1:10" ht="85.4" customHeight="1" x14ac:dyDescent="0.35">
      <c r="A56" s="24" t="str">
        <f t="array" aca="1" ref="A56" ca="1">IFERROR(INDEX(get_cat[[#All],[Vendor Name]],SMALL(IF(INDIRECT("get_cat[[#All],["&amp;$D$2&amp;"]]")="x",ROW(get_cat[[#All],[Vendor Name]])),ROW(51:51)),1),"")</f>
        <v/>
      </c>
      <c r="B56" s="9" t="str">
        <f t="array" aca="1" ref="B56" ca="1">IFERROR(INDEX(get_cat[[#All],[Contract Doc ID]],MATCH('County and Category Lookup'!$A56&amp;$D$3,get_cat[[#All],[Vendor Name]]&amp;get_cat[[#All],[Category]],0),),"")</f>
        <v/>
      </c>
      <c r="C56" s="23" t="str">
        <f t="array" aca="1" ref="C56" ca="1">IFERROR(INDEX(get_cat[[#All],[Vendor Name &amp; Contact Information]],SMALL(IF(INDIRECT("get_cat[[#All],["&amp;$D$2&amp;"]]")="x",ROW(get_cat[[#All],[Vendor Name &amp; Contact Information]])),ROW(51:51)),1),"")</f>
        <v/>
      </c>
      <c r="D56" s="30" t="str">
        <f t="array" aca="1" ref="D56" ca="1">IFERROR(INDEX(get_cat[[#All],[Emergency Contact]],MATCH('County and Category Lookup'!$A56&amp;$D$3,get_cat[[#All],[Vendor Name]]&amp;get_cat[[#All],[Category]],0),),"")</f>
        <v/>
      </c>
      <c r="E56" s="31"/>
      <c r="F56" s="10" t="str">
        <f t="array" aca="1" ref="F56" ca="1">IFERROR(INDEX(get_cat[[#All],[Email]],MATCH('County and Category Lookup'!$A56&amp;$D$3,get_cat[[#All],[Vendor Name]]&amp;get_cat[[#All],[Category]],0),),"")</f>
        <v/>
      </c>
      <c r="G56" s="13" t="str">
        <f t="array" aca="1" ref="G56" ca="1">HYPERLINK("https://www.commbuys.com/bso/external/purchaseorder/poSummary.sdo?docId="&amp;IFERROR(INDEX(get_cat[[#All],[COMMBUYS MBPO Link]],MATCH('County and Category Lookup'!$A56&amp;$D$3,get_cat[[#All],[Vendor Name]]&amp;get_cat[[#All],[Category]],0),),"")&amp;"&amp;releaseNbr=0&amp;parentUrl=contract",IFERROR(INDEX(get_cat[[#All],[COMMBUYS MBPO Link]],MATCH('County and Category Lookup'!$A56&amp;$D$3,get_cat[[#All],[Vendor Name]]&amp;get_cat[[#All],[Category]],0),),""))</f>
        <v/>
      </c>
      <c r="H56" s="9" t="str">
        <f t="array" aca="1" ref="H56" ca="1">IFERROR(INDEX(get_cat[[#All],[Prompt Pay]],MATCH('County and Category Lookup'!$A56&amp;$D$3,get_cat[[#All],[Vendor Name]]&amp;get_cat[[#All],[Category]],0),),"")</f>
        <v/>
      </c>
      <c r="I56" s="9" t="str">
        <f t="array" aca="1" ref="I56" ca="1">IFERROR(INDEX(get_cat[[#All],[% Markup Prevailing Wage]],MATCH('County and Category Lookup'!$A56&amp;$D$3,get_cat[[#All],[Vendor Name]]&amp;get_cat[[#All],[Category]],0),),"")</f>
        <v/>
      </c>
      <c r="J56" s="29" t="str">
        <f t="array" aca="1" ref="J56" ca="1">IFERROR(INDEX(get_cat[[#All],[OSD Contract Manager]],MATCH('County and Category Lookup'!$A56&amp;$D$3,get_cat[[#All],[Vendor Name]]&amp;get_cat[[#All],[Category]],0),),"")</f>
        <v/>
      </c>
    </row>
    <row r="57" spans="1:10" ht="85.4" customHeight="1" x14ac:dyDescent="0.35">
      <c r="A57" s="24" t="str">
        <f t="array" aca="1" ref="A57" ca="1">IFERROR(INDEX(get_cat[[#All],[Vendor Name]],SMALL(IF(INDIRECT("get_cat[[#All],["&amp;$D$2&amp;"]]")="x",ROW(get_cat[[#All],[Vendor Name]])),ROW(52:52)),1),"")</f>
        <v/>
      </c>
      <c r="B57" s="9" t="str">
        <f t="array" aca="1" ref="B57" ca="1">IFERROR(INDEX(get_cat[[#All],[Contract Doc ID]],MATCH('County and Category Lookup'!$A57&amp;$D$3,get_cat[[#All],[Vendor Name]]&amp;get_cat[[#All],[Category]],0),),"")</f>
        <v/>
      </c>
      <c r="C57" s="23" t="str">
        <f t="array" aca="1" ref="C57" ca="1">IFERROR(INDEX(get_cat[[#All],[Vendor Name &amp; Contact Information]],SMALL(IF(INDIRECT("get_cat[[#All],["&amp;$D$2&amp;"]]")="x",ROW(get_cat[[#All],[Vendor Name &amp; Contact Information]])),ROW(52:52)),1),"")</f>
        <v/>
      </c>
      <c r="D57" s="30" t="str">
        <f t="array" aca="1" ref="D57" ca="1">IFERROR(INDEX(get_cat[[#All],[Emergency Contact]],MATCH('County and Category Lookup'!$A57&amp;$D$3,get_cat[[#All],[Vendor Name]]&amp;get_cat[[#All],[Category]],0),),"")</f>
        <v/>
      </c>
      <c r="E57" s="31"/>
      <c r="F57" s="10" t="str">
        <f t="array" aca="1" ref="F57" ca="1">IFERROR(INDEX(get_cat[[#All],[Email]],MATCH('County and Category Lookup'!$A57&amp;$D$3,get_cat[[#All],[Vendor Name]]&amp;get_cat[[#All],[Category]],0),),"")</f>
        <v/>
      </c>
      <c r="G57" s="13" t="str">
        <f t="array" aca="1" ref="G57" ca="1">HYPERLINK("https://www.commbuys.com/bso/external/purchaseorder/poSummary.sdo?docId="&amp;IFERROR(INDEX(get_cat[[#All],[COMMBUYS MBPO Link]],MATCH('County and Category Lookup'!$A57&amp;$D$3,get_cat[[#All],[Vendor Name]]&amp;get_cat[[#All],[Category]],0),),"")&amp;"&amp;releaseNbr=0&amp;parentUrl=contract",IFERROR(INDEX(get_cat[[#All],[COMMBUYS MBPO Link]],MATCH('County and Category Lookup'!$A57&amp;$D$3,get_cat[[#All],[Vendor Name]]&amp;get_cat[[#All],[Category]],0),),""))</f>
        <v/>
      </c>
      <c r="H57" s="9" t="str">
        <f t="array" aca="1" ref="H57" ca="1">IFERROR(INDEX(get_cat[[#All],[Prompt Pay]],MATCH('County and Category Lookup'!$A57&amp;$D$3,get_cat[[#All],[Vendor Name]]&amp;get_cat[[#All],[Category]],0),),"")</f>
        <v/>
      </c>
      <c r="I57" s="9" t="str">
        <f t="array" aca="1" ref="I57" ca="1">IFERROR(INDEX(get_cat[[#All],[% Markup Prevailing Wage]],MATCH('County and Category Lookup'!$A57&amp;$D$3,get_cat[[#All],[Vendor Name]]&amp;get_cat[[#All],[Category]],0),),"")</f>
        <v/>
      </c>
      <c r="J57" s="29" t="str">
        <f t="array" aca="1" ref="J57" ca="1">IFERROR(INDEX(get_cat[[#All],[OSD Contract Manager]],MATCH('County and Category Lookup'!$A57&amp;$D$3,get_cat[[#All],[Vendor Name]]&amp;get_cat[[#All],[Category]],0),),"")</f>
        <v/>
      </c>
    </row>
    <row r="58" spans="1:10" ht="85.4" customHeight="1" x14ac:dyDescent="0.35">
      <c r="A58" s="24" t="str">
        <f t="array" aca="1" ref="A58" ca="1">IFERROR(INDEX(get_cat[[#All],[Vendor Name]],SMALL(IF(INDIRECT("get_cat[[#All],["&amp;$D$2&amp;"]]")="x",ROW(get_cat[[#All],[Vendor Name]])),ROW(53:53)),1),"")</f>
        <v/>
      </c>
      <c r="B58" s="9" t="str">
        <f t="array" aca="1" ref="B58" ca="1">IFERROR(INDEX(get_cat[[#All],[Contract Doc ID]],MATCH('County and Category Lookup'!$A58&amp;$D$3,get_cat[[#All],[Vendor Name]]&amp;get_cat[[#All],[Category]],0),),"")</f>
        <v/>
      </c>
      <c r="C58" s="23" t="str">
        <f t="array" aca="1" ref="C58" ca="1">IFERROR(INDEX(get_cat[[#All],[Vendor Name &amp; Contact Information]],SMALL(IF(INDIRECT("get_cat[[#All],["&amp;$D$2&amp;"]]")="x",ROW(get_cat[[#All],[Vendor Name &amp; Contact Information]])),ROW(53:53)),1),"")</f>
        <v/>
      </c>
      <c r="D58" s="30" t="str">
        <f t="array" aca="1" ref="D58" ca="1">IFERROR(INDEX(get_cat[[#All],[Emergency Contact]],MATCH('County and Category Lookup'!$A58&amp;$D$3,get_cat[[#All],[Vendor Name]]&amp;get_cat[[#All],[Category]],0),),"")</f>
        <v/>
      </c>
      <c r="E58" s="31"/>
      <c r="F58" s="10" t="str">
        <f t="array" aca="1" ref="F58" ca="1">IFERROR(INDEX(get_cat[[#All],[Email]],MATCH('County and Category Lookup'!$A58&amp;$D$3,get_cat[[#All],[Vendor Name]]&amp;get_cat[[#All],[Category]],0),),"")</f>
        <v/>
      </c>
      <c r="G58" s="13" t="str">
        <f t="array" aca="1" ref="G58" ca="1">HYPERLINK("https://www.commbuys.com/bso/external/purchaseorder/poSummary.sdo?docId="&amp;IFERROR(INDEX(get_cat[[#All],[COMMBUYS MBPO Link]],MATCH('County and Category Lookup'!$A58&amp;$D$3,get_cat[[#All],[Vendor Name]]&amp;get_cat[[#All],[Category]],0),),"")&amp;"&amp;releaseNbr=0&amp;parentUrl=contract",IFERROR(INDEX(get_cat[[#All],[COMMBUYS MBPO Link]],MATCH('County and Category Lookup'!$A58&amp;$D$3,get_cat[[#All],[Vendor Name]]&amp;get_cat[[#All],[Category]],0),),""))</f>
        <v/>
      </c>
      <c r="H58" s="9" t="str">
        <f t="array" aca="1" ref="H58" ca="1">IFERROR(INDEX(get_cat[[#All],[Prompt Pay]],MATCH('County and Category Lookup'!$A58&amp;$D$3,get_cat[[#All],[Vendor Name]]&amp;get_cat[[#All],[Category]],0),),"")</f>
        <v/>
      </c>
      <c r="I58" s="9" t="str">
        <f t="array" aca="1" ref="I58" ca="1">IFERROR(INDEX(get_cat[[#All],[% Markup Prevailing Wage]],MATCH('County and Category Lookup'!$A58&amp;$D$3,get_cat[[#All],[Vendor Name]]&amp;get_cat[[#All],[Category]],0),),"")</f>
        <v/>
      </c>
      <c r="J58" s="29" t="str">
        <f t="array" aca="1" ref="J58" ca="1">IFERROR(INDEX(get_cat[[#All],[OSD Contract Manager]],MATCH('County and Category Lookup'!$A58&amp;$D$3,get_cat[[#All],[Vendor Name]]&amp;get_cat[[#All],[Category]],0),),"")</f>
        <v/>
      </c>
    </row>
    <row r="59" spans="1:10" ht="85.4" customHeight="1" x14ac:dyDescent="0.35">
      <c r="A59" s="24" t="str">
        <f t="array" aca="1" ref="A59" ca="1">IFERROR(INDEX(get_cat[[#All],[Vendor Name]],SMALL(IF(INDIRECT("get_cat[[#All],["&amp;$D$2&amp;"]]")="x",ROW(get_cat[[#All],[Vendor Name]])),ROW(54:54)),1),"")</f>
        <v/>
      </c>
      <c r="B59" s="9" t="str">
        <f t="array" aca="1" ref="B59" ca="1">IFERROR(INDEX(get_cat[[#All],[Contract Doc ID]],MATCH('County and Category Lookup'!$A59&amp;$D$3,get_cat[[#All],[Vendor Name]]&amp;get_cat[[#All],[Category]],0),),"")</f>
        <v/>
      </c>
      <c r="C59" s="23" t="str">
        <f t="array" aca="1" ref="C59" ca="1">IFERROR(INDEX(get_cat[[#All],[Vendor Name &amp; Contact Information]],SMALL(IF(INDIRECT("get_cat[[#All],["&amp;$D$2&amp;"]]")="x",ROW(get_cat[[#All],[Vendor Name &amp; Contact Information]])),ROW(54:54)),1),"")</f>
        <v/>
      </c>
      <c r="D59" s="30" t="str">
        <f t="array" aca="1" ref="D59" ca="1">IFERROR(INDEX(get_cat[[#All],[Emergency Contact]],MATCH('County and Category Lookup'!$A59&amp;$D$3,get_cat[[#All],[Vendor Name]]&amp;get_cat[[#All],[Category]],0),),"")</f>
        <v/>
      </c>
      <c r="E59" s="31"/>
      <c r="F59" s="10" t="str">
        <f t="array" aca="1" ref="F59" ca="1">IFERROR(INDEX(get_cat[[#All],[Email]],MATCH('County and Category Lookup'!$A59&amp;$D$3,get_cat[[#All],[Vendor Name]]&amp;get_cat[[#All],[Category]],0),),"")</f>
        <v/>
      </c>
      <c r="G59" s="13" t="str">
        <f t="array" aca="1" ref="G59" ca="1">HYPERLINK("https://www.commbuys.com/bso/external/purchaseorder/poSummary.sdo?docId="&amp;IFERROR(INDEX(get_cat[[#All],[COMMBUYS MBPO Link]],MATCH('County and Category Lookup'!$A59&amp;$D$3,get_cat[[#All],[Vendor Name]]&amp;get_cat[[#All],[Category]],0),),"")&amp;"&amp;releaseNbr=0&amp;parentUrl=contract",IFERROR(INDEX(get_cat[[#All],[COMMBUYS MBPO Link]],MATCH('County and Category Lookup'!$A59&amp;$D$3,get_cat[[#All],[Vendor Name]]&amp;get_cat[[#All],[Category]],0),),""))</f>
        <v/>
      </c>
      <c r="H59" s="9" t="str">
        <f t="array" aca="1" ref="H59" ca="1">IFERROR(INDEX(get_cat[[#All],[Prompt Pay]],MATCH('County and Category Lookup'!$A59&amp;$D$3,get_cat[[#All],[Vendor Name]]&amp;get_cat[[#All],[Category]],0),),"")</f>
        <v/>
      </c>
      <c r="I59" s="9" t="str">
        <f t="array" aca="1" ref="I59" ca="1">IFERROR(INDEX(get_cat[[#All],[% Markup Prevailing Wage]],MATCH('County and Category Lookup'!$A59&amp;$D$3,get_cat[[#All],[Vendor Name]]&amp;get_cat[[#All],[Category]],0),),"")</f>
        <v/>
      </c>
      <c r="J59" s="29" t="str">
        <f t="array" aca="1" ref="J59" ca="1">IFERROR(INDEX(get_cat[[#All],[OSD Contract Manager]],MATCH('County and Category Lookup'!$A59&amp;$D$3,get_cat[[#All],[Vendor Name]]&amp;get_cat[[#All],[Category]],0),),"")</f>
        <v/>
      </c>
    </row>
    <row r="60" spans="1:10" ht="85.4" customHeight="1" x14ac:dyDescent="0.35">
      <c r="A60" s="24" t="str">
        <f t="array" aca="1" ref="A60" ca="1">IFERROR(INDEX(get_cat[[#All],[Vendor Name]],SMALL(IF(INDIRECT("get_cat[[#All],["&amp;$D$2&amp;"]]")="x",ROW(get_cat[[#All],[Vendor Name]])),ROW(55:55)),1),"")</f>
        <v/>
      </c>
      <c r="B60" s="9" t="str">
        <f t="array" aca="1" ref="B60" ca="1">IFERROR(INDEX(get_cat[[#All],[Contract Doc ID]],MATCH('County and Category Lookup'!$A60&amp;$D$3,get_cat[[#All],[Vendor Name]]&amp;get_cat[[#All],[Category]],0),),"")</f>
        <v/>
      </c>
      <c r="C60" s="23" t="str">
        <f t="array" aca="1" ref="C60" ca="1">IFERROR(INDEX(get_cat[[#All],[Vendor Name &amp; Contact Information]],SMALL(IF(INDIRECT("get_cat[[#All],["&amp;$D$2&amp;"]]")="x",ROW(get_cat[[#All],[Vendor Name &amp; Contact Information]])),ROW(55:55)),1),"")</f>
        <v/>
      </c>
      <c r="D60" s="30" t="str">
        <f t="array" aca="1" ref="D60" ca="1">IFERROR(INDEX(get_cat[[#All],[Emergency Contact]],MATCH('County and Category Lookup'!$A60&amp;$D$3,get_cat[[#All],[Vendor Name]]&amp;get_cat[[#All],[Category]],0),),"")</f>
        <v/>
      </c>
      <c r="E60" s="31"/>
      <c r="F60" s="10" t="str">
        <f t="array" aca="1" ref="F60" ca="1">IFERROR(INDEX(get_cat[[#All],[Email]],MATCH('County and Category Lookup'!$A60&amp;$D$3,get_cat[[#All],[Vendor Name]]&amp;get_cat[[#All],[Category]],0),),"")</f>
        <v/>
      </c>
      <c r="G60" s="13" t="str">
        <f t="array" aca="1" ref="G60" ca="1">HYPERLINK("https://www.commbuys.com/bso/external/purchaseorder/poSummary.sdo?docId="&amp;IFERROR(INDEX(get_cat[[#All],[COMMBUYS MBPO Link]],MATCH('County and Category Lookup'!$A60&amp;$D$3,get_cat[[#All],[Vendor Name]]&amp;get_cat[[#All],[Category]],0),),"")&amp;"&amp;releaseNbr=0&amp;parentUrl=contract",IFERROR(INDEX(get_cat[[#All],[COMMBUYS MBPO Link]],MATCH('County and Category Lookup'!$A60&amp;$D$3,get_cat[[#All],[Vendor Name]]&amp;get_cat[[#All],[Category]],0),),""))</f>
        <v/>
      </c>
      <c r="H60" s="9" t="str">
        <f t="array" aca="1" ref="H60" ca="1">IFERROR(INDEX(get_cat[[#All],[Prompt Pay]],MATCH('County and Category Lookup'!$A60&amp;$D$3,get_cat[[#All],[Vendor Name]]&amp;get_cat[[#All],[Category]],0),),"")</f>
        <v/>
      </c>
      <c r="I60" s="9" t="str">
        <f t="array" aca="1" ref="I60" ca="1">IFERROR(INDEX(get_cat[[#All],[% Markup Prevailing Wage]],MATCH('County and Category Lookup'!$A60&amp;$D$3,get_cat[[#All],[Vendor Name]]&amp;get_cat[[#All],[Category]],0),),"")</f>
        <v/>
      </c>
      <c r="J60" s="29" t="str">
        <f t="array" aca="1" ref="J60" ca="1">IFERROR(INDEX(get_cat[[#All],[OSD Contract Manager]],MATCH('County and Category Lookup'!$A60&amp;$D$3,get_cat[[#All],[Vendor Name]]&amp;get_cat[[#All],[Category]],0),),"")</f>
        <v/>
      </c>
    </row>
    <row r="61" spans="1:10" ht="85.4" customHeight="1" x14ac:dyDescent="0.35">
      <c r="A61" s="24" t="str">
        <f t="array" aca="1" ref="A61" ca="1">IFERROR(INDEX(get_cat[[#All],[Vendor Name]],SMALL(IF(INDIRECT("get_cat[[#All],["&amp;$D$2&amp;"]]")="x",ROW(get_cat[[#All],[Vendor Name]])),ROW(56:56)),1),"")</f>
        <v/>
      </c>
      <c r="B61" s="9" t="str">
        <f t="array" aca="1" ref="B61" ca="1">IFERROR(INDEX(get_cat[[#All],[Contract Doc ID]],MATCH('County and Category Lookup'!$A61&amp;$D$3,get_cat[[#All],[Vendor Name]]&amp;get_cat[[#All],[Category]],0),),"")</f>
        <v/>
      </c>
      <c r="C61" s="23" t="str">
        <f t="array" aca="1" ref="C61" ca="1">IFERROR(INDEX(get_cat[[#All],[Vendor Name &amp; Contact Information]],SMALL(IF(INDIRECT("get_cat[[#All],["&amp;$D$2&amp;"]]")="x",ROW(get_cat[[#All],[Vendor Name &amp; Contact Information]])),ROW(56:56)),1),"")</f>
        <v/>
      </c>
      <c r="D61" s="30" t="str">
        <f t="array" aca="1" ref="D61" ca="1">IFERROR(INDEX(get_cat[[#All],[Emergency Contact]],MATCH('County and Category Lookup'!$A61&amp;$D$3,get_cat[[#All],[Vendor Name]]&amp;get_cat[[#All],[Category]],0),),"")</f>
        <v/>
      </c>
      <c r="E61" s="31"/>
      <c r="F61" s="10" t="str">
        <f t="array" aca="1" ref="F61" ca="1">IFERROR(INDEX(get_cat[[#All],[Email]],MATCH('County and Category Lookup'!$A61&amp;$D$3,get_cat[[#All],[Vendor Name]]&amp;get_cat[[#All],[Category]],0),),"")</f>
        <v/>
      </c>
      <c r="G61" s="13" t="str">
        <f t="array" aca="1" ref="G61" ca="1">HYPERLINK("https://www.commbuys.com/bso/external/purchaseorder/poSummary.sdo?docId="&amp;IFERROR(INDEX(get_cat[[#All],[COMMBUYS MBPO Link]],MATCH('County and Category Lookup'!$A61&amp;$D$3,get_cat[[#All],[Vendor Name]]&amp;get_cat[[#All],[Category]],0),),"")&amp;"&amp;releaseNbr=0&amp;parentUrl=contract",IFERROR(INDEX(get_cat[[#All],[COMMBUYS MBPO Link]],MATCH('County and Category Lookup'!$A61&amp;$D$3,get_cat[[#All],[Vendor Name]]&amp;get_cat[[#All],[Category]],0),),""))</f>
        <v/>
      </c>
      <c r="H61" s="9" t="str">
        <f t="array" aca="1" ref="H61" ca="1">IFERROR(INDEX(get_cat[[#All],[Prompt Pay]],MATCH('County and Category Lookup'!$A61&amp;$D$3,get_cat[[#All],[Vendor Name]]&amp;get_cat[[#All],[Category]],0),),"")</f>
        <v/>
      </c>
      <c r="I61" s="9" t="str">
        <f t="array" aca="1" ref="I61" ca="1">IFERROR(INDEX(get_cat[[#All],[% Markup Prevailing Wage]],MATCH('County and Category Lookup'!$A61&amp;$D$3,get_cat[[#All],[Vendor Name]]&amp;get_cat[[#All],[Category]],0),),"")</f>
        <v/>
      </c>
      <c r="J61" s="29" t="str">
        <f t="array" aca="1" ref="J61" ca="1">IFERROR(INDEX(get_cat[[#All],[OSD Contract Manager]],MATCH('County and Category Lookup'!$A61&amp;$D$3,get_cat[[#All],[Vendor Name]]&amp;get_cat[[#All],[Category]],0),),"")</f>
        <v/>
      </c>
    </row>
    <row r="62" spans="1:10" ht="85.4" customHeight="1" x14ac:dyDescent="0.35">
      <c r="A62" s="24" t="str">
        <f t="array" aca="1" ref="A62" ca="1">IFERROR(INDEX(get_cat[[#All],[Vendor Name]],SMALL(IF(INDIRECT("get_cat[[#All],["&amp;$D$2&amp;"]]")="x",ROW(get_cat[[#All],[Vendor Name]])),ROW(57:57)),1),"")</f>
        <v/>
      </c>
      <c r="B62" s="9" t="str">
        <f t="array" aca="1" ref="B62" ca="1">IFERROR(INDEX(get_cat[[#All],[Contract Doc ID]],MATCH('County and Category Lookup'!$A62&amp;$D$3,get_cat[[#All],[Vendor Name]]&amp;get_cat[[#All],[Category]],0),),"")</f>
        <v/>
      </c>
      <c r="C62" s="23" t="str">
        <f t="array" aca="1" ref="C62" ca="1">IFERROR(INDEX(get_cat[[#All],[Vendor Name &amp; Contact Information]],SMALL(IF(INDIRECT("get_cat[[#All],["&amp;$D$2&amp;"]]")="x",ROW(get_cat[[#All],[Vendor Name &amp; Contact Information]])),ROW(57:57)),1),"")</f>
        <v/>
      </c>
      <c r="D62" s="30" t="str">
        <f t="array" aca="1" ref="D62" ca="1">IFERROR(INDEX(get_cat[[#All],[Emergency Contact]],MATCH('County and Category Lookup'!$A62&amp;$D$3,get_cat[[#All],[Vendor Name]]&amp;get_cat[[#All],[Category]],0),),"")</f>
        <v/>
      </c>
      <c r="E62" s="31"/>
      <c r="F62" s="10" t="str">
        <f t="array" aca="1" ref="F62" ca="1">IFERROR(INDEX(get_cat[[#All],[Email]],MATCH('County and Category Lookup'!$A62&amp;$D$3,get_cat[[#All],[Vendor Name]]&amp;get_cat[[#All],[Category]],0),),"")</f>
        <v/>
      </c>
      <c r="G62" s="13" t="str">
        <f t="array" aca="1" ref="G62" ca="1">HYPERLINK("https://www.commbuys.com/bso/external/purchaseorder/poSummary.sdo?docId="&amp;IFERROR(INDEX(get_cat[[#All],[COMMBUYS MBPO Link]],MATCH('County and Category Lookup'!$A62&amp;$D$3,get_cat[[#All],[Vendor Name]]&amp;get_cat[[#All],[Category]],0),),"")&amp;"&amp;releaseNbr=0&amp;parentUrl=contract",IFERROR(INDEX(get_cat[[#All],[COMMBUYS MBPO Link]],MATCH('County and Category Lookup'!$A62&amp;$D$3,get_cat[[#All],[Vendor Name]]&amp;get_cat[[#All],[Category]],0),),""))</f>
        <v/>
      </c>
      <c r="H62" s="9" t="str">
        <f t="array" aca="1" ref="H62" ca="1">IFERROR(INDEX(get_cat[[#All],[Prompt Pay]],MATCH('County and Category Lookup'!$A62&amp;$D$3,get_cat[[#All],[Vendor Name]]&amp;get_cat[[#All],[Category]],0),),"")</f>
        <v/>
      </c>
      <c r="I62" s="9" t="str">
        <f t="array" aca="1" ref="I62" ca="1">IFERROR(INDEX(get_cat[[#All],[% Markup Prevailing Wage]],MATCH('County and Category Lookup'!$A62&amp;$D$3,get_cat[[#All],[Vendor Name]]&amp;get_cat[[#All],[Category]],0),),"")</f>
        <v/>
      </c>
      <c r="J62" s="29" t="str">
        <f t="array" aca="1" ref="J62" ca="1">IFERROR(INDEX(get_cat[[#All],[OSD Contract Manager]],MATCH('County and Category Lookup'!$A62&amp;$D$3,get_cat[[#All],[Vendor Name]]&amp;get_cat[[#All],[Category]],0),),"")</f>
        <v/>
      </c>
    </row>
    <row r="63" spans="1:10" ht="85.4" customHeight="1" x14ac:dyDescent="0.35">
      <c r="A63" s="24" t="str">
        <f t="array" aca="1" ref="A63" ca="1">IFERROR(INDEX(get_cat[[#All],[Vendor Name]],SMALL(IF(INDIRECT("get_cat[[#All],["&amp;$D$2&amp;"]]")="x",ROW(get_cat[[#All],[Vendor Name]])),ROW(58:58)),1),"")</f>
        <v/>
      </c>
      <c r="B63" s="9" t="str">
        <f t="array" aca="1" ref="B63" ca="1">IFERROR(INDEX(get_cat[[#All],[Contract Doc ID]],MATCH('County and Category Lookup'!$A63&amp;$D$3,get_cat[[#All],[Vendor Name]]&amp;get_cat[[#All],[Category]],0),),"")</f>
        <v/>
      </c>
      <c r="C63" s="23" t="str">
        <f t="array" aca="1" ref="C63" ca="1">IFERROR(INDEX(get_cat[[#All],[Vendor Name &amp; Contact Information]],SMALL(IF(INDIRECT("get_cat[[#All],["&amp;$D$2&amp;"]]")="x",ROW(get_cat[[#All],[Vendor Name &amp; Contact Information]])),ROW(58:58)),1),"")</f>
        <v/>
      </c>
      <c r="D63" s="30" t="str">
        <f t="array" aca="1" ref="D63" ca="1">IFERROR(INDEX(get_cat[[#All],[Emergency Contact]],MATCH('County and Category Lookup'!$A63&amp;$D$3,get_cat[[#All],[Vendor Name]]&amp;get_cat[[#All],[Category]],0),),"")</f>
        <v/>
      </c>
      <c r="E63" s="31"/>
      <c r="F63" s="10" t="str">
        <f t="array" aca="1" ref="F63" ca="1">IFERROR(INDEX(get_cat[[#All],[Email]],MATCH('County and Category Lookup'!$A63&amp;$D$3,get_cat[[#All],[Vendor Name]]&amp;get_cat[[#All],[Category]],0),),"")</f>
        <v/>
      </c>
      <c r="G63" s="13" t="str">
        <f t="array" aca="1" ref="G63" ca="1">HYPERLINK("https://www.commbuys.com/bso/external/purchaseorder/poSummary.sdo?docId="&amp;IFERROR(INDEX(get_cat[[#All],[COMMBUYS MBPO Link]],MATCH('County and Category Lookup'!$A63&amp;$D$3,get_cat[[#All],[Vendor Name]]&amp;get_cat[[#All],[Category]],0),),"")&amp;"&amp;releaseNbr=0&amp;parentUrl=contract",IFERROR(INDEX(get_cat[[#All],[COMMBUYS MBPO Link]],MATCH('County and Category Lookup'!$A63&amp;$D$3,get_cat[[#All],[Vendor Name]]&amp;get_cat[[#All],[Category]],0),),""))</f>
        <v/>
      </c>
      <c r="H63" s="9" t="str">
        <f t="array" aca="1" ref="H63" ca="1">IFERROR(INDEX(get_cat[[#All],[Prompt Pay]],MATCH('County and Category Lookup'!$A63&amp;$D$3,get_cat[[#All],[Vendor Name]]&amp;get_cat[[#All],[Category]],0),),"")</f>
        <v/>
      </c>
      <c r="I63" s="9" t="str">
        <f t="array" aca="1" ref="I63" ca="1">IFERROR(INDEX(get_cat[[#All],[% Markup Prevailing Wage]],MATCH('County and Category Lookup'!$A63&amp;$D$3,get_cat[[#All],[Vendor Name]]&amp;get_cat[[#All],[Category]],0),),"")</f>
        <v/>
      </c>
      <c r="J63" s="29" t="str">
        <f t="array" aca="1" ref="J63" ca="1">IFERROR(INDEX(get_cat[[#All],[OSD Contract Manager]],MATCH('County and Category Lookup'!$A63&amp;$D$3,get_cat[[#All],[Vendor Name]]&amp;get_cat[[#All],[Category]],0),),"")</f>
        <v/>
      </c>
    </row>
    <row r="64" spans="1:10" ht="85.4" customHeight="1" x14ac:dyDescent="0.35">
      <c r="A64" s="24" t="str">
        <f t="array" aca="1" ref="A64" ca="1">IFERROR(INDEX(get_cat[[#All],[Vendor Name]],SMALL(IF(INDIRECT("get_cat[[#All],["&amp;$D$2&amp;"]]")="x",ROW(get_cat[[#All],[Vendor Name]])),ROW(59:59)),1),"")</f>
        <v/>
      </c>
      <c r="B64" s="9" t="str">
        <f t="array" aca="1" ref="B64" ca="1">IFERROR(INDEX(get_cat[[#All],[Contract Doc ID]],MATCH('County and Category Lookup'!$A64&amp;$D$3,get_cat[[#All],[Vendor Name]]&amp;get_cat[[#All],[Category]],0),),"")</f>
        <v/>
      </c>
      <c r="C64" s="23" t="str">
        <f t="array" aca="1" ref="C64" ca="1">IFERROR(INDEX(get_cat[[#All],[Vendor Name &amp; Contact Information]],SMALL(IF(INDIRECT("get_cat[[#All],["&amp;$D$2&amp;"]]")="x",ROW(get_cat[[#All],[Vendor Name &amp; Contact Information]])),ROW(59:59)),1),"")</f>
        <v/>
      </c>
      <c r="D64" s="30" t="str">
        <f t="array" aca="1" ref="D64" ca="1">IFERROR(INDEX(get_cat[[#All],[Emergency Contact]],MATCH('County and Category Lookup'!$A64&amp;$D$3,get_cat[[#All],[Vendor Name]]&amp;get_cat[[#All],[Category]],0),),"")</f>
        <v/>
      </c>
      <c r="E64" s="31"/>
      <c r="F64" s="10" t="str">
        <f t="array" aca="1" ref="F64" ca="1">IFERROR(INDEX(get_cat[[#All],[Email]],MATCH('County and Category Lookup'!$A64&amp;$D$3,get_cat[[#All],[Vendor Name]]&amp;get_cat[[#All],[Category]],0),),"")</f>
        <v/>
      </c>
      <c r="G64" s="13" t="str">
        <f t="array" aca="1" ref="G64" ca="1">HYPERLINK("https://www.commbuys.com/bso/external/purchaseorder/poSummary.sdo?docId="&amp;IFERROR(INDEX(get_cat[[#All],[COMMBUYS MBPO Link]],MATCH('County and Category Lookup'!$A64&amp;$D$3,get_cat[[#All],[Vendor Name]]&amp;get_cat[[#All],[Category]],0),),"")&amp;"&amp;releaseNbr=0&amp;parentUrl=contract",IFERROR(INDEX(get_cat[[#All],[COMMBUYS MBPO Link]],MATCH('County and Category Lookup'!$A64&amp;$D$3,get_cat[[#All],[Vendor Name]]&amp;get_cat[[#All],[Category]],0),),""))</f>
        <v/>
      </c>
      <c r="H64" s="9" t="str">
        <f t="array" aca="1" ref="H64" ca="1">IFERROR(INDEX(get_cat[[#All],[Prompt Pay]],MATCH('County and Category Lookup'!$A64&amp;$D$3,get_cat[[#All],[Vendor Name]]&amp;get_cat[[#All],[Category]],0),),"")</f>
        <v/>
      </c>
      <c r="I64" s="9" t="str">
        <f t="array" aca="1" ref="I64" ca="1">IFERROR(INDEX(get_cat[[#All],[% Markup Prevailing Wage]],MATCH('County and Category Lookup'!$A64&amp;$D$3,get_cat[[#All],[Vendor Name]]&amp;get_cat[[#All],[Category]],0),),"")</f>
        <v/>
      </c>
      <c r="J64" s="29" t="str">
        <f t="array" aca="1" ref="J64" ca="1">IFERROR(INDEX(get_cat[[#All],[OSD Contract Manager]],MATCH('County and Category Lookup'!$A64&amp;$D$3,get_cat[[#All],[Vendor Name]]&amp;get_cat[[#All],[Category]],0),),"")</f>
        <v/>
      </c>
    </row>
    <row r="65" spans="1:10" ht="85.4" customHeight="1" x14ac:dyDescent="0.35">
      <c r="A65" s="24" t="str">
        <f t="array" aca="1" ref="A65" ca="1">IFERROR(INDEX(get_cat[[#All],[Vendor Name]],SMALL(IF(INDIRECT("get_cat[[#All],["&amp;$D$2&amp;"]]")="x",ROW(get_cat[[#All],[Vendor Name]])),ROW(60:60)),1),"")</f>
        <v/>
      </c>
      <c r="B65" s="9" t="str">
        <f t="array" aca="1" ref="B65" ca="1">IFERROR(INDEX(get_cat[[#All],[Contract Doc ID]],MATCH('County and Category Lookup'!$A65&amp;$D$3,get_cat[[#All],[Vendor Name]]&amp;get_cat[[#All],[Category]],0),),"")</f>
        <v/>
      </c>
      <c r="C65" s="23" t="str">
        <f t="array" aca="1" ref="C65" ca="1">IFERROR(INDEX(get_cat[[#All],[Vendor Name &amp; Contact Information]],SMALL(IF(INDIRECT("get_cat[[#All],["&amp;$D$2&amp;"]]")="x",ROW(get_cat[[#All],[Vendor Name &amp; Contact Information]])),ROW(60:60)),1),"")</f>
        <v/>
      </c>
      <c r="D65" s="30" t="str">
        <f t="array" aca="1" ref="D65" ca="1">IFERROR(INDEX(get_cat[[#All],[Emergency Contact]],MATCH('County and Category Lookup'!$A65&amp;$D$3,get_cat[[#All],[Vendor Name]]&amp;get_cat[[#All],[Category]],0),),"")</f>
        <v/>
      </c>
      <c r="E65" s="31"/>
      <c r="F65" s="10" t="str">
        <f t="array" aca="1" ref="F65" ca="1">IFERROR(INDEX(get_cat[[#All],[Email]],MATCH('County and Category Lookup'!$A65&amp;$D$3,get_cat[[#All],[Vendor Name]]&amp;get_cat[[#All],[Category]],0),),"")</f>
        <v/>
      </c>
      <c r="G65" s="13" t="str">
        <f t="array" aca="1" ref="G65" ca="1">HYPERLINK("https://www.commbuys.com/bso/external/purchaseorder/poSummary.sdo?docId="&amp;IFERROR(INDEX(get_cat[[#All],[COMMBUYS MBPO Link]],MATCH('County and Category Lookup'!$A65&amp;$D$3,get_cat[[#All],[Vendor Name]]&amp;get_cat[[#All],[Category]],0),),"")&amp;"&amp;releaseNbr=0&amp;parentUrl=contract",IFERROR(INDEX(get_cat[[#All],[COMMBUYS MBPO Link]],MATCH('County and Category Lookup'!$A65&amp;$D$3,get_cat[[#All],[Vendor Name]]&amp;get_cat[[#All],[Category]],0),),""))</f>
        <v/>
      </c>
      <c r="H65" s="9" t="str">
        <f t="array" aca="1" ref="H65" ca="1">IFERROR(INDEX(get_cat[[#All],[Prompt Pay]],MATCH('County and Category Lookup'!$A65&amp;$D$3,get_cat[[#All],[Vendor Name]]&amp;get_cat[[#All],[Category]],0),),"")</f>
        <v/>
      </c>
      <c r="I65" s="9" t="str">
        <f t="array" aca="1" ref="I65" ca="1">IFERROR(INDEX(get_cat[[#All],[% Markup Prevailing Wage]],MATCH('County and Category Lookup'!$A65&amp;$D$3,get_cat[[#All],[Vendor Name]]&amp;get_cat[[#All],[Category]],0),),"")</f>
        <v/>
      </c>
      <c r="J65" s="29" t="str">
        <f t="array" aca="1" ref="J65" ca="1">IFERROR(INDEX(get_cat[[#All],[OSD Contract Manager]],MATCH('County and Category Lookup'!$A65&amp;$D$3,get_cat[[#All],[Vendor Name]]&amp;get_cat[[#All],[Category]],0),),"")</f>
        <v/>
      </c>
    </row>
    <row r="66" spans="1:10" ht="85.4" customHeight="1" x14ac:dyDescent="0.35">
      <c r="A66" s="24" t="str">
        <f t="array" aca="1" ref="A66" ca="1">IFERROR(INDEX(get_cat[[#All],[Vendor Name]],SMALL(IF(INDIRECT("get_cat[[#All],["&amp;$D$2&amp;"]]")="x",ROW(get_cat[[#All],[Vendor Name]])),ROW(61:61)),1),"")</f>
        <v/>
      </c>
      <c r="B66" s="9" t="str">
        <f t="array" aca="1" ref="B66" ca="1">IFERROR(INDEX(get_cat[[#All],[Contract Doc ID]],MATCH('County and Category Lookup'!$A66&amp;$D$3,get_cat[[#All],[Vendor Name]]&amp;get_cat[[#All],[Category]],0),),"")</f>
        <v/>
      </c>
      <c r="C66" s="23" t="str">
        <f t="array" aca="1" ref="C66" ca="1">IFERROR(INDEX(get_cat[[#All],[Vendor Name &amp; Contact Information]],SMALL(IF(INDIRECT("get_cat[[#All],["&amp;$D$2&amp;"]]")="x",ROW(get_cat[[#All],[Vendor Name &amp; Contact Information]])),ROW(61:61)),1),"")</f>
        <v/>
      </c>
      <c r="D66" s="30" t="str">
        <f t="array" aca="1" ref="D66" ca="1">IFERROR(INDEX(get_cat[[#All],[Emergency Contact]],MATCH('County and Category Lookup'!$A66&amp;$D$3,get_cat[[#All],[Vendor Name]]&amp;get_cat[[#All],[Category]],0),),"")</f>
        <v/>
      </c>
      <c r="E66" s="31"/>
      <c r="F66" s="10" t="str">
        <f t="array" aca="1" ref="F66" ca="1">IFERROR(INDEX(get_cat[[#All],[Email]],MATCH('County and Category Lookup'!$A66&amp;$D$3,get_cat[[#All],[Vendor Name]]&amp;get_cat[[#All],[Category]],0),),"")</f>
        <v/>
      </c>
      <c r="G66" s="13" t="str">
        <f t="array" aca="1" ref="G66" ca="1">HYPERLINK("https://www.commbuys.com/bso/external/purchaseorder/poSummary.sdo?docId="&amp;IFERROR(INDEX(get_cat[[#All],[COMMBUYS MBPO Link]],MATCH('County and Category Lookup'!$A66&amp;$D$3,get_cat[[#All],[Vendor Name]]&amp;get_cat[[#All],[Category]],0),),"")&amp;"&amp;releaseNbr=0&amp;parentUrl=contract",IFERROR(INDEX(get_cat[[#All],[COMMBUYS MBPO Link]],MATCH('County and Category Lookup'!$A66&amp;$D$3,get_cat[[#All],[Vendor Name]]&amp;get_cat[[#All],[Category]],0),),""))</f>
        <v/>
      </c>
      <c r="H66" s="9" t="str">
        <f t="array" aca="1" ref="H66" ca="1">IFERROR(INDEX(get_cat[[#All],[Prompt Pay]],MATCH('County and Category Lookup'!$A66&amp;$D$3,get_cat[[#All],[Vendor Name]]&amp;get_cat[[#All],[Category]],0),),"")</f>
        <v/>
      </c>
      <c r="I66" s="9" t="str">
        <f t="array" aca="1" ref="I66" ca="1">IFERROR(INDEX(get_cat[[#All],[% Markup Prevailing Wage]],MATCH('County and Category Lookup'!$A66&amp;$D$3,get_cat[[#All],[Vendor Name]]&amp;get_cat[[#All],[Category]],0),),"")</f>
        <v/>
      </c>
      <c r="J66" s="29" t="str">
        <f t="array" aca="1" ref="J66" ca="1">IFERROR(INDEX(get_cat[[#All],[OSD Contract Manager]],MATCH('County and Category Lookup'!$A66&amp;$D$3,get_cat[[#All],[Vendor Name]]&amp;get_cat[[#All],[Category]],0),),"")</f>
        <v/>
      </c>
    </row>
    <row r="67" spans="1:10" ht="85.4" customHeight="1" x14ac:dyDescent="0.35">
      <c r="A67" s="24" t="str">
        <f t="array" aca="1" ref="A67" ca="1">IFERROR(INDEX(get_cat[[#All],[Vendor Name]],SMALL(IF(INDIRECT("get_cat[[#All],["&amp;$D$2&amp;"]]")="x",ROW(get_cat[[#All],[Vendor Name]])),ROW(62:62)),1),"")</f>
        <v/>
      </c>
      <c r="B67" s="9" t="str">
        <f t="array" aca="1" ref="B67" ca="1">IFERROR(INDEX(get_cat[[#All],[Contract Doc ID]],MATCH('County and Category Lookup'!$A67&amp;$D$3,get_cat[[#All],[Vendor Name]]&amp;get_cat[[#All],[Category]],0),),"")</f>
        <v/>
      </c>
      <c r="C67" s="23" t="str">
        <f t="array" aca="1" ref="C67" ca="1">IFERROR(INDEX(get_cat[[#All],[Vendor Name &amp; Contact Information]],SMALL(IF(INDIRECT("get_cat[[#All],["&amp;$D$2&amp;"]]")="x",ROW(get_cat[[#All],[Vendor Name &amp; Contact Information]])),ROW(62:62)),1),"")</f>
        <v/>
      </c>
      <c r="D67" s="30" t="str">
        <f t="array" aca="1" ref="D67" ca="1">IFERROR(INDEX(get_cat[[#All],[Emergency Contact]],MATCH('County and Category Lookup'!$A67&amp;$D$3,get_cat[[#All],[Vendor Name]]&amp;get_cat[[#All],[Category]],0),),"")</f>
        <v/>
      </c>
      <c r="E67" s="31"/>
      <c r="F67" s="10" t="str">
        <f t="array" aca="1" ref="F67" ca="1">IFERROR(INDEX(get_cat[[#All],[Email]],MATCH('County and Category Lookup'!$A67&amp;$D$3,get_cat[[#All],[Vendor Name]]&amp;get_cat[[#All],[Category]],0),),"")</f>
        <v/>
      </c>
      <c r="G67" s="13" t="str">
        <f t="array" aca="1" ref="G67" ca="1">HYPERLINK("https://www.commbuys.com/bso/external/purchaseorder/poSummary.sdo?docId="&amp;IFERROR(INDEX(get_cat[[#All],[COMMBUYS MBPO Link]],MATCH('County and Category Lookup'!$A67&amp;$D$3,get_cat[[#All],[Vendor Name]]&amp;get_cat[[#All],[Category]],0),),"")&amp;"&amp;releaseNbr=0&amp;parentUrl=contract",IFERROR(INDEX(get_cat[[#All],[COMMBUYS MBPO Link]],MATCH('County and Category Lookup'!$A67&amp;$D$3,get_cat[[#All],[Vendor Name]]&amp;get_cat[[#All],[Category]],0),),""))</f>
        <v/>
      </c>
      <c r="H67" s="9" t="str">
        <f t="array" aca="1" ref="H67" ca="1">IFERROR(INDEX(get_cat[[#All],[Prompt Pay]],MATCH('County and Category Lookup'!$A67&amp;$D$3,get_cat[[#All],[Vendor Name]]&amp;get_cat[[#All],[Category]],0),),"")</f>
        <v/>
      </c>
      <c r="I67" s="9" t="str">
        <f t="array" aca="1" ref="I67" ca="1">IFERROR(INDEX(get_cat[[#All],[% Markup Prevailing Wage]],MATCH('County and Category Lookup'!$A67&amp;$D$3,get_cat[[#All],[Vendor Name]]&amp;get_cat[[#All],[Category]],0),),"")</f>
        <v/>
      </c>
      <c r="J67" s="29" t="str">
        <f t="array" aca="1" ref="J67" ca="1">IFERROR(INDEX(get_cat[[#All],[OSD Contract Manager]],MATCH('County and Category Lookup'!$A67&amp;$D$3,get_cat[[#All],[Vendor Name]]&amp;get_cat[[#All],[Category]],0),),"")</f>
        <v/>
      </c>
    </row>
    <row r="68" spans="1:10" ht="85.4" customHeight="1" x14ac:dyDescent="0.35">
      <c r="A68" s="24" t="str">
        <f t="array" aca="1" ref="A68" ca="1">IFERROR(INDEX(get_cat[[#All],[Vendor Name]],SMALL(IF(INDIRECT("get_cat[[#All],["&amp;$D$2&amp;"]]")="x",ROW(get_cat[[#All],[Vendor Name]])),ROW(63:63)),1),"")</f>
        <v/>
      </c>
      <c r="B68" s="9" t="str">
        <f t="array" aca="1" ref="B68" ca="1">IFERROR(INDEX(get_cat[[#All],[Contract Doc ID]],MATCH('County and Category Lookup'!$A68&amp;$D$3,get_cat[[#All],[Vendor Name]]&amp;get_cat[[#All],[Category]],0),),"")</f>
        <v/>
      </c>
      <c r="C68" s="23" t="str">
        <f t="array" aca="1" ref="C68" ca="1">IFERROR(INDEX(get_cat[[#All],[Vendor Name &amp; Contact Information]],SMALL(IF(INDIRECT("get_cat[[#All],["&amp;$D$2&amp;"]]")="x",ROW(get_cat[[#All],[Vendor Name &amp; Contact Information]])),ROW(63:63)),1),"")</f>
        <v/>
      </c>
      <c r="D68" s="30" t="str">
        <f t="array" aca="1" ref="D68" ca="1">IFERROR(INDEX(get_cat[[#All],[Emergency Contact]],MATCH('County and Category Lookup'!$A68&amp;$D$3,get_cat[[#All],[Vendor Name]]&amp;get_cat[[#All],[Category]],0),),"")</f>
        <v/>
      </c>
      <c r="E68" s="31"/>
      <c r="F68" s="10" t="str">
        <f t="array" aca="1" ref="F68" ca="1">IFERROR(INDEX(get_cat[[#All],[Email]],MATCH('County and Category Lookup'!$A68&amp;$D$3,get_cat[[#All],[Vendor Name]]&amp;get_cat[[#All],[Category]],0),),"")</f>
        <v/>
      </c>
      <c r="G68" s="13" t="str">
        <f t="array" aca="1" ref="G68" ca="1">HYPERLINK("https://www.commbuys.com/bso/external/purchaseorder/poSummary.sdo?docId="&amp;IFERROR(INDEX(get_cat[[#All],[COMMBUYS MBPO Link]],MATCH('County and Category Lookup'!$A68&amp;$D$3,get_cat[[#All],[Vendor Name]]&amp;get_cat[[#All],[Category]],0),),"")&amp;"&amp;releaseNbr=0&amp;parentUrl=contract",IFERROR(INDEX(get_cat[[#All],[COMMBUYS MBPO Link]],MATCH('County and Category Lookup'!$A68&amp;$D$3,get_cat[[#All],[Vendor Name]]&amp;get_cat[[#All],[Category]],0),),""))</f>
        <v/>
      </c>
      <c r="H68" s="9" t="str">
        <f t="array" aca="1" ref="H68" ca="1">IFERROR(INDEX(get_cat[[#All],[Prompt Pay]],MATCH('County and Category Lookup'!$A68&amp;$D$3,get_cat[[#All],[Vendor Name]]&amp;get_cat[[#All],[Category]],0),),"")</f>
        <v/>
      </c>
      <c r="I68" s="9" t="str">
        <f t="array" aca="1" ref="I68" ca="1">IFERROR(INDEX(get_cat[[#All],[% Markup Prevailing Wage]],MATCH('County and Category Lookup'!$A68&amp;$D$3,get_cat[[#All],[Vendor Name]]&amp;get_cat[[#All],[Category]],0),),"")</f>
        <v/>
      </c>
      <c r="J68" s="29" t="str">
        <f t="array" aca="1" ref="J68" ca="1">IFERROR(INDEX(get_cat[[#All],[OSD Contract Manager]],MATCH('County and Category Lookup'!$A68&amp;$D$3,get_cat[[#All],[Vendor Name]]&amp;get_cat[[#All],[Category]],0),),"")</f>
        <v/>
      </c>
    </row>
    <row r="69" spans="1:10" ht="85.4" customHeight="1" x14ac:dyDescent="0.35">
      <c r="A69" s="24" t="str">
        <f t="array" aca="1" ref="A69" ca="1">IFERROR(INDEX(get_cat[[#All],[Vendor Name]],SMALL(IF(INDIRECT("get_cat[[#All],["&amp;$D$2&amp;"]]")="x",ROW(get_cat[[#All],[Vendor Name]])),ROW(64:64)),1),"")</f>
        <v/>
      </c>
      <c r="B69" s="9" t="str">
        <f t="array" aca="1" ref="B69" ca="1">IFERROR(INDEX(get_cat[[#All],[Contract Doc ID]],MATCH('County and Category Lookup'!$A69&amp;$D$3,get_cat[[#All],[Vendor Name]]&amp;get_cat[[#All],[Category]],0),),"")</f>
        <v/>
      </c>
      <c r="C69" s="23" t="str">
        <f t="array" aca="1" ref="C69" ca="1">IFERROR(INDEX(get_cat[[#All],[Vendor Name &amp; Contact Information]],SMALL(IF(INDIRECT("get_cat[[#All],["&amp;$D$2&amp;"]]")="x",ROW(get_cat[[#All],[Vendor Name &amp; Contact Information]])),ROW(64:64)),1),"")</f>
        <v/>
      </c>
      <c r="D69" s="30" t="str">
        <f t="array" aca="1" ref="D69" ca="1">IFERROR(INDEX(get_cat[[#All],[Emergency Contact]],MATCH('County and Category Lookup'!$A69&amp;$D$3,get_cat[[#All],[Vendor Name]]&amp;get_cat[[#All],[Category]],0),),"")</f>
        <v/>
      </c>
      <c r="E69" s="31"/>
      <c r="F69" s="10" t="str">
        <f t="array" aca="1" ref="F69" ca="1">IFERROR(INDEX(get_cat[[#All],[Email]],MATCH('County and Category Lookup'!$A69&amp;$D$3,get_cat[[#All],[Vendor Name]]&amp;get_cat[[#All],[Category]],0),),"")</f>
        <v/>
      </c>
      <c r="G69" s="13" t="str">
        <f t="array" aca="1" ref="G69" ca="1">HYPERLINK("https://www.commbuys.com/bso/external/purchaseorder/poSummary.sdo?docId="&amp;IFERROR(INDEX(get_cat[[#All],[COMMBUYS MBPO Link]],MATCH('County and Category Lookup'!$A69&amp;$D$3,get_cat[[#All],[Vendor Name]]&amp;get_cat[[#All],[Category]],0),),"")&amp;"&amp;releaseNbr=0&amp;parentUrl=contract",IFERROR(INDEX(get_cat[[#All],[COMMBUYS MBPO Link]],MATCH('County and Category Lookup'!$A69&amp;$D$3,get_cat[[#All],[Vendor Name]]&amp;get_cat[[#All],[Category]],0),),""))</f>
        <v/>
      </c>
      <c r="H69" s="9" t="str">
        <f t="array" aca="1" ref="H69" ca="1">IFERROR(INDEX(get_cat[[#All],[Prompt Pay]],MATCH('County and Category Lookup'!$A69&amp;$D$3,get_cat[[#All],[Vendor Name]]&amp;get_cat[[#All],[Category]],0),),"")</f>
        <v/>
      </c>
      <c r="I69" s="9" t="str">
        <f t="array" aca="1" ref="I69" ca="1">IFERROR(INDEX(get_cat[[#All],[% Markup Prevailing Wage]],MATCH('County and Category Lookup'!$A69&amp;$D$3,get_cat[[#All],[Vendor Name]]&amp;get_cat[[#All],[Category]],0),),"")</f>
        <v/>
      </c>
      <c r="J69" s="29" t="str">
        <f t="array" aca="1" ref="J69" ca="1">IFERROR(INDEX(get_cat[[#All],[OSD Contract Manager]],MATCH('County and Category Lookup'!$A69&amp;$D$3,get_cat[[#All],[Vendor Name]]&amp;get_cat[[#All],[Category]],0),),"")</f>
        <v/>
      </c>
    </row>
    <row r="70" spans="1:10" ht="85.4" customHeight="1" x14ac:dyDescent="0.35">
      <c r="A70" s="24" t="str">
        <f t="array" aca="1" ref="A70" ca="1">IFERROR(INDEX(get_cat[[#All],[Vendor Name]],SMALL(IF(INDIRECT("get_cat[[#All],["&amp;$D$2&amp;"]]")="x",ROW(get_cat[[#All],[Vendor Name]])),ROW(65:65)),1),"")</f>
        <v/>
      </c>
      <c r="B70" s="9" t="str">
        <f t="array" aca="1" ref="B70" ca="1">IFERROR(INDEX(get_cat[[#All],[Contract Doc ID]],MATCH('County and Category Lookup'!$A70&amp;$D$3,get_cat[[#All],[Vendor Name]]&amp;get_cat[[#All],[Category]],0),),"")</f>
        <v/>
      </c>
      <c r="C70" s="23" t="str">
        <f t="array" aca="1" ref="C70" ca="1">IFERROR(INDEX(get_cat[[#All],[Vendor Name &amp; Contact Information]],SMALL(IF(INDIRECT("get_cat[[#All],["&amp;$D$2&amp;"]]")="x",ROW(get_cat[[#All],[Vendor Name &amp; Contact Information]])),ROW(65:65)),1),"")</f>
        <v/>
      </c>
      <c r="D70" s="30" t="str">
        <f t="array" aca="1" ref="D70" ca="1">IFERROR(INDEX(get_cat[[#All],[Emergency Contact]],MATCH('County and Category Lookup'!$A70&amp;$D$3,get_cat[[#All],[Vendor Name]]&amp;get_cat[[#All],[Category]],0),),"")</f>
        <v/>
      </c>
      <c r="E70" s="31"/>
      <c r="F70" s="10" t="str">
        <f t="array" aca="1" ref="F70" ca="1">IFERROR(INDEX(get_cat[[#All],[Email]],MATCH('County and Category Lookup'!$A70&amp;$D$3,get_cat[[#All],[Vendor Name]]&amp;get_cat[[#All],[Category]],0),),"")</f>
        <v/>
      </c>
      <c r="G70" s="13" t="str">
        <f t="array" aca="1" ref="G70" ca="1">HYPERLINK("https://www.commbuys.com/bso/external/purchaseorder/poSummary.sdo?docId="&amp;IFERROR(INDEX(get_cat[[#All],[COMMBUYS MBPO Link]],MATCH('County and Category Lookup'!$A70&amp;$D$3,get_cat[[#All],[Vendor Name]]&amp;get_cat[[#All],[Category]],0),),"")&amp;"&amp;releaseNbr=0&amp;parentUrl=contract",IFERROR(INDEX(get_cat[[#All],[COMMBUYS MBPO Link]],MATCH('County and Category Lookup'!$A70&amp;$D$3,get_cat[[#All],[Vendor Name]]&amp;get_cat[[#All],[Category]],0),),""))</f>
        <v/>
      </c>
      <c r="H70" s="9" t="str">
        <f t="array" aca="1" ref="H70" ca="1">IFERROR(INDEX(get_cat[[#All],[Prompt Pay]],MATCH('County and Category Lookup'!$A70&amp;$D$3,get_cat[[#All],[Vendor Name]]&amp;get_cat[[#All],[Category]],0),),"")</f>
        <v/>
      </c>
      <c r="I70" s="9" t="str">
        <f t="array" aca="1" ref="I70" ca="1">IFERROR(INDEX(get_cat[[#All],[% Markup Prevailing Wage]],MATCH('County and Category Lookup'!$A70&amp;$D$3,get_cat[[#All],[Vendor Name]]&amp;get_cat[[#All],[Category]],0),),"")</f>
        <v/>
      </c>
      <c r="J70" s="29" t="str">
        <f t="array" aca="1" ref="J70" ca="1">IFERROR(INDEX(get_cat[[#All],[OSD Contract Manager]],MATCH('County and Category Lookup'!$A70&amp;$D$3,get_cat[[#All],[Vendor Name]]&amp;get_cat[[#All],[Category]],0),),"")</f>
        <v/>
      </c>
    </row>
    <row r="71" spans="1:10" ht="85.4" customHeight="1" x14ac:dyDescent="0.35">
      <c r="A71" s="24" t="str">
        <f t="array" aca="1" ref="A71" ca="1">IFERROR(INDEX(get_cat[[#All],[Vendor Name]],SMALL(IF(INDIRECT("get_cat[[#All],["&amp;$D$2&amp;"]]")="x",ROW(get_cat[[#All],[Vendor Name]])),ROW(66:66)),1),"")</f>
        <v/>
      </c>
      <c r="B71" s="9" t="str">
        <f t="array" aca="1" ref="B71" ca="1">IFERROR(INDEX(get_cat[[#All],[Contract Doc ID]],MATCH('County and Category Lookup'!$A71&amp;$D$3,get_cat[[#All],[Vendor Name]]&amp;get_cat[[#All],[Category]],0),),"")</f>
        <v/>
      </c>
      <c r="C71" s="23" t="str">
        <f t="array" aca="1" ref="C71" ca="1">IFERROR(INDEX(get_cat[[#All],[Vendor Name &amp; Contact Information]],SMALL(IF(INDIRECT("get_cat[[#All],["&amp;$D$2&amp;"]]")="x",ROW(get_cat[[#All],[Vendor Name &amp; Contact Information]])),ROW(66:66)),1),"")</f>
        <v/>
      </c>
      <c r="D71" s="30" t="str">
        <f t="array" aca="1" ref="D71" ca="1">IFERROR(INDEX(get_cat[[#All],[Emergency Contact]],MATCH('County and Category Lookup'!$A71&amp;$D$3,get_cat[[#All],[Vendor Name]]&amp;get_cat[[#All],[Category]],0),),"")</f>
        <v/>
      </c>
      <c r="E71" s="31"/>
      <c r="F71" s="10" t="str">
        <f t="array" aca="1" ref="F71" ca="1">IFERROR(INDEX(get_cat[[#All],[Email]],MATCH('County and Category Lookup'!$A71&amp;$D$3,get_cat[[#All],[Vendor Name]]&amp;get_cat[[#All],[Category]],0),),"")</f>
        <v/>
      </c>
      <c r="G71" s="13" t="str">
        <f t="array" aca="1" ref="G71" ca="1">HYPERLINK("https://www.commbuys.com/bso/external/purchaseorder/poSummary.sdo?docId="&amp;IFERROR(INDEX(get_cat[[#All],[COMMBUYS MBPO Link]],MATCH('County and Category Lookup'!$A71&amp;$D$3,get_cat[[#All],[Vendor Name]]&amp;get_cat[[#All],[Category]],0),),"")&amp;"&amp;releaseNbr=0&amp;parentUrl=contract",IFERROR(INDEX(get_cat[[#All],[COMMBUYS MBPO Link]],MATCH('County and Category Lookup'!$A71&amp;$D$3,get_cat[[#All],[Vendor Name]]&amp;get_cat[[#All],[Category]],0),),""))</f>
        <v/>
      </c>
      <c r="H71" s="9" t="str">
        <f t="array" aca="1" ref="H71" ca="1">IFERROR(INDEX(get_cat[[#All],[Prompt Pay]],MATCH('County and Category Lookup'!$A71&amp;$D$3,get_cat[[#All],[Vendor Name]]&amp;get_cat[[#All],[Category]],0),),"")</f>
        <v/>
      </c>
      <c r="I71" s="9" t="str">
        <f t="array" aca="1" ref="I71" ca="1">IFERROR(INDEX(get_cat[[#All],[% Markup Prevailing Wage]],MATCH('County and Category Lookup'!$A71&amp;$D$3,get_cat[[#All],[Vendor Name]]&amp;get_cat[[#All],[Category]],0),),"")</f>
        <v/>
      </c>
      <c r="J71" s="29" t="str">
        <f t="array" aca="1" ref="J71" ca="1">IFERROR(INDEX(get_cat[[#All],[OSD Contract Manager]],MATCH('County and Category Lookup'!$A71&amp;$D$3,get_cat[[#All],[Vendor Name]]&amp;get_cat[[#All],[Category]],0),),"")</f>
        <v/>
      </c>
    </row>
    <row r="72" spans="1:10" ht="85.4" customHeight="1" x14ac:dyDescent="0.35">
      <c r="A72" s="24" t="str">
        <f t="array" aca="1" ref="A72" ca="1">IFERROR(INDEX(get_cat[[#All],[Vendor Name]],SMALL(IF(INDIRECT("get_cat[[#All],["&amp;$D$2&amp;"]]")="x",ROW(get_cat[[#All],[Vendor Name]])),ROW(67:67)),1),"")</f>
        <v/>
      </c>
      <c r="B72" s="9" t="str">
        <f t="array" aca="1" ref="B72" ca="1">IFERROR(INDEX(get_cat[[#All],[Contract Doc ID]],MATCH('County and Category Lookup'!$A72&amp;$D$3,get_cat[[#All],[Vendor Name]]&amp;get_cat[[#All],[Category]],0),),"")</f>
        <v/>
      </c>
      <c r="C72" s="23" t="str">
        <f t="array" aca="1" ref="C72" ca="1">IFERROR(INDEX(get_cat[[#All],[Vendor Name &amp; Contact Information]],SMALL(IF(INDIRECT("get_cat[[#All],["&amp;$D$2&amp;"]]")="x",ROW(get_cat[[#All],[Vendor Name &amp; Contact Information]])),ROW(67:67)),1),"")</f>
        <v/>
      </c>
      <c r="D72" s="30" t="str">
        <f t="array" aca="1" ref="D72" ca="1">IFERROR(INDEX(get_cat[[#All],[Emergency Contact]],MATCH('County and Category Lookup'!$A72&amp;$D$3,get_cat[[#All],[Vendor Name]]&amp;get_cat[[#All],[Category]],0),),"")</f>
        <v/>
      </c>
      <c r="E72" s="31"/>
      <c r="F72" s="10" t="str">
        <f t="array" aca="1" ref="F72" ca="1">IFERROR(INDEX(get_cat[[#All],[Email]],MATCH('County and Category Lookup'!$A72&amp;$D$3,get_cat[[#All],[Vendor Name]]&amp;get_cat[[#All],[Category]],0),),"")</f>
        <v/>
      </c>
      <c r="G72" s="13" t="str">
        <f t="array" aca="1" ref="G72" ca="1">HYPERLINK("https://www.commbuys.com/bso/external/purchaseorder/poSummary.sdo?docId="&amp;IFERROR(INDEX(get_cat[[#All],[COMMBUYS MBPO Link]],MATCH('County and Category Lookup'!$A72&amp;$D$3,get_cat[[#All],[Vendor Name]]&amp;get_cat[[#All],[Category]],0),),"")&amp;"&amp;releaseNbr=0&amp;parentUrl=contract",IFERROR(INDEX(get_cat[[#All],[COMMBUYS MBPO Link]],MATCH('County and Category Lookup'!$A72&amp;$D$3,get_cat[[#All],[Vendor Name]]&amp;get_cat[[#All],[Category]],0),),""))</f>
        <v/>
      </c>
      <c r="H72" s="9" t="str">
        <f t="array" aca="1" ref="H72" ca="1">IFERROR(INDEX(get_cat[[#All],[Prompt Pay]],MATCH('County and Category Lookup'!$A72&amp;$D$3,get_cat[[#All],[Vendor Name]]&amp;get_cat[[#All],[Category]],0),),"")</f>
        <v/>
      </c>
      <c r="I72" s="9" t="str">
        <f t="array" aca="1" ref="I72" ca="1">IFERROR(INDEX(get_cat[[#All],[% Markup Prevailing Wage]],MATCH('County and Category Lookup'!$A72&amp;$D$3,get_cat[[#All],[Vendor Name]]&amp;get_cat[[#All],[Category]],0),),"")</f>
        <v/>
      </c>
      <c r="J72" s="29" t="str">
        <f t="array" aca="1" ref="J72" ca="1">IFERROR(INDEX(get_cat[[#All],[OSD Contract Manager]],MATCH('County and Category Lookup'!$A72&amp;$D$3,get_cat[[#All],[Vendor Name]]&amp;get_cat[[#All],[Category]],0),),"")</f>
        <v/>
      </c>
    </row>
    <row r="73" spans="1:10" ht="85.4" customHeight="1" x14ac:dyDescent="0.35">
      <c r="A73" s="24" t="str">
        <f t="array" aca="1" ref="A73" ca="1">IFERROR(INDEX(get_cat[[#All],[Vendor Name]],SMALL(IF(INDIRECT("get_cat[[#All],["&amp;$D$2&amp;"]]")="x",ROW(get_cat[[#All],[Vendor Name]])),ROW(68:68)),1),"")</f>
        <v/>
      </c>
      <c r="B73" s="9" t="str">
        <f t="array" aca="1" ref="B73" ca="1">IFERROR(INDEX(get_cat[[#All],[Contract Doc ID]],MATCH('County and Category Lookup'!$A73&amp;$D$3,get_cat[[#All],[Vendor Name]]&amp;get_cat[[#All],[Category]],0),),"")</f>
        <v/>
      </c>
      <c r="C73" s="23" t="str">
        <f t="array" aca="1" ref="C73" ca="1">IFERROR(INDEX(get_cat[[#All],[Vendor Name &amp; Contact Information]],SMALL(IF(INDIRECT("get_cat[[#All],["&amp;$D$2&amp;"]]")="x",ROW(get_cat[[#All],[Vendor Name &amp; Contact Information]])),ROW(68:68)),1),"")</f>
        <v/>
      </c>
      <c r="D73" s="30" t="str">
        <f t="array" aca="1" ref="D73" ca="1">IFERROR(INDEX(get_cat[[#All],[Emergency Contact]],MATCH('County and Category Lookup'!$A73&amp;$D$3,get_cat[[#All],[Vendor Name]]&amp;get_cat[[#All],[Category]],0),),"")</f>
        <v/>
      </c>
      <c r="E73" s="31"/>
      <c r="F73" s="10" t="str">
        <f t="array" aca="1" ref="F73" ca="1">IFERROR(INDEX(get_cat[[#All],[Email]],MATCH('County and Category Lookup'!$A73&amp;$D$3,get_cat[[#All],[Vendor Name]]&amp;get_cat[[#All],[Category]],0),),"")</f>
        <v/>
      </c>
      <c r="G73" s="13" t="str">
        <f t="array" aca="1" ref="G73" ca="1">HYPERLINK("https://www.commbuys.com/bso/external/purchaseorder/poSummary.sdo?docId="&amp;IFERROR(INDEX(get_cat[[#All],[COMMBUYS MBPO Link]],MATCH('County and Category Lookup'!$A73&amp;$D$3,get_cat[[#All],[Vendor Name]]&amp;get_cat[[#All],[Category]],0),),"")&amp;"&amp;releaseNbr=0&amp;parentUrl=contract",IFERROR(INDEX(get_cat[[#All],[COMMBUYS MBPO Link]],MATCH('County and Category Lookup'!$A73&amp;$D$3,get_cat[[#All],[Vendor Name]]&amp;get_cat[[#All],[Category]],0),),""))</f>
        <v/>
      </c>
      <c r="H73" s="9" t="str">
        <f t="array" aca="1" ref="H73" ca="1">IFERROR(INDEX(get_cat[[#All],[Prompt Pay]],MATCH('County and Category Lookup'!$A73&amp;$D$3,get_cat[[#All],[Vendor Name]]&amp;get_cat[[#All],[Category]],0),),"")</f>
        <v/>
      </c>
      <c r="I73" s="9" t="str">
        <f t="array" aca="1" ref="I73" ca="1">IFERROR(INDEX(get_cat[[#All],[% Markup Prevailing Wage]],MATCH('County and Category Lookup'!$A73&amp;$D$3,get_cat[[#All],[Vendor Name]]&amp;get_cat[[#All],[Category]],0),),"")</f>
        <v/>
      </c>
      <c r="J73" s="29" t="str">
        <f t="array" aca="1" ref="J73" ca="1">IFERROR(INDEX(get_cat[[#All],[OSD Contract Manager]],MATCH('County and Category Lookup'!$A73&amp;$D$3,get_cat[[#All],[Vendor Name]]&amp;get_cat[[#All],[Category]],0),),"")</f>
        <v/>
      </c>
    </row>
    <row r="74" spans="1:10" ht="85.4" customHeight="1" x14ac:dyDescent="0.35">
      <c r="A74" s="24" t="str">
        <f t="array" aca="1" ref="A74" ca="1">IFERROR(INDEX(get_cat[[#All],[Vendor Name]],SMALL(IF(INDIRECT("get_cat[[#All],["&amp;$D$2&amp;"]]")="x",ROW(get_cat[[#All],[Vendor Name]])),ROW(69:69)),1),"")</f>
        <v/>
      </c>
      <c r="B74" s="9" t="str">
        <f t="array" aca="1" ref="B74" ca="1">IFERROR(INDEX(get_cat[[#All],[Contract Doc ID]],MATCH('County and Category Lookup'!$A74&amp;$D$3,get_cat[[#All],[Vendor Name]]&amp;get_cat[[#All],[Category]],0),),"")</f>
        <v/>
      </c>
      <c r="C74" s="23" t="str">
        <f t="array" aca="1" ref="C74" ca="1">IFERROR(INDEX(get_cat[[#All],[Vendor Name &amp; Contact Information]],SMALL(IF(INDIRECT("get_cat[[#All],["&amp;$D$2&amp;"]]")="x",ROW(get_cat[[#All],[Vendor Name &amp; Contact Information]])),ROW(69:69)),1),"")</f>
        <v/>
      </c>
      <c r="D74" s="30" t="str">
        <f t="array" aca="1" ref="D74" ca="1">IFERROR(INDEX(get_cat[[#All],[Emergency Contact]],MATCH('County and Category Lookup'!$A74&amp;$D$3,get_cat[[#All],[Vendor Name]]&amp;get_cat[[#All],[Category]],0),),"")</f>
        <v/>
      </c>
      <c r="E74" s="31"/>
      <c r="F74" s="10" t="str">
        <f t="array" aca="1" ref="F74" ca="1">IFERROR(INDEX(get_cat[[#All],[Email]],MATCH('County and Category Lookup'!$A74&amp;$D$3,get_cat[[#All],[Vendor Name]]&amp;get_cat[[#All],[Category]],0),),"")</f>
        <v/>
      </c>
      <c r="G74" s="13" t="str">
        <f t="array" aca="1" ref="G74" ca="1">HYPERLINK("https://www.commbuys.com/bso/external/purchaseorder/poSummary.sdo?docId="&amp;IFERROR(INDEX(get_cat[[#All],[COMMBUYS MBPO Link]],MATCH('County and Category Lookup'!$A74&amp;$D$3,get_cat[[#All],[Vendor Name]]&amp;get_cat[[#All],[Category]],0),),"")&amp;"&amp;releaseNbr=0&amp;parentUrl=contract",IFERROR(INDEX(get_cat[[#All],[COMMBUYS MBPO Link]],MATCH('County and Category Lookup'!$A74&amp;$D$3,get_cat[[#All],[Vendor Name]]&amp;get_cat[[#All],[Category]],0),),""))</f>
        <v/>
      </c>
      <c r="H74" s="9" t="str">
        <f t="array" aca="1" ref="H74" ca="1">IFERROR(INDEX(get_cat[[#All],[Prompt Pay]],MATCH('County and Category Lookup'!$A74&amp;$D$3,get_cat[[#All],[Vendor Name]]&amp;get_cat[[#All],[Category]],0),),"")</f>
        <v/>
      </c>
      <c r="I74" s="9" t="str">
        <f t="array" aca="1" ref="I74" ca="1">IFERROR(INDEX(get_cat[[#All],[% Markup Prevailing Wage]],MATCH('County and Category Lookup'!$A74&amp;$D$3,get_cat[[#All],[Vendor Name]]&amp;get_cat[[#All],[Category]],0),),"")</f>
        <v/>
      </c>
      <c r="J74" s="29" t="str">
        <f t="array" aca="1" ref="J74" ca="1">IFERROR(INDEX(get_cat[[#All],[OSD Contract Manager]],MATCH('County and Category Lookup'!$A74&amp;$D$3,get_cat[[#All],[Vendor Name]]&amp;get_cat[[#All],[Category]],0),),"")</f>
        <v/>
      </c>
    </row>
    <row r="75" spans="1:10" ht="85.4" customHeight="1" x14ac:dyDescent="0.35">
      <c r="A75" s="24" t="str">
        <f t="array" aca="1" ref="A75" ca="1">IFERROR(INDEX(get_cat[[#All],[Vendor Name]],SMALL(IF(INDIRECT("get_cat[[#All],["&amp;$D$2&amp;"]]")="x",ROW(get_cat[[#All],[Vendor Name]])),ROW(70:70)),1),"")</f>
        <v/>
      </c>
      <c r="B75" s="9" t="str">
        <f t="array" aca="1" ref="B75" ca="1">IFERROR(INDEX(get_cat[[#All],[Contract Doc ID]],MATCH('County and Category Lookup'!$A75&amp;$D$3,get_cat[[#All],[Vendor Name]]&amp;get_cat[[#All],[Category]],0),),"")</f>
        <v/>
      </c>
      <c r="C75" s="23" t="str">
        <f t="array" aca="1" ref="C75" ca="1">IFERROR(INDEX(get_cat[[#All],[Vendor Name &amp; Contact Information]],SMALL(IF(INDIRECT("get_cat[[#All],["&amp;$D$2&amp;"]]")="x",ROW(get_cat[[#All],[Vendor Name &amp; Contact Information]])),ROW(70:70)),1),"")</f>
        <v/>
      </c>
      <c r="D75" s="30" t="str">
        <f t="array" aca="1" ref="D75" ca="1">IFERROR(INDEX(get_cat[[#All],[Emergency Contact]],MATCH('County and Category Lookup'!$A75&amp;$D$3,get_cat[[#All],[Vendor Name]]&amp;get_cat[[#All],[Category]],0),),"")</f>
        <v/>
      </c>
      <c r="E75" s="31"/>
      <c r="F75" s="10" t="str">
        <f t="array" aca="1" ref="F75" ca="1">IFERROR(INDEX(get_cat[[#All],[Email]],MATCH('County and Category Lookup'!$A75&amp;$D$3,get_cat[[#All],[Vendor Name]]&amp;get_cat[[#All],[Category]],0),),"")</f>
        <v/>
      </c>
      <c r="G75" s="13" t="str">
        <f t="array" aca="1" ref="G75" ca="1">HYPERLINK("https://www.commbuys.com/bso/external/purchaseorder/poSummary.sdo?docId="&amp;IFERROR(INDEX(get_cat[[#All],[COMMBUYS MBPO Link]],MATCH('County and Category Lookup'!$A75&amp;$D$3,get_cat[[#All],[Vendor Name]]&amp;get_cat[[#All],[Category]],0),),"")&amp;"&amp;releaseNbr=0&amp;parentUrl=contract",IFERROR(INDEX(get_cat[[#All],[COMMBUYS MBPO Link]],MATCH('County and Category Lookup'!$A75&amp;$D$3,get_cat[[#All],[Vendor Name]]&amp;get_cat[[#All],[Category]],0),),""))</f>
        <v/>
      </c>
      <c r="H75" s="9" t="str">
        <f t="array" aca="1" ref="H75" ca="1">IFERROR(INDEX(get_cat[[#All],[Prompt Pay]],MATCH('County and Category Lookup'!$A75&amp;$D$3,get_cat[[#All],[Vendor Name]]&amp;get_cat[[#All],[Category]],0),),"")</f>
        <v/>
      </c>
      <c r="I75" s="9" t="str">
        <f t="array" aca="1" ref="I75" ca="1">IFERROR(INDEX(get_cat[[#All],[% Markup Prevailing Wage]],MATCH('County and Category Lookup'!$A75&amp;$D$3,get_cat[[#All],[Vendor Name]]&amp;get_cat[[#All],[Category]],0),),"")</f>
        <v/>
      </c>
      <c r="J75" s="29" t="str">
        <f t="array" aca="1" ref="J75" ca="1">IFERROR(INDEX(get_cat[[#All],[OSD Contract Manager]],MATCH('County and Category Lookup'!$A75&amp;$D$3,get_cat[[#All],[Vendor Name]]&amp;get_cat[[#All],[Category]],0),),"")</f>
        <v/>
      </c>
    </row>
    <row r="76" spans="1:10" ht="85.4" customHeight="1" x14ac:dyDescent="0.35">
      <c r="A76" s="24" t="str">
        <f t="array" aca="1" ref="A76" ca="1">IFERROR(INDEX(get_cat[[#All],[Vendor Name]],SMALL(IF(INDIRECT("get_cat[[#All],["&amp;$D$2&amp;"]]")="x",ROW(get_cat[[#All],[Vendor Name]])),ROW(71:71)),1),"")</f>
        <v/>
      </c>
      <c r="B76" s="9" t="str">
        <f t="array" aca="1" ref="B76" ca="1">IFERROR(INDEX(get_cat[[#All],[Contract Doc ID]],MATCH('County and Category Lookup'!$A76&amp;$D$3,get_cat[[#All],[Vendor Name]]&amp;get_cat[[#All],[Category]],0),),"")</f>
        <v/>
      </c>
      <c r="C76" s="23" t="str">
        <f t="array" aca="1" ref="C76" ca="1">IFERROR(INDEX(get_cat[[#All],[Vendor Name &amp; Contact Information]],SMALL(IF(INDIRECT("get_cat[[#All],["&amp;$D$2&amp;"]]")="x",ROW(get_cat[[#All],[Vendor Name &amp; Contact Information]])),ROW(71:71)),1),"")</f>
        <v/>
      </c>
      <c r="D76" s="30" t="str">
        <f t="array" aca="1" ref="D76" ca="1">IFERROR(INDEX(get_cat[[#All],[Emergency Contact]],MATCH('County and Category Lookup'!$A76&amp;$D$3,get_cat[[#All],[Vendor Name]]&amp;get_cat[[#All],[Category]],0),),"")</f>
        <v/>
      </c>
      <c r="E76" s="31"/>
      <c r="F76" s="10" t="str">
        <f t="array" aca="1" ref="F76" ca="1">IFERROR(INDEX(get_cat[[#All],[Email]],MATCH('County and Category Lookup'!$A76&amp;$D$3,get_cat[[#All],[Vendor Name]]&amp;get_cat[[#All],[Category]],0),),"")</f>
        <v/>
      </c>
      <c r="G76" s="13" t="str">
        <f t="array" aca="1" ref="G76" ca="1">HYPERLINK("https://www.commbuys.com/bso/external/purchaseorder/poSummary.sdo?docId="&amp;IFERROR(INDEX(get_cat[[#All],[COMMBUYS MBPO Link]],MATCH('County and Category Lookup'!$A76&amp;$D$3,get_cat[[#All],[Vendor Name]]&amp;get_cat[[#All],[Category]],0),),"")&amp;"&amp;releaseNbr=0&amp;parentUrl=contract",IFERROR(INDEX(get_cat[[#All],[COMMBUYS MBPO Link]],MATCH('County and Category Lookup'!$A76&amp;$D$3,get_cat[[#All],[Vendor Name]]&amp;get_cat[[#All],[Category]],0),),""))</f>
        <v/>
      </c>
      <c r="H76" s="9" t="str">
        <f t="array" aca="1" ref="H76" ca="1">IFERROR(INDEX(get_cat[[#All],[Prompt Pay]],MATCH('County and Category Lookup'!$A76&amp;$D$3,get_cat[[#All],[Vendor Name]]&amp;get_cat[[#All],[Category]],0),),"")</f>
        <v/>
      </c>
      <c r="I76" s="9" t="str">
        <f t="array" aca="1" ref="I76" ca="1">IFERROR(INDEX(get_cat[[#All],[% Markup Prevailing Wage]],MATCH('County and Category Lookup'!$A76&amp;$D$3,get_cat[[#All],[Vendor Name]]&amp;get_cat[[#All],[Category]],0),),"")</f>
        <v/>
      </c>
      <c r="J76" s="29" t="str">
        <f t="array" aca="1" ref="J76" ca="1">IFERROR(INDEX(get_cat[[#All],[OSD Contract Manager]],MATCH('County and Category Lookup'!$A76&amp;$D$3,get_cat[[#All],[Vendor Name]]&amp;get_cat[[#All],[Category]],0),),"")</f>
        <v/>
      </c>
    </row>
    <row r="77" spans="1:10" ht="85.4" customHeight="1" x14ac:dyDescent="0.35">
      <c r="A77" s="24" t="str">
        <f t="array" aca="1" ref="A77" ca="1">IFERROR(INDEX(get_cat[[#All],[Vendor Name]],SMALL(IF(INDIRECT("get_cat[[#All],["&amp;$D$2&amp;"]]")="x",ROW(get_cat[[#All],[Vendor Name]])),ROW(72:72)),1),"")</f>
        <v/>
      </c>
      <c r="B77" s="9" t="str">
        <f t="array" aca="1" ref="B77" ca="1">IFERROR(INDEX(get_cat[[#All],[Contract Doc ID]],MATCH('County and Category Lookup'!$A77&amp;$D$3,get_cat[[#All],[Vendor Name]]&amp;get_cat[[#All],[Category]],0),),"")</f>
        <v/>
      </c>
      <c r="C77" s="23" t="str">
        <f t="array" aca="1" ref="C77" ca="1">IFERROR(INDEX(get_cat[[#All],[Vendor Name &amp; Contact Information]],SMALL(IF(INDIRECT("get_cat[[#All],["&amp;$D$2&amp;"]]")="x",ROW(get_cat[[#All],[Vendor Name &amp; Contact Information]])),ROW(72:72)),1),"")</f>
        <v/>
      </c>
      <c r="D77" s="30" t="str">
        <f t="array" aca="1" ref="D77" ca="1">IFERROR(INDEX(get_cat[[#All],[Emergency Contact]],MATCH('County and Category Lookup'!$A77&amp;$D$3,get_cat[[#All],[Vendor Name]]&amp;get_cat[[#All],[Category]],0),),"")</f>
        <v/>
      </c>
      <c r="E77" s="31"/>
      <c r="F77" s="10" t="str">
        <f t="array" aca="1" ref="F77" ca="1">IFERROR(INDEX(get_cat[[#All],[Email]],MATCH('County and Category Lookup'!$A77&amp;$D$3,get_cat[[#All],[Vendor Name]]&amp;get_cat[[#All],[Category]],0),),"")</f>
        <v/>
      </c>
      <c r="G77" s="13" t="str">
        <f t="array" aca="1" ref="G77" ca="1">HYPERLINK("https://www.commbuys.com/bso/external/purchaseorder/poSummary.sdo?docId="&amp;IFERROR(INDEX(get_cat[[#All],[COMMBUYS MBPO Link]],MATCH('County and Category Lookup'!$A77&amp;$D$3,get_cat[[#All],[Vendor Name]]&amp;get_cat[[#All],[Category]],0),),"")&amp;"&amp;releaseNbr=0&amp;parentUrl=contract",IFERROR(INDEX(get_cat[[#All],[COMMBUYS MBPO Link]],MATCH('County and Category Lookup'!$A77&amp;$D$3,get_cat[[#All],[Vendor Name]]&amp;get_cat[[#All],[Category]],0),),""))</f>
        <v/>
      </c>
      <c r="H77" s="9" t="str">
        <f t="array" aca="1" ref="H77" ca="1">IFERROR(INDEX(get_cat[[#All],[Prompt Pay]],MATCH('County and Category Lookup'!$A77&amp;$D$3,get_cat[[#All],[Vendor Name]]&amp;get_cat[[#All],[Category]],0),),"")</f>
        <v/>
      </c>
      <c r="I77" s="9" t="str">
        <f t="array" aca="1" ref="I77" ca="1">IFERROR(INDEX(get_cat[[#All],[% Markup Prevailing Wage]],MATCH('County and Category Lookup'!$A77&amp;$D$3,get_cat[[#All],[Vendor Name]]&amp;get_cat[[#All],[Category]],0),),"")</f>
        <v/>
      </c>
      <c r="J77" s="29" t="str">
        <f t="array" aca="1" ref="J77" ca="1">IFERROR(INDEX(get_cat[[#All],[OSD Contract Manager]],MATCH('County and Category Lookup'!$A77&amp;$D$3,get_cat[[#All],[Vendor Name]]&amp;get_cat[[#All],[Category]],0),),"")</f>
        <v/>
      </c>
    </row>
    <row r="78" spans="1:10" ht="85.4" customHeight="1" x14ac:dyDescent="0.35">
      <c r="A78" s="24" t="str">
        <f t="array" aca="1" ref="A78" ca="1">IFERROR(INDEX(get_cat[[#All],[Vendor Name]],SMALL(IF(INDIRECT("get_cat[[#All],["&amp;$D$2&amp;"]]")="x",ROW(get_cat[[#All],[Vendor Name]])),ROW(73:73)),1),"")</f>
        <v/>
      </c>
      <c r="B78" s="9" t="str">
        <f t="array" aca="1" ref="B78" ca="1">IFERROR(INDEX(get_cat[[#All],[Contract Doc ID]],MATCH('County and Category Lookup'!$A78&amp;$D$3,get_cat[[#All],[Vendor Name]]&amp;get_cat[[#All],[Category]],0),),"")</f>
        <v/>
      </c>
      <c r="C78" s="23" t="str">
        <f t="array" aca="1" ref="C78" ca="1">IFERROR(INDEX(get_cat[[#All],[Vendor Name &amp; Contact Information]],SMALL(IF(INDIRECT("get_cat[[#All],["&amp;$D$2&amp;"]]")="x",ROW(get_cat[[#All],[Vendor Name &amp; Contact Information]])),ROW(73:73)),1),"")</f>
        <v/>
      </c>
      <c r="D78" s="30" t="str">
        <f t="array" aca="1" ref="D78" ca="1">IFERROR(INDEX(get_cat[[#All],[Emergency Contact]],MATCH('County and Category Lookup'!$A78&amp;$D$3,get_cat[[#All],[Vendor Name]]&amp;get_cat[[#All],[Category]],0),),"")</f>
        <v/>
      </c>
      <c r="E78" s="31"/>
      <c r="F78" s="10" t="str">
        <f t="array" aca="1" ref="F78" ca="1">IFERROR(INDEX(get_cat[[#All],[Email]],MATCH('County and Category Lookup'!$A78&amp;$D$3,get_cat[[#All],[Vendor Name]]&amp;get_cat[[#All],[Category]],0),),"")</f>
        <v/>
      </c>
      <c r="G78" s="13" t="str">
        <f t="array" aca="1" ref="G78" ca="1">HYPERLINK("https://www.commbuys.com/bso/external/purchaseorder/poSummary.sdo?docId="&amp;IFERROR(INDEX(get_cat[[#All],[COMMBUYS MBPO Link]],MATCH('County and Category Lookup'!$A78&amp;$D$3,get_cat[[#All],[Vendor Name]]&amp;get_cat[[#All],[Category]],0),),"")&amp;"&amp;releaseNbr=0&amp;parentUrl=contract",IFERROR(INDEX(get_cat[[#All],[COMMBUYS MBPO Link]],MATCH('County and Category Lookup'!$A78&amp;$D$3,get_cat[[#All],[Vendor Name]]&amp;get_cat[[#All],[Category]],0),),""))</f>
        <v/>
      </c>
      <c r="H78" s="9" t="str">
        <f t="array" aca="1" ref="H78" ca="1">IFERROR(INDEX(get_cat[[#All],[Prompt Pay]],MATCH('County and Category Lookup'!$A78&amp;$D$3,get_cat[[#All],[Vendor Name]]&amp;get_cat[[#All],[Category]],0),),"")</f>
        <v/>
      </c>
      <c r="I78" s="9" t="str">
        <f t="array" aca="1" ref="I78" ca="1">IFERROR(INDEX(get_cat[[#All],[% Markup Prevailing Wage]],MATCH('County and Category Lookup'!$A78&amp;$D$3,get_cat[[#All],[Vendor Name]]&amp;get_cat[[#All],[Category]],0),),"")</f>
        <v/>
      </c>
      <c r="J78" s="29" t="str">
        <f t="array" aca="1" ref="J78" ca="1">IFERROR(INDEX(get_cat[[#All],[OSD Contract Manager]],MATCH('County and Category Lookup'!$A78&amp;$D$3,get_cat[[#All],[Vendor Name]]&amp;get_cat[[#All],[Category]],0),),"")</f>
        <v/>
      </c>
    </row>
    <row r="79" spans="1:10" ht="85.4" customHeight="1" x14ac:dyDescent="0.35">
      <c r="A79" s="24" t="str">
        <f t="array" aca="1" ref="A79" ca="1">IFERROR(INDEX(get_cat[[#All],[Vendor Name]],SMALL(IF(INDIRECT("get_cat[[#All],["&amp;$D$2&amp;"]]")="x",ROW(get_cat[[#All],[Vendor Name]])),ROW(74:74)),1),"")</f>
        <v/>
      </c>
      <c r="B79" s="9" t="str">
        <f t="array" aca="1" ref="B79" ca="1">IFERROR(INDEX(get_cat[[#All],[Contract Doc ID]],MATCH('County and Category Lookup'!$A79&amp;$D$3,get_cat[[#All],[Vendor Name]]&amp;get_cat[[#All],[Category]],0),),"")</f>
        <v/>
      </c>
      <c r="C79" s="23" t="str">
        <f t="array" aca="1" ref="C79" ca="1">IFERROR(INDEX(get_cat[[#All],[Vendor Name &amp; Contact Information]],SMALL(IF(INDIRECT("get_cat[[#All],["&amp;$D$2&amp;"]]")="x",ROW(get_cat[[#All],[Vendor Name &amp; Contact Information]])),ROW(74:74)),1),"")</f>
        <v/>
      </c>
      <c r="D79" s="30" t="str">
        <f t="array" aca="1" ref="D79" ca="1">IFERROR(INDEX(get_cat[[#All],[Emergency Contact]],MATCH('County and Category Lookup'!$A79&amp;$D$3,get_cat[[#All],[Vendor Name]]&amp;get_cat[[#All],[Category]],0),),"")</f>
        <v/>
      </c>
      <c r="E79" s="31"/>
      <c r="F79" s="10" t="str">
        <f t="array" aca="1" ref="F79" ca="1">IFERROR(INDEX(get_cat[[#All],[Email]],MATCH('County and Category Lookup'!$A79&amp;$D$3,get_cat[[#All],[Vendor Name]]&amp;get_cat[[#All],[Category]],0),),"")</f>
        <v/>
      </c>
      <c r="G79" s="13" t="str">
        <f t="array" aca="1" ref="G79" ca="1">HYPERLINK("https://www.commbuys.com/bso/external/purchaseorder/poSummary.sdo?docId="&amp;IFERROR(INDEX(get_cat[[#All],[COMMBUYS MBPO Link]],MATCH('County and Category Lookup'!$A79&amp;$D$3,get_cat[[#All],[Vendor Name]]&amp;get_cat[[#All],[Category]],0),),"")&amp;"&amp;releaseNbr=0&amp;parentUrl=contract",IFERROR(INDEX(get_cat[[#All],[COMMBUYS MBPO Link]],MATCH('County and Category Lookup'!$A79&amp;$D$3,get_cat[[#All],[Vendor Name]]&amp;get_cat[[#All],[Category]],0),),""))</f>
        <v/>
      </c>
      <c r="H79" s="9" t="str">
        <f t="array" aca="1" ref="H79" ca="1">IFERROR(INDEX(get_cat[[#All],[Prompt Pay]],MATCH('County and Category Lookup'!$A79&amp;$D$3,get_cat[[#All],[Vendor Name]]&amp;get_cat[[#All],[Category]],0),),"")</f>
        <v/>
      </c>
      <c r="I79" s="9" t="str">
        <f t="array" aca="1" ref="I79" ca="1">IFERROR(INDEX(get_cat[[#All],[% Markup Prevailing Wage]],MATCH('County and Category Lookup'!$A79&amp;$D$3,get_cat[[#All],[Vendor Name]]&amp;get_cat[[#All],[Category]],0),),"")</f>
        <v/>
      </c>
      <c r="J79" s="29" t="str">
        <f t="array" aca="1" ref="J79" ca="1">IFERROR(INDEX(get_cat[[#All],[OSD Contract Manager]],MATCH('County and Category Lookup'!$A79&amp;$D$3,get_cat[[#All],[Vendor Name]]&amp;get_cat[[#All],[Category]],0),),"")</f>
        <v/>
      </c>
    </row>
    <row r="80" spans="1:10" ht="85.4" customHeight="1" x14ac:dyDescent="0.35">
      <c r="A80" s="24" t="str">
        <f t="array" aca="1" ref="A80" ca="1">IFERROR(INDEX(get_cat[[#All],[Vendor Name]],SMALL(IF(INDIRECT("get_cat[[#All],["&amp;$D$2&amp;"]]")="x",ROW(get_cat[[#All],[Vendor Name]])),ROW(75:75)),1),"")</f>
        <v/>
      </c>
      <c r="B80" s="9" t="str">
        <f t="array" aca="1" ref="B80" ca="1">IFERROR(INDEX(get_cat[[#All],[Contract Doc ID]],MATCH('County and Category Lookup'!$A80&amp;$D$3,get_cat[[#All],[Vendor Name]]&amp;get_cat[[#All],[Category]],0),),"")</f>
        <v/>
      </c>
      <c r="C80" s="23" t="str">
        <f t="array" aca="1" ref="C80" ca="1">IFERROR(INDEX(get_cat[[#All],[Vendor Name &amp; Contact Information]],SMALL(IF(INDIRECT("get_cat[[#All],["&amp;$D$2&amp;"]]")="x",ROW(get_cat[[#All],[Vendor Name &amp; Contact Information]])),ROW(75:75)),1),"")</f>
        <v/>
      </c>
      <c r="D80" s="30" t="str">
        <f t="array" aca="1" ref="D80" ca="1">IFERROR(INDEX(get_cat[[#All],[Emergency Contact]],MATCH('County and Category Lookup'!$A80&amp;$D$3,get_cat[[#All],[Vendor Name]]&amp;get_cat[[#All],[Category]],0),),"")</f>
        <v/>
      </c>
      <c r="E80" s="31"/>
      <c r="F80" s="10" t="str">
        <f t="array" aca="1" ref="F80" ca="1">IFERROR(INDEX(get_cat[[#All],[Email]],MATCH('County and Category Lookup'!$A80&amp;$D$3,get_cat[[#All],[Vendor Name]]&amp;get_cat[[#All],[Category]],0),),"")</f>
        <v/>
      </c>
      <c r="G80" s="13" t="str">
        <f t="array" aca="1" ref="G80" ca="1">HYPERLINK("https://www.commbuys.com/bso/external/purchaseorder/poSummary.sdo?docId="&amp;IFERROR(INDEX(get_cat[[#All],[COMMBUYS MBPO Link]],MATCH('County and Category Lookup'!$A80&amp;$D$3,get_cat[[#All],[Vendor Name]]&amp;get_cat[[#All],[Category]],0),),"")&amp;"&amp;releaseNbr=0&amp;parentUrl=contract",IFERROR(INDEX(get_cat[[#All],[COMMBUYS MBPO Link]],MATCH('County and Category Lookup'!$A80&amp;$D$3,get_cat[[#All],[Vendor Name]]&amp;get_cat[[#All],[Category]],0),),""))</f>
        <v/>
      </c>
      <c r="H80" s="9" t="str">
        <f t="array" aca="1" ref="H80" ca="1">IFERROR(INDEX(get_cat[[#All],[Prompt Pay]],MATCH('County and Category Lookup'!$A80&amp;$D$3,get_cat[[#All],[Vendor Name]]&amp;get_cat[[#All],[Category]],0),),"")</f>
        <v/>
      </c>
      <c r="I80" s="9" t="str">
        <f t="array" aca="1" ref="I80" ca="1">IFERROR(INDEX(get_cat[[#All],[% Markup Prevailing Wage]],MATCH('County and Category Lookup'!$A80&amp;$D$3,get_cat[[#All],[Vendor Name]]&amp;get_cat[[#All],[Category]],0),),"")</f>
        <v/>
      </c>
      <c r="J80" s="29" t="str">
        <f t="array" aca="1" ref="J80" ca="1">IFERROR(INDEX(get_cat[[#All],[OSD Contract Manager]],MATCH('County and Category Lookup'!$A80&amp;$D$3,get_cat[[#All],[Vendor Name]]&amp;get_cat[[#All],[Category]],0),),"")</f>
        <v/>
      </c>
    </row>
    <row r="81" spans="1:10" ht="85.4" customHeight="1" x14ac:dyDescent="0.35">
      <c r="A81" s="24" t="str">
        <f t="array" aca="1" ref="A81" ca="1">IFERROR(INDEX(get_cat[[#All],[Vendor Name]],SMALL(IF(INDIRECT("get_cat[[#All],["&amp;$D$2&amp;"]]")="x",ROW(get_cat[[#All],[Vendor Name]])),ROW(76:76)),1),"")</f>
        <v/>
      </c>
      <c r="B81" s="9" t="str">
        <f t="array" aca="1" ref="B81" ca="1">IFERROR(INDEX(get_cat[[#All],[Contract Doc ID]],MATCH('County and Category Lookup'!$A81&amp;$D$3,get_cat[[#All],[Vendor Name]]&amp;get_cat[[#All],[Category]],0),),"")</f>
        <v/>
      </c>
      <c r="C81" s="23" t="str">
        <f t="array" aca="1" ref="C81" ca="1">IFERROR(INDEX(get_cat[[#All],[Vendor Name &amp; Contact Information]],SMALL(IF(INDIRECT("get_cat[[#All],["&amp;$D$2&amp;"]]")="x",ROW(get_cat[[#All],[Vendor Name &amp; Contact Information]])),ROW(76:76)),1),"")</f>
        <v/>
      </c>
      <c r="D81" s="30" t="str">
        <f t="array" aca="1" ref="D81" ca="1">IFERROR(INDEX(get_cat[[#All],[Emergency Contact]],MATCH('County and Category Lookup'!$A81&amp;$D$3,get_cat[[#All],[Vendor Name]]&amp;get_cat[[#All],[Category]],0),),"")</f>
        <v/>
      </c>
      <c r="E81" s="31"/>
      <c r="F81" s="10" t="str">
        <f t="array" aca="1" ref="F81" ca="1">IFERROR(INDEX(get_cat[[#All],[Email]],MATCH('County and Category Lookup'!$A81&amp;$D$3,get_cat[[#All],[Vendor Name]]&amp;get_cat[[#All],[Category]],0),),"")</f>
        <v/>
      </c>
      <c r="G81" s="13" t="str">
        <f t="array" aca="1" ref="G81" ca="1">HYPERLINK("https://www.commbuys.com/bso/external/purchaseorder/poSummary.sdo?docId="&amp;IFERROR(INDEX(get_cat[[#All],[COMMBUYS MBPO Link]],MATCH('County and Category Lookup'!$A81&amp;$D$3,get_cat[[#All],[Vendor Name]]&amp;get_cat[[#All],[Category]],0),),"")&amp;"&amp;releaseNbr=0&amp;parentUrl=contract",IFERROR(INDEX(get_cat[[#All],[COMMBUYS MBPO Link]],MATCH('County and Category Lookup'!$A81&amp;$D$3,get_cat[[#All],[Vendor Name]]&amp;get_cat[[#All],[Category]],0),),""))</f>
        <v/>
      </c>
      <c r="H81" s="9" t="str">
        <f t="array" aca="1" ref="H81" ca="1">IFERROR(INDEX(get_cat[[#All],[Prompt Pay]],MATCH('County and Category Lookup'!$A81&amp;$D$3,get_cat[[#All],[Vendor Name]]&amp;get_cat[[#All],[Category]],0),),"")</f>
        <v/>
      </c>
      <c r="I81" s="9" t="str">
        <f t="array" aca="1" ref="I81" ca="1">IFERROR(INDEX(get_cat[[#All],[% Markup Prevailing Wage]],MATCH('County and Category Lookup'!$A81&amp;$D$3,get_cat[[#All],[Vendor Name]]&amp;get_cat[[#All],[Category]],0),),"")</f>
        <v/>
      </c>
      <c r="J81" s="29" t="str">
        <f t="array" aca="1" ref="J81" ca="1">IFERROR(INDEX(get_cat[[#All],[OSD Contract Manager]],MATCH('County and Category Lookup'!$A81&amp;$D$3,get_cat[[#All],[Vendor Name]]&amp;get_cat[[#All],[Category]],0),),"")</f>
        <v/>
      </c>
    </row>
    <row r="82" spans="1:10" ht="85.4" customHeight="1" x14ac:dyDescent="0.35">
      <c r="A82" s="24" t="str">
        <f t="array" aca="1" ref="A82" ca="1">IFERROR(INDEX(get_cat[[#All],[Vendor Name]],SMALL(IF(INDIRECT("get_cat[[#All],["&amp;$D$2&amp;"]]")="x",ROW(get_cat[[#All],[Vendor Name]])),ROW(77:77)),1),"")</f>
        <v/>
      </c>
      <c r="B82" s="9" t="str">
        <f t="array" aca="1" ref="B82" ca="1">IFERROR(INDEX(get_cat[[#All],[Contract Doc ID]],MATCH('County and Category Lookup'!$A82&amp;$D$3,get_cat[[#All],[Vendor Name]]&amp;get_cat[[#All],[Category]],0),),"")</f>
        <v/>
      </c>
      <c r="C82" s="23" t="str">
        <f t="array" aca="1" ref="C82" ca="1">IFERROR(INDEX(get_cat[[#All],[Vendor Name &amp; Contact Information]],SMALL(IF(INDIRECT("get_cat[[#All],["&amp;$D$2&amp;"]]")="x",ROW(get_cat[[#All],[Vendor Name &amp; Contact Information]])),ROW(77:77)),1),"")</f>
        <v/>
      </c>
      <c r="D82" s="30" t="str">
        <f t="array" aca="1" ref="D82" ca="1">IFERROR(INDEX(get_cat[[#All],[Emergency Contact]],MATCH('County and Category Lookup'!$A82&amp;$D$3,get_cat[[#All],[Vendor Name]]&amp;get_cat[[#All],[Category]],0),),"")</f>
        <v/>
      </c>
      <c r="E82" s="31"/>
      <c r="F82" s="10" t="str">
        <f t="array" aca="1" ref="F82" ca="1">IFERROR(INDEX(get_cat[[#All],[Email]],MATCH('County and Category Lookup'!$A82&amp;$D$3,get_cat[[#All],[Vendor Name]]&amp;get_cat[[#All],[Category]],0),),"")</f>
        <v/>
      </c>
      <c r="G82" s="13" t="str">
        <f t="array" aca="1" ref="G82" ca="1">HYPERLINK("https://www.commbuys.com/bso/external/purchaseorder/poSummary.sdo?docId="&amp;IFERROR(INDEX(get_cat[[#All],[COMMBUYS MBPO Link]],MATCH('County and Category Lookup'!$A82&amp;$D$3,get_cat[[#All],[Vendor Name]]&amp;get_cat[[#All],[Category]],0),),"")&amp;"&amp;releaseNbr=0&amp;parentUrl=contract",IFERROR(INDEX(get_cat[[#All],[COMMBUYS MBPO Link]],MATCH('County and Category Lookup'!$A82&amp;$D$3,get_cat[[#All],[Vendor Name]]&amp;get_cat[[#All],[Category]],0),),""))</f>
        <v/>
      </c>
      <c r="H82" s="9" t="str">
        <f t="array" aca="1" ref="H82" ca="1">IFERROR(INDEX(get_cat[[#All],[Prompt Pay]],MATCH('County and Category Lookup'!$A82&amp;$D$3,get_cat[[#All],[Vendor Name]]&amp;get_cat[[#All],[Category]],0),),"")</f>
        <v/>
      </c>
      <c r="I82" s="9" t="str">
        <f t="array" aca="1" ref="I82" ca="1">IFERROR(INDEX(get_cat[[#All],[% Markup Prevailing Wage]],MATCH('County and Category Lookup'!$A82&amp;$D$3,get_cat[[#All],[Vendor Name]]&amp;get_cat[[#All],[Category]],0),),"")</f>
        <v/>
      </c>
      <c r="J82" s="29" t="str">
        <f t="array" aca="1" ref="J82" ca="1">IFERROR(INDEX(get_cat[[#All],[OSD Contract Manager]],MATCH('County and Category Lookup'!$A82&amp;$D$3,get_cat[[#All],[Vendor Name]]&amp;get_cat[[#All],[Category]],0),),"")</f>
        <v/>
      </c>
    </row>
    <row r="83" spans="1:10" ht="85.4" customHeight="1" x14ac:dyDescent="0.35">
      <c r="A83" s="24" t="str">
        <f t="array" aca="1" ref="A83" ca="1">IFERROR(INDEX(get_cat[[#All],[Vendor Name]],SMALL(IF(INDIRECT("get_cat[[#All],["&amp;$D$2&amp;"]]")="x",ROW(get_cat[[#All],[Vendor Name]])),ROW(78:78)),1),"")</f>
        <v/>
      </c>
      <c r="B83" s="9" t="str">
        <f t="array" aca="1" ref="B83" ca="1">IFERROR(INDEX(get_cat[[#All],[Contract Doc ID]],MATCH('County and Category Lookup'!$A83&amp;$D$3,get_cat[[#All],[Vendor Name]]&amp;get_cat[[#All],[Category]],0),),"")</f>
        <v/>
      </c>
      <c r="C83" s="23" t="str">
        <f t="array" aca="1" ref="C83" ca="1">IFERROR(INDEX(get_cat[[#All],[Vendor Name &amp; Contact Information]],SMALL(IF(INDIRECT("get_cat[[#All],["&amp;$D$2&amp;"]]")="x",ROW(get_cat[[#All],[Vendor Name &amp; Contact Information]])),ROW(78:78)),1),"")</f>
        <v/>
      </c>
      <c r="D83" s="30" t="str">
        <f t="array" aca="1" ref="D83" ca="1">IFERROR(INDEX(get_cat[[#All],[Emergency Contact]],MATCH('County and Category Lookup'!$A83&amp;$D$3,get_cat[[#All],[Vendor Name]]&amp;get_cat[[#All],[Category]],0),),"")</f>
        <v/>
      </c>
      <c r="E83" s="31"/>
      <c r="F83" s="10" t="str">
        <f t="array" aca="1" ref="F83" ca="1">IFERROR(INDEX(get_cat[[#All],[Email]],MATCH('County and Category Lookup'!$A83&amp;$D$3,get_cat[[#All],[Vendor Name]]&amp;get_cat[[#All],[Category]],0),),"")</f>
        <v/>
      </c>
      <c r="G83" s="13" t="str">
        <f t="array" aca="1" ref="G83" ca="1">HYPERLINK("https://www.commbuys.com/bso/external/purchaseorder/poSummary.sdo?docId="&amp;IFERROR(INDEX(get_cat[[#All],[COMMBUYS MBPO Link]],MATCH('County and Category Lookup'!$A83&amp;$D$3,get_cat[[#All],[Vendor Name]]&amp;get_cat[[#All],[Category]],0),),"")&amp;"&amp;releaseNbr=0&amp;parentUrl=contract",IFERROR(INDEX(get_cat[[#All],[COMMBUYS MBPO Link]],MATCH('County and Category Lookup'!$A83&amp;$D$3,get_cat[[#All],[Vendor Name]]&amp;get_cat[[#All],[Category]],0),),""))</f>
        <v/>
      </c>
      <c r="H83" s="9" t="str">
        <f t="array" aca="1" ref="H83" ca="1">IFERROR(INDEX(get_cat[[#All],[Prompt Pay]],MATCH('County and Category Lookup'!$A83&amp;$D$3,get_cat[[#All],[Vendor Name]]&amp;get_cat[[#All],[Category]],0),),"")</f>
        <v/>
      </c>
      <c r="I83" s="9" t="str">
        <f t="array" aca="1" ref="I83" ca="1">IFERROR(INDEX(get_cat[[#All],[% Markup Prevailing Wage]],MATCH('County and Category Lookup'!$A83&amp;$D$3,get_cat[[#All],[Vendor Name]]&amp;get_cat[[#All],[Category]],0),),"")</f>
        <v/>
      </c>
      <c r="J83" s="29" t="str">
        <f t="array" aca="1" ref="J83" ca="1">IFERROR(INDEX(get_cat[[#All],[OSD Contract Manager]],MATCH('County and Category Lookup'!$A83&amp;$D$3,get_cat[[#All],[Vendor Name]]&amp;get_cat[[#All],[Category]],0),),"")</f>
        <v/>
      </c>
    </row>
    <row r="84" spans="1:10" ht="85.4" customHeight="1" x14ac:dyDescent="0.35">
      <c r="A84" s="24" t="str">
        <f t="array" aca="1" ref="A84" ca="1">IFERROR(INDEX(get_cat[[#All],[Vendor Name]],SMALL(IF(INDIRECT("get_cat[[#All],["&amp;$D$2&amp;"]]")="x",ROW(get_cat[[#All],[Vendor Name]])),ROW(79:79)),1),"")</f>
        <v/>
      </c>
      <c r="B84" s="9" t="str">
        <f t="array" aca="1" ref="B84" ca="1">IFERROR(INDEX(get_cat[[#All],[Contract Doc ID]],MATCH('County and Category Lookup'!$A84&amp;$D$3,get_cat[[#All],[Vendor Name]]&amp;get_cat[[#All],[Category]],0),),"")</f>
        <v/>
      </c>
      <c r="C84" s="23" t="str">
        <f t="array" aca="1" ref="C84" ca="1">IFERROR(INDEX(get_cat[[#All],[Vendor Name &amp; Contact Information]],SMALL(IF(INDIRECT("get_cat[[#All],["&amp;$D$2&amp;"]]")="x",ROW(get_cat[[#All],[Vendor Name &amp; Contact Information]])),ROW(79:79)),1),"")</f>
        <v/>
      </c>
      <c r="D84" s="30" t="str">
        <f t="array" aca="1" ref="D84" ca="1">IFERROR(INDEX(get_cat[[#All],[Emergency Contact]],MATCH('County and Category Lookup'!$A84&amp;$D$3,get_cat[[#All],[Vendor Name]]&amp;get_cat[[#All],[Category]],0),),"")</f>
        <v/>
      </c>
      <c r="E84" s="31"/>
      <c r="F84" s="10" t="str">
        <f t="array" aca="1" ref="F84" ca="1">IFERROR(INDEX(get_cat[[#All],[Email]],MATCH('County and Category Lookup'!$A84&amp;$D$3,get_cat[[#All],[Vendor Name]]&amp;get_cat[[#All],[Category]],0),),"")</f>
        <v/>
      </c>
      <c r="G84" s="13" t="str">
        <f t="array" aca="1" ref="G84" ca="1">HYPERLINK("https://www.commbuys.com/bso/external/purchaseorder/poSummary.sdo?docId="&amp;IFERROR(INDEX(get_cat[[#All],[COMMBUYS MBPO Link]],MATCH('County and Category Lookup'!$A84&amp;$D$3,get_cat[[#All],[Vendor Name]]&amp;get_cat[[#All],[Category]],0),),"")&amp;"&amp;releaseNbr=0&amp;parentUrl=contract",IFERROR(INDEX(get_cat[[#All],[COMMBUYS MBPO Link]],MATCH('County and Category Lookup'!$A84&amp;$D$3,get_cat[[#All],[Vendor Name]]&amp;get_cat[[#All],[Category]],0),),""))</f>
        <v/>
      </c>
      <c r="H84" s="9" t="str">
        <f t="array" aca="1" ref="H84" ca="1">IFERROR(INDEX(get_cat[[#All],[Prompt Pay]],MATCH('County and Category Lookup'!$A84&amp;$D$3,get_cat[[#All],[Vendor Name]]&amp;get_cat[[#All],[Category]],0),),"")</f>
        <v/>
      </c>
      <c r="I84" s="9" t="str">
        <f t="array" aca="1" ref="I84" ca="1">IFERROR(INDEX(get_cat[[#All],[% Markup Prevailing Wage]],MATCH('County and Category Lookup'!$A84&amp;$D$3,get_cat[[#All],[Vendor Name]]&amp;get_cat[[#All],[Category]],0),),"")</f>
        <v/>
      </c>
      <c r="J84" s="29" t="str">
        <f t="array" aca="1" ref="J84" ca="1">IFERROR(INDEX(get_cat[[#All],[OSD Contract Manager]],MATCH('County and Category Lookup'!$A84&amp;$D$3,get_cat[[#All],[Vendor Name]]&amp;get_cat[[#All],[Category]],0),),"")</f>
        <v/>
      </c>
    </row>
    <row r="85" spans="1:10" ht="85.4" customHeight="1" x14ac:dyDescent="0.35">
      <c r="A85" s="24" t="str">
        <f t="array" aca="1" ref="A85" ca="1">IFERROR(INDEX(get_cat[[#All],[Vendor Name]],SMALL(IF(INDIRECT("get_cat[[#All],["&amp;$D$2&amp;"]]")="x",ROW(get_cat[[#All],[Vendor Name]])),ROW(80:80)),1),"")</f>
        <v/>
      </c>
      <c r="B85" s="9" t="str">
        <f t="array" aca="1" ref="B85" ca="1">IFERROR(INDEX(get_cat[[#All],[Contract Doc ID]],MATCH('County and Category Lookup'!$A85&amp;$D$3,get_cat[[#All],[Vendor Name]]&amp;get_cat[[#All],[Category]],0),),"")</f>
        <v/>
      </c>
      <c r="C85" s="23" t="str">
        <f t="array" aca="1" ref="C85" ca="1">IFERROR(INDEX(get_cat[[#All],[Vendor Name &amp; Contact Information]],SMALL(IF(INDIRECT("get_cat[[#All],["&amp;$D$2&amp;"]]")="x",ROW(get_cat[[#All],[Vendor Name &amp; Contact Information]])),ROW(80:80)),1),"")</f>
        <v/>
      </c>
      <c r="D85" s="30" t="str">
        <f t="array" aca="1" ref="D85" ca="1">IFERROR(INDEX(get_cat[[#All],[Emergency Contact]],MATCH('County and Category Lookup'!$A85&amp;$D$3,get_cat[[#All],[Vendor Name]]&amp;get_cat[[#All],[Category]],0),),"")</f>
        <v/>
      </c>
      <c r="E85" s="31"/>
      <c r="F85" s="10" t="str">
        <f t="array" aca="1" ref="F85" ca="1">IFERROR(INDEX(get_cat[[#All],[Email]],MATCH('County and Category Lookup'!$A85&amp;$D$3,get_cat[[#All],[Vendor Name]]&amp;get_cat[[#All],[Category]],0),),"")</f>
        <v/>
      </c>
      <c r="G85" s="13" t="str">
        <f t="array" aca="1" ref="G85" ca="1">HYPERLINK("https://www.commbuys.com/bso/external/purchaseorder/poSummary.sdo?docId="&amp;IFERROR(INDEX(get_cat[[#All],[COMMBUYS MBPO Link]],MATCH('County and Category Lookup'!$A85&amp;$D$3,get_cat[[#All],[Vendor Name]]&amp;get_cat[[#All],[Category]],0),),"")&amp;"&amp;releaseNbr=0&amp;parentUrl=contract",IFERROR(INDEX(get_cat[[#All],[COMMBUYS MBPO Link]],MATCH('County and Category Lookup'!$A85&amp;$D$3,get_cat[[#All],[Vendor Name]]&amp;get_cat[[#All],[Category]],0),),""))</f>
        <v/>
      </c>
      <c r="H85" s="9" t="str">
        <f t="array" aca="1" ref="H85" ca="1">IFERROR(INDEX(get_cat[[#All],[Prompt Pay]],MATCH('County and Category Lookup'!$A85&amp;$D$3,get_cat[[#All],[Vendor Name]]&amp;get_cat[[#All],[Category]],0),),"")</f>
        <v/>
      </c>
      <c r="I85" s="9" t="str">
        <f t="array" aca="1" ref="I85" ca="1">IFERROR(INDEX(get_cat[[#All],[% Markup Prevailing Wage]],MATCH('County and Category Lookup'!$A85&amp;$D$3,get_cat[[#All],[Vendor Name]]&amp;get_cat[[#All],[Category]],0),),"")</f>
        <v/>
      </c>
      <c r="J85" s="29" t="str">
        <f t="array" aca="1" ref="J85" ca="1">IFERROR(INDEX(get_cat[[#All],[OSD Contract Manager]],MATCH('County and Category Lookup'!$A85&amp;$D$3,get_cat[[#All],[Vendor Name]]&amp;get_cat[[#All],[Category]],0),),"")</f>
        <v/>
      </c>
    </row>
    <row r="86" spans="1:10" ht="85.4" customHeight="1" x14ac:dyDescent="0.35">
      <c r="A86" s="24" t="str">
        <f t="array" aca="1" ref="A86" ca="1">IFERROR(INDEX(get_cat[[#All],[Vendor Name]],SMALL(IF(INDIRECT("get_cat[[#All],["&amp;$D$2&amp;"]]")="x",ROW(get_cat[[#All],[Vendor Name]])),ROW(81:81)),1),"")</f>
        <v/>
      </c>
      <c r="B86" s="9" t="str">
        <f t="array" aca="1" ref="B86" ca="1">IFERROR(INDEX(get_cat[[#All],[Contract Doc ID]],MATCH('County and Category Lookup'!$A86&amp;$D$3,get_cat[[#All],[Vendor Name]]&amp;get_cat[[#All],[Category]],0),),"")</f>
        <v/>
      </c>
      <c r="C86" s="23" t="str">
        <f t="array" aca="1" ref="C86" ca="1">IFERROR(INDEX(get_cat[[#All],[Vendor Name &amp; Contact Information]],SMALL(IF(INDIRECT("get_cat[[#All],["&amp;$D$2&amp;"]]")="x",ROW(get_cat[[#All],[Vendor Name &amp; Contact Information]])),ROW(81:81)),1),"")</f>
        <v/>
      </c>
      <c r="D86" s="30" t="str">
        <f t="array" aca="1" ref="D86" ca="1">IFERROR(INDEX(get_cat[[#All],[Emergency Contact]],MATCH('County and Category Lookup'!$A86&amp;$D$3,get_cat[[#All],[Vendor Name]]&amp;get_cat[[#All],[Category]],0),),"")</f>
        <v/>
      </c>
      <c r="E86" s="31"/>
      <c r="F86" s="10" t="str">
        <f t="array" aca="1" ref="F86" ca="1">IFERROR(INDEX(get_cat[[#All],[Email]],MATCH('County and Category Lookup'!$A86&amp;$D$3,get_cat[[#All],[Vendor Name]]&amp;get_cat[[#All],[Category]],0),),"")</f>
        <v/>
      </c>
      <c r="G86" s="13" t="str">
        <f t="array" aca="1" ref="G86" ca="1">HYPERLINK("https://www.commbuys.com/bso/external/purchaseorder/poSummary.sdo?docId="&amp;IFERROR(INDEX(get_cat[[#All],[COMMBUYS MBPO Link]],MATCH('County and Category Lookup'!$A86&amp;$D$3,get_cat[[#All],[Vendor Name]]&amp;get_cat[[#All],[Category]],0),),"")&amp;"&amp;releaseNbr=0&amp;parentUrl=contract",IFERROR(INDEX(get_cat[[#All],[COMMBUYS MBPO Link]],MATCH('County and Category Lookup'!$A86&amp;$D$3,get_cat[[#All],[Vendor Name]]&amp;get_cat[[#All],[Category]],0),),""))</f>
        <v/>
      </c>
      <c r="H86" s="9" t="str">
        <f t="array" aca="1" ref="H86" ca="1">IFERROR(INDEX(get_cat[[#All],[Prompt Pay]],MATCH('County and Category Lookup'!$A86&amp;$D$3,get_cat[[#All],[Vendor Name]]&amp;get_cat[[#All],[Category]],0),),"")</f>
        <v/>
      </c>
      <c r="I86" s="9" t="str">
        <f t="array" aca="1" ref="I86" ca="1">IFERROR(INDEX(get_cat[[#All],[% Markup Prevailing Wage]],MATCH('County and Category Lookup'!$A86&amp;$D$3,get_cat[[#All],[Vendor Name]]&amp;get_cat[[#All],[Category]],0),),"")</f>
        <v/>
      </c>
      <c r="J86" s="29" t="str">
        <f t="array" aca="1" ref="J86" ca="1">IFERROR(INDEX(get_cat[[#All],[OSD Contract Manager]],MATCH('County and Category Lookup'!$A86&amp;$D$3,get_cat[[#All],[Vendor Name]]&amp;get_cat[[#All],[Category]],0),),"")</f>
        <v/>
      </c>
    </row>
    <row r="87" spans="1:10" ht="85.4" customHeight="1" x14ac:dyDescent="0.35">
      <c r="A87" s="24" t="str">
        <f t="array" aca="1" ref="A87" ca="1">IFERROR(INDEX(get_cat[[#All],[Vendor Name]],SMALL(IF(INDIRECT("get_cat[[#All],["&amp;$D$2&amp;"]]")="x",ROW(get_cat[[#All],[Vendor Name]])),ROW(82:82)),1),"")</f>
        <v/>
      </c>
      <c r="B87" s="9" t="str">
        <f t="array" aca="1" ref="B87" ca="1">IFERROR(INDEX(get_cat[[#All],[Contract Doc ID]],MATCH('County and Category Lookup'!$A87&amp;$D$3,get_cat[[#All],[Vendor Name]]&amp;get_cat[[#All],[Category]],0),),"")</f>
        <v/>
      </c>
      <c r="C87" s="23" t="str">
        <f t="array" aca="1" ref="C87" ca="1">IFERROR(INDEX(get_cat[[#All],[Vendor Name &amp; Contact Information]],SMALL(IF(INDIRECT("get_cat[[#All],["&amp;$D$2&amp;"]]")="x",ROW(get_cat[[#All],[Vendor Name &amp; Contact Information]])),ROW(82:82)),1),"")</f>
        <v/>
      </c>
      <c r="D87" s="30" t="str">
        <f t="array" aca="1" ref="D87" ca="1">IFERROR(INDEX(get_cat[[#All],[Emergency Contact]],MATCH('County and Category Lookup'!$A87&amp;$D$3,get_cat[[#All],[Vendor Name]]&amp;get_cat[[#All],[Category]],0),),"")</f>
        <v/>
      </c>
      <c r="E87" s="31"/>
      <c r="F87" s="10" t="str">
        <f t="array" aca="1" ref="F87" ca="1">IFERROR(INDEX(get_cat[[#All],[Email]],MATCH('County and Category Lookup'!$A87&amp;$D$3,get_cat[[#All],[Vendor Name]]&amp;get_cat[[#All],[Category]],0),),"")</f>
        <v/>
      </c>
      <c r="G87" s="13" t="str">
        <f t="array" aca="1" ref="G87" ca="1">HYPERLINK("https://www.commbuys.com/bso/external/purchaseorder/poSummary.sdo?docId="&amp;IFERROR(INDEX(get_cat[[#All],[COMMBUYS MBPO Link]],MATCH('County and Category Lookup'!$A87&amp;$D$3,get_cat[[#All],[Vendor Name]]&amp;get_cat[[#All],[Category]],0),),"")&amp;"&amp;releaseNbr=0&amp;parentUrl=contract",IFERROR(INDEX(get_cat[[#All],[COMMBUYS MBPO Link]],MATCH('County and Category Lookup'!$A87&amp;$D$3,get_cat[[#All],[Vendor Name]]&amp;get_cat[[#All],[Category]],0),),""))</f>
        <v/>
      </c>
      <c r="H87" s="9" t="str">
        <f t="array" aca="1" ref="H87" ca="1">IFERROR(INDEX(get_cat[[#All],[Prompt Pay]],MATCH('County and Category Lookup'!$A87&amp;$D$3,get_cat[[#All],[Vendor Name]]&amp;get_cat[[#All],[Category]],0),),"")</f>
        <v/>
      </c>
      <c r="I87" s="9" t="str">
        <f t="array" aca="1" ref="I87" ca="1">IFERROR(INDEX(get_cat[[#All],[% Markup Prevailing Wage]],MATCH('County and Category Lookup'!$A87&amp;$D$3,get_cat[[#All],[Vendor Name]]&amp;get_cat[[#All],[Category]],0),),"")</f>
        <v/>
      </c>
      <c r="J87" s="29" t="str">
        <f t="array" aca="1" ref="J87" ca="1">IFERROR(INDEX(get_cat[[#All],[OSD Contract Manager]],MATCH('County and Category Lookup'!$A87&amp;$D$3,get_cat[[#All],[Vendor Name]]&amp;get_cat[[#All],[Category]],0),),"")</f>
        <v/>
      </c>
    </row>
    <row r="88" spans="1:10" ht="85.4" customHeight="1" x14ac:dyDescent="0.35">
      <c r="A88" s="24" t="str">
        <f t="array" aca="1" ref="A88" ca="1">IFERROR(INDEX(get_cat[[#All],[Vendor Name]],SMALL(IF(INDIRECT("get_cat[[#All],["&amp;$D$2&amp;"]]")="x",ROW(get_cat[[#All],[Vendor Name]])),ROW(83:83)),1),"")</f>
        <v/>
      </c>
      <c r="B88" s="9" t="str">
        <f t="array" aca="1" ref="B88" ca="1">IFERROR(INDEX(get_cat[[#All],[Contract Doc ID]],MATCH('County and Category Lookup'!$A88&amp;$D$3,get_cat[[#All],[Vendor Name]]&amp;get_cat[[#All],[Category]],0),),"")</f>
        <v/>
      </c>
      <c r="C88" s="23" t="str">
        <f t="array" aca="1" ref="C88" ca="1">IFERROR(INDEX(get_cat[[#All],[Vendor Name &amp; Contact Information]],SMALL(IF(INDIRECT("get_cat[[#All],["&amp;$D$2&amp;"]]")="x",ROW(get_cat[[#All],[Vendor Name &amp; Contact Information]])),ROW(83:83)),1),"")</f>
        <v/>
      </c>
      <c r="D88" s="30" t="str">
        <f t="array" aca="1" ref="D88" ca="1">IFERROR(INDEX(get_cat[[#All],[Emergency Contact]],MATCH('County and Category Lookup'!$A88&amp;$D$3,get_cat[[#All],[Vendor Name]]&amp;get_cat[[#All],[Category]],0),),"")</f>
        <v/>
      </c>
      <c r="E88" s="31"/>
      <c r="F88" s="10" t="str">
        <f t="array" aca="1" ref="F88" ca="1">IFERROR(INDEX(get_cat[[#All],[Email]],MATCH('County and Category Lookup'!$A88&amp;$D$3,get_cat[[#All],[Vendor Name]]&amp;get_cat[[#All],[Category]],0),),"")</f>
        <v/>
      </c>
      <c r="G88" s="13" t="str">
        <f t="array" aca="1" ref="G88" ca="1">HYPERLINK("https://www.commbuys.com/bso/external/purchaseorder/poSummary.sdo?docId="&amp;IFERROR(INDEX(get_cat[[#All],[COMMBUYS MBPO Link]],MATCH('County and Category Lookup'!$A88&amp;$D$3,get_cat[[#All],[Vendor Name]]&amp;get_cat[[#All],[Category]],0),),"")&amp;"&amp;releaseNbr=0&amp;parentUrl=contract",IFERROR(INDEX(get_cat[[#All],[COMMBUYS MBPO Link]],MATCH('County and Category Lookup'!$A88&amp;$D$3,get_cat[[#All],[Vendor Name]]&amp;get_cat[[#All],[Category]],0),),""))</f>
        <v/>
      </c>
      <c r="H88" s="9" t="str">
        <f t="array" aca="1" ref="H88" ca="1">IFERROR(INDEX(get_cat[[#All],[Prompt Pay]],MATCH('County and Category Lookup'!$A88&amp;$D$3,get_cat[[#All],[Vendor Name]]&amp;get_cat[[#All],[Category]],0),),"")</f>
        <v/>
      </c>
      <c r="I88" s="9" t="str">
        <f t="array" aca="1" ref="I88" ca="1">IFERROR(INDEX(get_cat[[#All],[% Markup Prevailing Wage]],MATCH('County and Category Lookup'!$A88&amp;$D$3,get_cat[[#All],[Vendor Name]]&amp;get_cat[[#All],[Category]],0),),"")</f>
        <v/>
      </c>
      <c r="J88" s="29" t="str">
        <f t="array" aca="1" ref="J88" ca="1">IFERROR(INDEX(get_cat[[#All],[OSD Contract Manager]],MATCH('County and Category Lookup'!$A88&amp;$D$3,get_cat[[#All],[Vendor Name]]&amp;get_cat[[#All],[Category]],0),),"")</f>
        <v/>
      </c>
    </row>
    <row r="89" spans="1:10" ht="85.4" customHeight="1" x14ac:dyDescent="0.35">
      <c r="A89" s="24" t="str">
        <f t="array" aca="1" ref="A89" ca="1">IFERROR(INDEX(get_cat[[#All],[Vendor Name]],SMALL(IF(INDIRECT("get_cat[[#All],["&amp;$D$2&amp;"]]")="x",ROW(get_cat[[#All],[Vendor Name]])),ROW(84:84)),1),"")</f>
        <v/>
      </c>
      <c r="B89" s="9" t="str">
        <f t="array" aca="1" ref="B89" ca="1">IFERROR(INDEX(get_cat[[#All],[Contract Doc ID]],MATCH('County and Category Lookup'!$A89&amp;$D$3,get_cat[[#All],[Vendor Name]]&amp;get_cat[[#All],[Category]],0),),"")</f>
        <v/>
      </c>
      <c r="C89" s="23" t="str">
        <f t="array" aca="1" ref="C89" ca="1">IFERROR(INDEX(get_cat[[#All],[Vendor Name &amp; Contact Information]],SMALL(IF(INDIRECT("get_cat[[#All],["&amp;$D$2&amp;"]]")="x",ROW(get_cat[[#All],[Vendor Name &amp; Contact Information]])),ROW(84:84)),1),"")</f>
        <v/>
      </c>
      <c r="D89" s="30" t="str">
        <f t="array" aca="1" ref="D89" ca="1">IFERROR(INDEX(get_cat[[#All],[Emergency Contact]],MATCH('County and Category Lookup'!$A89&amp;$D$3,get_cat[[#All],[Vendor Name]]&amp;get_cat[[#All],[Category]],0),),"")</f>
        <v/>
      </c>
      <c r="E89" s="31"/>
      <c r="F89" s="10" t="str">
        <f t="array" aca="1" ref="F89" ca="1">IFERROR(INDEX(get_cat[[#All],[Email]],MATCH('County and Category Lookup'!$A89&amp;$D$3,get_cat[[#All],[Vendor Name]]&amp;get_cat[[#All],[Category]],0),),"")</f>
        <v/>
      </c>
      <c r="G89" s="13" t="str">
        <f t="array" aca="1" ref="G89" ca="1">HYPERLINK("https://www.commbuys.com/bso/external/purchaseorder/poSummary.sdo?docId="&amp;IFERROR(INDEX(get_cat[[#All],[COMMBUYS MBPO Link]],MATCH('County and Category Lookup'!$A89&amp;$D$3,get_cat[[#All],[Vendor Name]]&amp;get_cat[[#All],[Category]],0),),"")&amp;"&amp;releaseNbr=0&amp;parentUrl=contract",IFERROR(INDEX(get_cat[[#All],[COMMBUYS MBPO Link]],MATCH('County and Category Lookup'!$A89&amp;$D$3,get_cat[[#All],[Vendor Name]]&amp;get_cat[[#All],[Category]],0),),""))</f>
        <v/>
      </c>
      <c r="H89" s="9" t="str">
        <f t="array" aca="1" ref="H89" ca="1">IFERROR(INDEX(get_cat[[#All],[Prompt Pay]],MATCH('County and Category Lookup'!$A89&amp;$D$3,get_cat[[#All],[Vendor Name]]&amp;get_cat[[#All],[Category]],0),),"")</f>
        <v/>
      </c>
      <c r="I89" s="9" t="str">
        <f t="array" aca="1" ref="I89" ca="1">IFERROR(INDEX(get_cat[[#All],[% Markup Prevailing Wage]],MATCH('County and Category Lookup'!$A89&amp;$D$3,get_cat[[#All],[Vendor Name]]&amp;get_cat[[#All],[Category]],0),),"")</f>
        <v/>
      </c>
      <c r="J89" s="29" t="str">
        <f t="array" aca="1" ref="J89" ca="1">IFERROR(INDEX(get_cat[[#All],[OSD Contract Manager]],MATCH('County and Category Lookup'!$A89&amp;$D$3,get_cat[[#All],[Vendor Name]]&amp;get_cat[[#All],[Category]],0),),"")</f>
        <v/>
      </c>
    </row>
    <row r="90" spans="1:10" ht="85.4" customHeight="1" x14ac:dyDescent="0.35">
      <c r="A90" s="24" t="str">
        <f t="array" aca="1" ref="A90" ca="1">IFERROR(INDEX(get_cat[[#All],[Vendor Name]],SMALL(IF(INDIRECT("get_cat[[#All],["&amp;$D$2&amp;"]]")="x",ROW(get_cat[[#All],[Vendor Name]])),ROW(85:85)),1),"")</f>
        <v/>
      </c>
      <c r="B90" s="9" t="str">
        <f t="array" aca="1" ref="B90" ca="1">IFERROR(INDEX(get_cat[[#All],[Contract Doc ID]],MATCH('County and Category Lookup'!$A90&amp;$D$3,get_cat[[#All],[Vendor Name]]&amp;get_cat[[#All],[Category]],0),),"")</f>
        <v/>
      </c>
      <c r="C90" s="23" t="str">
        <f t="array" aca="1" ref="C90" ca="1">IFERROR(INDEX(get_cat[[#All],[Vendor Name &amp; Contact Information]],SMALL(IF(INDIRECT("get_cat[[#All],["&amp;$D$2&amp;"]]")="x",ROW(get_cat[[#All],[Vendor Name &amp; Contact Information]])),ROW(85:85)),1),"")</f>
        <v/>
      </c>
      <c r="D90" s="30" t="str">
        <f t="array" aca="1" ref="D90" ca="1">IFERROR(INDEX(get_cat[[#All],[Emergency Contact]],MATCH('County and Category Lookup'!$A90&amp;$D$3,get_cat[[#All],[Vendor Name]]&amp;get_cat[[#All],[Category]],0),),"")</f>
        <v/>
      </c>
      <c r="E90" s="31"/>
      <c r="F90" s="10" t="str">
        <f t="array" aca="1" ref="F90" ca="1">IFERROR(INDEX(get_cat[[#All],[Email]],MATCH('County and Category Lookup'!$A90&amp;$D$3,get_cat[[#All],[Vendor Name]]&amp;get_cat[[#All],[Category]],0),),"")</f>
        <v/>
      </c>
      <c r="G90" s="13" t="str">
        <f t="array" aca="1" ref="G90" ca="1">HYPERLINK("https://www.commbuys.com/bso/external/purchaseorder/poSummary.sdo?docId="&amp;IFERROR(INDEX(get_cat[[#All],[COMMBUYS MBPO Link]],MATCH('County and Category Lookup'!$A90&amp;$D$3,get_cat[[#All],[Vendor Name]]&amp;get_cat[[#All],[Category]],0),),"")&amp;"&amp;releaseNbr=0&amp;parentUrl=contract",IFERROR(INDEX(get_cat[[#All],[COMMBUYS MBPO Link]],MATCH('County and Category Lookup'!$A90&amp;$D$3,get_cat[[#All],[Vendor Name]]&amp;get_cat[[#All],[Category]],0),),""))</f>
        <v/>
      </c>
      <c r="H90" s="9" t="str">
        <f t="array" aca="1" ref="H90" ca="1">IFERROR(INDEX(get_cat[[#All],[Prompt Pay]],MATCH('County and Category Lookup'!$A90&amp;$D$3,get_cat[[#All],[Vendor Name]]&amp;get_cat[[#All],[Category]],0),),"")</f>
        <v/>
      </c>
      <c r="I90" s="9" t="str">
        <f t="array" aca="1" ref="I90" ca="1">IFERROR(INDEX(get_cat[[#All],[% Markup Prevailing Wage]],MATCH('County and Category Lookup'!$A90&amp;$D$3,get_cat[[#All],[Vendor Name]]&amp;get_cat[[#All],[Category]],0),),"")</f>
        <v/>
      </c>
      <c r="J90" s="29" t="str">
        <f t="array" aca="1" ref="J90" ca="1">IFERROR(INDEX(get_cat[[#All],[OSD Contract Manager]],MATCH('County and Category Lookup'!$A90&amp;$D$3,get_cat[[#All],[Vendor Name]]&amp;get_cat[[#All],[Category]],0),),"")</f>
        <v/>
      </c>
    </row>
    <row r="91" spans="1:10" ht="85.4" customHeight="1" x14ac:dyDescent="0.35">
      <c r="A91" s="24" t="str">
        <f t="array" aca="1" ref="A91" ca="1">IFERROR(INDEX(get_cat[[#All],[Vendor Name]],SMALL(IF(INDIRECT("get_cat[[#All],["&amp;$D$2&amp;"]]")="x",ROW(get_cat[[#All],[Vendor Name]])),ROW(86:86)),1),"")</f>
        <v/>
      </c>
      <c r="B91" s="9" t="str">
        <f t="array" aca="1" ref="B91" ca="1">IFERROR(INDEX(get_cat[[#All],[Contract Doc ID]],MATCH('County and Category Lookup'!$A91&amp;$D$3,get_cat[[#All],[Vendor Name]]&amp;get_cat[[#All],[Category]],0),),"")</f>
        <v/>
      </c>
      <c r="C91" s="23" t="str">
        <f t="array" aca="1" ref="C91" ca="1">IFERROR(INDEX(get_cat[[#All],[Vendor Name &amp; Contact Information]],SMALL(IF(INDIRECT("get_cat[[#All],["&amp;$D$2&amp;"]]")="x",ROW(get_cat[[#All],[Vendor Name &amp; Contact Information]])),ROW(86:86)),1),"")</f>
        <v/>
      </c>
      <c r="D91" s="30" t="str">
        <f t="array" aca="1" ref="D91" ca="1">IFERROR(INDEX(get_cat[[#All],[Emergency Contact]],MATCH('County and Category Lookup'!$A91&amp;$D$3,get_cat[[#All],[Vendor Name]]&amp;get_cat[[#All],[Category]],0),),"")</f>
        <v/>
      </c>
      <c r="E91" s="31"/>
      <c r="F91" s="10" t="str">
        <f t="array" aca="1" ref="F91" ca="1">IFERROR(INDEX(get_cat[[#All],[Email]],MATCH('County and Category Lookup'!$A91&amp;$D$3,get_cat[[#All],[Vendor Name]]&amp;get_cat[[#All],[Category]],0),),"")</f>
        <v/>
      </c>
      <c r="G91" s="13" t="str">
        <f t="array" aca="1" ref="G91" ca="1">HYPERLINK("https://www.commbuys.com/bso/external/purchaseorder/poSummary.sdo?docId="&amp;IFERROR(INDEX(get_cat[[#All],[COMMBUYS MBPO Link]],MATCH('County and Category Lookup'!$A91&amp;$D$3,get_cat[[#All],[Vendor Name]]&amp;get_cat[[#All],[Category]],0),),"")&amp;"&amp;releaseNbr=0&amp;parentUrl=contract",IFERROR(INDEX(get_cat[[#All],[COMMBUYS MBPO Link]],MATCH('County and Category Lookup'!$A91&amp;$D$3,get_cat[[#All],[Vendor Name]]&amp;get_cat[[#All],[Category]],0),),""))</f>
        <v/>
      </c>
      <c r="H91" s="9" t="str">
        <f t="array" aca="1" ref="H91" ca="1">IFERROR(INDEX(get_cat[[#All],[Prompt Pay]],MATCH('County and Category Lookup'!$A91&amp;$D$3,get_cat[[#All],[Vendor Name]]&amp;get_cat[[#All],[Category]],0),),"")</f>
        <v/>
      </c>
      <c r="I91" s="9" t="str">
        <f t="array" aca="1" ref="I91" ca="1">IFERROR(INDEX(get_cat[[#All],[% Markup Prevailing Wage]],MATCH('County and Category Lookup'!$A91&amp;$D$3,get_cat[[#All],[Vendor Name]]&amp;get_cat[[#All],[Category]],0),),"")</f>
        <v/>
      </c>
      <c r="J91" s="29" t="str">
        <f t="array" aca="1" ref="J91" ca="1">IFERROR(INDEX(get_cat[[#All],[OSD Contract Manager]],MATCH('County and Category Lookup'!$A91&amp;$D$3,get_cat[[#All],[Vendor Name]]&amp;get_cat[[#All],[Category]],0),),"")</f>
        <v/>
      </c>
    </row>
    <row r="92" spans="1:10" ht="85.4" customHeight="1" x14ac:dyDescent="0.35">
      <c r="A92" s="24" t="str">
        <f t="array" aca="1" ref="A92" ca="1">IFERROR(INDEX(get_cat[[#All],[Vendor Name]],SMALL(IF(INDIRECT("get_cat[[#All],["&amp;$D$2&amp;"]]")="x",ROW(get_cat[[#All],[Vendor Name]])),ROW(87:87)),1),"")</f>
        <v/>
      </c>
      <c r="B92" s="9" t="str">
        <f t="array" aca="1" ref="B92" ca="1">IFERROR(INDEX(get_cat[[#All],[Contract Doc ID]],MATCH('County and Category Lookup'!$A92&amp;$D$3,get_cat[[#All],[Vendor Name]]&amp;get_cat[[#All],[Category]],0),),"")</f>
        <v/>
      </c>
      <c r="C92" s="23" t="str">
        <f t="array" aca="1" ref="C92" ca="1">IFERROR(INDEX(get_cat[[#All],[Vendor Name &amp; Contact Information]],SMALL(IF(INDIRECT("get_cat[[#All],["&amp;$D$2&amp;"]]")="x",ROW(get_cat[[#All],[Vendor Name &amp; Contact Information]])),ROW(87:87)),1),"")</f>
        <v/>
      </c>
      <c r="D92" s="30" t="str">
        <f t="array" aca="1" ref="D92" ca="1">IFERROR(INDEX(get_cat[[#All],[Emergency Contact]],MATCH('County and Category Lookup'!$A92&amp;$D$3,get_cat[[#All],[Vendor Name]]&amp;get_cat[[#All],[Category]],0),),"")</f>
        <v/>
      </c>
      <c r="E92" s="31"/>
      <c r="F92" s="10" t="str">
        <f t="array" aca="1" ref="F92" ca="1">IFERROR(INDEX(get_cat[[#All],[Email]],MATCH('County and Category Lookup'!$A92&amp;$D$3,get_cat[[#All],[Vendor Name]]&amp;get_cat[[#All],[Category]],0),),"")</f>
        <v/>
      </c>
      <c r="G92" s="13" t="str">
        <f t="array" aca="1" ref="G92" ca="1">HYPERLINK("https://www.commbuys.com/bso/external/purchaseorder/poSummary.sdo?docId="&amp;IFERROR(INDEX(get_cat[[#All],[COMMBUYS MBPO Link]],MATCH('County and Category Lookup'!$A92&amp;$D$3,get_cat[[#All],[Vendor Name]]&amp;get_cat[[#All],[Category]],0),),"")&amp;"&amp;releaseNbr=0&amp;parentUrl=contract",IFERROR(INDEX(get_cat[[#All],[COMMBUYS MBPO Link]],MATCH('County and Category Lookup'!$A92&amp;$D$3,get_cat[[#All],[Vendor Name]]&amp;get_cat[[#All],[Category]],0),),""))</f>
        <v/>
      </c>
      <c r="H92" s="9" t="str">
        <f t="array" aca="1" ref="H92" ca="1">IFERROR(INDEX(get_cat[[#All],[Prompt Pay]],MATCH('County and Category Lookup'!$A92&amp;$D$3,get_cat[[#All],[Vendor Name]]&amp;get_cat[[#All],[Category]],0),),"")</f>
        <v/>
      </c>
      <c r="I92" s="9" t="str">
        <f t="array" aca="1" ref="I92" ca="1">IFERROR(INDEX(get_cat[[#All],[% Markup Prevailing Wage]],MATCH('County and Category Lookup'!$A92&amp;$D$3,get_cat[[#All],[Vendor Name]]&amp;get_cat[[#All],[Category]],0),),"")</f>
        <v/>
      </c>
      <c r="J92" s="29" t="str">
        <f t="array" aca="1" ref="J92" ca="1">IFERROR(INDEX(get_cat[[#All],[OSD Contract Manager]],MATCH('County and Category Lookup'!$A92&amp;$D$3,get_cat[[#All],[Vendor Name]]&amp;get_cat[[#All],[Category]],0),),"")</f>
        <v/>
      </c>
    </row>
    <row r="93" spans="1:10" ht="85.4" customHeight="1" x14ac:dyDescent="0.35">
      <c r="A93" s="24" t="str">
        <f t="array" aca="1" ref="A93" ca="1">IFERROR(INDEX(get_cat[[#All],[Vendor Name]],SMALL(IF(INDIRECT("get_cat[[#All],["&amp;$D$2&amp;"]]")="x",ROW(get_cat[[#All],[Vendor Name]])),ROW(88:88)),1),"")</f>
        <v/>
      </c>
      <c r="B93" s="9" t="str">
        <f t="array" aca="1" ref="B93" ca="1">IFERROR(INDEX(get_cat[[#All],[Contract Doc ID]],MATCH('County and Category Lookup'!$A93&amp;$D$3,get_cat[[#All],[Vendor Name]]&amp;get_cat[[#All],[Category]],0),),"")</f>
        <v/>
      </c>
      <c r="C93" s="23" t="str">
        <f t="array" aca="1" ref="C93" ca="1">IFERROR(INDEX(get_cat[[#All],[Vendor Name &amp; Contact Information]],SMALL(IF(INDIRECT("get_cat[[#All],["&amp;$D$2&amp;"]]")="x",ROW(get_cat[[#All],[Vendor Name &amp; Contact Information]])),ROW(88:88)),1),"")</f>
        <v/>
      </c>
      <c r="D93" s="30" t="str">
        <f t="array" aca="1" ref="D93" ca="1">IFERROR(INDEX(get_cat[[#All],[Emergency Contact]],MATCH('County and Category Lookup'!$A93&amp;$D$3,get_cat[[#All],[Vendor Name]]&amp;get_cat[[#All],[Category]],0),),"")</f>
        <v/>
      </c>
      <c r="E93" s="31"/>
      <c r="F93" s="10" t="str">
        <f t="array" aca="1" ref="F93" ca="1">IFERROR(INDEX(get_cat[[#All],[Email]],MATCH('County and Category Lookup'!$A93&amp;$D$3,get_cat[[#All],[Vendor Name]]&amp;get_cat[[#All],[Category]],0),),"")</f>
        <v/>
      </c>
      <c r="G93" s="13" t="str">
        <f t="array" aca="1" ref="G93" ca="1">HYPERLINK("https://www.commbuys.com/bso/external/purchaseorder/poSummary.sdo?docId="&amp;IFERROR(INDEX(get_cat[[#All],[COMMBUYS MBPO Link]],MATCH('County and Category Lookup'!$A93&amp;$D$3,get_cat[[#All],[Vendor Name]]&amp;get_cat[[#All],[Category]],0),),"")&amp;"&amp;releaseNbr=0&amp;parentUrl=contract",IFERROR(INDEX(get_cat[[#All],[COMMBUYS MBPO Link]],MATCH('County and Category Lookup'!$A93&amp;$D$3,get_cat[[#All],[Vendor Name]]&amp;get_cat[[#All],[Category]],0),),""))</f>
        <v/>
      </c>
      <c r="H93" s="9" t="str">
        <f t="array" aca="1" ref="H93" ca="1">IFERROR(INDEX(get_cat[[#All],[Prompt Pay]],MATCH('County and Category Lookup'!$A93&amp;$D$3,get_cat[[#All],[Vendor Name]]&amp;get_cat[[#All],[Category]],0),),"")</f>
        <v/>
      </c>
      <c r="I93" s="9" t="str">
        <f t="array" aca="1" ref="I93" ca="1">IFERROR(INDEX(get_cat[[#All],[% Markup Prevailing Wage]],MATCH('County and Category Lookup'!$A93&amp;$D$3,get_cat[[#All],[Vendor Name]]&amp;get_cat[[#All],[Category]],0),),"")</f>
        <v/>
      </c>
      <c r="J93" s="29" t="str">
        <f t="array" aca="1" ref="J93" ca="1">IFERROR(INDEX(get_cat[[#All],[OSD Contract Manager]],MATCH('County and Category Lookup'!$A93&amp;$D$3,get_cat[[#All],[Vendor Name]]&amp;get_cat[[#All],[Category]],0),),"")</f>
        <v/>
      </c>
    </row>
    <row r="94" spans="1:10" ht="85.4" customHeight="1" x14ac:dyDescent="0.35">
      <c r="A94" s="24" t="str">
        <f t="array" aca="1" ref="A94" ca="1">IFERROR(INDEX(get_cat[[#All],[Vendor Name]],SMALL(IF(INDIRECT("get_cat[[#All],["&amp;$D$2&amp;"]]")="x",ROW(get_cat[[#All],[Vendor Name]])),ROW(89:89)),1),"")</f>
        <v/>
      </c>
      <c r="B94" s="9" t="str">
        <f t="array" aca="1" ref="B94" ca="1">IFERROR(INDEX(get_cat[[#All],[Contract Doc ID]],MATCH('County and Category Lookup'!$A94&amp;$D$3,get_cat[[#All],[Vendor Name]]&amp;get_cat[[#All],[Category]],0),),"")</f>
        <v/>
      </c>
      <c r="C94" s="23" t="str">
        <f t="array" aca="1" ref="C94" ca="1">IFERROR(INDEX(get_cat[[#All],[Vendor Name &amp; Contact Information]],SMALL(IF(INDIRECT("get_cat[[#All],["&amp;$D$2&amp;"]]")="x",ROW(get_cat[[#All],[Vendor Name &amp; Contact Information]])),ROW(89:89)),1),"")</f>
        <v/>
      </c>
      <c r="D94" s="30" t="str">
        <f t="array" aca="1" ref="D94" ca="1">IFERROR(INDEX(get_cat[[#All],[Emergency Contact]],MATCH('County and Category Lookup'!$A94&amp;$D$3,get_cat[[#All],[Vendor Name]]&amp;get_cat[[#All],[Category]],0),),"")</f>
        <v/>
      </c>
      <c r="E94" s="31"/>
      <c r="F94" s="10" t="str">
        <f t="array" aca="1" ref="F94" ca="1">IFERROR(INDEX(get_cat[[#All],[Email]],MATCH('County and Category Lookup'!$A94&amp;$D$3,get_cat[[#All],[Vendor Name]]&amp;get_cat[[#All],[Category]],0),),"")</f>
        <v/>
      </c>
      <c r="G94" s="13" t="str">
        <f t="array" aca="1" ref="G94" ca="1">HYPERLINK("https://www.commbuys.com/bso/external/purchaseorder/poSummary.sdo?docId="&amp;IFERROR(INDEX(get_cat[[#All],[COMMBUYS MBPO Link]],MATCH('County and Category Lookup'!$A94&amp;$D$3,get_cat[[#All],[Vendor Name]]&amp;get_cat[[#All],[Category]],0),),"")&amp;"&amp;releaseNbr=0&amp;parentUrl=contract",IFERROR(INDEX(get_cat[[#All],[COMMBUYS MBPO Link]],MATCH('County and Category Lookup'!$A94&amp;$D$3,get_cat[[#All],[Vendor Name]]&amp;get_cat[[#All],[Category]],0),),""))</f>
        <v/>
      </c>
      <c r="H94" s="9" t="str">
        <f t="array" aca="1" ref="H94" ca="1">IFERROR(INDEX(get_cat[[#All],[Prompt Pay]],MATCH('County and Category Lookup'!$A94&amp;$D$3,get_cat[[#All],[Vendor Name]]&amp;get_cat[[#All],[Category]],0),),"")</f>
        <v/>
      </c>
      <c r="I94" s="9" t="str">
        <f t="array" aca="1" ref="I94" ca="1">IFERROR(INDEX(get_cat[[#All],[% Markup Prevailing Wage]],MATCH('County and Category Lookup'!$A94&amp;$D$3,get_cat[[#All],[Vendor Name]]&amp;get_cat[[#All],[Category]],0),),"")</f>
        <v/>
      </c>
      <c r="J94" s="29" t="str">
        <f t="array" aca="1" ref="J94" ca="1">IFERROR(INDEX(get_cat[[#All],[OSD Contract Manager]],MATCH('County and Category Lookup'!$A94&amp;$D$3,get_cat[[#All],[Vendor Name]]&amp;get_cat[[#All],[Category]],0),),"")</f>
        <v/>
      </c>
    </row>
    <row r="95" spans="1:10" ht="85.4" customHeight="1" x14ac:dyDescent="0.35">
      <c r="A95" s="24" t="str">
        <f t="array" aca="1" ref="A95" ca="1">IFERROR(INDEX(get_cat[[#All],[Vendor Name]],SMALL(IF(INDIRECT("get_cat[[#All],["&amp;$D$2&amp;"]]")="x",ROW(get_cat[[#All],[Vendor Name]])),ROW(90:90)),1),"")</f>
        <v/>
      </c>
      <c r="B95" s="9" t="str">
        <f t="array" aca="1" ref="B95" ca="1">IFERROR(INDEX(get_cat[[#All],[Contract Doc ID]],MATCH('County and Category Lookup'!$A95&amp;$D$3,get_cat[[#All],[Vendor Name]]&amp;get_cat[[#All],[Category]],0),),"")</f>
        <v/>
      </c>
      <c r="C95" s="23" t="str">
        <f t="array" aca="1" ref="C95" ca="1">IFERROR(INDEX(get_cat[[#All],[Vendor Name &amp; Contact Information]],SMALL(IF(INDIRECT("get_cat[[#All],["&amp;$D$2&amp;"]]")="x",ROW(get_cat[[#All],[Vendor Name &amp; Contact Information]])),ROW(90:90)),1),"")</f>
        <v/>
      </c>
      <c r="D95" s="30" t="str">
        <f t="array" aca="1" ref="D95" ca="1">IFERROR(INDEX(get_cat[[#All],[Emergency Contact]],MATCH('County and Category Lookup'!$A95&amp;$D$3,get_cat[[#All],[Vendor Name]]&amp;get_cat[[#All],[Category]],0),),"")</f>
        <v/>
      </c>
      <c r="E95" s="31"/>
      <c r="F95" s="10" t="str">
        <f t="array" aca="1" ref="F95" ca="1">IFERROR(INDEX(get_cat[[#All],[Email]],MATCH('County and Category Lookup'!$A95&amp;$D$3,get_cat[[#All],[Vendor Name]]&amp;get_cat[[#All],[Category]],0),),"")</f>
        <v/>
      </c>
      <c r="G95" s="13" t="str">
        <f t="array" aca="1" ref="G95" ca="1">HYPERLINK("https://www.commbuys.com/bso/external/purchaseorder/poSummary.sdo?docId="&amp;IFERROR(INDEX(get_cat[[#All],[COMMBUYS MBPO Link]],MATCH('County and Category Lookup'!$A95&amp;$D$3,get_cat[[#All],[Vendor Name]]&amp;get_cat[[#All],[Category]],0),),"")&amp;"&amp;releaseNbr=0&amp;parentUrl=contract",IFERROR(INDEX(get_cat[[#All],[COMMBUYS MBPO Link]],MATCH('County and Category Lookup'!$A95&amp;$D$3,get_cat[[#All],[Vendor Name]]&amp;get_cat[[#All],[Category]],0),),""))</f>
        <v/>
      </c>
      <c r="H95" s="9" t="str">
        <f t="array" aca="1" ref="H95" ca="1">IFERROR(INDEX(get_cat[[#All],[Prompt Pay]],MATCH('County and Category Lookup'!$A95&amp;$D$3,get_cat[[#All],[Vendor Name]]&amp;get_cat[[#All],[Category]],0),),"")</f>
        <v/>
      </c>
      <c r="I95" s="9" t="str">
        <f t="array" aca="1" ref="I95" ca="1">IFERROR(INDEX(get_cat[[#All],[% Markup Prevailing Wage]],MATCH('County and Category Lookup'!$A95&amp;$D$3,get_cat[[#All],[Vendor Name]]&amp;get_cat[[#All],[Category]],0),),"")</f>
        <v/>
      </c>
      <c r="J95" s="29" t="str">
        <f t="array" aca="1" ref="J95" ca="1">IFERROR(INDEX(get_cat[[#All],[OSD Contract Manager]],MATCH('County and Category Lookup'!$A95&amp;$D$3,get_cat[[#All],[Vendor Name]]&amp;get_cat[[#All],[Category]],0),),"")</f>
        <v/>
      </c>
    </row>
    <row r="96" spans="1:10" ht="85.4" customHeight="1" x14ac:dyDescent="0.35">
      <c r="A96" s="24" t="str">
        <f t="array" aca="1" ref="A96" ca="1">IFERROR(INDEX(get_cat[[#All],[Vendor Name]],SMALL(IF(INDIRECT("get_cat[[#All],["&amp;$D$2&amp;"]]")="x",ROW(get_cat[[#All],[Vendor Name]])),ROW(91:91)),1),"")</f>
        <v/>
      </c>
      <c r="B96" s="9" t="str">
        <f t="array" aca="1" ref="B96" ca="1">IFERROR(INDEX(get_cat[[#All],[Contract Doc ID]],MATCH('County and Category Lookup'!$A96&amp;$D$3,get_cat[[#All],[Vendor Name]]&amp;get_cat[[#All],[Category]],0),),"")</f>
        <v/>
      </c>
      <c r="C96" s="23" t="str">
        <f t="array" aca="1" ref="C96" ca="1">IFERROR(INDEX(get_cat[[#All],[Vendor Name &amp; Contact Information]],SMALL(IF(INDIRECT("get_cat[[#All],["&amp;$D$2&amp;"]]")="x",ROW(get_cat[[#All],[Vendor Name &amp; Contact Information]])),ROW(91:91)),1),"")</f>
        <v/>
      </c>
      <c r="D96" s="30" t="str">
        <f t="array" aca="1" ref="D96" ca="1">IFERROR(INDEX(get_cat[[#All],[Emergency Contact]],MATCH('County and Category Lookup'!$A96&amp;$D$3,get_cat[[#All],[Vendor Name]]&amp;get_cat[[#All],[Category]],0),),"")</f>
        <v/>
      </c>
      <c r="E96" s="31"/>
      <c r="F96" s="10" t="str">
        <f t="array" aca="1" ref="F96" ca="1">IFERROR(INDEX(get_cat[[#All],[Email]],MATCH('County and Category Lookup'!$A96&amp;$D$3,get_cat[[#All],[Vendor Name]]&amp;get_cat[[#All],[Category]],0),),"")</f>
        <v/>
      </c>
      <c r="G96" s="13" t="str">
        <f t="array" aca="1" ref="G96" ca="1">HYPERLINK("https://www.commbuys.com/bso/external/purchaseorder/poSummary.sdo?docId="&amp;IFERROR(INDEX(get_cat[[#All],[COMMBUYS MBPO Link]],MATCH('County and Category Lookup'!$A96&amp;$D$3,get_cat[[#All],[Vendor Name]]&amp;get_cat[[#All],[Category]],0),),"")&amp;"&amp;releaseNbr=0&amp;parentUrl=contract",IFERROR(INDEX(get_cat[[#All],[COMMBUYS MBPO Link]],MATCH('County and Category Lookup'!$A96&amp;$D$3,get_cat[[#All],[Vendor Name]]&amp;get_cat[[#All],[Category]],0),),""))</f>
        <v/>
      </c>
      <c r="H96" s="9" t="str">
        <f t="array" aca="1" ref="H96" ca="1">IFERROR(INDEX(get_cat[[#All],[Prompt Pay]],MATCH('County and Category Lookup'!$A96&amp;$D$3,get_cat[[#All],[Vendor Name]]&amp;get_cat[[#All],[Category]],0),),"")</f>
        <v/>
      </c>
      <c r="I96" s="9" t="str">
        <f t="array" aca="1" ref="I96" ca="1">IFERROR(INDEX(get_cat[[#All],[% Markup Prevailing Wage]],MATCH('County and Category Lookup'!$A96&amp;$D$3,get_cat[[#All],[Vendor Name]]&amp;get_cat[[#All],[Category]],0),),"")</f>
        <v/>
      </c>
      <c r="J96" s="29" t="str">
        <f t="array" aca="1" ref="J96" ca="1">IFERROR(INDEX(get_cat[[#All],[OSD Contract Manager]],MATCH('County and Category Lookup'!$A96&amp;$D$3,get_cat[[#All],[Vendor Name]]&amp;get_cat[[#All],[Category]],0),),"")</f>
        <v/>
      </c>
    </row>
    <row r="97" spans="1:10" ht="85.4" customHeight="1" x14ac:dyDescent="0.35">
      <c r="A97" s="24" t="str">
        <f t="array" aca="1" ref="A97" ca="1">IFERROR(INDEX(get_cat[[#All],[Vendor Name]],SMALL(IF(INDIRECT("get_cat[[#All],["&amp;$D$2&amp;"]]")="x",ROW(get_cat[[#All],[Vendor Name]])),ROW(92:92)),1),"")</f>
        <v/>
      </c>
      <c r="B97" s="9" t="str">
        <f t="array" aca="1" ref="B97" ca="1">IFERROR(INDEX(get_cat[[#All],[Contract Doc ID]],MATCH('County and Category Lookup'!$A97&amp;$D$3,get_cat[[#All],[Vendor Name]]&amp;get_cat[[#All],[Category]],0),),"")</f>
        <v/>
      </c>
      <c r="C97" s="23" t="str">
        <f t="array" aca="1" ref="C97" ca="1">IFERROR(INDEX(get_cat[[#All],[Vendor Name &amp; Contact Information]],SMALL(IF(INDIRECT("get_cat[[#All],["&amp;$D$2&amp;"]]")="x",ROW(get_cat[[#All],[Vendor Name &amp; Contact Information]])),ROW(92:92)),1),"")</f>
        <v/>
      </c>
      <c r="D97" s="30" t="str">
        <f t="array" aca="1" ref="D97" ca="1">IFERROR(INDEX(get_cat[[#All],[Emergency Contact]],MATCH('County and Category Lookup'!$A97&amp;$D$3,get_cat[[#All],[Vendor Name]]&amp;get_cat[[#All],[Category]],0),),"")</f>
        <v/>
      </c>
      <c r="E97" s="31"/>
      <c r="F97" s="10" t="str">
        <f t="array" aca="1" ref="F97" ca="1">IFERROR(INDEX(get_cat[[#All],[Email]],MATCH('County and Category Lookup'!$A97&amp;$D$3,get_cat[[#All],[Vendor Name]]&amp;get_cat[[#All],[Category]],0),),"")</f>
        <v/>
      </c>
      <c r="G97" s="13" t="str">
        <f t="array" aca="1" ref="G97" ca="1">HYPERLINK("https://www.commbuys.com/bso/external/purchaseorder/poSummary.sdo?docId="&amp;IFERROR(INDEX(get_cat[[#All],[COMMBUYS MBPO Link]],MATCH('County and Category Lookup'!$A97&amp;$D$3,get_cat[[#All],[Vendor Name]]&amp;get_cat[[#All],[Category]],0),),"")&amp;"&amp;releaseNbr=0&amp;parentUrl=contract",IFERROR(INDEX(get_cat[[#All],[COMMBUYS MBPO Link]],MATCH('County and Category Lookup'!$A97&amp;$D$3,get_cat[[#All],[Vendor Name]]&amp;get_cat[[#All],[Category]],0),),""))</f>
        <v/>
      </c>
      <c r="H97" s="9" t="str">
        <f t="array" aca="1" ref="H97" ca="1">IFERROR(INDEX(get_cat[[#All],[Prompt Pay]],MATCH('County and Category Lookup'!$A97&amp;$D$3,get_cat[[#All],[Vendor Name]]&amp;get_cat[[#All],[Category]],0),),"")</f>
        <v/>
      </c>
      <c r="I97" s="9" t="str">
        <f t="array" aca="1" ref="I97" ca="1">IFERROR(INDEX(get_cat[[#All],[% Markup Prevailing Wage]],MATCH('County and Category Lookup'!$A97&amp;$D$3,get_cat[[#All],[Vendor Name]]&amp;get_cat[[#All],[Category]],0),),"")</f>
        <v/>
      </c>
      <c r="J97" s="29" t="str">
        <f t="array" aca="1" ref="J97" ca="1">IFERROR(INDEX(get_cat[[#All],[OSD Contract Manager]],MATCH('County and Category Lookup'!$A97&amp;$D$3,get_cat[[#All],[Vendor Name]]&amp;get_cat[[#All],[Category]],0),),"")</f>
        <v/>
      </c>
    </row>
    <row r="98" spans="1:10" ht="85.4" customHeight="1" x14ac:dyDescent="0.35">
      <c r="A98" s="24" t="str">
        <f t="array" aca="1" ref="A98" ca="1">IFERROR(INDEX(get_cat[[#All],[Vendor Name]],SMALL(IF(INDIRECT("get_cat[[#All],["&amp;$D$2&amp;"]]")="x",ROW(get_cat[[#All],[Vendor Name]])),ROW(93:93)),1),"")</f>
        <v/>
      </c>
      <c r="B98" s="9" t="str">
        <f t="array" aca="1" ref="B98" ca="1">IFERROR(INDEX(get_cat[[#All],[Contract Doc ID]],MATCH('County and Category Lookup'!$A98&amp;$D$3,get_cat[[#All],[Vendor Name]]&amp;get_cat[[#All],[Category]],0),),"")</f>
        <v/>
      </c>
      <c r="C98" s="23" t="str">
        <f t="array" aca="1" ref="C98" ca="1">IFERROR(INDEX(get_cat[[#All],[Vendor Name &amp; Contact Information]],SMALL(IF(INDIRECT("get_cat[[#All],["&amp;$D$2&amp;"]]")="x",ROW(get_cat[[#All],[Vendor Name &amp; Contact Information]])),ROW(93:93)),1),"")</f>
        <v/>
      </c>
      <c r="D98" s="30" t="str">
        <f t="array" aca="1" ref="D98" ca="1">IFERROR(INDEX(get_cat[[#All],[Emergency Contact]],MATCH('County and Category Lookup'!$A98&amp;$D$3,get_cat[[#All],[Vendor Name]]&amp;get_cat[[#All],[Category]],0),),"")</f>
        <v/>
      </c>
      <c r="E98" s="31"/>
      <c r="F98" s="10" t="str">
        <f t="array" aca="1" ref="F98" ca="1">IFERROR(INDEX(get_cat[[#All],[Email]],MATCH('County and Category Lookup'!$A98&amp;$D$3,get_cat[[#All],[Vendor Name]]&amp;get_cat[[#All],[Category]],0),),"")</f>
        <v/>
      </c>
      <c r="G98" s="13" t="str">
        <f t="array" aca="1" ref="G98" ca="1">HYPERLINK("https://www.commbuys.com/bso/external/purchaseorder/poSummary.sdo?docId="&amp;IFERROR(INDEX(get_cat[[#All],[COMMBUYS MBPO Link]],MATCH('County and Category Lookup'!$A98&amp;$D$3,get_cat[[#All],[Vendor Name]]&amp;get_cat[[#All],[Category]],0),),"")&amp;"&amp;releaseNbr=0&amp;parentUrl=contract",IFERROR(INDEX(get_cat[[#All],[COMMBUYS MBPO Link]],MATCH('County and Category Lookup'!$A98&amp;$D$3,get_cat[[#All],[Vendor Name]]&amp;get_cat[[#All],[Category]],0),),""))</f>
        <v/>
      </c>
      <c r="H98" s="9" t="str">
        <f t="array" aca="1" ref="H98" ca="1">IFERROR(INDEX(get_cat[[#All],[Prompt Pay]],MATCH('County and Category Lookup'!$A98&amp;$D$3,get_cat[[#All],[Vendor Name]]&amp;get_cat[[#All],[Category]],0),),"")</f>
        <v/>
      </c>
      <c r="I98" s="9" t="str">
        <f t="array" aca="1" ref="I98" ca="1">IFERROR(INDEX(get_cat[[#All],[% Markup Prevailing Wage]],MATCH('County and Category Lookup'!$A98&amp;$D$3,get_cat[[#All],[Vendor Name]]&amp;get_cat[[#All],[Category]],0),),"")</f>
        <v/>
      </c>
      <c r="J98" s="29" t="str">
        <f t="array" aca="1" ref="J98" ca="1">IFERROR(INDEX(get_cat[[#All],[OSD Contract Manager]],MATCH('County and Category Lookup'!$A98&amp;$D$3,get_cat[[#All],[Vendor Name]]&amp;get_cat[[#All],[Category]],0),),"")</f>
        <v/>
      </c>
    </row>
    <row r="99" spans="1:10" ht="85.4" customHeight="1" x14ac:dyDescent="0.35">
      <c r="A99" s="24" t="str">
        <f t="array" aca="1" ref="A99" ca="1">IFERROR(INDEX(get_cat[[#All],[Vendor Name]],SMALL(IF(INDIRECT("get_cat[[#All],["&amp;$D$2&amp;"]]")="x",ROW(get_cat[[#All],[Vendor Name]])),ROW(94:94)),1),"")</f>
        <v/>
      </c>
      <c r="B99" s="9" t="str">
        <f t="array" aca="1" ref="B99" ca="1">IFERROR(INDEX(get_cat[[#All],[Contract Doc ID]],MATCH('County and Category Lookup'!$A99&amp;$D$3,get_cat[[#All],[Vendor Name]]&amp;get_cat[[#All],[Category]],0),),"")</f>
        <v/>
      </c>
      <c r="C99" s="23" t="str">
        <f t="array" aca="1" ref="C99" ca="1">IFERROR(INDEX(get_cat[[#All],[Vendor Name &amp; Contact Information]],SMALL(IF(INDIRECT("get_cat[[#All],["&amp;$D$2&amp;"]]")="x",ROW(get_cat[[#All],[Vendor Name &amp; Contact Information]])),ROW(94:94)),1),"")</f>
        <v/>
      </c>
      <c r="D99" s="30" t="str">
        <f t="array" aca="1" ref="D99" ca="1">IFERROR(INDEX(get_cat[[#All],[Emergency Contact]],MATCH('County and Category Lookup'!$A99&amp;$D$3,get_cat[[#All],[Vendor Name]]&amp;get_cat[[#All],[Category]],0),),"")</f>
        <v/>
      </c>
      <c r="E99" s="31"/>
      <c r="F99" s="10" t="str">
        <f t="array" aca="1" ref="F99" ca="1">IFERROR(INDEX(get_cat[[#All],[Email]],MATCH('County and Category Lookup'!$A99&amp;$D$3,get_cat[[#All],[Vendor Name]]&amp;get_cat[[#All],[Category]],0),),"")</f>
        <v/>
      </c>
      <c r="G99" s="13" t="str">
        <f t="array" aca="1" ref="G99" ca="1">HYPERLINK("https://www.commbuys.com/bso/external/purchaseorder/poSummary.sdo?docId="&amp;IFERROR(INDEX(get_cat[[#All],[COMMBUYS MBPO Link]],MATCH('County and Category Lookup'!$A99&amp;$D$3,get_cat[[#All],[Vendor Name]]&amp;get_cat[[#All],[Category]],0),),"")&amp;"&amp;releaseNbr=0&amp;parentUrl=contract",IFERROR(INDEX(get_cat[[#All],[COMMBUYS MBPO Link]],MATCH('County and Category Lookup'!$A99&amp;$D$3,get_cat[[#All],[Vendor Name]]&amp;get_cat[[#All],[Category]],0),),""))</f>
        <v/>
      </c>
      <c r="H99" s="9" t="str">
        <f t="array" aca="1" ref="H99" ca="1">IFERROR(INDEX(get_cat[[#All],[Prompt Pay]],MATCH('County and Category Lookup'!$A99&amp;$D$3,get_cat[[#All],[Vendor Name]]&amp;get_cat[[#All],[Category]],0),),"")</f>
        <v/>
      </c>
      <c r="I99" s="9" t="str">
        <f t="array" aca="1" ref="I99" ca="1">IFERROR(INDEX(get_cat[[#All],[% Markup Prevailing Wage]],MATCH('County and Category Lookup'!$A99&amp;$D$3,get_cat[[#All],[Vendor Name]]&amp;get_cat[[#All],[Category]],0),),"")</f>
        <v/>
      </c>
      <c r="J99" s="29" t="str">
        <f t="array" aca="1" ref="J99" ca="1">IFERROR(INDEX(get_cat[[#All],[OSD Contract Manager]],MATCH('County and Category Lookup'!$A99&amp;$D$3,get_cat[[#All],[Vendor Name]]&amp;get_cat[[#All],[Category]],0),),"")</f>
        <v/>
      </c>
    </row>
    <row r="100" spans="1:10" ht="85.4" customHeight="1" x14ac:dyDescent="0.35">
      <c r="A100" s="24" t="str">
        <f t="array" aca="1" ref="A100" ca="1">IFERROR(INDEX(get_cat[[#All],[Vendor Name]],SMALL(IF(INDIRECT("get_cat[[#All],["&amp;$D$2&amp;"]]")="x",ROW(get_cat[[#All],[Vendor Name]])),ROW(95:95)),1),"")</f>
        <v/>
      </c>
      <c r="B100" s="9" t="str">
        <f t="array" aca="1" ref="B100" ca="1">IFERROR(INDEX(get_cat[[#All],[Contract Doc ID]],MATCH('County and Category Lookup'!$A100&amp;$D$3,get_cat[[#All],[Vendor Name]]&amp;get_cat[[#All],[Category]],0),),"")</f>
        <v/>
      </c>
      <c r="C100" s="23" t="str">
        <f t="array" aca="1" ref="C100" ca="1">IFERROR(INDEX(get_cat[[#All],[Vendor Name &amp; Contact Information]],SMALL(IF(INDIRECT("get_cat[[#All],["&amp;$D$2&amp;"]]")="x",ROW(get_cat[[#All],[Vendor Name &amp; Contact Information]])),ROW(95:95)),1),"")</f>
        <v/>
      </c>
      <c r="D100" s="30" t="str">
        <f t="array" aca="1" ref="D100" ca="1">IFERROR(INDEX(get_cat[[#All],[Emergency Contact]],MATCH('County and Category Lookup'!$A100&amp;$D$3,get_cat[[#All],[Vendor Name]]&amp;get_cat[[#All],[Category]],0),),"")</f>
        <v/>
      </c>
      <c r="E100" s="31"/>
      <c r="F100" s="10" t="str">
        <f t="array" aca="1" ref="F100" ca="1">IFERROR(INDEX(get_cat[[#All],[Email]],MATCH('County and Category Lookup'!$A100&amp;$D$3,get_cat[[#All],[Vendor Name]]&amp;get_cat[[#All],[Category]],0),),"")</f>
        <v/>
      </c>
      <c r="G100" s="13" t="str">
        <f t="array" aca="1" ref="G100" ca="1">HYPERLINK("https://www.commbuys.com/bso/external/purchaseorder/poSummary.sdo?docId="&amp;IFERROR(INDEX(get_cat[[#All],[COMMBUYS MBPO Link]],MATCH('County and Category Lookup'!$A100&amp;$D$3,get_cat[[#All],[Vendor Name]]&amp;get_cat[[#All],[Category]],0),),"")&amp;"&amp;releaseNbr=0&amp;parentUrl=contract",IFERROR(INDEX(get_cat[[#All],[COMMBUYS MBPO Link]],MATCH('County and Category Lookup'!$A100&amp;$D$3,get_cat[[#All],[Vendor Name]]&amp;get_cat[[#All],[Category]],0),),""))</f>
        <v/>
      </c>
      <c r="H100" s="9" t="str">
        <f t="array" aca="1" ref="H100" ca="1">IFERROR(INDEX(get_cat[[#All],[Prompt Pay]],MATCH('County and Category Lookup'!$A100&amp;$D$3,get_cat[[#All],[Vendor Name]]&amp;get_cat[[#All],[Category]],0),),"")</f>
        <v/>
      </c>
      <c r="I100" s="9" t="str">
        <f t="array" aca="1" ref="I100" ca="1">IFERROR(INDEX(get_cat[[#All],[% Markup Prevailing Wage]],MATCH('County and Category Lookup'!$A100&amp;$D$3,get_cat[[#All],[Vendor Name]]&amp;get_cat[[#All],[Category]],0),),"")</f>
        <v/>
      </c>
      <c r="J100" s="29" t="str">
        <f t="array" aca="1" ref="J100" ca="1">IFERROR(INDEX(get_cat[[#All],[OSD Contract Manager]],MATCH('County and Category Lookup'!$A100&amp;$D$3,get_cat[[#All],[Vendor Name]]&amp;get_cat[[#All],[Category]],0),),"")</f>
        <v/>
      </c>
    </row>
  </sheetData>
  <sheetProtection algorithmName="SHA-512" hashValue="jrGjz8jRQeArFdue02LuDuSg4sUYqhAPjIemdPj4aYoKQo8BIvt7lq4FkjMvKy/WURjER1oZ4ptjRk7ZaIu7Kw==" saltValue="7cnsTGFnG9djxrIPW4lw3w==" spinCount="100000" sheet="1" objects="1" scenarios="1"/>
  <mergeCells count="96">
    <mergeCell ref="D100:E100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88:E88"/>
    <mergeCell ref="D77:E77"/>
    <mergeCell ref="D78:E78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76:E76"/>
    <mergeCell ref="D65:E65"/>
    <mergeCell ref="D66:E66"/>
    <mergeCell ref="D67:E67"/>
    <mergeCell ref="D68:E68"/>
    <mergeCell ref="D69:E69"/>
    <mergeCell ref="D70:E70"/>
    <mergeCell ref="D71:E71"/>
    <mergeCell ref="D72:E72"/>
    <mergeCell ref="D73:E73"/>
    <mergeCell ref="D74:E74"/>
    <mergeCell ref="D75:E75"/>
    <mergeCell ref="D64:E64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52:E52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40:E40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28:E28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16:E16"/>
    <mergeCell ref="D5:E5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6:E6"/>
  </mergeCells>
  <conditionalFormatting sqref="B6:J100">
    <cfRule type="expression" dxfId="5" priority="1">
      <formula>SEARCH("suspended", $C6)</formula>
    </cfRule>
  </conditionalFormatting>
  <dataValidations count="3">
    <dataValidation type="list" allowBlank="1" showInputMessage="1" showErrorMessage="1" error="Please select valid Region" sqref="D2" xr:uid="{00000000-0002-0000-0000-000000000000}">
      <formula1>coverage</formula1>
    </dataValidation>
    <dataValidation allowBlank="1" showInputMessage="1" showErrorMessage="1" error="Please select valid Region" sqref="E2" xr:uid="{00000000-0002-0000-0000-000001000000}"/>
    <dataValidation allowBlank="1" showInputMessage="1" showErrorMessage="1" error="Please select valid Trade Category" sqref="E3" xr:uid="{00000000-0002-0000-0000-000002000000}"/>
  </dataValidations>
  <hyperlinks>
    <hyperlink ref="F3" r:id="rId1" xr:uid="{00000000-0004-0000-0000-000000000000}"/>
    <hyperlink ref="F2" r:id="rId2" xr:uid="{00000000-0004-0000-0000-000002000000}"/>
    <hyperlink ref="G3" r:id="rId3" xr:uid="{00000000-0004-0000-0000-000003000000}"/>
    <hyperlink ref="G2" r:id="rId4" xr:uid="{6B05707A-F056-45EE-B895-609BB6CA87E9}"/>
  </hyperlinks>
  <pageMargins left="0.7" right="0.7" top="0.75" bottom="0.75" header="0.3" footer="0.3"/>
  <pageSetup orientation="portrait" r:id="rId5"/>
  <picture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Please select valid Trade Category" xr:uid="{00000000-0002-0000-0000-000003000000}">
          <x14:formula1>
            <xm:f>get_cat!$A$124:$A$151</xm:f>
          </x14:formula1>
          <xm:sqref>D3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C2EB3-8267-4B66-B3C5-D69D94A26322}">
  <dimension ref="A1:XFD122"/>
  <sheetViews>
    <sheetView zoomScaleNormal="100" workbookViewId="0">
      <selection activeCell="A2" sqref="A2"/>
    </sheetView>
  </sheetViews>
  <sheetFormatPr defaultColWidth="40.1796875" defaultRowHeight="14.5" x14ac:dyDescent="0.35"/>
  <cols>
    <col min="2" max="2" width="122.81640625" bestFit="1" customWidth="1"/>
  </cols>
  <sheetData>
    <row r="1" spans="1:16384" x14ac:dyDescent="0.35">
      <c r="A1" t="s">
        <v>2844</v>
      </c>
      <c r="B1" t="s">
        <v>2823</v>
      </c>
      <c r="C1" t="s">
        <v>2845</v>
      </c>
      <c r="D1" t="s">
        <v>2846</v>
      </c>
      <c r="E1" t="s">
        <v>2847</v>
      </c>
      <c r="F1" t="s">
        <v>2848</v>
      </c>
      <c r="G1" t="s">
        <v>2849</v>
      </c>
      <c r="H1" t="s">
        <v>2850</v>
      </c>
      <c r="I1" t="s">
        <v>2851</v>
      </c>
      <c r="J1" t="s">
        <v>2852</v>
      </c>
      <c r="K1" t="s">
        <v>2853</v>
      </c>
      <c r="L1" t="s">
        <v>2854</v>
      </c>
      <c r="M1" t="s">
        <v>2855</v>
      </c>
      <c r="N1" t="s">
        <v>2962</v>
      </c>
      <c r="O1" t="s">
        <v>2963</v>
      </c>
      <c r="P1" t="s">
        <v>2964</v>
      </c>
      <c r="Q1" t="s">
        <v>2965</v>
      </c>
      <c r="R1" t="s">
        <v>2966</v>
      </c>
      <c r="S1" t="s">
        <v>2967</v>
      </c>
      <c r="T1" t="s">
        <v>2968</v>
      </c>
      <c r="U1" t="s">
        <v>2969</v>
      </c>
      <c r="V1" t="s">
        <v>2970</v>
      </c>
      <c r="W1" t="s">
        <v>2971</v>
      </c>
      <c r="X1" t="s">
        <v>2972</v>
      </c>
      <c r="Y1" t="s">
        <v>2973</v>
      </c>
      <c r="Z1" t="s">
        <v>2974</v>
      </c>
      <c r="AA1" t="s">
        <v>2975</v>
      </c>
      <c r="AB1" t="s">
        <v>2976</v>
      </c>
      <c r="AC1" t="s">
        <v>2977</v>
      </c>
      <c r="AD1" t="s">
        <v>2978</v>
      </c>
      <c r="AE1" t="s">
        <v>2979</v>
      </c>
      <c r="AF1" t="s">
        <v>2980</v>
      </c>
      <c r="AG1" t="s">
        <v>2981</v>
      </c>
      <c r="AH1" t="s">
        <v>2982</v>
      </c>
      <c r="AI1" t="s">
        <v>2983</v>
      </c>
      <c r="AJ1" t="s">
        <v>2984</v>
      </c>
      <c r="AK1" t="s">
        <v>2985</v>
      </c>
      <c r="AL1" t="s">
        <v>2986</v>
      </c>
      <c r="AM1" t="s">
        <v>2987</v>
      </c>
      <c r="AN1" t="s">
        <v>2988</v>
      </c>
      <c r="AO1" t="s">
        <v>2989</v>
      </c>
      <c r="AP1" t="s">
        <v>2990</v>
      </c>
      <c r="AQ1" t="s">
        <v>2991</v>
      </c>
      <c r="AR1" t="s">
        <v>2992</v>
      </c>
      <c r="AS1" t="s">
        <v>2993</v>
      </c>
      <c r="AT1" t="s">
        <v>2994</v>
      </c>
      <c r="AU1" t="s">
        <v>2995</v>
      </c>
      <c r="AV1" t="s">
        <v>2996</v>
      </c>
      <c r="AW1" t="s">
        <v>2997</v>
      </c>
      <c r="AX1" t="s">
        <v>2998</v>
      </c>
      <c r="AY1" t="s">
        <v>2999</v>
      </c>
      <c r="AZ1" t="s">
        <v>3000</v>
      </c>
      <c r="BA1" t="s">
        <v>3001</v>
      </c>
      <c r="BB1" t="s">
        <v>3002</v>
      </c>
      <c r="BC1" t="s">
        <v>3003</v>
      </c>
      <c r="BD1" t="s">
        <v>3004</v>
      </c>
      <c r="BE1" t="s">
        <v>3005</v>
      </c>
      <c r="BF1" t="s">
        <v>3006</v>
      </c>
      <c r="BG1" t="s">
        <v>3007</v>
      </c>
      <c r="BH1" t="s">
        <v>3008</v>
      </c>
      <c r="BI1" t="s">
        <v>3009</v>
      </c>
      <c r="BJ1" t="s">
        <v>3010</v>
      </c>
      <c r="BK1" t="s">
        <v>3011</v>
      </c>
      <c r="BL1" t="s">
        <v>3012</v>
      </c>
      <c r="BM1" t="s">
        <v>3013</v>
      </c>
      <c r="BN1" t="s">
        <v>3014</v>
      </c>
      <c r="BO1" t="s">
        <v>3015</v>
      </c>
      <c r="BP1" t="s">
        <v>3016</v>
      </c>
      <c r="BQ1" t="s">
        <v>3017</v>
      </c>
      <c r="BR1" t="s">
        <v>3018</v>
      </c>
      <c r="BS1" t="s">
        <v>3019</v>
      </c>
      <c r="BT1" t="s">
        <v>3020</v>
      </c>
      <c r="BU1" t="s">
        <v>3021</v>
      </c>
      <c r="BV1" t="s">
        <v>3022</v>
      </c>
      <c r="BW1" t="s">
        <v>3023</v>
      </c>
      <c r="BX1" t="s">
        <v>3024</v>
      </c>
      <c r="BY1" t="s">
        <v>3025</v>
      </c>
      <c r="BZ1" t="s">
        <v>3026</v>
      </c>
      <c r="CA1" t="s">
        <v>3027</v>
      </c>
      <c r="CB1" t="s">
        <v>3028</v>
      </c>
      <c r="CC1" t="s">
        <v>3029</v>
      </c>
      <c r="CD1" t="s">
        <v>3030</v>
      </c>
      <c r="CE1" t="s">
        <v>3031</v>
      </c>
      <c r="CF1" t="s">
        <v>3032</v>
      </c>
      <c r="CG1" t="s">
        <v>3033</v>
      </c>
      <c r="CH1" t="s">
        <v>3034</v>
      </c>
      <c r="CI1" t="s">
        <v>3035</v>
      </c>
      <c r="CJ1" t="s">
        <v>3036</v>
      </c>
      <c r="CK1" t="s">
        <v>3037</v>
      </c>
      <c r="CL1" t="s">
        <v>3038</v>
      </c>
      <c r="CM1" t="s">
        <v>3039</v>
      </c>
      <c r="CN1" t="s">
        <v>3040</v>
      </c>
      <c r="CO1" t="s">
        <v>3041</v>
      </c>
      <c r="CP1" t="s">
        <v>3042</v>
      </c>
      <c r="CQ1" t="s">
        <v>3043</v>
      </c>
      <c r="CR1" t="s">
        <v>3044</v>
      </c>
      <c r="CS1" t="s">
        <v>3045</v>
      </c>
      <c r="CT1" t="s">
        <v>3046</v>
      </c>
      <c r="CU1" t="s">
        <v>3047</v>
      </c>
      <c r="CV1" t="s">
        <v>3048</v>
      </c>
      <c r="CW1" t="s">
        <v>3049</v>
      </c>
      <c r="CX1" t="s">
        <v>3050</v>
      </c>
      <c r="CY1" t="s">
        <v>3051</v>
      </c>
      <c r="CZ1" t="s">
        <v>3052</v>
      </c>
      <c r="DA1" t="s">
        <v>3053</v>
      </c>
      <c r="DB1" t="s">
        <v>3054</v>
      </c>
      <c r="DC1" t="s">
        <v>3055</v>
      </c>
      <c r="DD1" t="s">
        <v>3056</v>
      </c>
      <c r="DE1" t="s">
        <v>3057</v>
      </c>
      <c r="DF1" t="s">
        <v>3058</v>
      </c>
      <c r="DG1" t="s">
        <v>3059</v>
      </c>
      <c r="DH1" t="s">
        <v>3060</v>
      </c>
      <c r="DI1" t="s">
        <v>3061</v>
      </c>
      <c r="DJ1" t="s">
        <v>3062</v>
      </c>
      <c r="DK1" t="s">
        <v>3063</v>
      </c>
      <c r="DL1" t="s">
        <v>3064</v>
      </c>
      <c r="DM1" t="s">
        <v>3065</v>
      </c>
      <c r="DN1" t="s">
        <v>3066</v>
      </c>
      <c r="DO1" t="s">
        <v>3067</v>
      </c>
      <c r="DP1" t="s">
        <v>3068</v>
      </c>
      <c r="DQ1" t="s">
        <v>3069</v>
      </c>
      <c r="DR1" t="s">
        <v>3070</v>
      </c>
      <c r="DS1" t="s">
        <v>3071</v>
      </c>
      <c r="DT1" t="s">
        <v>3072</v>
      </c>
      <c r="DU1" t="s">
        <v>3073</v>
      </c>
      <c r="DV1" t="s">
        <v>3074</v>
      </c>
      <c r="DW1" t="s">
        <v>3075</v>
      </c>
      <c r="DX1" t="s">
        <v>3076</v>
      </c>
      <c r="DY1" t="s">
        <v>3077</v>
      </c>
      <c r="DZ1" t="s">
        <v>3078</v>
      </c>
      <c r="EA1" t="s">
        <v>3079</v>
      </c>
      <c r="EB1" t="s">
        <v>3080</v>
      </c>
      <c r="EC1" t="s">
        <v>3081</v>
      </c>
      <c r="ED1" t="s">
        <v>3082</v>
      </c>
      <c r="EE1" t="s">
        <v>3083</v>
      </c>
      <c r="EF1" t="s">
        <v>3084</v>
      </c>
      <c r="EG1" t="s">
        <v>3085</v>
      </c>
      <c r="EH1" t="s">
        <v>3086</v>
      </c>
      <c r="EI1" t="s">
        <v>3087</v>
      </c>
      <c r="EJ1" t="s">
        <v>3088</v>
      </c>
      <c r="EK1" t="s">
        <v>3089</v>
      </c>
      <c r="EL1" t="s">
        <v>3090</v>
      </c>
      <c r="EM1" t="s">
        <v>3091</v>
      </c>
      <c r="EN1" t="s">
        <v>3092</v>
      </c>
      <c r="EO1" t="s">
        <v>3093</v>
      </c>
      <c r="EP1" t="s">
        <v>3094</v>
      </c>
      <c r="EQ1" t="s">
        <v>3095</v>
      </c>
      <c r="ER1" t="s">
        <v>3096</v>
      </c>
      <c r="ES1" t="s">
        <v>3097</v>
      </c>
      <c r="ET1" t="s">
        <v>3098</v>
      </c>
      <c r="EU1" t="s">
        <v>3099</v>
      </c>
      <c r="EV1" t="s">
        <v>3100</v>
      </c>
      <c r="EW1" t="s">
        <v>3101</v>
      </c>
      <c r="EX1" t="s">
        <v>3102</v>
      </c>
      <c r="EY1" t="s">
        <v>3103</v>
      </c>
      <c r="EZ1" t="s">
        <v>3104</v>
      </c>
      <c r="FA1" t="s">
        <v>3105</v>
      </c>
      <c r="FB1" t="s">
        <v>3106</v>
      </c>
      <c r="FC1" t="s">
        <v>3107</v>
      </c>
      <c r="FD1" t="s">
        <v>3108</v>
      </c>
      <c r="FE1" t="s">
        <v>3109</v>
      </c>
      <c r="FF1" t="s">
        <v>3110</v>
      </c>
      <c r="FG1" t="s">
        <v>3111</v>
      </c>
      <c r="FH1" t="s">
        <v>3112</v>
      </c>
      <c r="FI1" t="s">
        <v>3113</v>
      </c>
      <c r="FJ1" t="s">
        <v>3114</v>
      </c>
      <c r="FK1" t="s">
        <v>3115</v>
      </c>
      <c r="FL1" t="s">
        <v>3116</v>
      </c>
      <c r="FM1" t="s">
        <v>3117</v>
      </c>
      <c r="FN1" t="s">
        <v>3118</v>
      </c>
      <c r="FO1" t="s">
        <v>3119</v>
      </c>
      <c r="FP1" t="s">
        <v>3120</v>
      </c>
      <c r="FQ1" t="s">
        <v>3121</v>
      </c>
      <c r="FR1" t="s">
        <v>3122</v>
      </c>
      <c r="FS1" t="s">
        <v>3123</v>
      </c>
      <c r="FT1" t="s">
        <v>3124</v>
      </c>
      <c r="FU1" t="s">
        <v>3125</v>
      </c>
      <c r="FV1" t="s">
        <v>3126</v>
      </c>
      <c r="FW1" t="s">
        <v>3127</v>
      </c>
      <c r="FX1" t="s">
        <v>3128</v>
      </c>
      <c r="FY1" t="s">
        <v>3129</v>
      </c>
      <c r="FZ1" t="s">
        <v>3130</v>
      </c>
      <c r="GA1" t="s">
        <v>3131</v>
      </c>
      <c r="GB1" t="s">
        <v>3132</v>
      </c>
      <c r="GC1" t="s">
        <v>3133</v>
      </c>
      <c r="GD1" t="s">
        <v>3134</v>
      </c>
      <c r="GE1" t="s">
        <v>3135</v>
      </c>
      <c r="GF1" t="s">
        <v>3136</v>
      </c>
      <c r="GG1" t="s">
        <v>3137</v>
      </c>
      <c r="GH1" t="s">
        <v>3138</v>
      </c>
      <c r="GI1" t="s">
        <v>3139</v>
      </c>
      <c r="GJ1" t="s">
        <v>3140</v>
      </c>
      <c r="GK1" t="s">
        <v>3141</v>
      </c>
      <c r="GL1" t="s">
        <v>3142</v>
      </c>
      <c r="GM1" t="s">
        <v>3143</v>
      </c>
      <c r="GN1" t="s">
        <v>3144</v>
      </c>
      <c r="GO1" t="s">
        <v>3145</v>
      </c>
      <c r="GP1" t="s">
        <v>3146</v>
      </c>
      <c r="GQ1" t="s">
        <v>3147</v>
      </c>
      <c r="GR1" t="s">
        <v>3148</v>
      </c>
      <c r="GS1" t="s">
        <v>3149</v>
      </c>
      <c r="GT1" t="s">
        <v>3150</v>
      </c>
      <c r="GU1" t="s">
        <v>3151</v>
      </c>
      <c r="GV1" t="s">
        <v>3152</v>
      </c>
      <c r="GW1" t="s">
        <v>3153</v>
      </c>
      <c r="GX1" t="s">
        <v>3154</v>
      </c>
      <c r="GY1" t="s">
        <v>3155</v>
      </c>
      <c r="GZ1" t="s">
        <v>3156</v>
      </c>
      <c r="HA1" t="s">
        <v>3157</v>
      </c>
      <c r="HB1" t="s">
        <v>3158</v>
      </c>
      <c r="HC1" t="s">
        <v>3159</v>
      </c>
      <c r="HD1" t="s">
        <v>3160</v>
      </c>
      <c r="HE1" t="s">
        <v>3161</v>
      </c>
      <c r="HF1" t="s">
        <v>3162</v>
      </c>
      <c r="HG1" t="s">
        <v>3163</v>
      </c>
      <c r="HH1" t="s">
        <v>3164</v>
      </c>
      <c r="HI1" t="s">
        <v>3165</v>
      </c>
      <c r="HJ1" t="s">
        <v>3166</v>
      </c>
      <c r="HK1" t="s">
        <v>3167</v>
      </c>
      <c r="HL1" t="s">
        <v>3168</v>
      </c>
      <c r="HM1" t="s">
        <v>3169</v>
      </c>
      <c r="HN1" t="s">
        <v>3170</v>
      </c>
      <c r="HO1" t="s">
        <v>3171</v>
      </c>
      <c r="HP1" t="s">
        <v>3172</v>
      </c>
      <c r="HQ1" t="s">
        <v>3173</v>
      </c>
      <c r="HR1" t="s">
        <v>3174</v>
      </c>
      <c r="HS1" t="s">
        <v>3175</v>
      </c>
      <c r="HT1" t="s">
        <v>3176</v>
      </c>
      <c r="HU1" t="s">
        <v>3177</v>
      </c>
      <c r="HV1" t="s">
        <v>3178</v>
      </c>
      <c r="HW1" t="s">
        <v>3179</v>
      </c>
      <c r="HX1" t="s">
        <v>3180</v>
      </c>
      <c r="HY1" t="s">
        <v>3181</v>
      </c>
      <c r="HZ1" t="s">
        <v>3182</v>
      </c>
      <c r="IA1" t="s">
        <v>3183</v>
      </c>
      <c r="IB1" t="s">
        <v>3184</v>
      </c>
      <c r="IC1" t="s">
        <v>3185</v>
      </c>
      <c r="ID1" t="s">
        <v>3186</v>
      </c>
      <c r="IE1" t="s">
        <v>3187</v>
      </c>
      <c r="IF1" t="s">
        <v>3188</v>
      </c>
      <c r="IG1" t="s">
        <v>3189</v>
      </c>
      <c r="IH1" t="s">
        <v>3190</v>
      </c>
      <c r="II1" t="s">
        <v>3191</v>
      </c>
      <c r="IJ1" t="s">
        <v>3192</v>
      </c>
      <c r="IK1" t="s">
        <v>3193</v>
      </c>
      <c r="IL1" t="s">
        <v>3194</v>
      </c>
      <c r="IM1" t="s">
        <v>3195</v>
      </c>
      <c r="IN1" t="s">
        <v>3196</v>
      </c>
      <c r="IO1" t="s">
        <v>3197</v>
      </c>
      <c r="IP1" t="s">
        <v>3198</v>
      </c>
      <c r="IQ1" t="s">
        <v>3199</v>
      </c>
      <c r="IR1" t="s">
        <v>3200</v>
      </c>
      <c r="IS1" t="s">
        <v>3201</v>
      </c>
      <c r="IT1" t="s">
        <v>3202</v>
      </c>
      <c r="IU1" t="s">
        <v>3203</v>
      </c>
      <c r="IV1" t="s">
        <v>3204</v>
      </c>
      <c r="IW1" t="s">
        <v>3205</v>
      </c>
      <c r="IX1" t="s">
        <v>3206</v>
      </c>
      <c r="IY1" t="s">
        <v>3207</v>
      </c>
      <c r="IZ1" t="s">
        <v>3208</v>
      </c>
      <c r="JA1" t="s">
        <v>3209</v>
      </c>
      <c r="JB1" t="s">
        <v>3210</v>
      </c>
      <c r="JC1" t="s">
        <v>3211</v>
      </c>
      <c r="JD1" t="s">
        <v>3212</v>
      </c>
      <c r="JE1" t="s">
        <v>3213</v>
      </c>
      <c r="JF1" t="s">
        <v>3214</v>
      </c>
      <c r="JG1" t="s">
        <v>3215</v>
      </c>
      <c r="JH1" t="s">
        <v>3216</v>
      </c>
      <c r="JI1" t="s">
        <v>3217</v>
      </c>
      <c r="JJ1" t="s">
        <v>3218</v>
      </c>
      <c r="JK1" t="s">
        <v>3219</v>
      </c>
      <c r="JL1" t="s">
        <v>3220</v>
      </c>
      <c r="JM1" t="s">
        <v>3221</v>
      </c>
      <c r="JN1" t="s">
        <v>3222</v>
      </c>
      <c r="JO1" t="s">
        <v>3223</v>
      </c>
      <c r="JP1" t="s">
        <v>3224</v>
      </c>
      <c r="JQ1" t="s">
        <v>3225</v>
      </c>
      <c r="JR1" t="s">
        <v>3226</v>
      </c>
      <c r="JS1" t="s">
        <v>3227</v>
      </c>
      <c r="JT1" t="s">
        <v>3228</v>
      </c>
      <c r="JU1" t="s">
        <v>3229</v>
      </c>
      <c r="JV1" t="s">
        <v>3230</v>
      </c>
      <c r="JW1" t="s">
        <v>3231</v>
      </c>
      <c r="JX1" t="s">
        <v>3232</v>
      </c>
      <c r="JY1" t="s">
        <v>3233</v>
      </c>
      <c r="JZ1" t="s">
        <v>3234</v>
      </c>
      <c r="KA1" t="s">
        <v>3235</v>
      </c>
      <c r="KB1" t="s">
        <v>3236</v>
      </c>
      <c r="KC1" t="s">
        <v>3237</v>
      </c>
      <c r="KD1" t="s">
        <v>3238</v>
      </c>
      <c r="KE1" t="s">
        <v>3239</v>
      </c>
      <c r="KF1" t="s">
        <v>3240</v>
      </c>
      <c r="KG1" t="s">
        <v>3241</v>
      </c>
      <c r="KH1" t="s">
        <v>3242</v>
      </c>
      <c r="KI1" t="s">
        <v>3243</v>
      </c>
      <c r="KJ1" t="s">
        <v>3244</v>
      </c>
      <c r="KK1" t="s">
        <v>3245</v>
      </c>
      <c r="KL1" t="s">
        <v>3246</v>
      </c>
      <c r="KM1" t="s">
        <v>3247</v>
      </c>
      <c r="KN1" t="s">
        <v>3248</v>
      </c>
      <c r="KO1" t="s">
        <v>3249</v>
      </c>
      <c r="KP1" t="s">
        <v>3250</v>
      </c>
      <c r="KQ1" t="s">
        <v>3251</v>
      </c>
      <c r="KR1" t="s">
        <v>3252</v>
      </c>
      <c r="KS1" t="s">
        <v>3253</v>
      </c>
      <c r="KT1" t="s">
        <v>3254</v>
      </c>
      <c r="KU1" t="s">
        <v>3255</v>
      </c>
      <c r="KV1" t="s">
        <v>3256</v>
      </c>
      <c r="KW1" t="s">
        <v>3257</v>
      </c>
      <c r="KX1" t="s">
        <v>3258</v>
      </c>
      <c r="KY1" t="s">
        <v>3259</v>
      </c>
      <c r="KZ1" t="s">
        <v>3260</v>
      </c>
      <c r="LA1" t="s">
        <v>3261</v>
      </c>
      <c r="LB1" t="s">
        <v>3262</v>
      </c>
      <c r="LC1" t="s">
        <v>3263</v>
      </c>
      <c r="LD1" t="s">
        <v>3264</v>
      </c>
      <c r="LE1" t="s">
        <v>3265</v>
      </c>
      <c r="LF1" t="s">
        <v>3266</v>
      </c>
      <c r="LG1" t="s">
        <v>3267</v>
      </c>
      <c r="LH1" t="s">
        <v>3268</v>
      </c>
      <c r="LI1" t="s">
        <v>3269</v>
      </c>
      <c r="LJ1" t="s">
        <v>3270</v>
      </c>
      <c r="LK1" t="s">
        <v>3271</v>
      </c>
      <c r="LL1" t="s">
        <v>3272</v>
      </c>
      <c r="LM1" t="s">
        <v>3273</v>
      </c>
      <c r="LN1" t="s">
        <v>3274</v>
      </c>
      <c r="LO1" t="s">
        <v>3275</v>
      </c>
      <c r="LP1" t="s">
        <v>3276</v>
      </c>
      <c r="LQ1" t="s">
        <v>3277</v>
      </c>
      <c r="LR1" t="s">
        <v>3278</v>
      </c>
      <c r="LS1" t="s">
        <v>3279</v>
      </c>
      <c r="LT1" t="s">
        <v>3280</v>
      </c>
      <c r="LU1" t="s">
        <v>3281</v>
      </c>
      <c r="LV1" t="s">
        <v>3282</v>
      </c>
      <c r="LW1" t="s">
        <v>3283</v>
      </c>
      <c r="LX1" t="s">
        <v>3284</v>
      </c>
      <c r="LY1" t="s">
        <v>3285</v>
      </c>
      <c r="LZ1" t="s">
        <v>3286</v>
      </c>
      <c r="MA1" t="s">
        <v>3287</v>
      </c>
      <c r="MB1" t="s">
        <v>3288</v>
      </c>
      <c r="MC1" t="s">
        <v>3289</v>
      </c>
      <c r="MD1" t="s">
        <v>3290</v>
      </c>
      <c r="ME1" t="s">
        <v>3291</v>
      </c>
      <c r="MF1" t="s">
        <v>3292</v>
      </c>
      <c r="MG1" t="s">
        <v>3293</v>
      </c>
      <c r="MH1" t="s">
        <v>3294</v>
      </c>
      <c r="MI1" t="s">
        <v>3295</v>
      </c>
      <c r="MJ1" t="s">
        <v>3296</v>
      </c>
      <c r="MK1" t="s">
        <v>3297</v>
      </c>
      <c r="ML1" t="s">
        <v>3298</v>
      </c>
      <c r="MM1" t="s">
        <v>3299</v>
      </c>
      <c r="MN1" t="s">
        <v>3300</v>
      </c>
      <c r="MO1" t="s">
        <v>3301</v>
      </c>
      <c r="MP1" t="s">
        <v>3302</v>
      </c>
      <c r="MQ1" t="s">
        <v>3303</v>
      </c>
      <c r="MR1" t="s">
        <v>3304</v>
      </c>
      <c r="MS1" t="s">
        <v>3305</v>
      </c>
      <c r="MT1" t="s">
        <v>3306</v>
      </c>
      <c r="MU1" t="s">
        <v>3307</v>
      </c>
      <c r="MV1" t="s">
        <v>3308</v>
      </c>
      <c r="MW1" t="s">
        <v>3309</v>
      </c>
      <c r="MX1" t="s">
        <v>3310</v>
      </c>
      <c r="MY1" t="s">
        <v>3311</v>
      </c>
      <c r="MZ1" t="s">
        <v>3312</v>
      </c>
      <c r="NA1" t="s">
        <v>3313</v>
      </c>
      <c r="NB1" t="s">
        <v>3314</v>
      </c>
      <c r="NC1" t="s">
        <v>3315</v>
      </c>
      <c r="ND1" t="s">
        <v>3316</v>
      </c>
      <c r="NE1" t="s">
        <v>3317</v>
      </c>
      <c r="NF1" t="s">
        <v>3318</v>
      </c>
      <c r="NG1" t="s">
        <v>3319</v>
      </c>
      <c r="NH1" t="s">
        <v>3320</v>
      </c>
      <c r="NI1" t="s">
        <v>3321</v>
      </c>
      <c r="NJ1" t="s">
        <v>3322</v>
      </c>
      <c r="NK1" t="s">
        <v>3323</v>
      </c>
      <c r="NL1" t="s">
        <v>3324</v>
      </c>
      <c r="NM1" t="s">
        <v>3325</v>
      </c>
      <c r="NN1" t="s">
        <v>3326</v>
      </c>
      <c r="NO1" t="s">
        <v>3327</v>
      </c>
      <c r="NP1" t="s">
        <v>3328</v>
      </c>
      <c r="NQ1" t="s">
        <v>3329</v>
      </c>
      <c r="NR1" t="s">
        <v>3330</v>
      </c>
      <c r="NS1" t="s">
        <v>3331</v>
      </c>
      <c r="NT1" t="s">
        <v>3332</v>
      </c>
      <c r="NU1" t="s">
        <v>3333</v>
      </c>
      <c r="NV1" t="s">
        <v>3334</v>
      </c>
      <c r="NW1" t="s">
        <v>3335</v>
      </c>
      <c r="NX1" t="s">
        <v>3336</v>
      </c>
      <c r="NY1" t="s">
        <v>3337</v>
      </c>
      <c r="NZ1" t="s">
        <v>3338</v>
      </c>
      <c r="OA1" t="s">
        <v>3339</v>
      </c>
      <c r="OB1" t="s">
        <v>3340</v>
      </c>
      <c r="OC1" t="s">
        <v>3341</v>
      </c>
      <c r="OD1" t="s">
        <v>3342</v>
      </c>
      <c r="OE1" t="s">
        <v>3343</v>
      </c>
      <c r="OF1" t="s">
        <v>3344</v>
      </c>
      <c r="OG1" t="s">
        <v>3345</v>
      </c>
      <c r="OH1" t="s">
        <v>3346</v>
      </c>
      <c r="OI1" t="s">
        <v>3347</v>
      </c>
      <c r="OJ1" t="s">
        <v>3348</v>
      </c>
      <c r="OK1" t="s">
        <v>3349</v>
      </c>
      <c r="OL1" t="s">
        <v>3350</v>
      </c>
      <c r="OM1" t="s">
        <v>3351</v>
      </c>
      <c r="ON1" t="s">
        <v>3352</v>
      </c>
      <c r="OO1" t="s">
        <v>3353</v>
      </c>
      <c r="OP1" t="s">
        <v>3354</v>
      </c>
      <c r="OQ1" t="s">
        <v>3355</v>
      </c>
      <c r="OR1" t="s">
        <v>3356</v>
      </c>
      <c r="OS1" t="s">
        <v>3357</v>
      </c>
      <c r="OT1" t="s">
        <v>3358</v>
      </c>
      <c r="OU1" t="s">
        <v>3359</v>
      </c>
      <c r="OV1" t="s">
        <v>3360</v>
      </c>
      <c r="OW1" t="s">
        <v>3361</v>
      </c>
      <c r="OX1" t="s">
        <v>3362</v>
      </c>
      <c r="OY1" t="s">
        <v>3363</v>
      </c>
      <c r="OZ1" t="s">
        <v>3364</v>
      </c>
      <c r="PA1" t="s">
        <v>3365</v>
      </c>
      <c r="PB1" t="s">
        <v>3366</v>
      </c>
      <c r="PC1" t="s">
        <v>3367</v>
      </c>
      <c r="PD1" t="s">
        <v>3368</v>
      </c>
      <c r="PE1" t="s">
        <v>3369</v>
      </c>
      <c r="PF1" t="s">
        <v>3370</v>
      </c>
      <c r="PG1" t="s">
        <v>3371</v>
      </c>
      <c r="PH1" t="s">
        <v>3372</v>
      </c>
      <c r="PI1" t="s">
        <v>3373</v>
      </c>
      <c r="PJ1" t="s">
        <v>3374</v>
      </c>
      <c r="PK1" t="s">
        <v>3375</v>
      </c>
      <c r="PL1" t="s">
        <v>3376</v>
      </c>
      <c r="PM1" t="s">
        <v>3377</v>
      </c>
      <c r="PN1" t="s">
        <v>3378</v>
      </c>
      <c r="PO1" t="s">
        <v>3379</v>
      </c>
      <c r="PP1" t="s">
        <v>3380</v>
      </c>
      <c r="PQ1" t="s">
        <v>3381</v>
      </c>
      <c r="PR1" t="s">
        <v>3382</v>
      </c>
      <c r="PS1" t="s">
        <v>3383</v>
      </c>
      <c r="PT1" t="s">
        <v>3384</v>
      </c>
      <c r="PU1" t="s">
        <v>3385</v>
      </c>
      <c r="PV1" t="s">
        <v>3386</v>
      </c>
      <c r="PW1" t="s">
        <v>3387</v>
      </c>
      <c r="PX1" t="s">
        <v>3388</v>
      </c>
      <c r="PY1" t="s">
        <v>3389</v>
      </c>
      <c r="PZ1" t="s">
        <v>3390</v>
      </c>
      <c r="QA1" t="s">
        <v>3391</v>
      </c>
      <c r="QB1" t="s">
        <v>3392</v>
      </c>
      <c r="QC1" t="s">
        <v>3393</v>
      </c>
      <c r="QD1" t="s">
        <v>3394</v>
      </c>
      <c r="QE1" t="s">
        <v>3395</v>
      </c>
      <c r="QF1" t="s">
        <v>3396</v>
      </c>
      <c r="QG1" t="s">
        <v>3397</v>
      </c>
      <c r="QH1" t="s">
        <v>3398</v>
      </c>
      <c r="QI1" t="s">
        <v>3399</v>
      </c>
      <c r="QJ1" t="s">
        <v>3400</v>
      </c>
      <c r="QK1" t="s">
        <v>3401</v>
      </c>
      <c r="QL1" t="s">
        <v>3402</v>
      </c>
      <c r="QM1" t="s">
        <v>3403</v>
      </c>
      <c r="QN1" t="s">
        <v>3404</v>
      </c>
      <c r="QO1" t="s">
        <v>3405</v>
      </c>
      <c r="QP1" t="s">
        <v>3406</v>
      </c>
      <c r="QQ1" t="s">
        <v>3407</v>
      </c>
      <c r="QR1" t="s">
        <v>3408</v>
      </c>
      <c r="QS1" t="s">
        <v>3409</v>
      </c>
      <c r="QT1" t="s">
        <v>3410</v>
      </c>
      <c r="QU1" t="s">
        <v>3411</v>
      </c>
      <c r="QV1" t="s">
        <v>3412</v>
      </c>
      <c r="QW1" t="s">
        <v>3413</v>
      </c>
      <c r="QX1" t="s">
        <v>3414</v>
      </c>
      <c r="QY1" t="s">
        <v>3415</v>
      </c>
      <c r="QZ1" t="s">
        <v>3416</v>
      </c>
      <c r="RA1" t="s">
        <v>3417</v>
      </c>
      <c r="RB1" t="s">
        <v>3418</v>
      </c>
      <c r="RC1" t="s">
        <v>3419</v>
      </c>
      <c r="RD1" t="s">
        <v>3420</v>
      </c>
      <c r="RE1" t="s">
        <v>3421</v>
      </c>
      <c r="RF1" t="s">
        <v>3422</v>
      </c>
      <c r="RG1" t="s">
        <v>3423</v>
      </c>
      <c r="RH1" t="s">
        <v>3424</v>
      </c>
      <c r="RI1" t="s">
        <v>3425</v>
      </c>
      <c r="RJ1" t="s">
        <v>3426</v>
      </c>
      <c r="RK1" t="s">
        <v>3427</v>
      </c>
      <c r="RL1" t="s">
        <v>3428</v>
      </c>
      <c r="RM1" t="s">
        <v>3429</v>
      </c>
      <c r="RN1" t="s">
        <v>3430</v>
      </c>
      <c r="RO1" t="s">
        <v>3431</v>
      </c>
      <c r="RP1" t="s">
        <v>3432</v>
      </c>
      <c r="RQ1" t="s">
        <v>3433</v>
      </c>
      <c r="RR1" t="s">
        <v>3434</v>
      </c>
      <c r="RS1" t="s">
        <v>3435</v>
      </c>
      <c r="RT1" t="s">
        <v>3436</v>
      </c>
      <c r="RU1" t="s">
        <v>3437</v>
      </c>
      <c r="RV1" t="s">
        <v>3438</v>
      </c>
      <c r="RW1" t="s">
        <v>3439</v>
      </c>
      <c r="RX1" t="s">
        <v>3440</v>
      </c>
      <c r="RY1" t="s">
        <v>3441</v>
      </c>
      <c r="RZ1" t="s">
        <v>3442</v>
      </c>
      <c r="SA1" t="s">
        <v>3443</v>
      </c>
      <c r="SB1" t="s">
        <v>3444</v>
      </c>
      <c r="SC1" t="s">
        <v>3445</v>
      </c>
      <c r="SD1" t="s">
        <v>3446</v>
      </c>
      <c r="SE1" t="s">
        <v>3447</v>
      </c>
      <c r="SF1" t="s">
        <v>3448</v>
      </c>
      <c r="SG1" t="s">
        <v>3449</v>
      </c>
      <c r="SH1" t="s">
        <v>3450</v>
      </c>
      <c r="SI1" t="s">
        <v>3451</v>
      </c>
      <c r="SJ1" t="s">
        <v>3452</v>
      </c>
      <c r="SK1" t="s">
        <v>3453</v>
      </c>
      <c r="SL1" t="s">
        <v>3454</v>
      </c>
      <c r="SM1" t="s">
        <v>3455</v>
      </c>
      <c r="SN1" t="s">
        <v>3456</v>
      </c>
      <c r="SO1" t="s">
        <v>3457</v>
      </c>
      <c r="SP1" t="s">
        <v>3458</v>
      </c>
      <c r="SQ1" t="s">
        <v>3459</v>
      </c>
      <c r="SR1" t="s">
        <v>3460</v>
      </c>
      <c r="SS1" t="s">
        <v>3461</v>
      </c>
      <c r="ST1" t="s">
        <v>3462</v>
      </c>
      <c r="SU1" t="s">
        <v>3463</v>
      </c>
      <c r="SV1" t="s">
        <v>3464</v>
      </c>
      <c r="SW1" t="s">
        <v>3465</v>
      </c>
      <c r="SX1" t="s">
        <v>3466</v>
      </c>
      <c r="SY1" t="s">
        <v>3467</v>
      </c>
      <c r="SZ1" t="s">
        <v>3468</v>
      </c>
      <c r="TA1" t="s">
        <v>3469</v>
      </c>
      <c r="TB1" t="s">
        <v>3470</v>
      </c>
      <c r="TC1" t="s">
        <v>3471</v>
      </c>
      <c r="TD1" t="s">
        <v>3472</v>
      </c>
      <c r="TE1" t="s">
        <v>3473</v>
      </c>
      <c r="TF1" t="s">
        <v>3474</v>
      </c>
      <c r="TG1" t="s">
        <v>3475</v>
      </c>
      <c r="TH1" t="s">
        <v>3476</v>
      </c>
      <c r="TI1" t="s">
        <v>3477</v>
      </c>
      <c r="TJ1" t="s">
        <v>3478</v>
      </c>
      <c r="TK1" t="s">
        <v>3479</v>
      </c>
      <c r="TL1" t="s">
        <v>3480</v>
      </c>
      <c r="TM1" t="s">
        <v>3481</v>
      </c>
      <c r="TN1" t="s">
        <v>3482</v>
      </c>
      <c r="TO1" t="s">
        <v>3483</v>
      </c>
      <c r="TP1" t="s">
        <v>3484</v>
      </c>
      <c r="TQ1" t="s">
        <v>3485</v>
      </c>
      <c r="TR1" t="s">
        <v>3486</v>
      </c>
      <c r="TS1" t="s">
        <v>3487</v>
      </c>
      <c r="TT1" t="s">
        <v>3488</v>
      </c>
      <c r="TU1" t="s">
        <v>3489</v>
      </c>
      <c r="TV1" t="s">
        <v>3490</v>
      </c>
      <c r="TW1" t="s">
        <v>3491</v>
      </c>
      <c r="TX1" t="s">
        <v>3492</v>
      </c>
      <c r="TY1" t="s">
        <v>3493</v>
      </c>
      <c r="TZ1" t="s">
        <v>3494</v>
      </c>
      <c r="UA1" t="s">
        <v>3495</v>
      </c>
      <c r="UB1" t="s">
        <v>3496</v>
      </c>
      <c r="UC1" t="s">
        <v>3497</v>
      </c>
      <c r="UD1" t="s">
        <v>3498</v>
      </c>
      <c r="UE1" t="s">
        <v>3499</v>
      </c>
      <c r="UF1" t="s">
        <v>3500</v>
      </c>
      <c r="UG1" t="s">
        <v>3501</v>
      </c>
      <c r="UH1" t="s">
        <v>3502</v>
      </c>
      <c r="UI1" t="s">
        <v>3503</v>
      </c>
      <c r="UJ1" t="s">
        <v>3504</v>
      </c>
      <c r="UK1" t="s">
        <v>3505</v>
      </c>
      <c r="UL1" t="s">
        <v>3506</v>
      </c>
      <c r="UM1" t="s">
        <v>3507</v>
      </c>
      <c r="UN1" t="s">
        <v>3508</v>
      </c>
      <c r="UO1" t="s">
        <v>3509</v>
      </c>
      <c r="UP1" t="s">
        <v>3510</v>
      </c>
      <c r="UQ1" t="s">
        <v>3511</v>
      </c>
      <c r="UR1" t="s">
        <v>3512</v>
      </c>
      <c r="US1" t="s">
        <v>3513</v>
      </c>
      <c r="UT1" t="s">
        <v>3514</v>
      </c>
      <c r="UU1" t="s">
        <v>3515</v>
      </c>
      <c r="UV1" t="s">
        <v>3516</v>
      </c>
      <c r="UW1" t="s">
        <v>3517</v>
      </c>
      <c r="UX1" t="s">
        <v>3518</v>
      </c>
      <c r="UY1" t="s">
        <v>3519</v>
      </c>
      <c r="UZ1" t="s">
        <v>3520</v>
      </c>
      <c r="VA1" t="s">
        <v>3521</v>
      </c>
      <c r="VB1" t="s">
        <v>3522</v>
      </c>
      <c r="VC1" t="s">
        <v>3523</v>
      </c>
      <c r="VD1" t="s">
        <v>3524</v>
      </c>
      <c r="VE1" t="s">
        <v>3525</v>
      </c>
      <c r="VF1" t="s">
        <v>3526</v>
      </c>
      <c r="VG1" t="s">
        <v>3527</v>
      </c>
      <c r="VH1" t="s">
        <v>3528</v>
      </c>
      <c r="VI1" t="s">
        <v>3529</v>
      </c>
      <c r="VJ1" t="s">
        <v>3530</v>
      </c>
      <c r="VK1" t="s">
        <v>3531</v>
      </c>
      <c r="VL1" t="s">
        <v>3532</v>
      </c>
      <c r="VM1" t="s">
        <v>3533</v>
      </c>
      <c r="VN1" t="s">
        <v>3534</v>
      </c>
      <c r="VO1" t="s">
        <v>3535</v>
      </c>
      <c r="VP1" t="s">
        <v>3536</v>
      </c>
      <c r="VQ1" t="s">
        <v>3537</v>
      </c>
      <c r="VR1" t="s">
        <v>3538</v>
      </c>
      <c r="VS1" t="s">
        <v>3539</v>
      </c>
      <c r="VT1" t="s">
        <v>3540</v>
      </c>
      <c r="VU1" t="s">
        <v>3541</v>
      </c>
      <c r="VV1" t="s">
        <v>3542</v>
      </c>
      <c r="VW1" t="s">
        <v>3543</v>
      </c>
      <c r="VX1" t="s">
        <v>3544</v>
      </c>
      <c r="VY1" t="s">
        <v>3545</v>
      </c>
      <c r="VZ1" t="s">
        <v>3546</v>
      </c>
      <c r="WA1" t="s">
        <v>3547</v>
      </c>
      <c r="WB1" t="s">
        <v>3548</v>
      </c>
      <c r="WC1" t="s">
        <v>3549</v>
      </c>
      <c r="WD1" t="s">
        <v>3550</v>
      </c>
      <c r="WE1" t="s">
        <v>3551</v>
      </c>
      <c r="WF1" t="s">
        <v>3552</v>
      </c>
      <c r="WG1" t="s">
        <v>3553</v>
      </c>
      <c r="WH1" t="s">
        <v>3554</v>
      </c>
      <c r="WI1" t="s">
        <v>3555</v>
      </c>
      <c r="WJ1" t="s">
        <v>3556</v>
      </c>
      <c r="WK1" t="s">
        <v>3557</v>
      </c>
      <c r="WL1" t="s">
        <v>3558</v>
      </c>
      <c r="WM1" t="s">
        <v>3559</v>
      </c>
      <c r="WN1" t="s">
        <v>3560</v>
      </c>
      <c r="WO1" t="s">
        <v>3561</v>
      </c>
      <c r="WP1" t="s">
        <v>3562</v>
      </c>
      <c r="WQ1" t="s">
        <v>3563</v>
      </c>
      <c r="WR1" t="s">
        <v>3564</v>
      </c>
      <c r="WS1" t="s">
        <v>3565</v>
      </c>
      <c r="WT1" t="s">
        <v>3566</v>
      </c>
      <c r="WU1" t="s">
        <v>3567</v>
      </c>
      <c r="WV1" t="s">
        <v>3568</v>
      </c>
      <c r="WW1" t="s">
        <v>3569</v>
      </c>
      <c r="WX1" t="s">
        <v>3570</v>
      </c>
      <c r="WY1" t="s">
        <v>3571</v>
      </c>
      <c r="WZ1" t="s">
        <v>3572</v>
      </c>
      <c r="XA1" t="s">
        <v>3573</v>
      </c>
      <c r="XB1" t="s">
        <v>3574</v>
      </c>
      <c r="XC1" t="s">
        <v>3575</v>
      </c>
      <c r="XD1" t="s">
        <v>3576</v>
      </c>
      <c r="XE1" t="s">
        <v>3577</v>
      </c>
      <c r="XF1" t="s">
        <v>3578</v>
      </c>
      <c r="XG1" t="s">
        <v>3579</v>
      </c>
      <c r="XH1" t="s">
        <v>3580</v>
      </c>
      <c r="XI1" t="s">
        <v>3581</v>
      </c>
      <c r="XJ1" t="s">
        <v>3582</v>
      </c>
      <c r="XK1" t="s">
        <v>3583</v>
      </c>
      <c r="XL1" t="s">
        <v>3584</v>
      </c>
      <c r="XM1" t="s">
        <v>3585</v>
      </c>
      <c r="XN1" t="s">
        <v>3586</v>
      </c>
      <c r="XO1" t="s">
        <v>3587</v>
      </c>
      <c r="XP1" t="s">
        <v>3588</v>
      </c>
      <c r="XQ1" t="s">
        <v>3589</v>
      </c>
      <c r="XR1" t="s">
        <v>3590</v>
      </c>
      <c r="XS1" t="s">
        <v>3591</v>
      </c>
      <c r="XT1" t="s">
        <v>3592</v>
      </c>
      <c r="XU1" t="s">
        <v>3593</v>
      </c>
      <c r="XV1" t="s">
        <v>3594</v>
      </c>
      <c r="XW1" t="s">
        <v>3595</v>
      </c>
      <c r="XX1" t="s">
        <v>3596</v>
      </c>
      <c r="XY1" t="s">
        <v>3597</v>
      </c>
      <c r="XZ1" t="s">
        <v>3598</v>
      </c>
      <c r="YA1" t="s">
        <v>3599</v>
      </c>
      <c r="YB1" t="s">
        <v>3600</v>
      </c>
      <c r="YC1" t="s">
        <v>3601</v>
      </c>
      <c r="YD1" t="s">
        <v>3602</v>
      </c>
      <c r="YE1" t="s">
        <v>3603</v>
      </c>
      <c r="YF1" t="s">
        <v>3604</v>
      </c>
      <c r="YG1" t="s">
        <v>3605</v>
      </c>
      <c r="YH1" t="s">
        <v>3606</v>
      </c>
      <c r="YI1" t="s">
        <v>3607</v>
      </c>
      <c r="YJ1" t="s">
        <v>3608</v>
      </c>
      <c r="YK1" t="s">
        <v>3609</v>
      </c>
      <c r="YL1" t="s">
        <v>3610</v>
      </c>
      <c r="YM1" t="s">
        <v>3611</v>
      </c>
      <c r="YN1" t="s">
        <v>3612</v>
      </c>
      <c r="YO1" t="s">
        <v>3613</v>
      </c>
      <c r="YP1" t="s">
        <v>3614</v>
      </c>
      <c r="YQ1" t="s">
        <v>3615</v>
      </c>
      <c r="YR1" t="s">
        <v>3616</v>
      </c>
      <c r="YS1" t="s">
        <v>3617</v>
      </c>
      <c r="YT1" t="s">
        <v>3618</v>
      </c>
      <c r="YU1" t="s">
        <v>3619</v>
      </c>
      <c r="YV1" t="s">
        <v>3620</v>
      </c>
      <c r="YW1" t="s">
        <v>3621</v>
      </c>
      <c r="YX1" t="s">
        <v>3622</v>
      </c>
      <c r="YY1" t="s">
        <v>3623</v>
      </c>
      <c r="YZ1" t="s">
        <v>3624</v>
      </c>
      <c r="ZA1" t="s">
        <v>3625</v>
      </c>
      <c r="ZB1" t="s">
        <v>3626</v>
      </c>
      <c r="ZC1" t="s">
        <v>3627</v>
      </c>
      <c r="ZD1" t="s">
        <v>3628</v>
      </c>
      <c r="ZE1" t="s">
        <v>3629</v>
      </c>
      <c r="ZF1" t="s">
        <v>3630</v>
      </c>
      <c r="ZG1" t="s">
        <v>3631</v>
      </c>
      <c r="ZH1" t="s">
        <v>3632</v>
      </c>
      <c r="ZI1" t="s">
        <v>3633</v>
      </c>
      <c r="ZJ1" t="s">
        <v>3634</v>
      </c>
      <c r="ZK1" t="s">
        <v>3635</v>
      </c>
      <c r="ZL1" t="s">
        <v>3636</v>
      </c>
      <c r="ZM1" t="s">
        <v>3637</v>
      </c>
      <c r="ZN1" t="s">
        <v>3638</v>
      </c>
      <c r="ZO1" t="s">
        <v>3639</v>
      </c>
      <c r="ZP1" t="s">
        <v>3640</v>
      </c>
      <c r="ZQ1" t="s">
        <v>3641</v>
      </c>
      <c r="ZR1" t="s">
        <v>3642</v>
      </c>
      <c r="ZS1" t="s">
        <v>3643</v>
      </c>
      <c r="ZT1" t="s">
        <v>3644</v>
      </c>
      <c r="ZU1" t="s">
        <v>3645</v>
      </c>
      <c r="ZV1" t="s">
        <v>3646</v>
      </c>
      <c r="ZW1" t="s">
        <v>3647</v>
      </c>
      <c r="ZX1" t="s">
        <v>3648</v>
      </c>
      <c r="ZY1" t="s">
        <v>3649</v>
      </c>
      <c r="ZZ1" t="s">
        <v>3650</v>
      </c>
      <c r="AAA1" t="s">
        <v>3651</v>
      </c>
      <c r="AAB1" t="s">
        <v>3652</v>
      </c>
      <c r="AAC1" t="s">
        <v>3653</v>
      </c>
      <c r="AAD1" t="s">
        <v>3654</v>
      </c>
      <c r="AAE1" t="s">
        <v>3655</v>
      </c>
      <c r="AAF1" t="s">
        <v>3656</v>
      </c>
      <c r="AAG1" t="s">
        <v>3657</v>
      </c>
      <c r="AAH1" t="s">
        <v>3658</v>
      </c>
      <c r="AAI1" t="s">
        <v>3659</v>
      </c>
      <c r="AAJ1" t="s">
        <v>3660</v>
      </c>
      <c r="AAK1" t="s">
        <v>3661</v>
      </c>
      <c r="AAL1" t="s">
        <v>3662</v>
      </c>
      <c r="AAM1" t="s">
        <v>3663</v>
      </c>
      <c r="AAN1" t="s">
        <v>3664</v>
      </c>
      <c r="AAO1" t="s">
        <v>3665</v>
      </c>
      <c r="AAP1" t="s">
        <v>3666</v>
      </c>
      <c r="AAQ1" t="s">
        <v>3667</v>
      </c>
      <c r="AAR1" t="s">
        <v>3668</v>
      </c>
      <c r="AAS1" t="s">
        <v>3669</v>
      </c>
      <c r="AAT1" t="s">
        <v>3670</v>
      </c>
      <c r="AAU1" t="s">
        <v>3671</v>
      </c>
      <c r="AAV1" t="s">
        <v>3672</v>
      </c>
      <c r="AAW1" t="s">
        <v>3673</v>
      </c>
      <c r="AAX1" t="s">
        <v>3674</v>
      </c>
      <c r="AAY1" t="s">
        <v>3675</v>
      </c>
      <c r="AAZ1" t="s">
        <v>3676</v>
      </c>
      <c r="ABA1" t="s">
        <v>3677</v>
      </c>
      <c r="ABB1" t="s">
        <v>3678</v>
      </c>
      <c r="ABC1" t="s">
        <v>3679</v>
      </c>
      <c r="ABD1" t="s">
        <v>3680</v>
      </c>
      <c r="ABE1" t="s">
        <v>3681</v>
      </c>
      <c r="ABF1" t="s">
        <v>3682</v>
      </c>
      <c r="ABG1" t="s">
        <v>3683</v>
      </c>
      <c r="ABH1" t="s">
        <v>3684</v>
      </c>
      <c r="ABI1" t="s">
        <v>3685</v>
      </c>
      <c r="ABJ1" t="s">
        <v>3686</v>
      </c>
      <c r="ABK1" t="s">
        <v>3687</v>
      </c>
      <c r="ABL1" t="s">
        <v>3688</v>
      </c>
      <c r="ABM1" t="s">
        <v>3689</v>
      </c>
      <c r="ABN1" t="s">
        <v>3690</v>
      </c>
      <c r="ABO1" t="s">
        <v>3691</v>
      </c>
      <c r="ABP1" t="s">
        <v>3692</v>
      </c>
      <c r="ABQ1" t="s">
        <v>3693</v>
      </c>
      <c r="ABR1" t="s">
        <v>3694</v>
      </c>
      <c r="ABS1" t="s">
        <v>3695</v>
      </c>
      <c r="ABT1" t="s">
        <v>3696</v>
      </c>
      <c r="ABU1" t="s">
        <v>3697</v>
      </c>
      <c r="ABV1" t="s">
        <v>3698</v>
      </c>
      <c r="ABW1" t="s">
        <v>3699</v>
      </c>
      <c r="ABX1" t="s">
        <v>3700</v>
      </c>
      <c r="ABY1" t="s">
        <v>3701</v>
      </c>
      <c r="ABZ1" t="s">
        <v>3702</v>
      </c>
      <c r="ACA1" t="s">
        <v>3703</v>
      </c>
      <c r="ACB1" t="s">
        <v>3704</v>
      </c>
      <c r="ACC1" t="s">
        <v>3705</v>
      </c>
      <c r="ACD1" t="s">
        <v>3706</v>
      </c>
      <c r="ACE1" t="s">
        <v>3707</v>
      </c>
      <c r="ACF1" t="s">
        <v>3708</v>
      </c>
      <c r="ACG1" t="s">
        <v>3709</v>
      </c>
      <c r="ACH1" t="s">
        <v>3710</v>
      </c>
      <c r="ACI1" t="s">
        <v>3711</v>
      </c>
      <c r="ACJ1" t="s">
        <v>3712</v>
      </c>
      <c r="ACK1" t="s">
        <v>3713</v>
      </c>
      <c r="ACL1" t="s">
        <v>3714</v>
      </c>
      <c r="ACM1" t="s">
        <v>3715</v>
      </c>
      <c r="ACN1" t="s">
        <v>3716</v>
      </c>
      <c r="ACO1" t="s">
        <v>3717</v>
      </c>
      <c r="ACP1" t="s">
        <v>3718</v>
      </c>
      <c r="ACQ1" t="s">
        <v>3719</v>
      </c>
      <c r="ACR1" t="s">
        <v>3720</v>
      </c>
      <c r="ACS1" t="s">
        <v>3721</v>
      </c>
      <c r="ACT1" t="s">
        <v>3722</v>
      </c>
      <c r="ACU1" t="s">
        <v>3723</v>
      </c>
      <c r="ACV1" t="s">
        <v>3724</v>
      </c>
      <c r="ACW1" t="s">
        <v>3725</v>
      </c>
      <c r="ACX1" t="s">
        <v>3726</v>
      </c>
      <c r="ACY1" t="s">
        <v>3727</v>
      </c>
      <c r="ACZ1" t="s">
        <v>3728</v>
      </c>
      <c r="ADA1" t="s">
        <v>3729</v>
      </c>
      <c r="ADB1" t="s">
        <v>3730</v>
      </c>
      <c r="ADC1" t="s">
        <v>3731</v>
      </c>
      <c r="ADD1" t="s">
        <v>3732</v>
      </c>
      <c r="ADE1" t="s">
        <v>3733</v>
      </c>
      <c r="ADF1" t="s">
        <v>3734</v>
      </c>
      <c r="ADG1" t="s">
        <v>3735</v>
      </c>
      <c r="ADH1" t="s">
        <v>3736</v>
      </c>
      <c r="ADI1" t="s">
        <v>3737</v>
      </c>
      <c r="ADJ1" t="s">
        <v>3738</v>
      </c>
      <c r="ADK1" t="s">
        <v>3739</v>
      </c>
      <c r="ADL1" t="s">
        <v>3740</v>
      </c>
      <c r="ADM1" t="s">
        <v>3741</v>
      </c>
      <c r="ADN1" t="s">
        <v>3742</v>
      </c>
      <c r="ADO1" t="s">
        <v>3743</v>
      </c>
      <c r="ADP1" t="s">
        <v>3744</v>
      </c>
      <c r="ADQ1" t="s">
        <v>3745</v>
      </c>
      <c r="ADR1" t="s">
        <v>3746</v>
      </c>
      <c r="ADS1" t="s">
        <v>3747</v>
      </c>
      <c r="ADT1" t="s">
        <v>3748</v>
      </c>
      <c r="ADU1" t="s">
        <v>3749</v>
      </c>
      <c r="ADV1" t="s">
        <v>3750</v>
      </c>
      <c r="ADW1" t="s">
        <v>3751</v>
      </c>
      <c r="ADX1" t="s">
        <v>3752</v>
      </c>
      <c r="ADY1" t="s">
        <v>3753</v>
      </c>
      <c r="ADZ1" t="s">
        <v>3754</v>
      </c>
      <c r="AEA1" t="s">
        <v>3755</v>
      </c>
      <c r="AEB1" t="s">
        <v>3756</v>
      </c>
      <c r="AEC1" t="s">
        <v>3757</v>
      </c>
      <c r="AED1" t="s">
        <v>3758</v>
      </c>
      <c r="AEE1" t="s">
        <v>3759</v>
      </c>
      <c r="AEF1" t="s">
        <v>3760</v>
      </c>
      <c r="AEG1" t="s">
        <v>3761</v>
      </c>
      <c r="AEH1" t="s">
        <v>3762</v>
      </c>
      <c r="AEI1" t="s">
        <v>3763</v>
      </c>
      <c r="AEJ1" t="s">
        <v>3764</v>
      </c>
      <c r="AEK1" t="s">
        <v>3765</v>
      </c>
      <c r="AEL1" t="s">
        <v>3766</v>
      </c>
      <c r="AEM1" t="s">
        <v>3767</v>
      </c>
      <c r="AEN1" t="s">
        <v>3768</v>
      </c>
      <c r="AEO1" t="s">
        <v>3769</v>
      </c>
      <c r="AEP1" t="s">
        <v>3770</v>
      </c>
      <c r="AEQ1" t="s">
        <v>3771</v>
      </c>
      <c r="AER1" t="s">
        <v>3772</v>
      </c>
      <c r="AES1" t="s">
        <v>3773</v>
      </c>
      <c r="AET1" t="s">
        <v>3774</v>
      </c>
      <c r="AEU1" t="s">
        <v>3775</v>
      </c>
      <c r="AEV1" t="s">
        <v>3776</v>
      </c>
      <c r="AEW1" t="s">
        <v>3777</v>
      </c>
      <c r="AEX1" t="s">
        <v>3778</v>
      </c>
      <c r="AEY1" t="s">
        <v>3779</v>
      </c>
      <c r="AEZ1" t="s">
        <v>3780</v>
      </c>
      <c r="AFA1" t="s">
        <v>3781</v>
      </c>
      <c r="AFB1" t="s">
        <v>3782</v>
      </c>
      <c r="AFC1" t="s">
        <v>3783</v>
      </c>
      <c r="AFD1" t="s">
        <v>3784</v>
      </c>
      <c r="AFE1" t="s">
        <v>3785</v>
      </c>
      <c r="AFF1" t="s">
        <v>3786</v>
      </c>
      <c r="AFG1" t="s">
        <v>3787</v>
      </c>
      <c r="AFH1" t="s">
        <v>3788</v>
      </c>
      <c r="AFI1" t="s">
        <v>3789</v>
      </c>
      <c r="AFJ1" t="s">
        <v>3790</v>
      </c>
      <c r="AFK1" t="s">
        <v>3791</v>
      </c>
      <c r="AFL1" t="s">
        <v>3792</v>
      </c>
      <c r="AFM1" t="s">
        <v>3793</v>
      </c>
      <c r="AFN1" t="s">
        <v>3794</v>
      </c>
      <c r="AFO1" t="s">
        <v>3795</v>
      </c>
      <c r="AFP1" t="s">
        <v>3796</v>
      </c>
      <c r="AFQ1" t="s">
        <v>3797</v>
      </c>
      <c r="AFR1" t="s">
        <v>3798</v>
      </c>
      <c r="AFS1" t="s">
        <v>3799</v>
      </c>
      <c r="AFT1" t="s">
        <v>3800</v>
      </c>
      <c r="AFU1" t="s">
        <v>3801</v>
      </c>
      <c r="AFV1" t="s">
        <v>3802</v>
      </c>
      <c r="AFW1" t="s">
        <v>3803</v>
      </c>
      <c r="AFX1" t="s">
        <v>3804</v>
      </c>
      <c r="AFY1" t="s">
        <v>3805</v>
      </c>
      <c r="AFZ1" t="s">
        <v>3806</v>
      </c>
      <c r="AGA1" t="s">
        <v>3807</v>
      </c>
      <c r="AGB1" t="s">
        <v>3808</v>
      </c>
      <c r="AGC1" t="s">
        <v>3809</v>
      </c>
      <c r="AGD1" t="s">
        <v>3810</v>
      </c>
      <c r="AGE1" t="s">
        <v>3811</v>
      </c>
      <c r="AGF1" t="s">
        <v>3812</v>
      </c>
      <c r="AGG1" t="s">
        <v>3813</v>
      </c>
      <c r="AGH1" t="s">
        <v>3814</v>
      </c>
      <c r="AGI1" t="s">
        <v>3815</v>
      </c>
      <c r="AGJ1" t="s">
        <v>3816</v>
      </c>
      <c r="AGK1" t="s">
        <v>3817</v>
      </c>
      <c r="AGL1" t="s">
        <v>3818</v>
      </c>
      <c r="AGM1" t="s">
        <v>3819</v>
      </c>
      <c r="AGN1" t="s">
        <v>3820</v>
      </c>
      <c r="AGO1" t="s">
        <v>3821</v>
      </c>
      <c r="AGP1" t="s">
        <v>3822</v>
      </c>
      <c r="AGQ1" t="s">
        <v>3823</v>
      </c>
      <c r="AGR1" t="s">
        <v>3824</v>
      </c>
      <c r="AGS1" t="s">
        <v>3825</v>
      </c>
      <c r="AGT1" t="s">
        <v>3826</v>
      </c>
      <c r="AGU1" t="s">
        <v>3827</v>
      </c>
      <c r="AGV1" t="s">
        <v>3828</v>
      </c>
      <c r="AGW1" t="s">
        <v>3829</v>
      </c>
      <c r="AGX1" t="s">
        <v>3830</v>
      </c>
      <c r="AGY1" t="s">
        <v>3831</v>
      </c>
      <c r="AGZ1" t="s">
        <v>3832</v>
      </c>
      <c r="AHA1" t="s">
        <v>3833</v>
      </c>
      <c r="AHB1" t="s">
        <v>3834</v>
      </c>
      <c r="AHC1" t="s">
        <v>3835</v>
      </c>
      <c r="AHD1" t="s">
        <v>3836</v>
      </c>
      <c r="AHE1" t="s">
        <v>3837</v>
      </c>
      <c r="AHF1" t="s">
        <v>3838</v>
      </c>
      <c r="AHG1" t="s">
        <v>3839</v>
      </c>
      <c r="AHH1" t="s">
        <v>3840</v>
      </c>
      <c r="AHI1" t="s">
        <v>3841</v>
      </c>
      <c r="AHJ1" t="s">
        <v>3842</v>
      </c>
      <c r="AHK1" t="s">
        <v>3843</v>
      </c>
      <c r="AHL1" t="s">
        <v>3844</v>
      </c>
      <c r="AHM1" t="s">
        <v>3845</v>
      </c>
      <c r="AHN1" t="s">
        <v>3846</v>
      </c>
      <c r="AHO1" t="s">
        <v>3847</v>
      </c>
      <c r="AHP1" t="s">
        <v>3848</v>
      </c>
      <c r="AHQ1" t="s">
        <v>3849</v>
      </c>
      <c r="AHR1" t="s">
        <v>3850</v>
      </c>
      <c r="AHS1" t="s">
        <v>3851</v>
      </c>
      <c r="AHT1" t="s">
        <v>3852</v>
      </c>
      <c r="AHU1" t="s">
        <v>3853</v>
      </c>
      <c r="AHV1" t="s">
        <v>3854</v>
      </c>
      <c r="AHW1" t="s">
        <v>3855</v>
      </c>
      <c r="AHX1" t="s">
        <v>3856</v>
      </c>
      <c r="AHY1" t="s">
        <v>3857</v>
      </c>
      <c r="AHZ1" t="s">
        <v>3858</v>
      </c>
      <c r="AIA1" t="s">
        <v>3859</v>
      </c>
      <c r="AIB1" t="s">
        <v>3860</v>
      </c>
      <c r="AIC1" t="s">
        <v>3861</v>
      </c>
      <c r="AID1" t="s">
        <v>3862</v>
      </c>
      <c r="AIE1" t="s">
        <v>3863</v>
      </c>
      <c r="AIF1" t="s">
        <v>3864</v>
      </c>
      <c r="AIG1" t="s">
        <v>3865</v>
      </c>
      <c r="AIH1" t="s">
        <v>3866</v>
      </c>
      <c r="AII1" t="s">
        <v>3867</v>
      </c>
      <c r="AIJ1" t="s">
        <v>3868</v>
      </c>
      <c r="AIK1" t="s">
        <v>3869</v>
      </c>
      <c r="AIL1" t="s">
        <v>3870</v>
      </c>
      <c r="AIM1" t="s">
        <v>3871</v>
      </c>
      <c r="AIN1" t="s">
        <v>3872</v>
      </c>
      <c r="AIO1" t="s">
        <v>3873</v>
      </c>
      <c r="AIP1" t="s">
        <v>3874</v>
      </c>
      <c r="AIQ1" t="s">
        <v>3875</v>
      </c>
      <c r="AIR1" t="s">
        <v>3876</v>
      </c>
      <c r="AIS1" t="s">
        <v>3877</v>
      </c>
      <c r="AIT1" t="s">
        <v>3878</v>
      </c>
      <c r="AIU1" t="s">
        <v>3879</v>
      </c>
      <c r="AIV1" t="s">
        <v>3880</v>
      </c>
      <c r="AIW1" t="s">
        <v>3881</v>
      </c>
      <c r="AIX1" t="s">
        <v>3882</v>
      </c>
      <c r="AIY1" t="s">
        <v>3883</v>
      </c>
      <c r="AIZ1" t="s">
        <v>3884</v>
      </c>
      <c r="AJA1" t="s">
        <v>3885</v>
      </c>
      <c r="AJB1" t="s">
        <v>3886</v>
      </c>
      <c r="AJC1" t="s">
        <v>3887</v>
      </c>
      <c r="AJD1" t="s">
        <v>3888</v>
      </c>
      <c r="AJE1" t="s">
        <v>3889</v>
      </c>
      <c r="AJF1" t="s">
        <v>3890</v>
      </c>
      <c r="AJG1" t="s">
        <v>3891</v>
      </c>
      <c r="AJH1" t="s">
        <v>3892</v>
      </c>
      <c r="AJI1" t="s">
        <v>3893</v>
      </c>
      <c r="AJJ1" t="s">
        <v>3894</v>
      </c>
      <c r="AJK1" t="s">
        <v>3895</v>
      </c>
      <c r="AJL1" t="s">
        <v>3896</v>
      </c>
      <c r="AJM1" t="s">
        <v>3897</v>
      </c>
      <c r="AJN1" t="s">
        <v>3898</v>
      </c>
      <c r="AJO1" t="s">
        <v>3899</v>
      </c>
      <c r="AJP1" t="s">
        <v>3900</v>
      </c>
      <c r="AJQ1" t="s">
        <v>3901</v>
      </c>
      <c r="AJR1" t="s">
        <v>3902</v>
      </c>
      <c r="AJS1" t="s">
        <v>3903</v>
      </c>
      <c r="AJT1" t="s">
        <v>3904</v>
      </c>
      <c r="AJU1" t="s">
        <v>3905</v>
      </c>
      <c r="AJV1" t="s">
        <v>3906</v>
      </c>
      <c r="AJW1" t="s">
        <v>3907</v>
      </c>
      <c r="AJX1" t="s">
        <v>3908</v>
      </c>
      <c r="AJY1" t="s">
        <v>3909</v>
      </c>
      <c r="AJZ1" t="s">
        <v>3910</v>
      </c>
      <c r="AKA1" t="s">
        <v>3911</v>
      </c>
      <c r="AKB1" t="s">
        <v>3912</v>
      </c>
      <c r="AKC1" t="s">
        <v>3913</v>
      </c>
      <c r="AKD1" t="s">
        <v>3914</v>
      </c>
      <c r="AKE1" t="s">
        <v>3915</v>
      </c>
      <c r="AKF1" t="s">
        <v>3916</v>
      </c>
      <c r="AKG1" t="s">
        <v>3917</v>
      </c>
      <c r="AKH1" t="s">
        <v>3918</v>
      </c>
      <c r="AKI1" t="s">
        <v>3919</v>
      </c>
      <c r="AKJ1" t="s">
        <v>3920</v>
      </c>
      <c r="AKK1" t="s">
        <v>3921</v>
      </c>
      <c r="AKL1" t="s">
        <v>3922</v>
      </c>
      <c r="AKM1" t="s">
        <v>3923</v>
      </c>
      <c r="AKN1" t="s">
        <v>3924</v>
      </c>
      <c r="AKO1" t="s">
        <v>3925</v>
      </c>
      <c r="AKP1" t="s">
        <v>3926</v>
      </c>
      <c r="AKQ1" t="s">
        <v>3927</v>
      </c>
      <c r="AKR1" t="s">
        <v>3928</v>
      </c>
      <c r="AKS1" t="s">
        <v>3929</v>
      </c>
      <c r="AKT1" t="s">
        <v>3930</v>
      </c>
      <c r="AKU1" t="s">
        <v>3931</v>
      </c>
      <c r="AKV1" t="s">
        <v>3932</v>
      </c>
      <c r="AKW1" t="s">
        <v>3933</v>
      </c>
      <c r="AKX1" t="s">
        <v>3934</v>
      </c>
      <c r="AKY1" t="s">
        <v>3935</v>
      </c>
      <c r="AKZ1" t="s">
        <v>3936</v>
      </c>
      <c r="ALA1" t="s">
        <v>3937</v>
      </c>
      <c r="ALB1" t="s">
        <v>3938</v>
      </c>
      <c r="ALC1" t="s">
        <v>3939</v>
      </c>
      <c r="ALD1" t="s">
        <v>3940</v>
      </c>
      <c r="ALE1" t="s">
        <v>3941</v>
      </c>
      <c r="ALF1" t="s">
        <v>3942</v>
      </c>
      <c r="ALG1" t="s">
        <v>3943</v>
      </c>
      <c r="ALH1" t="s">
        <v>3944</v>
      </c>
      <c r="ALI1" t="s">
        <v>3945</v>
      </c>
      <c r="ALJ1" t="s">
        <v>3946</v>
      </c>
      <c r="ALK1" t="s">
        <v>3947</v>
      </c>
      <c r="ALL1" t="s">
        <v>3948</v>
      </c>
      <c r="ALM1" t="s">
        <v>3949</v>
      </c>
      <c r="ALN1" t="s">
        <v>3950</v>
      </c>
      <c r="ALO1" t="s">
        <v>3951</v>
      </c>
      <c r="ALP1" t="s">
        <v>3952</v>
      </c>
      <c r="ALQ1" t="s">
        <v>3953</v>
      </c>
      <c r="ALR1" t="s">
        <v>3954</v>
      </c>
      <c r="ALS1" t="s">
        <v>3955</v>
      </c>
      <c r="ALT1" t="s">
        <v>3956</v>
      </c>
      <c r="ALU1" t="s">
        <v>3957</v>
      </c>
      <c r="ALV1" t="s">
        <v>3958</v>
      </c>
      <c r="ALW1" t="s">
        <v>3959</v>
      </c>
      <c r="ALX1" t="s">
        <v>3960</v>
      </c>
      <c r="ALY1" t="s">
        <v>3961</v>
      </c>
      <c r="ALZ1" t="s">
        <v>3962</v>
      </c>
      <c r="AMA1" t="s">
        <v>3963</v>
      </c>
      <c r="AMB1" t="s">
        <v>3964</v>
      </c>
      <c r="AMC1" t="s">
        <v>3965</v>
      </c>
      <c r="AMD1" t="s">
        <v>3966</v>
      </c>
      <c r="AME1" t="s">
        <v>3967</v>
      </c>
      <c r="AMF1" t="s">
        <v>3968</v>
      </c>
      <c r="AMG1" t="s">
        <v>3969</v>
      </c>
      <c r="AMH1" t="s">
        <v>3970</v>
      </c>
      <c r="AMI1" t="s">
        <v>3971</v>
      </c>
      <c r="AMJ1" t="s">
        <v>3972</v>
      </c>
      <c r="AMK1" t="s">
        <v>3973</v>
      </c>
      <c r="AML1" t="s">
        <v>3974</v>
      </c>
      <c r="AMM1" t="s">
        <v>3975</v>
      </c>
      <c r="AMN1" t="s">
        <v>3976</v>
      </c>
      <c r="AMO1" t="s">
        <v>3977</v>
      </c>
      <c r="AMP1" t="s">
        <v>3978</v>
      </c>
      <c r="AMQ1" t="s">
        <v>3979</v>
      </c>
      <c r="AMR1" t="s">
        <v>3980</v>
      </c>
      <c r="AMS1" t="s">
        <v>3981</v>
      </c>
      <c r="AMT1" t="s">
        <v>3982</v>
      </c>
      <c r="AMU1" t="s">
        <v>3983</v>
      </c>
      <c r="AMV1" t="s">
        <v>3984</v>
      </c>
      <c r="AMW1" t="s">
        <v>3985</v>
      </c>
      <c r="AMX1" t="s">
        <v>3986</v>
      </c>
      <c r="AMY1" t="s">
        <v>3987</v>
      </c>
      <c r="AMZ1" t="s">
        <v>3988</v>
      </c>
      <c r="ANA1" t="s">
        <v>3989</v>
      </c>
      <c r="ANB1" t="s">
        <v>3990</v>
      </c>
      <c r="ANC1" t="s">
        <v>3991</v>
      </c>
      <c r="AND1" t="s">
        <v>3992</v>
      </c>
      <c r="ANE1" t="s">
        <v>3993</v>
      </c>
      <c r="ANF1" t="s">
        <v>3994</v>
      </c>
      <c r="ANG1" t="s">
        <v>3995</v>
      </c>
      <c r="ANH1" t="s">
        <v>3996</v>
      </c>
      <c r="ANI1" t="s">
        <v>3997</v>
      </c>
      <c r="ANJ1" t="s">
        <v>3998</v>
      </c>
      <c r="ANK1" t="s">
        <v>3999</v>
      </c>
      <c r="ANL1" t="s">
        <v>4000</v>
      </c>
      <c r="ANM1" t="s">
        <v>4001</v>
      </c>
      <c r="ANN1" t="s">
        <v>4002</v>
      </c>
      <c r="ANO1" t="s">
        <v>4003</v>
      </c>
      <c r="ANP1" t="s">
        <v>4004</v>
      </c>
      <c r="ANQ1" t="s">
        <v>4005</v>
      </c>
      <c r="ANR1" t="s">
        <v>4006</v>
      </c>
      <c r="ANS1" t="s">
        <v>4007</v>
      </c>
      <c r="ANT1" t="s">
        <v>4008</v>
      </c>
      <c r="ANU1" t="s">
        <v>4009</v>
      </c>
      <c r="ANV1" t="s">
        <v>4010</v>
      </c>
      <c r="ANW1" t="s">
        <v>4011</v>
      </c>
      <c r="ANX1" t="s">
        <v>4012</v>
      </c>
      <c r="ANY1" t="s">
        <v>4013</v>
      </c>
      <c r="ANZ1" t="s">
        <v>4014</v>
      </c>
      <c r="AOA1" t="s">
        <v>4015</v>
      </c>
      <c r="AOB1" t="s">
        <v>4016</v>
      </c>
      <c r="AOC1" t="s">
        <v>4017</v>
      </c>
      <c r="AOD1" t="s">
        <v>4018</v>
      </c>
      <c r="AOE1" t="s">
        <v>4019</v>
      </c>
      <c r="AOF1" t="s">
        <v>4020</v>
      </c>
      <c r="AOG1" t="s">
        <v>4021</v>
      </c>
      <c r="AOH1" t="s">
        <v>4022</v>
      </c>
      <c r="AOI1" t="s">
        <v>4023</v>
      </c>
      <c r="AOJ1" t="s">
        <v>4024</v>
      </c>
      <c r="AOK1" t="s">
        <v>4025</v>
      </c>
      <c r="AOL1" t="s">
        <v>4026</v>
      </c>
      <c r="AOM1" t="s">
        <v>4027</v>
      </c>
      <c r="AON1" t="s">
        <v>4028</v>
      </c>
      <c r="AOO1" t="s">
        <v>4029</v>
      </c>
      <c r="AOP1" t="s">
        <v>4030</v>
      </c>
      <c r="AOQ1" t="s">
        <v>4031</v>
      </c>
      <c r="AOR1" t="s">
        <v>4032</v>
      </c>
      <c r="AOS1" t="s">
        <v>4033</v>
      </c>
      <c r="AOT1" t="s">
        <v>4034</v>
      </c>
      <c r="AOU1" t="s">
        <v>4035</v>
      </c>
      <c r="AOV1" t="s">
        <v>4036</v>
      </c>
      <c r="AOW1" t="s">
        <v>4037</v>
      </c>
      <c r="AOX1" t="s">
        <v>4038</v>
      </c>
      <c r="AOY1" t="s">
        <v>4039</v>
      </c>
      <c r="AOZ1" t="s">
        <v>4040</v>
      </c>
      <c r="APA1" t="s">
        <v>4041</v>
      </c>
      <c r="APB1" t="s">
        <v>4042</v>
      </c>
      <c r="APC1" t="s">
        <v>4043</v>
      </c>
      <c r="APD1" t="s">
        <v>4044</v>
      </c>
      <c r="APE1" t="s">
        <v>4045</v>
      </c>
      <c r="APF1" t="s">
        <v>4046</v>
      </c>
      <c r="APG1" t="s">
        <v>4047</v>
      </c>
      <c r="APH1" t="s">
        <v>4048</v>
      </c>
      <c r="API1" t="s">
        <v>4049</v>
      </c>
      <c r="APJ1" t="s">
        <v>4050</v>
      </c>
      <c r="APK1" t="s">
        <v>4051</v>
      </c>
      <c r="APL1" t="s">
        <v>4052</v>
      </c>
      <c r="APM1" t="s">
        <v>4053</v>
      </c>
      <c r="APN1" t="s">
        <v>4054</v>
      </c>
      <c r="APO1" t="s">
        <v>4055</v>
      </c>
      <c r="APP1" t="s">
        <v>4056</v>
      </c>
      <c r="APQ1" t="s">
        <v>4057</v>
      </c>
      <c r="APR1" t="s">
        <v>4058</v>
      </c>
      <c r="APS1" t="s">
        <v>4059</v>
      </c>
      <c r="APT1" t="s">
        <v>4060</v>
      </c>
      <c r="APU1" t="s">
        <v>4061</v>
      </c>
      <c r="APV1" t="s">
        <v>4062</v>
      </c>
      <c r="APW1" t="s">
        <v>4063</v>
      </c>
      <c r="APX1" t="s">
        <v>4064</v>
      </c>
      <c r="APY1" t="s">
        <v>4065</v>
      </c>
      <c r="APZ1" t="s">
        <v>4066</v>
      </c>
      <c r="AQA1" t="s">
        <v>4067</v>
      </c>
      <c r="AQB1" t="s">
        <v>4068</v>
      </c>
      <c r="AQC1" t="s">
        <v>4069</v>
      </c>
      <c r="AQD1" t="s">
        <v>4070</v>
      </c>
      <c r="AQE1" t="s">
        <v>4071</v>
      </c>
      <c r="AQF1" t="s">
        <v>4072</v>
      </c>
      <c r="AQG1" t="s">
        <v>4073</v>
      </c>
      <c r="AQH1" t="s">
        <v>4074</v>
      </c>
      <c r="AQI1" t="s">
        <v>4075</v>
      </c>
      <c r="AQJ1" t="s">
        <v>4076</v>
      </c>
      <c r="AQK1" t="s">
        <v>4077</v>
      </c>
      <c r="AQL1" t="s">
        <v>4078</v>
      </c>
      <c r="AQM1" t="s">
        <v>4079</v>
      </c>
      <c r="AQN1" t="s">
        <v>4080</v>
      </c>
      <c r="AQO1" t="s">
        <v>4081</v>
      </c>
      <c r="AQP1" t="s">
        <v>4082</v>
      </c>
      <c r="AQQ1" t="s">
        <v>4083</v>
      </c>
      <c r="AQR1" t="s">
        <v>4084</v>
      </c>
      <c r="AQS1" t="s">
        <v>4085</v>
      </c>
      <c r="AQT1" t="s">
        <v>4086</v>
      </c>
      <c r="AQU1" t="s">
        <v>4087</v>
      </c>
      <c r="AQV1" t="s">
        <v>4088</v>
      </c>
      <c r="AQW1" t="s">
        <v>4089</v>
      </c>
      <c r="AQX1" t="s">
        <v>4090</v>
      </c>
      <c r="AQY1" t="s">
        <v>4091</v>
      </c>
      <c r="AQZ1" t="s">
        <v>4092</v>
      </c>
      <c r="ARA1" t="s">
        <v>4093</v>
      </c>
      <c r="ARB1" t="s">
        <v>4094</v>
      </c>
      <c r="ARC1" t="s">
        <v>4095</v>
      </c>
      <c r="ARD1" t="s">
        <v>4096</v>
      </c>
      <c r="ARE1" t="s">
        <v>4097</v>
      </c>
      <c r="ARF1" t="s">
        <v>4098</v>
      </c>
      <c r="ARG1" t="s">
        <v>4099</v>
      </c>
      <c r="ARH1" t="s">
        <v>4100</v>
      </c>
      <c r="ARI1" t="s">
        <v>4101</v>
      </c>
      <c r="ARJ1" t="s">
        <v>4102</v>
      </c>
      <c r="ARK1" t="s">
        <v>4103</v>
      </c>
      <c r="ARL1" t="s">
        <v>4104</v>
      </c>
      <c r="ARM1" t="s">
        <v>4105</v>
      </c>
      <c r="ARN1" t="s">
        <v>4106</v>
      </c>
      <c r="ARO1" t="s">
        <v>4107</v>
      </c>
      <c r="ARP1" t="s">
        <v>4108</v>
      </c>
      <c r="ARQ1" t="s">
        <v>4109</v>
      </c>
      <c r="ARR1" t="s">
        <v>4110</v>
      </c>
      <c r="ARS1" t="s">
        <v>4111</v>
      </c>
      <c r="ART1" t="s">
        <v>4112</v>
      </c>
      <c r="ARU1" t="s">
        <v>4113</v>
      </c>
      <c r="ARV1" t="s">
        <v>4114</v>
      </c>
      <c r="ARW1" t="s">
        <v>4115</v>
      </c>
      <c r="ARX1" t="s">
        <v>4116</v>
      </c>
      <c r="ARY1" t="s">
        <v>4117</v>
      </c>
      <c r="ARZ1" t="s">
        <v>4118</v>
      </c>
      <c r="ASA1" t="s">
        <v>4119</v>
      </c>
      <c r="ASB1" t="s">
        <v>4120</v>
      </c>
      <c r="ASC1" t="s">
        <v>4121</v>
      </c>
      <c r="ASD1" t="s">
        <v>4122</v>
      </c>
      <c r="ASE1" t="s">
        <v>4123</v>
      </c>
      <c r="ASF1" t="s">
        <v>4124</v>
      </c>
      <c r="ASG1" t="s">
        <v>4125</v>
      </c>
      <c r="ASH1" t="s">
        <v>4126</v>
      </c>
      <c r="ASI1" t="s">
        <v>4127</v>
      </c>
      <c r="ASJ1" t="s">
        <v>4128</v>
      </c>
      <c r="ASK1" t="s">
        <v>4129</v>
      </c>
      <c r="ASL1" t="s">
        <v>4130</v>
      </c>
      <c r="ASM1" t="s">
        <v>4131</v>
      </c>
      <c r="ASN1" t="s">
        <v>4132</v>
      </c>
      <c r="ASO1" t="s">
        <v>4133</v>
      </c>
      <c r="ASP1" t="s">
        <v>4134</v>
      </c>
      <c r="ASQ1" t="s">
        <v>4135</v>
      </c>
      <c r="ASR1" t="s">
        <v>4136</v>
      </c>
      <c r="ASS1" t="s">
        <v>4137</v>
      </c>
      <c r="AST1" t="s">
        <v>4138</v>
      </c>
      <c r="ASU1" t="s">
        <v>4139</v>
      </c>
      <c r="ASV1" t="s">
        <v>4140</v>
      </c>
      <c r="ASW1" t="s">
        <v>4141</v>
      </c>
      <c r="ASX1" t="s">
        <v>4142</v>
      </c>
      <c r="ASY1" t="s">
        <v>4143</v>
      </c>
      <c r="ASZ1" t="s">
        <v>4144</v>
      </c>
      <c r="ATA1" t="s">
        <v>4145</v>
      </c>
      <c r="ATB1" t="s">
        <v>4146</v>
      </c>
      <c r="ATC1" t="s">
        <v>4147</v>
      </c>
      <c r="ATD1" t="s">
        <v>4148</v>
      </c>
      <c r="ATE1" t="s">
        <v>4149</v>
      </c>
      <c r="ATF1" t="s">
        <v>4150</v>
      </c>
      <c r="ATG1" t="s">
        <v>4151</v>
      </c>
      <c r="ATH1" t="s">
        <v>4152</v>
      </c>
      <c r="ATI1" t="s">
        <v>4153</v>
      </c>
      <c r="ATJ1" t="s">
        <v>4154</v>
      </c>
      <c r="ATK1" t="s">
        <v>4155</v>
      </c>
      <c r="ATL1" t="s">
        <v>4156</v>
      </c>
      <c r="ATM1" t="s">
        <v>4157</v>
      </c>
      <c r="ATN1" t="s">
        <v>4158</v>
      </c>
      <c r="ATO1" t="s">
        <v>4159</v>
      </c>
      <c r="ATP1" t="s">
        <v>4160</v>
      </c>
      <c r="ATQ1" t="s">
        <v>4161</v>
      </c>
      <c r="ATR1" t="s">
        <v>4162</v>
      </c>
      <c r="ATS1" t="s">
        <v>4163</v>
      </c>
      <c r="ATT1" t="s">
        <v>4164</v>
      </c>
      <c r="ATU1" t="s">
        <v>4165</v>
      </c>
      <c r="ATV1" t="s">
        <v>4166</v>
      </c>
      <c r="ATW1" t="s">
        <v>4167</v>
      </c>
      <c r="ATX1" t="s">
        <v>4168</v>
      </c>
      <c r="ATY1" t="s">
        <v>4169</v>
      </c>
      <c r="ATZ1" t="s">
        <v>4170</v>
      </c>
      <c r="AUA1" t="s">
        <v>4171</v>
      </c>
      <c r="AUB1" t="s">
        <v>4172</v>
      </c>
      <c r="AUC1" t="s">
        <v>4173</v>
      </c>
      <c r="AUD1" t="s">
        <v>4174</v>
      </c>
      <c r="AUE1" t="s">
        <v>4175</v>
      </c>
      <c r="AUF1" t="s">
        <v>4176</v>
      </c>
      <c r="AUG1" t="s">
        <v>4177</v>
      </c>
      <c r="AUH1" t="s">
        <v>4178</v>
      </c>
      <c r="AUI1" t="s">
        <v>4179</v>
      </c>
      <c r="AUJ1" t="s">
        <v>4180</v>
      </c>
      <c r="AUK1" t="s">
        <v>4181</v>
      </c>
      <c r="AUL1" t="s">
        <v>4182</v>
      </c>
      <c r="AUM1" t="s">
        <v>4183</v>
      </c>
      <c r="AUN1" t="s">
        <v>4184</v>
      </c>
      <c r="AUO1" t="s">
        <v>4185</v>
      </c>
      <c r="AUP1" t="s">
        <v>4186</v>
      </c>
      <c r="AUQ1" t="s">
        <v>4187</v>
      </c>
      <c r="AUR1" t="s">
        <v>4188</v>
      </c>
      <c r="AUS1" t="s">
        <v>4189</v>
      </c>
      <c r="AUT1" t="s">
        <v>4190</v>
      </c>
      <c r="AUU1" t="s">
        <v>4191</v>
      </c>
      <c r="AUV1" t="s">
        <v>4192</v>
      </c>
      <c r="AUW1" t="s">
        <v>4193</v>
      </c>
      <c r="AUX1" t="s">
        <v>4194</v>
      </c>
      <c r="AUY1" t="s">
        <v>4195</v>
      </c>
      <c r="AUZ1" t="s">
        <v>4196</v>
      </c>
      <c r="AVA1" t="s">
        <v>4197</v>
      </c>
      <c r="AVB1" t="s">
        <v>4198</v>
      </c>
      <c r="AVC1" t="s">
        <v>4199</v>
      </c>
      <c r="AVD1" t="s">
        <v>4200</v>
      </c>
      <c r="AVE1" t="s">
        <v>4201</v>
      </c>
      <c r="AVF1" t="s">
        <v>4202</v>
      </c>
      <c r="AVG1" t="s">
        <v>4203</v>
      </c>
      <c r="AVH1" t="s">
        <v>4204</v>
      </c>
      <c r="AVI1" t="s">
        <v>4205</v>
      </c>
      <c r="AVJ1" t="s">
        <v>4206</v>
      </c>
      <c r="AVK1" t="s">
        <v>4207</v>
      </c>
      <c r="AVL1" t="s">
        <v>4208</v>
      </c>
      <c r="AVM1" t="s">
        <v>4209</v>
      </c>
      <c r="AVN1" t="s">
        <v>4210</v>
      </c>
      <c r="AVO1" t="s">
        <v>4211</v>
      </c>
      <c r="AVP1" t="s">
        <v>4212</v>
      </c>
      <c r="AVQ1" t="s">
        <v>4213</v>
      </c>
      <c r="AVR1" t="s">
        <v>4214</v>
      </c>
      <c r="AVS1" t="s">
        <v>4215</v>
      </c>
      <c r="AVT1" t="s">
        <v>4216</v>
      </c>
      <c r="AVU1" t="s">
        <v>4217</v>
      </c>
      <c r="AVV1" t="s">
        <v>4218</v>
      </c>
      <c r="AVW1" t="s">
        <v>4219</v>
      </c>
      <c r="AVX1" t="s">
        <v>4220</v>
      </c>
      <c r="AVY1" t="s">
        <v>4221</v>
      </c>
      <c r="AVZ1" t="s">
        <v>4222</v>
      </c>
      <c r="AWA1" t="s">
        <v>4223</v>
      </c>
      <c r="AWB1" t="s">
        <v>4224</v>
      </c>
      <c r="AWC1" t="s">
        <v>4225</v>
      </c>
      <c r="AWD1" t="s">
        <v>4226</v>
      </c>
      <c r="AWE1" t="s">
        <v>4227</v>
      </c>
      <c r="AWF1" t="s">
        <v>4228</v>
      </c>
      <c r="AWG1" t="s">
        <v>4229</v>
      </c>
      <c r="AWH1" t="s">
        <v>4230</v>
      </c>
      <c r="AWI1" t="s">
        <v>4231</v>
      </c>
      <c r="AWJ1" t="s">
        <v>4232</v>
      </c>
      <c r="AWK1" t="s">
        <v>4233</v>
      </c>
      <c r="AWL1" t="s">
        <v>4234</v>
      </c>
      <c r="AWM1" t="s">
        <v>4235</v>
      </c>
      <c r="AWN1" t="s">
        <v>4236</v>
      </c>
      <c r="AWO1" t="s">
        <v>4237</v>
      </c>
      <c r="AWP1" t="s">
        <v>4238</v>
      </c>
      <c r="AWQ1" t="s">
        <v>4239</v>
      </c>
      <c r="AWR1" t="s">
        <v>4240</v>
      </c>
      <c r="AWS1" t="s">
        <v>4241</v>
      </c>
      <c r="AWT1" t="s">
        <v>4242</v>
      </c>
      <c r="AWU1" t="s">
        <v>4243</v>
      </c>
      <c r="AWV1" t="s">
        <v>4244</v>
      </c>
      <c r="AWW1" t="s">
        <v>4245</v>
      </c>
      <c r="AWX1" t="s">
        <v>4246</v>
      </c>
      <c r="AWY1" t="s">
        <v>4247</v>
      </c>
      <c r="AWZ1" t="s">
        <v>4248</v>
      </c>
      <c r="AXA1" t="s">
        <v>4249</v>
      </c>
      <c r="AXB1" t="s">
        <v>4250</v>
      </c>
      <c r="AXC1" t="s">
        <v>4251</v>
      </c>
      <c r="AXD1" t="s">
        <v>4252</v>
      </c>
      <c r="AXE1" t="s">
        <v>4253</v>
      </c>
      <c r="AXF1" t="s">
        <v>4254</v>
      </c>
      <c r="AXG1" t="s">
        <v>4255</v>
      </c>
      <c r="AXH1" t="s">
        <v>4256</v>
      </c>
      <c r="AXI1" t="s">
        <v>4257</v>
      </c>
      <c r="AXJ1" t="s">
        <v>4258</v>
      </c>
      <c r="AXK1" t="s">
        <v>4259</v>
      </c>
      <c r="AXL1" t="s">
        <v>4260</v>
      </c>
      <c r="AXM1" t="s">
        <v>4261</v>
      </c>
      <c r="AXN1" t="s">
        <v>4262</v>
      </c>
      <c r="AXO1" t="s">
        <v>4263</v>
      </c>
      <c r="AXP1" t="s">
        <v>4264</v>
      </c>
      <c r="AXQ1" t="s">
        <v>4265</v>
      </c>
      <c r="AXR1" t="s">
        <v>4266</v>
      </c>
      <c r="AXS1" t="s">
        <v>4267</v>
      </c>
      <c r="AXT1" t="s">
        <v>4268</v>
      </c>
      <c r="AXU1" t="s">
        <v>4269</v>
      </c>
      <c r="AXV1" t="s">
        <v>4270</v>
      </c>
      <c r="AXW1" t="s">
        <v>4271</v>
      </c>
      <c r="AXX1" t="s">
        <v>4272</v>
      </c>
      <c r="AXY1" t="s">
        <v>4273</v>
      </c>
      <c r="AXZ1" t="s">
        <v>4274</v>
      </c>
      <c r="AYA1" t="s">
        <v>4275</v>
      </c>
      <c r="AYB1" t="s">
        <v>4276</v>
      </c>
      <c r="AYC1" t="s">
        <v>4277</v>
      </c>
      <c r="AYD1" t="s">
        <v>4278</v>
      </c>
      <c r="AYE1" t="s">
        <v>4279</v>
      </c>
      <c r="AYF1" t="s">
        <v>4280</v>
      </c>
      <c r="AYG1" t="s">
        <v>4281</v>
      </c>
      <c r="AYH1" t="s">
        <v>4282</v>
      </c>
      <c r="AYI1" t="s">
        <v>4283</v>
      </c>
      <c r="AYJ1" t="s">
        <v>4284</v>
      </c>
      <c r="AYK1" t="s">
        <v>4285</v>
      </c>
      <c r="AYL1" t="s">
        <v>4286</v>
      </c>
      <c r="AYM1" t="s">
        <v>4287</v>
      </c>
      <c r="AYN1" t="s">
        <v>4288</v>
      </c>
      <c r="AYO1" t="s">
        <v>4289</v>
      </c>
      <c r="AYP1" t="s">
        <v>4290</v>
      </c>
      <c r="AYQ1" t="s">
        <v>4291</v>
      </c>
      <c r="AYR1" t="s">
        <v>4292</v>
      </c>
      <c r="AYS1" t="s">
        <v>4293</v>
      </c>
      <c r="AYT1" t="s">
        <v>4294</v>
      </c>
      <c r="AYU1" t="s">
        <v>4295</v>
      </c>
      <c r="AYV1" t="s">
        <v>4296</v>
      </c>
      <c r="AYW1" t="s">
        <v>4297</v>
      </c>
      <c r="AYX1" t="s">
        <v>4298</v>
      </c>
      <c r="AYY1" t="s">
        <v>4299</v>
      </c>
      <c r="AYZ1" t="s">
        <v>4300</v>
      </c>
      <c r="AZA1" t="s">
        <v>4301</v>
      </c>
      <c r="AZB1" t="s">
        <v>4302</v>
      </c>
      <c r="AZC1" t="s">
        <v>4303</v>
      </c>
      <c r="AZD1" t="s">
        <v>4304</v>
      </c>
      <c r="AZE1" t="s">
        <v>4305</v>
      </c>
      <c r="AZF1" t="s">
        <v>4306</v>
      </c>
      <c r="AZG1" t="s">
        <v>4307</v>
      </c>
      <c r="AZH1" t="s">
        <v>4308</v>
      </c>
      <c r="AZI1" t="s">
        <v>4309</v>
      </c>
      <c r="AZJ1" t="s">
        <v>4310</v>
      </c>
      <c r="AZK1" t="s">
        <v>4311</v>
      </c>
      <c r="AZL1" t="s">
        <v>4312</v>
      </c>
      <c r="AZM1" t="s">
        <v>4313</v>
      </c>
      <c r="AZN1" t="s">
        <v>4314</v>
      </c>
      <c r="AZO1" t="s">
        <v>4315</v>
      </c>
      <c r="AZP1" t="s">
        <v>4316</v>
      </c>
      <c r="AZQ1" t="s">
        <v>4317</v>
      </c>
      <c r="AZR1" t="s">
        <v>4318</v>
      </c>
      <c r="AZS1" t="s">
        <v>4319</v>
      </c>
      <c r="AZT1" t="s">
        <v>4320</v>
      </c>
      <c r="AZU1" t="s">
        <v>4321</v>
      </c>
      <c r="AZV1" t="s">
        <v>4322</v>
      </c>
      <c r="AZW1" t="s">
        <v>4323</v>
      </c>
      <c r="AZX1" t="s">
        <v>4324</v>
      </c>
      <c r="AZY1" t="s">
        <v>4325</v>
      </c>
      <c r="AZZ1" t="s">
        <v>4326</v>
      </c>
      <c r="BAA1" t="s">
        <v>4327</v>
      </c>
      <c r="BAB1" t="s">
        <v>4328</v>
      </c>
      <c r="BAC1" t="s">
        <v>4329</v>
      </c>
      <c r="BAD1" t="s">
        <v>4330</v>
      </c>
      <c r="BAE1" t="s">
        <v>4331</v>
      </c>
      <c r="BAF1" t="s">
        <v>4332</v>
      </c>
      <c r="BAG1" t="s">
        <v>4333</v>
      </c>
      <c r="BAH1" t="s">
        <v>4334</v>
      </c>
      <c r="BAI1" t="s">
        <v>4335</v>
      </c>
      <c r="BAJ1" t="s">
        <v>4336</v>
      </c>
      <c r="BAK1" t="s">
        <v>4337</v>
      </c>
      <c r="BAL1" t="s">
        <v>4338</v>
      </c>
      <c r="BAM1" t="s">
        <v>4339</v>
      </c>
      <c r="BAN1" t="s">
        <v>4340</v>
      </c>
      <c r="BAO1" t="s">
        <v>4341</v>
      </c>
      <c r="BAP1" t="s">
        <v>4342</v>
      </c>
      <c r="BAQ1" t="s">
        <v>4343</v>
      </c>
      <c r="BAR1" t="s">
        <v>4344</v>
      </c>
      <c r="BAS1" t="s">
        <v>4345</v>
      </c>
      <c r="BAT1" t="s">
        <v>4346</v>
      </c>
      <c r="BAU1" t="s">
        <v>4347</v>
      </c>
      <c r="BAV1" t="s">
        <v>4348</v>
      </c>
      <c r="BAW1" t="s">
        <v>4349</v>
      </c>
      <c r="BAX1" t="s">
        <v>4350</v>
      </c>
      <c r="BAY1" t="s">
        <v>4351</v>
      </c>
      <c r="BAZ1" t="s">
        <v>4352</v>
      </c>
      <c r="BBA1" t="s">
        <v>4353</v>
      </c>
      <c r="BBB1" t="s">
        <v>4354</v>
      </c>
      <c r="BBC1" t="s">
        <v>4355</v>
      </c>
      <c r="BBD1" t="s">
        <v>4356</v>
      </c>
      <c r="BBE1" t="s">
        <v>4357</v>
      </c>
      <c r="BBF1" t="s">
        <v>4358</v>
      </c>
      <c r="BBG1" t="s">
        <v>4359</v>
      </c>
      <c r="BBH1" t="s">
        <v>4360</v>
      </c>
      <c r="BBI1" t="s">
        <v>4361</v>
      </c>
      <c r="BBJ1" t="s">
        <v>4362</v>
      </c>
      <c r="BBK1" t="s">
        <v>4363</v>
      </c>
      <c r="BBL1" t="s">
        <v>4364</v>
      </c>
      <c r="BBM1" t="s">
        <v>4365</v>
      </c>
      <c r="BBN1" t="s">
        <v>4366</v>
      </c>
      <c r="BBO1" t="s">
        <v>4367</v>
      </c>
      <c r="BBP1" t="s">
        <v>4368</v>
      </c>
      <c r="BBQ1" t="s">
        <v>4369</v>
      </c>
      <c r="BBR1" t="s">
        <v>4370</v>
      </c>
      <c r="BBS1" t="s">
        <v>4371</v>
      </c>
      <c r="BBT1" t="s">
        <v>4372</v>
      </c>
      <c r="BBU1" t="s">
        <v>4373</v>
      </c>
      <c r="BBV1" t="s">
        <v>4374</v>
      </c>
      <c r="BBW1" t="s">
        <v>4375</v>
      </c>
      <c r="BBX1" t="s">
        <v>4376</v>
      </c>
      <c r="BBY1" t="s">
        <v>4377</v>
      </c>
      <c r="BBZ1" t="s">
        <v>4378</v>
      </c>
      <c r="BCA1" t="s">
        <v>4379</v>
      </c>
      <c r="BCB1" t="s">
        <v>4380</v>
      </c>
      <c r="BCC1" t="s">
        <v>4381</v>
      </c>
      <c r="BCD1" t="s">
        <v>4382</v>
      </c>
      <c r="BCE1" t="s">
        <v>4383</v>
      </c>
      <c r="BCF1" t="s">
        <v>4384</v>
      </c>
      <c r="BCG1" t="s">
        <v>4385</v>
      </c>
      <c r="BCH1" t="s">
        <v>4386</v>
      </c>
      <c r="BCI1" t="s">
        <v>4387</v>
      </c>
      <c r="BCJ1" t="s">
        <v>4388</v>
      </c>
      <c r="BCK1" t="s">
        <v>4389</v>
      </c>
      <c r="BCL1" t="s">
        <v>4390</v>
      </c>
      <c r="BCM1" t="s">
        <v>4391</v>
      </c>
      <c r="BCN1" t="s">
        <v>4392</v>
      </c>
      <c r="BCO1" t="s">
        <v>4393</v>
      </c>
      <c r="BCP1" t="s">
        <v>4394</v>
      </c>
      <c r="BCQ1" t="s">
        <v>4395</v>
      </c>
      <c r="BCR1" t="s">
        <v>4396</v>
      </c>
      <c r="BCS1" t="s">
        <v>4397</v>
      </c>
      <c r="BCT1" t="s">
        <v>4398</v>
      </c>
      <c r="BCU1" t="s">
        <v>4399</v>
      </c>
      <c r="BCV1" t="s">
        <v>4400</v>
      </c>
      <c r="BCW1" t="s">
        <v>4401</v>
      </c>
      <c r="BCX1" t="s">
        <v>4402</v>
      </c>
      <c r="BCY1" t="s">
        <v>4403</v>
      </c>
      <c r="BCZ1" t="s">
        <v>4404</v>
      </c>
      <c r="BDA1" t="s">
        <v>4405</v>
      </c>
      <c r="BDB1" t="s">
        <v>4406</v>
      </c>
      <c r="BDC1" t="s">
        <v>4407</v>
      </c>
      <c r="BDD1" t="s">
        <v>4408</v>
      </c>
      <c r="BDE1" t="s">
        <v>4409</v>
      </c>
      <c r="BDF1" t="s">
        <v>4410</v>
      </c>
      <c r="BDG1" t="s">
        <v>4411</v>
      </c>
      <c r="BDH1" t="s">
        <v>4412</v>
      </c>
      <c r="BDI1" t="s">
        <v>4413</v>
      </c>
      <c r="BDJ1" t="s">
        <v>4414</v>
      </c>
      <c r="BDK1" t="s">
        <v>4415</v>
      </c>
      <c r="BDL1" t="s">
        <v>4416</v>
      </c>
      <c r="BDM1" t="s">
        <v>4417</v>
      </c>
      <c r="BDN1" t="s">
        <v>4418</v>
      </c>
      <c r="BDO1" t="s">
        <v>4419</v>
      </c>
      <c r="BDP1" t="s">
        <v>4420</v>
      </c>
      <c r="BDQ1" t="s">
        <v>4421</v>
      </c>
      <c r="BDR1" t="s">
        <v>4422</v>
      </c>
      <c r="BDS1" t="s">
        <v>4423</v>
      </c>
      <c r="BDT1" t="s">
        <v>4424</v>
      </c>
      <c r="BDU1" t="s">
        <v>4425</v>
      </c>
      <c r="BDV1" t="s">
        <v>4426</v>
      </c>
      <c r="BDW1" t="s">
        <v>4427</v>
      </c>
      <c r="BDX1" t="s">
        <v>4428</v>
      </c>
      <c r="BDY1" t="s">
        <v>4429</v>
      </c>
      <c r="BDZ1" t="s">
        <v>4430</v>
      </c>
      <c r="BEA1" t="s">
        <v>4431</v>
      </c>
      <c r="BEB1" t="s">
        <v>4432</v>
      </c>
      <c r="BEC1" t="s">
        <v>4433</v>
      </c>
      <c r="BED1" t="s">
        <v>4434</v>
      </c>
      <c r="BEE1" t="s">
        <v>4435</v>
      </c>
      <c r="BEF1" t="s">
        <v>4436</v>
      </c>
      <c r="BEG1" t="s">
        <v>4437</v>
      </c>
      <c r="BEH1" t="s">
        <v>4438</v>
      </c>
      <c r="BEI1" t="s">
        <v>4439</v>
      </c>
      <c r="BEJ1" t="s">
        <v>4440</v>
      </c>
      <c r="BEK1" t="s">
        <v>4441</v>
      </c>
      <c r="BEL1" t="s">
        <v>4442</v>
      </c>
      <c r="BEM1" t="s">
        <v>4443</v>
      </c>
      <c r="BEN1" t="s">
        <v>4444</v>
      </c>
      <c r="BEO1" t="s">
        <v>4445</v>
      </c>
      <c r="BEP1" t="s">
        <v>4446</v>
      </c>
      <c r="BEQ1" t="s">
        <v>4447</v>
      </c>
      <c r="BER1" t="s">
        <v>4448</v>
      </c>
      <c r="BES1" t="s">
        <v>4449</v>
      </c>
      <c r="BET1" t="s">
        <v>4450</v>
      </c>
      <c r="BEU1" t="s">
        <v>4451</v>
      </c>
      <c r="BEV1" t="s">
        <v>4452</v>
      </c>
      <c r="BEW1" t="s">
        <v>4453</v>
      </c>
      <c r="BEX1" t="s">
        <v>4454</v>
      </c>
      <c r="BEY1" t="s">
        <v>4455</v>
      </c>
      <c r="BEZ1" t="s">
        <v>4456</v>
      </c>
      <c r="BFA1" t="s">
        <v>4457</v>
      </c>
      <c r="BFB1" t="s">
        <v>4458</v>
      </c>
      <c r="BFC1" t="s">
        <v>4459</v>
      </c>
      <c r="BFD1" t="s">
        <v>4460</v>
      </c>
      <c r="BFE1" t="s">
        <v>4461</v>
      </c>
      <c r="BFF1" t="s">
        <v>4462</v>
      </c>
      <c r="BFG1" t="s">
        <v>4463</v>
      </c>
      <c r="BFH1" t="s">
        <v>4464</v>
      </c>
      <c r="BFI1" t="s">
        <v>4465</v>
      </c>
      <c r="BFJ1" t="s">
        <v>4466</v>
      </c>
      <c r="BFK1" t="s">
        <v>4467</v>
      </c>
      <c r="BFL1" t="s">
        <v>4468</v>
      </c>
      <c r="BFM1" t="s">
        <v>4469</v>
      </c>
      <c r="BFN1" t="s">
        <v>4470</v>
      </c>
      <c r="BFO1" t="s">
        <v>4471</v>
      </c>
      <c r="BFP1" t="s">
        <v>4472</v>
      </c>
      <c r="BFQ1" t="s">
        <v>4473</v>
      </c>
      <c r="BFR1" t="s">
        <v>4474</v>
      </c>
      <c r="BFS1" t="s">
        <v>4475</v>
      </c>
      <c r="BFT1" t="s">
        <v>4476</v>
      </c>
      <c r="BFU1" t="s">
        <v>4477</v>
      </c>
      <c r="BFV1" t="s">
        <v>4478</v>
      </c>
      <c r="BFW1" t="s">
        <v>4479</v>
      </c>
      <c r="BFX1" t="s">
        <v>4480</v>
      </c>
      <c r="BFY1" t="s">
        <v>4481</v>
      </c>
      <c r="BFZ1" t="s">
        <v>4482</v>
      </c>
      <c r="BGA1" t="s">
        <v>4483</v>
      </c>
      <c r="BGB1" t="s">
        <v>4484</v>
      </c>
      <c r="BGC1" t="s">
        <v>4485</v>
      </c>
      <c r="BGD1" t="s">
        <v>4486</v>
      </c>
      <c r="BGE1" t="s">
        <v>4487</v>
      </c>
      <c r="BGF1" t="s">
        <v>4488</v>
      </c>
      <c r="BGG1" t="s">
        <v>4489</v>
      </c>
      <c r="BGH1" t="s">
        <v>4490</v>
      </c>
      <c r="BGI1" t="s">
        <v>4491</v>
      </c>
      <c r="BGJ1" t="s">
        <v>4492</v>
      </c>
      <c r="BGK1" t="s">
        <v>4493</v>
      </c>
      <c r="BGL1" t="s">
        <v>4494</v>
      </c>
      <c r="BGM1" t="s">
        <v>4495</v>
      </c>
      <c r="BGN1" t="s">
        <v>4496</v>
      </c>
      <c r="BGO1" t="s">
        <v>4497</v>
      </c>
      <c r="BGP1" t="s">
        <v>4498</v>
      </c>
      <c r="BGQ1" t="s">
        <v>4499</v>
      </c>
      <c r="BGR1" t="s">
        <v>4500</v>
      </c>
      <c r="BGS1" t="s">
        <v>4501</v>
      </c>
      <c r="BGT1" t="s">
        <v>4502</v>
      </c>
      <c r="BGU1" t="s">
        <v>4503</v>
      </c>
      <c r="BGV1" t="s">
        <v>4504</v>
      </c>
      <c r="BGW1" t="s">
        <v>4505</v>
      </c>
      <c r="BGX1" t="s">
        <v>4506</v>
      </c>
      <c r="BGY1" t="s">
        <v>4507</v>
      </c>
      <c r="BGZ1" t="s">
        <v>4508</v>
      </c>
      <c r="BHA1" t="s">
        <v>4509</v>
      </c>
      <c r="BHB1" t="s">
        <v>4510</v>
      </c>
      <c r="BHC1" t="s">
        <v>4511</v>
      </c>
      <c r="BHD1" t="s">
        <v>4512</v>
      </c>
      <c r="BHE1" t="s">
        <v>4513</v>
      </c>
      <c r="BHF1" t="s">
        <v>4514</v>
      </c>
      <c r="BHG1" t="s">
        <v>4515</v>
      </c>
      <c r="BHH1" t="s">
        <v>4516</v>
      </c>
      <c r="BHI1" t="s">
        <v>4517</v>
      </c>
      <c r="BHJ1" t="s">
        <v>4518</v>
      </c>
      <c r="BHK1" t="s">
        <v>4519</v>
      </c>
      <c r="BHL1" t="s">
        <v>4520</v>
      </c>
      <c r="BHM1" t="s">
        <v>4521</v>
      </c>
      <c r="BHN1" t="s">
        <v>4522</v>
      </c>
      <c r="BHO1" t="s">
        <v>4523</v>
      </c>
      <c r="BHP1" t="s">
        <v>4524</v>
      </c>
      <c r="BHQ1" t="s">
        <v>4525</v>
      </c>
      <c r="BHR1" t="s">
        <v>4526</v>
      </c>
      <c r="BHS1" t="s">
        <v>4527</v>
      </c>
      <c r="BHT1" t="s">
        <v>4528</v>
      </c>
      <c r="BHU1" t="s">
        <v>4529</v>
      </c>
      <c r="BHV1" t="s">
        <v>4530</v>
      </c>
      <c r="BHW1" t="s">
        <v>4531</v>
      </c>
      <c r="BHX1" t="s">
        <v>4532</v>
      </c>
      <c r="BHY1" t="s">
        <v>4533</v>
      </c>
      <c r="BHZ1" t="s">
        <v>4534</v>
      </c>
      <c r="BIA1" t="s">
        <v>4535</v>
      </c>
      <c r="BIB1" t="s">
        <v>4536</v>
      </c>
      <c r="BIC1" t="s">
        <v>4537</v>
      </c>
      <c r="BID1" t="s">
        <v>4538</v>
      </c>
      <c r="BIE1" t="s">
        <v>4539</v>
      </c>
      <c r="BIF1" t="s">
        <v>4540</v>
      </c>
      <c r="BIG1" t="s">
        <v>4541</v>
      </c>
      <c r="BIH1" t="s">
        <v>4542</v>
      </c>
      <c r="BII1" t="s">
        <v>4543</v>
      </c>
      <c r="BIJ1" t="s">
        <v>4544</v>
      </c>
      <c r="BIK1" t="s">
        <v>4545</v>
      </c>
      <c r="BIL1" t="s">
        <v>4546</v>
      </c>
      <c r="BIM1" t="s">
        <v>4547</v>
      </c>
      <c r="BIN1" t="s">
        <v>4548</v>
      </c>
      <c r="BIO1" t="s">
        <v>4549</v>
      </c>
      <c r="BIP1" t="s">
        <v>4550</v>
      </c>
      <c r="BIQ1" t="s">
        <v>4551</v>
      </c>
      <c r="BIR1" t="s">
        <v>4552</v>
      </c>
      <c r="BIS1" t="s">
        <v>4553</v>
      </c>
      <c r="BIT1" t="s">
        <v>4554</v>
      </c>
      <c r="BIU1" t="s">
        <v>4555</v>
      </c>
      <c r="BIV1" t="s">
        <v>4556</v>
      </c>
      <c r="BIW1" t="s">
        <v>4557</v>
      </c>
      <c r="BIX1" t="s">
        <v>4558</v>
      </c>
      <c r="BIY1" t="s">
        <v>4559</v>
      </c>
      <c r="BIZ1" t="s">
        <v>4560</v>
      </c>
      <c r="BJA1" t="s">
        <v>4561</v>
      </c>
      <c r="BJB1" t="s">
        <v>4562</v>
      </c>
      <c r="BJC1" t="s">
        <v>4563</v>
      </c>
      <c r="BJD1" t="s">
        <v>4564</v>
      </c>
      <c r="BJE1" t="s">
        <v>4565</v>
      </c>
      <c r="BJF1" t="s">
        <v>4566</v>
      </c>
      <c r="BJG1" t="s">
        <v>4567</v>
      </c>
      <c r="BJH1" t="s">
        <v>4568</v>
      </c>
      <c r="BJI1" t="s">
        <v>4569</v>
      </c>
      <c r="BJJ1" t="s">
        <v>4570</v>
      </c>
      <c r="BJK1" t="s">
        <v>4571</v>
      </c>
      <c r="BJL1" t="s">
        <v>4572</v>
      </c>
      <c r="BJM1" t="s">
        <v>4573</v>
      </c>
      <c r="BJN1" t="s">
        <v>4574</v>
      </c>
      <c r="BJO1" t="s">
        <v>4575</v>
      </c>
      <c r="BJP1" t="s">
        <v>4576</v>
      </c>
      <c r="BJQ1" t="s">
        <v>4577</v>
      </c>
      <c r="BJR1" t="s">
        <v>4578</v>
      </c>
      <c r="BJS1" t="s">
        <v>4579</v>
      </c>
      <c r="BJT1" t="s">
        <v>4580</v>
      </c>
      <c r="BJU1" t="s">
        <v>4581</v>
      </c>
      <c r="BJV1" t="s">
        <v>4582</v>
      </c>
      <c r="BJW1" t="s">
        <v>4583</v>
      </c>
      <c r="BJX1" t="s">
        <v>4584</v>
      </c>
      <c r="BJY1" t="s">
        <v>4585</v>
      </c>
      <c r="BJZ1" t="s">
        <v>4586</v>
      </c>
      <c r="BKA1" t="s">
        <v>4587</v>
      </c>
      <c r="BKB1" t="s">
        <v>4588</v>
      </c>
      <c r="BKC1" t="s">
        <v>4589</v>
      </c>
      <c r="BKD1" t="s">
        <v>4590</v>
      </c>
      <c r="BKE1" t="s">
        <v>4591</v>
      </c>
      <c r="BKF1" t="s">
        <v>4592</v>
      </c>
      <c r="BKG1" t="s">
        <v>4593</v>
      </c>
      <c r="BKH1" t="s">
        <v>4594</v>
      </c>
      <c r="BKI1" t="s">
        <v>4595</v>
      </c>
      <c r="BKJ1" t="s">
        <v>4596</v>
      </c>
      <c r="BKK1" t="s">
        <v>4597</v>
      </c>
      <c r="BKL1" t="s">
        <v>4598</v>
      </c>
      <c r="BKM1" t="s">
        <v>4599</v>
      </c>
      <c r="BKN1" t="s">
        <v>4600</v>
      </c>
      <c r="BKO1" t="s">
        <v>4601</v>
      </c>
      <c r="BKP1" t="s">
        <v>4602</v>
      </c>
      <c r="BKQ1" t="s">
        <v>4603</v>
      </c>
      <c r="BKR1" t="s">
        <v>4604</v>
      </c>
      <c r="BKS1" t="s">
        <v>4605</v>
      </c>
      <c r="BKT1" t="s">
        <v>4606</v>
      </c>
      <c r="BKU1" t="s">
        <v>4607</v>
      </c>
      <c r="BKV1" t="s">
        <v>4608</v>
      </c>
      <c r="BKW1" t="s">
        <v>4609</v>
      </c>
      <c r="BKX1" t="s">
        <v>4610</v>
      </c>
      <c r="BKY1" t="s">
        <v>4611</v>
      </c>
      <c r="BKZ1" t="s">
        <v>4612</v>
      </c>
      <c r="BLA1" t="s">
        <v>4613</v>
      </c>
      <c r="BLB1" t="s">
        <v>4614</v>
      </c>
      <c r="BLC1" t="s">
        <v>4615</v>
      </c>
      <c r="BLD1" t="s">
        <v>4616</v>
      </c>
      <c r="BLE1" t="s">
        <v>4617</v>
      </c>
      <c r="BLF1" t="s">
        <v>4618</v>
      </c>
      <c r="BLG1" t="s">
        <v>4619</v>
      </c>
      <c r="BLH1" t="s">
        <v>4620</v>
      </c>
      <c r="BLI1" t="s">
        <v>4621</v>
      </c>
      <c r="BLJ1" t="s">
        <v>4622</v>
      </c>
      <c r="BLK1" t="s">
        <v>4623</v>
      </c>
      <c r="BLL1" t="s">
        <v>4624</v>
      </c>
      <c r="BLM1" t="s">
        <v>4625</v>
      </c>
      <c r="BLN1" t="s">
        <v>4626</v>
      </c>
      <c r="BLO1" t="s">
        <v>4627</v>
      </c>
      <c r="BLP1" t="s">
        <v>4628</v>
      </c>
      <c r="BLQ1" t="s">
        <v>4629</v>
      </c>
      <c r="BLR1" t="s">
        <v>4630</v>
      </c>
      <c r="BLS1" t="s">
        <v>4631</v>
      </c>
      <c r="BLT1" t="s">
        <v>4632</v>
      </c>
      <c r="BLU1" t="s">
        <v>4633</v>
      </c>
      <c r="BLV1" t="s">
        <v>4634</v>
      </c>
      <c r="BLW1" t="s">
        <v>4635</v>
      </c>
      <c r="BLX1" t="s">
        <v>4636</v>
      </c>
      <c r="BLY1" t="s">
        <v>4637</v>
      </c>
      <c r="BLZ1" t="s">
        <v>4638</v>
      </c>
      <c r="BMA1" t="s">
        <v>4639</v>
      </c>
      <c r="BMB1" t="s">
        <v>4640</v>
      </c>
      <c r="BMC1" t="s">
        <v>4641</v>
      </c>
      <c r="BMD1" t="s">
        <v>4642</v>
      </c>
      <c r="BME1" t="s">
        <v>4643</v>
      </c>
      <c r="BMF1" t="s">
        <v>4644</v>
      </c>
      <c r="BMG1" t="s">
        <v>4645</v>
      </c>
      <c r="BMH1" t="s">
        <v>4646</v>
      </c>
      <c r="BMI1" t="s">
        <v>4647</v>
      </c>
      <c r="BMJ1" t="s">
        <v>4648</v>
      </c>
      <c r="BMK1" t="s">
        <v>4649</v>
      </c>
      <c r="BML1" t="s">
        <v>4650</v>
      </c>
      <c r="BMM1" t="s">
        <v>4651</v>
      </c>
      <c r="BMN1" t="s">
        <v>4652</v>
      </c>
      <c r="BMO1" t="s">
        <v>4653</v>
      </c>
      <c r="BMP1" t="s">
        <v>4654</v>
      </c>
      <c r="BMQ1" t="s">
        <v>4655</v>
      </c>
      <c r="BMR1" t="s">
        <v>4656</v>
      </c>
      <c r="BMS1" t="s">
        <v>4657</v>
      </c>
      <c r="BMT1" t="s">
        <v>4658</v>
      </c>
      <c r="BMU1" t="s">
        <v>4659</v>
      </c>
      <c r="BMV1" t="s">
        <v>4660</v>
      </c>
      <c r="BMW1" t="s">
        <v>4661</v>
      </c>
      <c r="BMX1" t="s">
        <v>4662</v>
      </c>
      <c r="BMY1" t="s">
        <v>4663</v>
      </c>
      <c r="BMZ1" t="s">
        <v>4664</v>
      </c>
      <c r="BNA1" t="s">
        <v>4665</v>
      </c>
      <c r="BNB1" t="s">
        <v>4666</v>
      </c>
      <c r="BNC1" t="s">
        <v>4667</v>
      </c>
      <c r="BND1" t="s">
        <v>4668</v>
      </c>
      <c r="BNE1" t="s">
        <v>4669</v>
      </c>
      <c r="BNF1" t="s">
        <v>4670</v>
      </c>
      <c r="BNG1" t="s">
        <v>4671</v>
      </c>
      <c r="BNH1" t="s">
        <v>4672</v>
      </c>
      <c r="BNI1" t="s">
        <v>4673</v>
      </c>
      <c r="BNJ1" t="s">
        <v>4674</v>
      </c>
      <c r="BNK1" t="s">
        <v>4675</v>
      </c>
      <c r="BNL1" t="s">
        <v>4676</v>
      </c>
      <c r="BNM1" t="s">
        <v>4677</v>
      </c>
      <c r="BNN1" t="s">
        <v>4678</v>
      </c>
      <c r="BNO1" t="s">
        <v>4679</v>
      </c>
      <c r="BNP1" t="s">
        <v>4680</v>
      </c>
      <c r="BNQ1" t="s">
        <v>4681</v>
      </c>
      <c r="BNR1" t="s">
        <v>4682</v>
      </c>
      <c r="BNS1" t="s">
        <v>4683</v>
      </c>
      <c r="BNT1" t="s">
        <v>4684</v>
      </c>
      <c r="BNU1" t="s">
        <v>4685</v>
      </c>
      <c r="BNV1" t="s">
        <v>4686</v>
      </c>
      <c r="BNW1" t="s">
        <v>4687</v>
      </c>
      <c r="BNX1" t="s">
        <v>4688</v>
      </c>
      <c r="BNY1" t="s">
        <v>4689</v>
      </c>
      <c r="BNZ1" t="s">
        <v>4690</v>
      </c>
      <c r="BOA1" t="s">
        <v>4691</v>
      </c>
      <c r="BOB1" t="s">
        <v>4692</v>
      </c>
      <c r="BOC1" t="s">
        <v>4693</v>
      </c>
      <c r="BOD1" t="s">
        <v>4694</v>
      </c>
      <c r="BOE1" t="s">
        <v>4695</v>
      </c>
      <c r="BOF1" t="s">
        <v>4696</v>
      </c>
      <c r="BOG1" t="s">
        <v>4697</v>
      </c>
      <c r="BOH1" t="s">
        <v>4698</v>
      </c>
      <c r="BOI1" t="s">
        <v>4699</v>
      </c>
      <c r="BOJ1" t="s">
        <v>4700</v>
      </c>
      <c r="BOK1" t="s">
        <v>4701</v>
      </c>
      <c r="BOL1" t="s">
        <v>4702</v>
      </c>
      <c r="BOM1" t="s">
        <v>4703</v>
      </c>
      <c r="BON1" t="s">
        <v>4704</v>
      </c>
      <c r="BOO1" t="s">
        <v>4705</v>
      </c>
      <c r="BOP1" t="s">
        <v>4706</v>
      </c>
      <c r="BOQ1" t="s">
        <v>4707</v>
      </c>
      <c r="BOR1" t="s">
        <v>4708</v>
      </c>
      <c r="BOS1" t="s">
        <v>4709</v>
      </c>
      <c r="BOT1" t="s">
        <v>4710</v>
      </c>
      <c r="BOU1" t="s">
        <v>4711</v>
      </c>
      <c r="BOV1" t="s">
        <v>4712</v>
      </c>
      <c r="BOW1" t="s">
        <v>4713</v>
      </c>
      <c r="BOX1" t="s">
        <v>4714</v>
      </c>
      <c r="BOY1" t="s">
        <v>4715</v>
      </c>
      <c r="BOZ1" t="s">
        <v>4716</v>
      </c>
      <c r="BPA1" t="s">
        <v>4717</v>
      </c>
      <c r="BPB1" t="s">
        <v>4718</v>
      </c>
      <c r="BPC1" t="s">
        <v>4719</v>
      </c>
      <c r="BPD1" t="s">
        <v>4720</v>
      </c>
      <c r="BPE1" t="s">
        <v>4721</v>
      </c>
      <c r="BPF1" t="s">
        <v>4722</v>
      </c>
      <c r="BPG1" t="s">
        <v>4723</v>
      </c>
      <c r="BPH1" t="s">
        <v>4724</v>
      </c>
      <c r="BPI1" t="s">
        <v>4725</v>
      </c>
      <c r="BPJ1" t="s">
        <v>4726</v>
      </c>
      <c r="BPK1" t="s">
        <v>4727</v>
      </c>
      <c r="BPL1" t="s">
        <v>4728</v>
      </c>
      <c r="BPM1" t="s">
        <v>4729</v>
      </c>
      <c r="BPN1" t="s">
        <v>4730</v>
      </c>
      <c r="BPO1" t="s">
        <v>4731</v>
      </c>
      <c r="BPP1" t="s">
        <v>4732</v>
      </c>
      <c r="BPQ1" t="s">
        <v>4733</v>
      </c>
      <c r="BPR1" t="s">
        <v>4734</v>
      </c>
      <c r="BPS1" t="s">
        <v>4735</v>
      </c>
      <c r="BPT1" t="s">
        <v>4736</v>
      </c>
      <c r="BPU1" t="s">
        <v>4737</v>
      </c>
      <c r="BPV1" t="s">
        <v>4738</v>
      </c>
      <c r="BPW1" t="s">
        <v>4739</v>
      </c>
      <c r="BPX1" t="s">
        <v>4740</v>
      </c>
      <c r="BPY1" t="s">
        <v>4741</v>
      </c>
      <c r="BPZ1" t="s">
        <v>4742</v>
      </c>
      <c r="BQA1" t="s">
        <v>4743</v>
      </c>
      <c r="BQB1" t="s">
        <v>4744</v>
      </c>
      <c r="BQC1" t="s">
        <v>4745</v>
      </c>
      <c r="BQD1" t="s">
        <v>4746</v>
      </c>
      <c r="BQE1" t="s">
        <v>4747</v>
      </c>
      <c r="BQF1" t="s">
        <v>4748</v>
      </c>
      <c r="BQG1" t="s">
        <v>4749</v>
      </c>
      <c r="BQH1" t="s">
        <v>4750</v>
      </c>
      <c r="BQI1" t="s">
        <v>4751</v>
      </c>
      <c r="BQJ1" t="s">
        <v>4752</v>
      </c>
      <c r="BQK1" t="s">
        <v>4753</v>
      </c>
      <c r="BQL1" t="s">
        <v>4754</v>
      </c>
      <c r="BQM1" t="s">
        <v>4755</v>
      </c>
      <c r="BQN1" t="s">
        <v>4756</v>
      </c>
      <c r="BQO1" t="s">
        <v>4757</v>
      </c>
      <c r="BQP1" t="s">
        <v>4758</v>
      </c>
      <c r="BQQ1" t="s">
        <v>4759</v>
      </c>
      <c r="BQR1" t="s">
        <v>4760</v>
      </c>
      <c r="BQS1" t="s">
        <v>4761</v>
      </c>
      <c r="BQT1" t="s">
        <v>4762</v>
      </c>
      <c r="BQU1" t="s">
        <v>4763</v>
      </c>
      <c r="BQV1" t="s">
        <v>4764</v>
      </c>
      <c r="BQW1" t="s">
        <v>4765</v>
      </c>
      <c r="BQX1" t="s">
        <v>4766</v>
      </c>
      <c r="BQY1" t="s">
        <v>4767</v>
      </c>
      <c r="BQZ1" t="s">
        <v>4768</v>
      </c>
      <c r="BRA1" t="s">
        <v>4769</v>
      </c>
      <c r="BRB1" t="s">
        <v>4770</v>
      </c>
      <c r="BRC1" t="s">
        <v>4771</v>
      </c>
      <c r="BRD1" t="s">
        <v>4772</v>
      </c>
      <c r="BRE1" t="s">
        <v>4773</v>
      </c>
      <c r="BRF1" t="s">
        <v>4774</v>
      </c>
      <c r="BRG1" t="s">
        <v>4775</v>
      </c>
      <c r="BRH1" t="s">
        <v>4776</v>
      </c>
      <c r="BRI1" t="s">
        <v>4777</v>
      </c>
      <c r="BRJ1" t="s">
        <v>4778</v>
      </c>
      <c r="BRK1" t="s">
        <v>4779</v>
      </c>
      <c r="BRL1" t="s">
        <v>4780</v>
      </c>
      <c r="BRM1" t="s">
        <v>4781</v>
      </c>
      <c r="BRN1" t="s">
        <v>4782</v>
      </c>
      <c r="BRO1" t="s">
        <v>4783</v>
      </c>
      <c r="BRP1" t="s">
        <v>4784</v>
      </c>
      <c r="BRQ1" t="s">
        <v>4785</v>
      </c>
      <c r="BRR1" t="s">
        <v>4786</v>
      </c>
      <c r="BRS1" t="s">
        <v>4787</v>
      </c>
      <c r="BRT1" t="s">
        <v>4788</v>
      </c>
      <c r="BRU1" t="s">
        <v>4789</v>
      </c>
      <c r="BRV1" t="s">
        <v>4790</v>
      </c>
      <c r="BRW1" t="s">
        <v>4791</v>
      </c>
      <c r="BRX1" t="s">
        <v>4792</v>
      </c>
      <c r="BRY1" t="s">
        <v>4793</v>
      </c>
      <c r="BRZ1" t="s">
        <v>4794</v>
      </c>
      <c r="BSA1" t="s">
        <v>4795</v>
      </c>
      <c r="BSB1" t="s">
        <v>4796</v>
      </c>
      <c r="BSC1" t="s">
        <v>4797</v>
      </c>
      <c r="BSD1" t="s">
        <v>4798</v>
      </c>
      <c r="BSE1" t="s">
        <v>4799</v>
      </c>
      <c r="BSF1" t="s">
        <v>4800</v>
      </c>
      <c r="BSG1" t="s">
        <v>4801</v>
      </c>
      <c r="BSH1" t="s">
        <v>4802</v>
      </c>
      <c r="BSI1" t="s">
        <v>4803</v>
      </c>
      <c r="BSJ1" t="s">
        <v>4804</v>
      </c>
      <c r="BSK1" t="s">
        <v>4805</v>
      </c>
      <c r="BSL1" t="s">
        <v>4806</v>
      </c>
      <c r="BSM1" t="s">
        <v>4807</v>
      </c>
      <c r="BSN1" t="s">
        <v>4808</v>
      </c>
      <c r="BSO1" t="s">
        <v>4809</v>
      </c>
      <c r="BSP1" t="s">
        <v>4810</v>
      </c>
      <c r="BSQ1" t="s">
        <v>4811</v>
      </c>
      <c r="BSR1" t="s">
        <v>4812</v>
      </c>
      <c r="BSS1" t="s">
        <v>4813</v>
      </c>
      <c r="BST1" t="s">
        <v>4814</v>
      </c>
      <c r="BSU1" t="s">
        <v>4815</v>
      </c>
      <c r="BSV1" t="s">
        <v>4816</v>
      </c>
      <c r="BSW1" t="s">
        <v>4817</v>
      </c>
      <c r="BSX1" t="s">
        <v>4818</v>
      </c>
      <c r="BSY1" t="s">
        <v>4819</v>
      </c>
      <c r="BSZ1" t="s">
        <v>4820</v>
      </c>
      <c r="BTA1" t="s">
        <v>4821</v>
      </c>
      <c r="BTB1" t="s">
        <v>4822</v>
      </c>
      <c r="BTC1" t="s">
        <v>4823</v>
      </c>
      <c r="BTD1" t="s">
        <v>4824</v>
      </c>
      <c r="BTE1" t="s">
        <v>4825</v>
      </c>
      <c r="BTF1" t="s">
        <v>4826</v>
      </c>
      <c r="BTG1" t="s">
        <v>4827</v>
      </c>
      <c r="BTH1" t="s">
        <v>4828</v>
      </c>
      <c r="BTI1" t="s">
        <v>4829</v>
      </c>
      <c r="BTJ1" t="s">
        <v>4830</v>
      </c>
      <c r="BTK1" t="s">
        <v>4831</v>
      </c>
      <c r="BTL1" t="s">
        <v>4832</v>
      </c>
      <c r="BTM1" t="s">
        <v>4833</v>
      </c>
      <c r="BTN1" t="s">
        <v>4834</v>
      </c>
      <c r="BTO1" t="s">
        <v>4835</v>
      </c>
      <c r="BTP1" t="s">
        <v>4836</v>
      </c>
      <c r="BTQ1" t="s">
        <v>4837</v>
      </c>
      <c r="BTR1" t="s">
        <v>4838</v>
      </c>
      <c r="BTS1" t="s">
        <v>4839</v>
      </c>
      <c r="BTT1" t="s">
        <v>4840</v>
      </c>
      <c r="BTU1" t="s">
        <v>4841</v>
      </c>
      <c r="BTV1" t="s">
        <v>4842</v>
      </c>
      <c r="BTW1" t="s">
        <v>4843</v>
      </c>
      <c r="BTX1" t="s">
        <v>4844</v>
      </c>
      <c r="BTY1" t="s">
        <v>4845</v>
      </c>
      <c r="BTZ1" t="s">
        <v>4846</v>
      </c>
      <c r="BUA1" t="s">
        <v>4847</v>
      </c>
      <c r="BUB1" t="s">
        <v>4848</v>
      </c>
      <c r="BUC1" t="s">
        <v>4849</v>
      </c>
      <c r="BUD1" t="s">
        <v>4850</v>
      </c>
      <c r="BUE1" t="s">
        <v>4851</v>
      </c>
      <c r="BUF1" t="s">
        <v>4852</v>
      </c>
      <c r="BUG1" t="s">
        <v>4853</v>
      </c>
      <c r="BUH1" t="s">
        <v>4854</v>
      </c>
      <c r="BUI1" t="s">
        <v>4855</v>
      </c>
      <c r="BUJ1" t="s">
        <v>4856</v>
      </c>
      <c r="BUK1" t="s">
        <v>4857</v>
      </c>
      <c r="BUL1" t="s">
        <v>4858</v>
      </c>
      <c r="BUM1" t="s">
        <v>4859</v>
      </c>
      <c r="BUN1" t="s">
        <v>4860</v>
      </c>
      <c r="BUO1" t="s">
        <v>4861</v>
      </c>
      <c r="BUP1" t="s">
        <v>4862</v>
      </c>
      <c r="BUQ1" t="s">
        <v>4863</v>
      </c>
      <c r="BUR1" t="s">
        <v>4864</v>
      </c>
      <c r="BUS1" t="s">
        <v>4865</v>
      </c>
      <c r="BUT1" t="s">
        <v>4866</v>
      </c>
      <c r="BUU1" t="s">
        <v>4867</v>
      </c>
      <c r="BUV1" t="s">
        <v>4868</v>
      </c>
      <c r="BUW1" t="s">
        <v>4869</v>
      </c>
      <c r="BUX1" t="s">
        <v>4870</v>
      </c>
      <c r="BUY1" t="s">
        <v>4871</v>
      </c>
      <c r="BUZ1" t="s">
        <v>4872</v>
      </c>
      <c r="BVA1" t="s">
        <v>4873</v>
      </c>
      <c r="BVB1" t="s">
        <v>4874</v>
      </c>
      <c r="BVC1" t="s">
        <v>4875</v>
      </c>
      <c r="BVD1" t="s">
        <v>4876</v>
      </c>
      <c r="BVE1" t="s">
        <v>4877</v>
      </c>
      <c r="BVF1" t="s">
        <v>4878</v>
      </c>
      <c r="BVG1" t="s">
        <v>4879</v>
      </c>
      <c r="BVH1" t="s">
        <v>4880</v>
      </c>
      <c r="BVI1" t="s">
        <v>4881</v>
      </c>
      <c r="BVJ1" t="s">
        <v>4882</v>
      </c>
      <c r="BVK1" t="s">
        <v>4883</v>
      </c>
      <c r="BVL1" t="s">
        <v>4884</v>
      </c>
      <c r="BVM1" t="s">
        <v>4885</v>
      </c>
      <c r="BVN1" t="s">
        <v>4886</v>
      </c>
      <c r="BVO1" t="s">
        <v>4887</v>
      </c>
      <c r="BVP1" t="s">
        <v>4888</v>
      </c>
      <c r="BVQ1" t="s">
        <v>4889</v>
      </c>
      <c r="BVR1" t="s">
        <v>4890</v>
      </c>
      <c r="BVS1" t="s">
        <v>4891</v>
      </c>
      <c r="BVT1" t="s">
        <v>4892</v>
      </c>
      <c r="BVU1" t="s">
        <v>4893</v>
      </c>
      <c r="BVV1" t="s">
        <v>4894</v>
      </c>
      <c r="BVW1" t="s">
        <v>4895</v>
      </c>
      <c r="BVX1" t="s">
        <v>4896</v>
      </c>
      <c r="BVY1" t="s">
        <v>4897</v>
      </c>
      <c r="BVZ1" t="s">
        <v>4898</v>
      </c>
      <c r="BWA1" t="s">
        <v>4899</v>
      </c>
      <c r="BWB1" t="s">
        <v>4900</v>
      </c>
      <c r="BWC1" t="s">
        <v>4901</v>
      </c>
      <c r="BWD1" t="s">
        <v>4902</v>
      </c>
      <c r="BWE1" t="s">
        <v>4903</v>
      </c>
      <c r="BWF1" t="s">
        <v>4904</v>
      </c>
      <c r="BWG1" t="s">
        <v>4905</v>
      </c>
      <c r="BWH1" t="s">
        <v>4906</v>
      </c>
      <c r="BWI1" t="s">
        <v>4907</v>
      </c>
      <c r="BWJ1" t="s">
        <v>4908</v>
      </c>
      <c r="BWK1" t="s">
        <v>4909</v>
      </c>
      <c r="BWL1" t="s">
        <v>4910</v>
      </c>
      <c r="BWM1" t="s">
        <v>4911</v>
      </c>
      <c r="BWN1" t="s">
        <v>4912</v>
      </c>
      <c r="BWO1" t="s">
        <v>4913</v>
      </c>
      <c r="BWP1" t="s">
        <v>4914</v>
      </c>
      <c r="BWQ1" t="s">
        <v>4915</v>
      </c>
      <c r="BWR1" t="s">
        <v>4916</v>
      </c>
      <c r="BWS1" t="s">
        <v>4917</v>
      </c>
      <c r="BWT1" t="s">
        <v>4918</v>
      </c>
      <c r="BWU1" t="s">
        <v>4919</v>
      </c>
      <c r="BWV1" t="s">
        <v>4920</v>
      </c>
      <c r="BWW1" t="s">
        <v>4921</v>
      </c>
      <c r="BWX1" t="s">
        <v>4922</v>
      </c>
      <c r="BWY1" t="s">
        <v>4923</v>
      </c>
      <c r="BWZ1" t="s">
        <v>4924</v>
      </c>
      <c r="BXA1" t="s">
        <v>4925</v>
      </c>
      <c r="BXB1" t="s">
        <v>4926</v>
      </c>
      <c r="BXC1" t="s">
        <v>4927</v>
      </c>
      <c r="BXD1" t="s">
        <v>4928</v>
      </c>
      <c r="BXE1" t="s">
        <v>4929</v>
      </c>
      <c r="BXF1" t="s">
        <v>4930</v>
      </c>
      <c r="BXG1" t="s">
        <v>4931</v>
      </c>
      <c r="BXH1" t="s">
        <v>4932</v>
      </c>
      <c r="BXI1" t="s">
        <v>4933</v>
      </c>
      <c r="BXJ1" t="s">
        <v>4934</v>
      </c>
      <c r="BXK1" t="s">
        <v>4935</v>
      </c>
      <c r="BXL1" t="s">
        <v>4936</v>
      </c>
      <c r="BXM1" t="s">
        <v>4937</v>
      </c>
      <c r="BXN1" t="s">
        <v>4938</v>
      </c>
      <c r="BXO1" t="s">
        <v>4939</v>
      </c>
      <c r="BXP1" t="s">
        <v>4940</v>
      </c>
      <c r="BXQ1" t="s">
        <v>4941</v>
      </c>
      <c r="BXR1" t="s">
        <v>4942</v>
      </c>
      <c r="BXS1" t="s">
        <v>4943</v>
      </c>
      <c r="BXT1" t="s">
        <v>4944</v>
      </c>
      <c r="BXU1" t="s">
        <v>4945</v>
      </c>
      <c r="BXV1" t="s">
        <v>4946</v>
      </c>
      <c r="BXW1" t="s">
        <v>4947</v>
      </c>
      <c r="BXX1" t="s">
        <v>4948</v>
      </c>
      <c r="BXY1" t="s">
        <v>4949</v>
      </c>
      <c r="BXZ1" t="s">
        <v>4950</v>
      </c>
      <c r="BYA1" t="s">
        <v>4951</v>
      </c>
      <c r="BYB1" t="s">
        <v>4952</v>
      </c>
      <c r="BYC1" t="s">
        <v>4953</v>
      </c>
      <c r="BYD1" t="s">
        <v>4954</v>
      </c>
      <c r="BYE1" t="s">
        <v>4955</v>
      </c>
      <c r="BYF1" t="s">
        <v>4956</v>
      </c>
      <c r="BYG1" t="s">
        <v>4957</v>
      </c>
      <c r="BYH1" t="s">
        <v>4958</v>
      </c>
      <c r="BYI1" t="s">
        <v>4959</v>
      </c>
      <c r="BYJ1" t="s">
        <v>4960</v>
      </c>
      <c r="BYK1" t="s">
        <v>4961</v>
      </c>
      <c r="BYL1" t="s">
        <v>4962</v>
      </c>
      <c r="BYM1" t="s">
        <v>4963</v>
      </c>
      <c r="BYN1" t="s">
        <v>4964</v>
      </c>
      <c r="BYO1" t="s">
        <v>4965</v>
      </c>
      <c r="BYP1" t="s">
        <v>4966</v>
      </c>
      <c r="BYQ1" t="s">
        <v>4967</v>
      </c>
      <c r="BYR1" t="s">
        <v>4968</v>
      </c>
      <c r="BYS1" t="s">
        <v>4969</v>
      </c>
      <c r="BYT1" t="s">
        <v>4970</v>
      </c>
      <c r="BYU1" t="s">
        <v>4971</v>
      </c>
      <c r="BYV1" t="s">
        <v>4972</v>
      </c>
      <c r="BYW1" t="s">
        <v>4973</v>
      </c>
      <c r="BYX1" t="s">
        <v>4974</v>
      </c>
      <c r="BYY1" t="s">
        <v>4975</v>
      </c>
      <c r="BYZ1" t="s">
        <v>4976</v>
      </c>
      <c r="BZA1" t="s">
        <v>4977</v>
      </c>
      <c r="BZB1" t="s">
        <v>4978</v>
      </c>
      <c r="BZC1" t="s">
        <v>4979</v>
      </c>
      <c r="BZD1" t="s">
        <v>4980</v>
      </c>
      <c r="BZE1" t="s">
        <v>4981</v>
      </c>
      <c r="BZF1" t="s">
        <v>4982</v>
      </c>
      <c r="BZG1" t="s">
        <v>4983</v>
      </c>
      <c r="BZH1" t="s">
        <v>4984</v>
      </c>
      <c r="BZI1" t="s">
        <v>4985</v>
      </c>
      <c r="BZJ1" t="s">
        <v>4986</v>
      </c>
      <c r="BZK1" t="s">
        <v>4987</v>
      </c>
      <c r="BZL1" t="s">
        <v>4988</v>
      </c>
      <c r="BZM1" t="s">
        <v>4989</v>
      </c>
      <c r="BZN1" t="s">
        <v>4990</v>
      </c>
      <c r="BZO1" t="s">
        <v>4991</v>
      </c>
      <c r="BZP1" t="s">
        <v>4992</v>
      </c>
      <c r="BZQ1" t="s">
        <v>4993</v>
      </c>
      <c r="BZR1" t="s">
        <v>4994</v>
      </c>
      <c r="BZS1" t="s">
        <v>4995</v>
      </c>
      <c r="BZT1" t="s">
        <v>4996</v>
      </c>
      <c r="BZU1" t="s">
        <v>4997</v>
      </c>
      <c r="BZV1" t="s">
        <v>4998</v>
      </c>
      <c r="BZW1" t="s">
        <v>4999</v>
      </c>
      <c r="BZX1" t="s">
        <v>5000</v>
      </c>
      <c r="BZY1" t="s">
        <v>5001</v>
      </c>
      <c r="BZZ1" t="s">
        <v>5002</v>
      </c>
      <c r="CAA1" t="s">
        <v>5003</v>
      </c>
      <c r="CAB1" t="s">
        <v>5004</v>
      </c>
      <c r="CAC1" t="s">
        <v>5005</v>
      </c>
      <c r="CAD1" t="s">
        <v>5006</v>
      </c>
      <c r="CAE1" t="s">
        <v>5007</v>
      </c>
      <c r="CAF1" t="s">
        <v>5008</v>
      </c>
      <c r="CAG1" t="s">
        <v>5009</v>
      </c>
      <c r="CAH1" t="s">
        <v>5010</v>
      </c>
      <c r="CAI1" t="s">
        <v>5011</v>
      </c>
      <c r="CAJ1" t="s">
        <v>5012</v>
      </c>
      <c r="CAK1" t="s">
        <v>5013</v>
      </c>
      <c r="CAL1" t="s">
        <v>5014</v>
      </c>
      <c r="CAM1" t="s">
        <v>5015</v>
      </c>
      <c r="CAN1" t="s">
        <v>5016</v>
      </c>
      <c r="CAO1" t="s">
        <v>5017</v>
      </c>
      <c r="CAP1" t="s">
        <v>5018</v>
      </c>
      <c r="CAQ1" t="s">
        <v>5019</v>
      </c>
      <c r="CAR1" t="s">
        <v>5020</v>
      </c>
      <c r="CAS1" t="s">
        <v>5021</v>
      </c>
      <c r="CAT1" t="s">
        <v>5022</v>
      </c>
      <c r="CAU1" t="s">
        <v>5023</v>
      </c>
      <c r="CAV1" t="s">
        <v>5024</v>
      </c>
      <c r="CAW1" t="s">
        <v>5025</v>
      </c>
      <c r="CAX1" t="s">
        <v>5026</v>
      </c>
      <c r="CAY1" t="s">
        <v>5027</v>
      </c>
      <c r="CAZ1" t="s">
        <v>5028</v>
      </c>
      <c r="CBA1" t="s">
        <v>5029</v>
      </c>
      <c r="CBB1" t="s">
        <v>5030</v>
      </c>
      <c r="CBC1" t="s">
        <v>5031</v>
      </c>
      <c r="CBD1" t="s">
        <v>5032</v>
      </c>
      <c r="CBE1" t="s">
        <v>5033</v>
      </c>
      <c r="CBF1" t="s">
        <v>5034</v>
      </c>
      <c r="CBG1" t="s">
        <v>5035</v>
      </c>
      <c r="CBH1" t="s">
        <v>5036</v>
      </c>
      <c r="CBI1" t="s">
        <v>5037</v>
      </c>
      <c r="CBJ1" t="s">
        <v>5038</v>
      </c>
      <c r="CBK1" t="s">
        <v>5039</v>
      </c>
      <c r="CBL1" t="s">
        <v>5040</v>
      </c>
      <c r="CBM1" t="s">
        <v>5041</v>
      </c>
      <c r="CBN1" t="s">
        <v>5042</v>
      </c>
      <c r="CBO1" t="s">
        <v>5043</v>
      </c>
      <c r="CBP1" t="s">
        <v>5044</v>
      </c>
      <c r="CBQ1" t="s">
        <v>5045</v>
      </c>
      <c r="CBR1" t="s">
        <v>5046</v>
      </c>
      <c r="CBS1" t="s">
        <v>5047</v>
      </c>
      <c r="CBT1" t="s">
        <v>5048</v>
      </c>
      <c r="CBU1" t="s">
        <v>5049</v>
      </c>
      <c r="CBV1" t="s">
        <v>5050</v>
      </c>
      <c r="CBW1" t="s">
        <v>5051</v>
      </c>
      <c r="CBX1" t="s">
        <v>5052</v>
      </c>
      <c r="CBY1" t="s">
        <v>5053</v>
      </c>
      <c r="CBZ1" t="s">
        <v>5054</v>
      </c>
      <c r="CCA1" t="s">
        <v>5055</v>
      </c>
      <c r="CCB1" t="s">
        <v>5056</v>
      </c>
      <c r="CCC1" t="s">
        <v>5057</v>
      </c>
      <c r="CCD1" t="s">
        <v>5058</v>
      </c>
      <c r="CCE1" t="s">
        <v>5059</v>
      </c>
      <c r="CCF1" t="s">
        <v>5060</v>
      </c>
      <c r="CCG1" t="s">
        <v>5061</v>
      </c>
      <c r="CCH1" t="s">
        <v>5062</v>
      </c>
      <c r="CCI1" t="s">
        <v>5063</v>
      </c>
      <c r="CCJ1" t="s">
        <v>5064</v>
      </c>
      <c r="CCK1" t="s">
        <v>5065</v>
      </c>
      <c r="CCL1" t="s">
        <v>5066</v>
      </c>
      <c r="CCM1" t="s">
        <v>5067</v>
      </c>
      <c r="CCN1" t="s">
        <v>5068</v>
      </c>
      <c r="CCO1" t="s">
        <v>5069</v>
      </c>
      <c r="CCP1" t="s">
        <v>5070</v>
      </c>
      <c r="CCQ1" t="s">
        <v>5071</v>
      </c>
      <c r="CCR1" t="s">
        <v>5072</v>
      </c>
      <c r="CCS1" t="s">
        <v>5073</v>
      </c>
      <c r="CCT1" t="s">
        <v>5074</v>
      </c>
      <c r="CCU1" t="s">
        <v>5075</v>
      </c>
      <c r="CCV1" t="s">
        <v>5076</v>
      </c>
      <c r="CCW1" t="s">
        <v>5077</v>
      </c>
      <c r="CCX1" t="s">
        <v>5078</v>
      </c>
      <c r="CCY1" t="s">
        <v>5079</v>
      </c>
      <c r="CCZ1" t="s">
        <v>5080</v>
      </c>
      <c r="CDA1" t="s">
        <v>5081</v>
      </c>
      <c r="CDB1" t="s">
        <v>5082</v>
      </c>
      <c r="CDC1" t="s">
        <v>5083</v>
      </c>
      <c r="CDD1" t="s">
        <v>5084</v>
      </c>
      <c r="CDE1" t="s">
        <v>5085</v>
      </c>
      <c r="CDF1" t="s">
        <v>5086</v>
      </c>
      <c r="CDG1" t="s">
        <v>5087</v>
      </c>
      <c r="CDH1" t="s">
        <v>5088</v>
      </c>
      <c r="CDI1" t="s">
        <v>5089</v>
      </c>
      <c r="CDJ1" t="s">
        <v>5090</v>
      </c>
      <c r="CDK1" t="s">
        <v>5091</v>
      </c>
      <c r="CDL1" t="s">
        <v>5092</v>
      </c>
      <c r="CDM1" t="s">
        <v>5093</v>
      </c>
      <c r="CDN1" t="s">
        <v>5094</v>
      </c>
      <c r="CDO1" t="s">
        <v>5095</v>
      </c>
      <c r="CDP1" t="s">
        <v>5096</v>
      </c>
      <c r="CDQ1" t="s">
        <v>5097</v>
      </c>
      <c r="CDR1" t="s">
        <v>5098</v>
      </c>
      <c r="CDS1" t="s">
        <v>5099</v>
      </c>
      <c r="CDT1" t="s">
        <v>5100</v>
      </c>
      <c r="CDU1" t="s">
        <v>5101</v>
      </c>
      <c r="CDV1" t="s">
        <v>5102</v>
      </c>
      <c r="CDW1" t="s">
        <v>5103</v>
      </c>
      <c r="CDX1" t="s">
        <v>5104</v>
      </c>
      <c r="CDY1" t="s">
        <v>5105</v>
      </c>
      <c r="CDZ1" t="s">
        <v>5106</v>
      </c>
      <c r="CEA1" t="s">
        <v>5107</v>
      </c>
      <c r="CEB1" t="s">
        <v>5108</v>
      </c>
      <c r="CEC1" t="s">
        <v>5109</v>
      </c>
      <c r="CED1" t="s">
        <v>5110</v>
      </c>
      <c r="CEE1" t="s">
        <v>5111</v>
      </c>
      <c r="CEF1" t="s">
        <v>5112</v>
      </c>
      <c r="CEG1" t="s">
        <v>5113</v>
      </c>
      <c r="CEH1" t="s">
        <v>5114</v>
      </c>
      <c r="CEI1" t="s">
        <v>5115</v>
      </c>
      <c r="CEJ1" t="s">
        <v>5116</v>
      </c>
      <c r="CEK1" t="s">
        <v>5117</v>
      </c>
      <c r="CEL1" t="s">
        <v>5118</v>
      </c>
      <c r="CEM1" t="s">
        <v>5119</v>
      </c>
      <c r="CEN1" t="s">
        <v>5120</v>
      </c>
      <c r="CEO1" t="s">
        <v>5121</v>
      </c>
      <c r="CEP1" t="s">
        <v>5122</v>
      </c>
      <c r="CEQ1" t="s">
        <v>5123</v>
      </c>
      <c r="CER1" t="s">
        <v>5124</v>
      </c>
      <c r="CES1" t="s">
        <v>5125</v>
      </c>
      <c r="CET1" t="s">
        <v>5126</v>
      </c>
      <c r="CEU1" t="s">
        <v>5127</v>
      </c>
      <c r="CEV1" t="s">
        <v>5128</v>
      </c>
      <c r="CEW1" t="s">
        <v>5129</v>
      </c>
      <c r="CEX1" t="s">
        <v>5130</v>
      </c>
      <c r="CEY1" t="s">
        <v>5131</v>
      </c>
      <c r="CEZ1" t="s">
        <v>5132</v>
      </c>
      <c r="CFA1" t="s">
        <v>5133</v>
      </c>
      <c r="CFB1" t="s">
        <v>5134</v>
      </c>
      <c r="CFC1" t="s">
        <v>5135</v>
      </c>
      <c r="CFD1" t="s">
        <v>5136</v>
      </c>
      <c r="CFE1" t="s">
        <v>5137</v>
      </c>
      <c r="CFF1" t="s">
        <v>5138</v>
      </c>
      <c r="CFG1" t="s">
        <v>5139</v>
      </c>
      <c r="CFH1" t="s">
        <v>5140</v>
      </c>
      <c r="CFI1" t="s">
        <v>5141</v>
      </c>
      <c r="CFJ1" t="s">
        <v>5142</v>
      </c>
      <c r="CFK1" t="s">
        <v>5143</v>
      </c>
      <c r="CFL1" t="s">
        <v>5144</v>
      </c>
      <c r="CFM1" t="s">
        <v>5145</v>
      </c>
      <c r="CFN1" t="s">
        <v>5146</v>
      </c>
      <c r="CFO1" t="s">
        <v>5147</v>
      </c>
      <c r="CFP1" t="s">
        <v>5148</v>
      </c>
      <c r="CFQ1" t="s">
        <v>5149</v>
      </c>
      <c r="CFR1" t="s">
        <v>5150</v>
      </c>
      <c r="CFS1" t="s">
        <v>5151</v>
      </c>
      <c r="CFT1" t="s">
        <v>5152</v>
      </c>
      <c r="CFU1" t="s">
        <v>5153</v>
      </c>
      <c r="CFV1" t="s">
        <v>5154</v>
      </c>
      <c r="CFW1" t="s">
        <v>5155</v>
      </c>
      <c r="CFX1" t="s">
        <v>5156</v>
      </c>
      <c r="CFY1" t="s">
        <v>5157</v>
      </c>
      <c r="CFZ1" t="s">
        <v>5158</v>
      </c>
      <c r="CGA1" t="s">
        <v>5159</v>
      </c>
      <c r="CGB1" t="s">
        <v>5160</v>
      </c>
      <c r="CGC1" t="s">
        <v>5161</v>
      </c>
      <c r="CGD1" t="s">
        <v>5162</v>
      </c>
      <c r="CGE1" t="s">
        <v>5163</v>
      </c>
      <c r="CGF1" t="s">
        <v>5164</v>
      </c>
      <c r="CGG1" t="s">
        <v>5165</v>
      </c>
      <c r="CGH1" t="s">
        <v>5166</v>
      </c>
      <c r="CGI1" t="s">
        <v>5167</v>
      </c>
      <c r="CGJ1" t="s">
        <v>5168</v>
      </c>
      <c r="CGK1" t="s">
        <v>5169</v>
      </c>
      <c r="CGL1" t="s">
        <v>5170</v>
      </c>
      <c r="CGM1" t="s">
        <v>5171</v>
      </c>
      <c r="CGN1" t="s">
        <v>5172</v>
      </c>
      <c r="CGO1" t="s">
        <v>5173</v>
      </c>
      <c r="CGP1" t="s">
        <v>5174</v>
      </c>
      <c r="CGQ1" t="s">
        <v>5175</v>
      </c>
      <c r="CGR1" t="s">
        <v>5176</v>
      </c>
      <c r="CGS1" t="s">
        <v>5177</v>
      </c>
      <c r="CGT1" t="s">
        <v>5178</v>
      </c>
      <c r="CGU1" t="s">
        <v>5179</v>
      </c>
      <c r="CGV1" t="s">
        <v>5180</v>
      </c>
      <c r="CGW1" t="s">
        <v>5181</v>
      </c>
      <c r="CGX1" t="s">
        <v>5182</v>
      </c>
      <c r="CGY1" t="s">
        <v>5183</v>
      </c>
      <c r="CGZ1" t="s">
        <v>5184</v>
      </c>
      <c r="CHA1" t="s">
        <v>5185</v>
      </c>
      <c r="CHB1" t="s">
        <v>5186</v>
      </c>
      <c r="CHC1" t="s">
        <v>5187</v>
      </c>
      <c r="CHD1" t="s">
        <v>5188</v>
      </c>
      <c r="CHE1" t="s">
        <v>5189</v>
      </c>
      <c r="CHF1" t="s">
        <v>5190</v>
      </c>
      <c r="CHG1" t="s">
        <v>5191</v>
      </c>
      <c r="CHH1" t="s">
        <v>5192</v>
      </c>
      <c r="CHI1" t="s">
        <v>5193</v>
      </c>
      <c r="CHJ1" t="s">
        <v>5194</v>
      </c>
      <c r="CHK1" t="s">
        <v>5195</v>
      </c>
      <c r="CHL1" t="s">
        <v>5196</v>
      </c>
      <c r="CHM1" t="s">
        <v>5197</v>
      </c>
      <c r="CHN1" t="s">
        <v>5198</v>
      </c>
      <c r="CHO1" t="s">
        <v>5199</v>
      </c>
      <c r="CHP1" t="s">
        <v>5200</v>
      </c>
      <c r="CHQ1" t="s">
        <v>5201</v>
      </c>
      <c r="CHR1" t="s">
        <v>5202</v>
      </c>
      <c r="CHS1" t="s">
        <v>5203</v>
      </c>
      <c r="CHT1" t="s">
        <v>5204</v>
      </c>
      <c r="CHU1" t="s">
        <v>5205</v>
      </c>
      <c r="CHV1" t="s">
        <v>5206</v>
      </c>
      <c r="CHW1" t="s">
        <v>5207</v>
      </c>
      <c r="CHX1" t="s">
        <v>5208</v>
      </c>
      <c r="CHY1" t="s">
        <v>5209</v>
      </c>
      <c r="CHZ1" t="s">
        <v>5210</v>
      </c>
      <c r="CIA1" t="s">
        <v>5211</v>
      </c>
      <c r="CIB1" t="s">
        <v>5212</v>
      </c>
      <c r="CIC1" t="s">
        <v>5213</v>
      </c>
      <c r="CID1" t="s">
        <v>5214</v>
      </c>
      <c r="CIE1" t="s">
        <v>5215</v>
      </c>
      <c r="CIF1" t="s">
        <v>5216</v>
      </c>
      <c r="CIG1" t="s">
        <v>5217</v>
      </c>
      <c r="CIH1" t="s">
        <v>5218</v>
      </c>
      <c r="CII1" t="s">
        <v>5219</v>
      </c>
      <c r="CIJ1" t="s">
        <v>5220</v>
      </c>
      <c r="CIK1" t="s">
        <v>5221</v>
      </c>
      <c r="CIL1" t="s">
        <v>5222</v>
      </c>
      <c r="CIM1" t="s">
        <v>5223</v>
      </c>
      <c r="CIN1" t="s">
        <v>5224</v>
      </c>
      <c r="CIO1" t="s">
        <v>5225</v>
      </c>
      <c r="CIP1" t="s">
        <v>5226</v>
      </c>
      <c r="CIQ1" t="s">
        <v>5227</v>
      </c>
      <c r="CIR1" t="s">
        <v>5228</v>
      </c>
      <c r="CIS1" t="s">
        <v>5229</v>
      </c>
      <c r="CIT1" t="s">
        <v>5230</v>
      </c>
      <c r="CIU1" t="s">
        <v>5231</v>
      </c>
      <c r="CIV1" t="s">
        <v>5232</v>
      </c>
      <c r="CIW1" t="s">
        <v>5233</v>
      </c>
      <c r="CIX1" t="s">
        <v>5234</v>
      </c>
      <c r="CIY1" t="s">
        <v>5235</v>
      </c>
      <c r="CIZ1" t="s">
        <v>5236</v>
      </c>
      <c r="CJA1" t="s">
        <v>5237</v>
      </c>
      <c r="CJB1" t="s">
        <v>5238</v>
      </c>
      <c r="CJC1" t="s">
        <v>5239</v>
      </c>
      <c r="CJD1" t="s">
        <v>5240</v>
      </c>
      <c r="CJE1" t="s">
        <v>5241</v>
      </c>
      <c r="CJF1" t="s">
        <v>5242</v>
      </c>
      <c r="CJG1" t="s">
        <v>5243</v>
      </c>
      <c r="CJH1" t="s">
        <v>5244</v>
      </c>
      <c r="CJI1" t="s">
        <v>5245</v>
      </c>
      <c r="CJJ1" t="s">
        <v>5246</v>
      </c>
      <c r="CJK1" t="s">
        <v>5247</v>
      </c>
      <c r="CJL1" t="s">
        <v>5248</v>
      </c>
      <c r="CJM1" t="s">
        <v>5249</v>
      </c>
      <c r="CJN1" t="s">
        <v>5250</v>
      </c>
      <c r="CJO1" t="s">
        <v>5251</v>
      </c>
      <c r="CJP1" t="s">
        <v>5252</v>
      </c>
      <c r="CJQ1" t="s">
        <v>5253</v>
      </c>
      <c r="CJR1" t="s">
        <v>5254</v>
      </c>
      <c r="CJS1" t="s">
        <v>5255</v>
      </c>
      <c r="CJT1" t="s">
        <v>5256</v>
      </c>
      <c r="CJU1" t="s">
        <v>5257</v>
      </c>
      <c r="CJV1" t="s">
        <v>5258</v>
      </c>
      <c r="CJW1" t="s">
        <v>5259</v>
      </c>
      <c r="CJX1" t="s">
        <v>5260</v>
      </c>
      <c r="CJY1" t="s">
        <v>5261</v>
      </c>
      <c r="CJZ1" t="s">
        <v>5262</v>
      </c>
      <c r="CKA1" t="s">
        <v>5263</v>
      </c>
      <c r="CKB1" t="s">
        <v>5264</v>
      </c>
      <c r="CKC1" t="s">
        <v>5265</v>
      </c>
      <c r="CKD1" t="s">
        <v>5266</v>
      </c>
      <c r="CKE1" t="s">
        <v>5267</v>
      </c>
      <c r="CKF1" t="s">
        <v>5268</v>
      </c>
      <c r="CKG1" t="s">
        <v>5269</v>
      </c>
      <c r="CKH1" t="s">
        <v>5270</v>
      </c>
      <c r="CKI1" t="s">
        <v>5271</v>
      </c>
      <c r="CKJ1" t="s">
        <v>5272</v>
      </c>
      <c r="CKK1" t="s">
        <v>5273</v>
      </c>
      <c r="CKL1" t="s">
        <v>5274</v>
      </c>
      <c r="CKM1" t="s">
        <v>5275</v>
      </c>
      <c r="CKN1" t="s">
        <v>5276</v>
      </c>
      <c r="CKO1" t="s">
        <v>5277</v>
      </c>
      <c r="CKP1" t="s">
        <v>5278</v>
      </c>
      <c r="CKQ1" t="s">
        <v>5279</v>
      </c>
      <c r="CKR1" t="s">
        <v>5280</v>
      </c>
      <c r="CKS1" t="s">
        <v>5281</v>
      </c>
      <c r="CKT1" t="s">
        <v>5282</v>
      </c>
      <c r="CKU1" t="s">
        <v>5283</v>
      </c>
      <c r="CKV1" t="s">
        <v>5284</v>
      </c>
      <c r="CKW1" t="s">
        <v>5285</v>
      </c>
      <c r="CKX1" t="s">
        <v>5286</v>
      </c>
      <c r="CKY1" t="s">
        <v>5287</v>
      </c>
      <c r="CKZ1" t="s">
        <v>5288</v>
      </c>
      <c r="CLA1" t="s">
        <v>5289</v>
      </c>
      <c r="CLB1" t="s">
        <v>5290</v>
      </c>
      <c r="CLC1" t="s">
        <v>5291</v>
      </c>
      <c r="CLD1" t="s">
        <v>5292</v>
      </c>
      <c r="CLE1" t="s">
        <v>5293</v>
      </c>
      <c r="CLF1" t="s">
        <v>5294</v>
      </c>
      <c r="CLG1" t="s">
        <v>5295</v>
      </c>
      <c r="CLH1" t="s">
        <v>5296</v>
      </c>
      <c r="CLI1" t="s">
        <v>5297</v>
      </c>
      <c r="CLJ1" t="s">
        <v>5298</v>
      </c>
      <c r="CLK1" t="s">
        <v>5299</v>
      </c>
      <c r="CLL1" t="s">
        <v>5300</v>
      </c>
      <c r="CLM1" t="s">
        <v>5301</v>
      </c>
      <c r="CLN1" t="s">
        <v>5302</v>
      </c>
      <c r="CLO1" t="s">
        <v>5303</v>
      </c>
      <c r="CLP1" t="s">
        <v>5304</v>
      </c>
      <c r="CLQ1" t="s">
        <v>5305</v>
      </c>
      <c r="CLR1" t="s">
        <v>5306</v>
      </c>
      <c r="CLS1" t="s">
        <v>5307</v>
      </c>
      <c r="CLT1" t="s">
        <v>5308</v>
      </c>
      <c r="CLU1" t="s">
        <v>5309</v>
      </c>
      <c r="CLV1" t="s">
        <v>5310</v>
      </c>
      <c r="CLW1" t="s">
        <v>5311</v>
      </c>
      <c r="CLX1" t="s">
        <v>5312</v>
      </c>
      <c r="CLY1" t="s">
        <v>5313</v>
      </c>
      <c r="CLZ1" t="s">
        <v>5314</v>
      </c>
      <c r="CMA1" t="s">
        <v>5315</v>
      </c>
      <c r="CMB1" t="s">
        <v>5316</v>
      </c>
      <c r="CMC1" t="s">
        <v>5317</v>
      </c>
      <c r="CMD1" t="s">
        <v>5318</v>
      </c>
      <c r="CME1" t="s">
        <v>5319</v>
      </c>
      <c r="CMF1" t="s">
        <v>5320</v>
      </c>
      <c r="CMG1" t="s">
        <v>5321</v>
      </c>
      <c r="CMH1" t="s">
        <v>5322</v>
      </c>
      <c r="CMI1" t="s">
        <v>5323</v>
      </c>
      <c r="CMJ1" t="s">
        <v>5324</v>
      </c>
      <c r="CMK1" t="s">
        <v>5325</v>
      </c>
      <c r="CML1" t="s">
        <v>5326</v>
      </c>
      <c r="CMM1" t="s">
        <v>5327</v>
      </c>
      <c r="CMN1" t="s">
        <v>5328</v>
      </c>
      <c r="CMO1" t="s">
        <v>5329</v>
      </c>
      <c r="CMP1" t="s">
        <v>5330</v>
      </c>
      <c r="CMQ1" t="s">
        <v>5331</v>
      </c>
      <c r="CMR1" t="s">
        <v>5332</v>
      </c>
      <c r="CMS1" t="s">
        <v>5333</v>
      </c>
      <c r="CMT1" t="s">
        <v>5334</v>
      </c>
      <c r="CMU1" t="s">
        <v>5335</v>
      </c>
      <c r="CMV1" t="s">
        <v>5336</v>
      </c>
      <c r="CMW1" t="s">
        <v>5337</v>
      </c>
      <c r="CMX1" t="s">
        <v>5338</v>
      </c>
      <c r="CMY1" t="s">
        <v>5339</v>
      </c>
      <c r="CMZ1" t="s">
        <v>5340</v>
      </c>
      <c r="CNA1" t="s">
        <v>5341</v>
      </c>
      <c r="CNB1" t="s">
        <v>5342</v>
      </c>
      <c r="CNC1" t="s">
        <v>5343</v>
      </c>
      <c r="CND1" t="s">
        <v>5344</v>
      </c>
      <c r="CNE1" t="s">
        <v>5345</v>
      </c>
      <c r="CNF1" t="s">
        <v>5346</v>
      </c>
      <c r="CNG1" t="s">
        <v>5347</v>
      </c>
      <c r="CNH1" t="s">
        <v>5348</v>
      </c>
      <c r="CNI1" t="s">
        <v>5349</v>
      </c>
      <c r="CNJ1" t="s">
        <v>5350</v>
      </c>
      <c r="CNK1" t="s">
        <v>5351</v>
      </c>
      <c r="CNL1" t="s">
        <v>5352</v>
      </c>
      <c r="CNM1" t="s">
        <v>5353</v>
      </c>
      <c r="CNN1" t="s">
        <v>5354</v>
      </c>
      <c r="CNO1" t="s">
        <v>5355</v>
      </c>
      <c r="CNP1" t="s">
        <v>5356</v>
      </c>
      <c r="CNQ1" t="s">
        <v>5357</v>
      </c>
      <c r="CNR1" t="s">
        <v>5358</v>
      </c>
      <c r="CNS1" t="s">
        <v>5359</v>
      </c>
      <c r="CNT1" t="s">
        <v>5360</v>
      </c>
      <c r="CNU1" t="s">
        <v>5361</v>
      </c>
      <c r="CNV1" t="s">
        <v>5362</v>
      </c>
      <c r="CNW1" t="s">
        <v>5363</v>
      </c>
      <c r="CNX1" t="s">
        <v>5364</v>
      </c>
      <c r="CNY1" t="s">
        <v>5365</v>
      </c>
      <c r="CNZ1" t="s">
        <v>5366</v>
      </c>
      <c r="COA1" t="s">
        <v>5367</v>
      </c>
      <c r="COB1" t="s">
        <v>5368</v>
      </c>
      <c r="COC1" t="s">
        <v>5369</v>
      </c>
      <c r="COD1" t="s">
        <v>5370</v>
      </c>
      <c r="COE1" t="s">
        <v>5371</v>
      </c>
      <c r="COF1" t="s">
        <v>5372</v>
      </c>
      <c r="COG1" t="s">
        <v>5373</v>
      </c>
      <c r="COH1" t="s">
        <v>5374</v>
      </c>
      <c r="COI1" t="s">
        <v>5375</v>
      </c>
      <c r="COJ1" t="s">
        <v>5376</v>
      </c>
      <c r="COK1" t="s">
        <v>5377</v>
      </c>
      <c r="COL1" t="s">
        <v>5378</v>
      </c>
      <c r="COM1" t="s">
        <v>5379</v>
      </c>
      <c r="CON1" t="s">
        <v>5380</v>
      </c>
      <c r="COO1" t="s">
        <v>5381</v>
      </c>
      <c r="COP1" t="s">
        <v>5382</v>
      </c>
      <c r="COQ1" t="s">
        <v>5383</v>
      </c>
      <c r="COR1" t="s">
        <v>5384</v>
      </c>
      <c r="COS1" t="s">
        <v>5385</v>
      </c>
      <c r="COT1" t="s">
        <v>5386</v>
      </c>
      <c r="COU1" t="s">
        <v>5387</v>
      </c>
      <c r="COV1" t="s">
        <v>5388</v>
      </c>
      <c r="COW1" t="s">
        <v>5389</v>
      </c>
      <c r="COX1" t="s">
        <v>5390</v>
      </c>
      <c r="COY1" t="s">
        <v>5391</v>
      </c>
      <c r="COZ1" t="s">
        <v>5392</v>
      </c>
      <c r="CPA1" t="s">
        <v>5393</v>
      </c>
      <c r="CPB1" t="s">
        <v>5394</v>
      </c>
      <c r="CPC1" t="s">
        <v>5395</v>
      </c>
      <c r="CPD1" t="s">
        <v>5396</v>
      </c>
      <c r="CPE1" t="s">
        <v>5397</v>
      </c>
      <c r="CPF1" t="s">
        <v>5398</v>
      </c>
      <c r="CPG1" t="s">
        <v>5399</v>
      </c>
      <c r="CPH1" t="s">
        <v>5400</v>
      </c>
      <c r="CPI1" t="s">
        <v>5401</v>
      </c>
      <c r="CPJ1" t="s">
        <v>5402</v>
      </c>
      <c r="CPK1" t="s">
        <v>5403</v>
      </c>
      <c r="CPL1" t="s">
        <v>5404</v>
      </c>
      <c r="CPM1" t="s">
        <v>5405</v>
      </c>
      <c r="CPN1" t="s">
        <v>5406</v>
      </c>
      <c r="CPO1" t="s">
        <v>5407</v>
      </c>
      <c r="CPP1" t="s">
        <v>5408</v>
      </c>
      <c r="CPQ1" t="s">
        <v>5409</v>
      </c>
      <c r="CPR1" t="s">
        <v>5410</v>
      </c>
      <c r="CPS1" t="s">
        <v>5411</v>
      </c>
      <c r="CPT1" t="s">
        <v>5412</v>
      </c>
      <c r="CPU1" t="s">
        <v>5413</v>
      </c>
      <c r="CPV1" t="s">
        <v>5414</v>
      </c>
      <c r="CPW1" t="s">
        <v>5415</v>
      </c>
      <c r="CPX1" t="s">
        <v>5416</v>
      </c>
      <c r="CPY1" t="s">
        <v>5417</v>
      </c>
      <c r="CPZ1" t="s">
        <v>5418</v>
      </c>
      <c r="CQA1" t="s">
        <v>5419</v>
      </c>
      <c r="CQB1" t="s">
        <v>5420</v>
      </c>
      <c r="CQC1" t="s">
        <v>5421</v>
      </c>
      <c r="CQD1" t="s">
        <v>5422</v>
      </c>
      <c r="CQE1" t="s">
        <v>5423</v>
      </c>
      <c r="CQF1" t="s">
        <v>5424</v>
      </c>
      <c r="CQG1" t="s">
        <v>5425</v>
      </c>
      <c r="CQH1" t="s">
        <v>5426</v>
      </c>
      <c r="CQI1" t="s">
        <v>5427</v>
      </c>
      <c r="CQJ1" t="s">
        <v>5428</v>
      </c>
      <c r="CQK1" t="s">
        <v>5429</v>
      </c>
      <c r="CQL1" t="s">
        <v>5430</v>
      </c>
      <c r="CQM1" t="s">
        <v>5431</v>
      </c>
      <c r="CQN1" t="s">
        <v>5432</v>
      </c>
      <c r="CQO1" t="s">
        <v>5433</v>
      </c>
      <c r="CQP1" t="s">
        <v>5434</v>
      </c>
      <c r="CQQ1" t="s">
        <v>5435</v>
      </c>
      <c r="CQR1" t="s">
        <v>5436</v>
      </c>
      <c r="CQS1" t="s">
        <v>5437</v>
      </c>
      <c r="CQT1" t="s">
        <v>5438</v>
      </c>
      <c r="CQU1" t="s">
        <v>5439</v>
      </c>
      <c r="CQV1" t="s">
        <v>5440</v>
      </c>
      <c r="CQW1" t="s">
        <v>5441</v>
      </c>
      <c r="CQX1" t="s">
        <v>5442</v>
      </c>
      <c r="CQY1" t="s">
        <v>5443</v>
      </c>
      <c r="CQZ1" t="s">
        <v>5444</v>
      </c>
      <c r="CRA1" t="s">
        <v>5445</v>
      </c>
      <c r="CRB1" t="s">
        <v>5446</v>
      </c>
      <c r="CRC1" t="s">
        <v>5447</v>
      </c>
      <c r="CRD1" t="s">
        <v>5448</v>
      </c>
      <c r="CRE1" t="s">
        <v>5449</v>
      </c>
      <c r="CRF1" t="s">
        <v>5450</v>
      </c>
      <c r="CRG1" t="s">
        <v>5451</v>
      </c>
      <c r="CRH1" t="s">
        <v>5452</v>
      </c>
      <c r="CRI1" t="s">
        <v>5453</v>
      </c>
      <c r="CRJ1" t="s">
        <v>5454</v>
      </c>
      <c r="CRK1" t="s">
        <v>5455</v>
      </c>
      <c r="CRL1" t="s">
        <v>5456</v>
      </c>
      <c r="CRM1" t="s">
        <v>5457</v>
      </c>
      <c r="CRN1" t="s">
        <v>5458</v>
      </c>
      <c r="CRO1" t="s">
        <v>5459</v>
      </c>
      <c r="CRP1" t="s">
        <v>5460</v>
      </c>
      <c r="CRQ1" t="s">
        <v>5461</v>
      </c>
      <c r="CRR1" t="s">
        <v>5462</v>
      </c>
      <c r="CRS1" t="s">
        <v>5463</v>
      </c>
      <c r="CRT1" t="s">
        <v>5464</v>
      </c>
      <c r="CRU1" t="s">
        <v>5465</v>
      </c>
      <c r="CRV1" t="s">
        <v>5466</v>
      </c>
      <c r="CRW1" t="s">
        <v>5467</v>
      </c>
      <c r="CRX1" t="s">
        <v>5468</v>
      </c>
      <c r="CRY1" t="s">
        <v>5469</v>
      </c>
      <c r="CRZ1" t="s">
        <v>5470</v>
      </c>
      <c r="CSA1" t="s">
        <v>5471</v>
      </c>
      <c r="CSB1" t="s">
        <v>5472</v>
      </c>
      <c r="CSC1" t="s">
        <v>5473</v>
      </c>
      <c r="CSD1" t="s">
        <v>5474</v>
      </c>
      <c r="CSE1" t="s">
        <v>5475</v>
      </c>
      <c r="CSF1" t="s">
        <v>5476</v>
      </c>
      <c r="CSG1" t="s">
        <v>5477</v>
      </c>
      <c r="CSH1" t="s">
        <v>5478</v>
      </c>
      <c r="CSI1" t="s">
        <v>5479</v>
      </c>
      <c r="CSJ1" t="s">
        <v>5480</v>
      </c>
      <c r="CSK1" t="s">
        <v>5481</v>
      </c>
      <c r="CSL1" t="s">
        <v>5482</v>
      </c>
      <c r="CSM1" t="s">
        <v>5483</v>
      </c>
      <c r="CSN1" t="s">
        <v>5484</v>
      </c>
      <c r="CSO1" t="s">
        <v>5485</v>
      </c>
      <c r="CSP1" t="s">
        <v>5486</v>
      </c>
      <c r="CSQ1" t="s">
        <v>5487</v>
      </c>
      <c r="CSR1" t="s">
        <v>5488</v>
      </c>
      <c r="CSS1" t="s">
        <v>5489</v>
      </c>
      <c r="CST1" t="s">
        <v>5490</v>
      </c>
      <c r="CSU1" t="s">
        <v>5491</v>
      </c>
      <c r="CSV1" t="s">
        <v>5492</v>
      </c>
      <c r="CSW1" t="s">
        <v>5493</v>
      </c>
      <c r="CSX1" t="s">
        <v>5494</v>
      </c>
      <c r="CSY1" t="s">
        <v>5495</v>
      </c>
      <c r="CSZ1" t="s">
        <v>5496</v>
      </c>
      <c r="CTA1" t="s">
        <v>5497</v>
      </c>
      <c r="CTB1" t="s">
        <v>5498</v>
      </c>
      <c r="CTC1" t="s">
        <v>5499</v>
      </c>
      <c r="CTD1" t="s">
        <v>5500</v>
      </c>
      <c r="CTE1" t="s">
        <v>5501</v>
      </c>
      <c r="CTF1" t="s">
        <v>5502</v>
      </c>
      <c r="CTG1" t="s">
        <v>5503</v>
      </c>
      <c r="CTH1" t="s">
        <v>5504</v>
      </c>
      <c r="CTI1" t="s">
        <v>5505</v>
      </c>
      <c r="CTJ1" t="s">
        <v>5506</v>
      </c>
      <c r="CTK1" t="s">
        <v>5507</v>
      </c>
      <c r="CTL1" t="s">
        <v>5508</v>
      </c>
      <c r="CTM1" t="s">
        <v>5509</v>
      </c>
      <c r="CTN1" t="s">
        <v>5510</v>
      </c>
      <c r="CTO1" t="s">
        <v>5511</v>
      </c>
      <c r="CTP1" t="s">
        <v>5512</v>
      </c>
      <c r="CTQ1" t="s">
        <v>5513</v>
      </c>
      <c r="CTR1" t="s">
        <v>5514</v>
      </c>
      <c r="CTS1" t="s">
        <v>5515</v>
      </c>
      <c r="CTT1" t="s">
        <v>5516</v>
      </c>
      <c r="CTU1" t="s">
        <v>5517</v>
      </c>
      <c r="CTV1" t="s">
        <v>5518</v>
      </c>
      <c r="CTW1" t="s">
        <v>5519</v>
      </c>
      <c r="CTX1" t="s">
        <v>5520</v>
      </c>
      <c r="CTY1" t="s">
        <v>5521</v>
      </c>
      <c r="CTZ1" t="s">
        <v>5522</v>
      </c>
      <c r="CUA1" t="s">
        <v>5523</v>
      </c>
      <c r="CUB1" t="s">
        <v>5524</v>
      </c>
      <c r="CUC1" t="s">
        <v>5525</v>
      </c>
      <c r="CUD1" t="s">
        <v>5526</v>
      </c>
      <c r="CUE1" t="s">
        <v>5527</v>
      </c>
      <c r="CUF1" t="s">
        <v>5528</v>
      </c>
      <c r="CUG1" t="s">
        <v>5529</v>
      </c>
      <c r="CUH1" t="s">
        <v>5530</v>
      </c>
      <c r="CUI1" t="s">
        <v>5531</v>
      </c>
      <c r="CUJ1" t="s">
        <v>5532</v>
      </c>
      <c r="CUK1" t="s">
        <v>5533</v>
      </c>
      <c r="CUL1" t="s">
        <v>5534</v>
      </c>
      <c r="CUM1" t="s">
        <v>5535</v>
      </c>
      <c r="CUN1" t="s">
        <v>5536</v>
      </c>
      <c r="CUO1" t="s">
        <v>5537</v>
      </c>
      <c r="CUP1" t="s">
        <v>5538</v>
      </c>
      <c r="CUQ1" t="s">
        <v>5539</v>
      </c>
      <c r="CUR1" t="s">
        <v>5540</v>
      </c>
      <c r="CUS1" t="s">
        <v>5541</v>
      </c>
      <c r="CUT1" t="s">
        <v>5542</v>
      </c>
      <c r="CUU1" t="s">
        <v>5543</v>
      </c>
      <c r="CUV1" t="s">
        <v>5544</v>
      </c>
      <c r="CUW1" t="s">
        <v>5545</v>
      </c>
      <c r="CUX1" t="s">
        <v>5546</v>
      </c>
      <c r="CUY1" t="s">
        <v>5547</v>
      </c>
      <c r="CUZ1" t="s">
        <v>5548</v>
      </c>
      <c r="CVA1" t="s">
        <v>5549</v>
      </c>
      <c r="CVB1" t="s">
        <v>5550</v>
      </c>
      <c r="CVC1" t="s">
        <v>5551</v>
      </c>
      <c r="CVD1" t="s">
        <v>5552</v>
      </c>
      <c r="CVE1" t="s">
        <v>5553</v>
      </c>
      <c r="CVF1" t="s">
        <v>5554</v>
      </c>
      <c r="CVG1" t="s">
        <v>5555</v>
      </c>
      <c r="CVH1" t="s">
        <v>5556</v>
      </c>
      <c r="CVI1" t="s">
        <v>5557</v>
      </c>
      <c r="CVJ1" t="s">
        <v>5558</v>
      </c>
      <c r="CVK1" t="s">
        <v>5559</v>
      </c>
      <c r="CVL1" t="s">
        <v>5560</v>
      </c>
      <c r="CVM1" t="s">
        <v>5561</v>
      </c>
      <c r="CVN1" t="s">
        <v>5562</v>
      </c>
      <c r="CVO1" t="s">
        <v>5563</v>
      </c>
      <c r="CVP1" t="s">
        <v>5564</v>
      </c>
      <c r="CVQ1" t="s">
        <v>5565</v>
      </c>
      <c r="CVR1" t="s">
        <v>5566</v>
      </c>
      <c r="CVS1" t="s">
        <v>5567</v>
      </c>
      <c r="CVT1" t="s">
        <v>5568</v>
      </c>
      <c r="CVU1" t="s">
        <v>5569</v>
      </c>
      <c r="CVV1" t="s">
        <v>5570</v>
      </c>
      <c r="CVW1" t="s">
        <v>5571</v>
      </c>
      <c r="CVX1" t="s">
        <v>5572</v>
      </c>
      <c r="CVY1" t="s">
        <v>5573</v>
      </c>
      <c r="CVZ1" t="s">
        <v>5574</v>
      </c>
      <c r="CWA1" t="s">
        <v>5575</v>
      </c>
      <c r="CWB1" t="s">
        <v>5576</v>
      </c>
      <c r="CWC1" t="s">
        <v>5577</v>
      </c>
      <c r="CWD1" t="s">
        <v>5578</v>
      </c>
      <c r="CWE1" t="s">
        <v>5579</v>
      </c>
      <c r="CWF1" t="s">
        <v>5580</v>
      </c>
      <c r="CWG1" t="s">
        <v>5581</v>
      </c>
      <c r="CWH1" t="s">
        <v>5582</v>
      </c>
      <c r="CWI1" t="s">
        <v>5583</v>
      </c>
      <c r="CWJ1" t="s">
        <v>5584</v>
      </c>
      <c r="CWK1" t="s">
        <v>5585</v>
      </c>
      <c r="CWL1" t="s">
        <v>5586</v>
      </c>
      <c r="CWM1" t="s">
        <v>5587</v>
      </c>
      <c r="CWN1" t="s">
        <v>5588</v>
      </c>
      <c r="CWO1" t="s">
        <v>5589</v>
      </c>
      <c r="CWP1" t="s">
        <v>5590</v>
      </c>
      <c r="CWQ1" t="s">
        <v>5591</v>
      </c>
      <c r="CWR1" t="s">
        <v>5592</v>
      </c>
      <c r="CWS1" t="s">
        <v>5593</v>
      </c>
      <c r="CWT1" t="s">
        <v>5594</v>
      </c>
      <c r="CWU1" t="s">
        <v>5595</v>
      </c>
      <c r="CWV1" t="s">
        <v>5596</v>
      </c>
      <c r="CWW1" t="s">
        <v>5597</v>
      </c>
      <c r="CWX1" t="s">
        <v>5598</v>
      </c>
      <c r="CWY1" t="s">
        <v>5599</v>
      </c>
      <c r="CWZ1" t="s">
        <v>5600</v>
      </c>
      <c r="CXA1" t="s">
        <v>5601</v>
      </c>
      <c r="CXB1" t="s">
        <v>5602</v>
      </c>
      <c r="CXC1" t="s">
        <v>5603</v>
      </c>
      <c r="CXD1" t="s">
        <v>5604</v>
      </c>
      <c r="CXE1" t="s">
        <v>5605</v>
      </c>
      <c r="CXF1" t="s">
        <v>5606</v>
      </c>
      <c r="CXG1" t="s">
        <v>5607</v>
      </c>
      <c r="CXH1" t="s">
        <v>5608</v>
      </c>
      <c r="CXI1" t="s">
        <v>5609</v>
      </c>
      <c r="CXJ1" t="s">
        <v>5610</v>
      </c>
      <c r="CXK1" t="s">
        <v>5611</v>
      </c>
      <c r="CXL1" t="s">
        <v>5612</v>
      </c>
      <c r="CXM1" t="s">
        <v>5613</v>
      </c>
      <c r="CXN1" t="s">
        <v>5614</v>
      </c>
      <c r="CXO1" t="s">
        <v>5615</v>
      </c>
      <c r="CXP1" t="s">
        <v>5616</v>
      </c>
      <c r="CXQ1" t="s">
        <v>5617</v>
      </c>
      <c r="CXR1" t="s">
        <v>5618</v>
      </c>
      <c r="CXS1" t="s">
        <v>5619</v>
      </c>
      <c r="CXT1" t="s">
        <v>5620</v>
      </c>
      <c r="CXU1" t="s">
        <v>5621</v>
      </c>
      <c r="CXV1" t="s">
        <v>5622</v>
      </c>
      <c r="CXW1" t="s">
        <v>5623</v>
      </c>
      <c r="CXX1" t="s">
        <v>5624</v>
      </c>
      <c r="CXY1" t="s">
        <v>5625</v>
      </c>
      <c r="CXZ1" t="s">
        <v>5626</v>
      </c>
      <c r="CYA1" t="s">
        <v>5627</v>
      </c>
      <c r="CYB1" t="s">
        <v>5628</v>
      </c>
      <c r="CYC1" t="s">
        <v>5629</v>
      </c>
      <c r="CYD1" t="s">
        <v>5630</v>
      </c>
      <c r="CYE1" t="s">
        <v>5631</v>
      </c>
      <c r="CYF1" t="s">
        <v>5632</v>
      </c>
      <c r="CYG1" t="s">
        <v>5633</v>
      </c>
      <c r="CYH1" t="s">
        <v>5634</v>
      </c>
      <c r="CYI1" t="s">
        <v>5635</v>
      </c>
      <c r="CYJ1" t="s">
        <v>5636</v>
      </c>
      <c r="CYK1" t="s">
        <v>5637</v>
      </c>
      <c r="CYL1" t="s">
        <v>5638</v>
      </c>
      <c r="CYM1" t="s">
        <v>5639</v>
      </c>
      <c r="CYN1" t="s">
        <v>5640</v>
      </c>
      <c r="CYO1" t="s">
        <v>5641</v>
      </c>
      <c r="CYP1" t="s">
        <v>5642</v>
      </c>
      <c r="CYQ1" t="s">
        <v>5643</v>
      </c>
      <c r="CYR1" t="s">
        <v>5644</v>
      </c>
      <c r="CYS1" t="s">
        <v>5645</v>
      </c>
      <c r="CYT1" t="s">
        <v>5646</v>
      </c>
      <c r="CYU1" t="s">
        <v>5647</v>
      </c>
      <c r="CYV1" t="s">
        <v>5648</v>
      </c>
      <c r="CYW1" t="s">
        <v>5649</v>
      </c>
      <c r="CYX1" t="s">
        <v>5650</v>
      </c>
      <c r="CYY1" t="s">
        <v>5651</v>
      </c>
      <c r="CYZ1" t="s">
        <v>5652</v>
      </c>
      <c r="CZA1" t="s">
        <v>5653</v>
      </c>
      <c r="CZB1" t="s">
        <v>5654</v>
      </c>
      <c r="CZC1" t="s">
        <v>5655</v>
      </c>
      <c r="CZD1" t="s">
        <v>5656</v>
      </c>
      <c r="CZE1" t="s">
        <v>5657</v>
      </c>
      <c r="CZF1" t="s">
        <v>5658</v>
      </c>
      <c r="CZG1" t="s">
        <v>5659</v>
      </c>
      <c r="CZH1" t="s">
        <v>5660</v>
      </c>
      <c r="CZI1" t="s">
        <v>5661</v>
      </c>
      <c r="CZJ1" t="s">
        <v>5662</v>
      </c>
      <c r="CZK1" t="s">
        <v>5663</v>
      </c>
      <c r="CZL1" t="s">
        <v>5664</v>
      </c>
      <c r="CZM1" t="s">
        <v>5665</v>
      </c>
      <c r="CZN1" t="s">
        <v>5666</v>
      </c>
      <c r="CZO1" t="s">
        <v>5667</v>
      </c>
      <c r="CZP1" t="s">
        <v>5668</v>
      </c>
      <c r="CZQ1" t="s">
        <v>5669</v>
      </c>
      <c r="CZR1" t="s">
        <v>5670</v>
      </c>
      <c r="CZS1" t="s">
        <v>5671</v>
      </c>
      <c r="CZT1" t="s">
        <v>5672</v>
      </c>
      <c r="CZU1" t="s">
        <v>5673</v>
      </c>
      <c r="CZV1" t="s">
        <v>5674</v>
      </c>
      <c r="CZW1" t="s">
        <v>5675</v>
      </c>
      <c r="CZX1" t="s">
        <v>5676</v>
      </c>
      <c r="CZY1" t="s">
        <v>5677</v>
      </c>
      <c r="CZZ1" t="s">
        <v>5678</v>
      </c>
      <c r="DAA1" t="s">
        <v>5679</v>
      </c>
      <c r="DAB1" t="s">
        <v>5680</v>
      </c>
      <c r="DAC1" t="s">
        <v>5681</v>
      </c>
      <c r="DAD1" t="s">
        <v>5682</v>
      </c>
      <c r="DAE1" t="s">
        <v>5683</v>
      </c>
      <c r="DAF1" t="s">
        <v>5684</v>
      </c>
      <c r="DAG1" t="s">
        <v>5685</v>
      </c>
      <c r="DAH1" t="s">
        <v>5686</v>
      </c>
      <c r="DAI1" t="s">
        <v>5687</v>
      </c>
      <c r="DAJ1" t="s">
        <v>5688</v>
      </c>
      <c r="DAK1" t="s">
        <v>5689</v>
      </c>
      <c r="DAL1" t="s">
        <v>5690</v>
      </c>
      <c r="DAM1" t="s">
        <v>5691</v>
      </c>
      <c r="DAN1" t="s">
        <v>5692</v>
      </c>
      <c r="DAO1" t="s">
        <v>5693</v>
      </c>
      <c r="DAP1" t="s">
        <v>5694</v>
      </c>
      <c r="DAQ1" t="s">
        <v>5695</v>
      </c>
      <c r="DAR1" t="s">
        <v>5696</v>
      </c>
      <c r="DAS1" t="s">
        <v>5697</v>
      </c>
      <c r="DAT1" t="s">
        <v>5698</v>
      </c>
      <c r="DAU1" t="s">
        <v>5699</v>
      </c>
      <c r="DAV1" t="s">
        <v>5700</v>
      </c>
      <c r="DAW1" t="s">
        <v>5701</v>
      </c>
      <c r="DAX1" t="s">
        <v>5702</v>
      </c>
      <c r="DAY1" t="s">
        <v>5703</v>
      </c>
      <c r="DAZ1" t="s">
        <v>5704</v>
      </c>
      <c r="DBA1" t="s">
        <v>5705</v>
      </c>
      <c r="DBB1" t="s">
        <v>5706</v>
      </c>
      <c r="DBC1" t="s">
        <v>5707</v>
      </c>
      <c r="DBD1" t="s">
        <v>5708</v>
      </c>
      <c r="DBE1" t="s">
        <v>5709</v>
      </c>
      <c r="DBF1" t="s">
        <v>5710</v>
      </c>
      <c r="DBG1" t="s">
        <v>5711</v>
      </c>
      <c r="DBH1" t="s">
        <v>5712</v>
      </c>
      <c r="DBI1" t="s">
        <v>5713</v>
      </c>
      <c r="DBJ1" t="s">
        <v>5714</v>
      </c>
      <c r="DBK1" t="s">
        <v>5715</v>
      </c>
      <c r="DBL1" t="s">
        <v>5716</v>
      </c>
      <c r="DBM1" t="s">
        <v>5717</v>
      </c>
      <c r="DBN1" t="s">
        <v>5718</v>
      </c>
      <c r="DBO1" t="s">
        <v>5719</v>
      </c>
      <c r="DBP1" t="s">
        <v>5720</v>
      </c>
      <c r="DBQ1" t="s">
        <v>5721</v>
      </c>
      <c r="DBR1" t="s">
        <v>5722</v>
      </c>
      <c r="DBS1" t="s">
        <v>5723</v>
      </c>
      <c r="DBT1" t="s">
        <v>5724</v>
      </c>
      <c r="DBU1" t="s">
        <v>5725</v>
      </c>
      <c r="DBV1" t="s">
        <v>5726</v>
      </c>
      <c r="DBW1" t="s">
        <v>5727</v>
      </c>
      <c r="DBX1" t="s">
        <v>5728</v>
      </c>
      <c r="DBY1" t="s">
        <v>5729</v>
      </c>
      <c r="DBZ1" t="s">
        <v>5730</v>
      </c>
      <c r="DCA1" t="s">
        <v>5731</v>
      </c>
      <c r="DCB1" t="s">
        <v>5732</v>
      </c>
      <c r="DCC1" t="s">
        <v>5733</v>
      </c>
      <c r="DCD1" t="s">
        <v>5734</v>
      </c>
      <c r="DCE1" t="s">
        <v>5735</v>
      </c>
      <c r="DCF1" t="s">
        <v>5736</v>
      </c>
      <c r="DCG1" t="s">
        <v>5737</v>
      </c>
      <c r="DCH1" t="s">
        <v>5738</v>
      </c>
      <c r="DCI1" t="s">
        <v>5739</v>
      </c>
      <c r="DCJ1" t="s">
        <v>5740</v>
      </c>
      <c r="DCK1" t="s">
        <v>5741</v>
      </c>
      <c r="DCL1" t="s">
        <v>5742</v>
      </c>
      <c r="DCM1" t="s">
        <v>5743</v>
      </c>
      <c r="DCN1" t="s">
        <v>5744</v>
      </c>
      <c r="DCO1" t="s">
        <v>5745</v>
      </c>
      <c r="DCP1" t="s">
        <v>5746</v>
      </c>
      <c r="DCQ1" t="s">
        <v>5747</v>
      </c>
      <c r="DCR1" t="s">
        <v>5748</v>
      </c>
      <c r="DCS1" t="s">
        <v>5749</v>
      </c>
      <c r="DCT1" t="s">
        <v>5750</v>
      </c>
      <c r="DCU1" t="s">
        <v>5751</v>
      </c>
      <c r="DCV1" t="s">
        <v>5752</v>
      </c>
      <c r="DCW1" t="s">
        <v>5753</v>
      </c>
      <c r="DCX1" t="s">
        <v>5754</v>
      </c>
      <c r="DCY1" t="s">
        <v>5755</v>
      </c>
      <c r="DCZ1" t="s">
        <v>5756</v>
      </c>
      <c r="DDA1" t="s">
        <v>5757</v>
      </c>
      <c r="DDB1" t="s">
        <v>5758</v>
      </c>
      <c r="DDC1" t="s">
        <v>5759</v>
      </c>
      <c r="DDD1" t="s">
        <v>5760</v>
      </c>
      <c r="DDE1" t="s">
        <v>5761</v>
      </c>
      <c r="DDF1" t="s">
        <v>5762</v>
      </c>
      <c r="DDG1" t="s">
        <v>5763</v>
      </c>
      <c r="DDH1" t="s">
        <v>5764</v>
      </c>
      <c r="DDI1" t="s">
        <v>5765</v>
      </c>
      <c r="DDJ1" t="s">
        <v>5766</v>
      </c>
      <c r="DDK1" t="s">
        <v>5767</v>
      </c>
      <c r="DDL1" t="s">
        <v>5768</v>
      </c>
      <c r="DDM1" t="s">
        <v>5769</v>
      </c>
      <c r="DDN1" t="s">
        <v>5770</v>
      </c>
      <c r="DDO1" t="s">
        <v>5771</v>
      </c>
      <c r="DDP1" t="s">
        <v>5772</v>
      </c>
      <c r="DDQ1" t="s">
        <v>5773</v>
      </c>
      <c r="DDR1" t="s">
        <v>5774</v>
      </c>
      <c r="DDS1" t="s">
        <v>5775</v>
      </c>
      <c r="DDT1" t="s">
        <v>5776</v>
      </c>
      <c r="DDU1" t="s">
        <v>5777</v>
      </c>
      <c r="DDV1" t="s">
        <v>5778</v>
      </c>
      <c r="DDW1" t="s">
        <v>5779</v>
      </c>
      <c r="DDX1" t="s">
        <v>5780</v>
      </c>
      <c r="DDY1" t="s">
        <v>5781</v>
      </c>
      <c r="DDZ1" t="s">
        <v>5782</v>
      </c>
      <c r="DEA1" t="s">
        <v>5783</v>
      </c>
      <c r="DEB1" t="s">
        <v>5784</v>
      </c>
      <c r="DEC1" t="s">
        <v>5785</v>
      </c>
      <c r="DED1" t="s">
        <v>5786</v>
      </c>
      <c r="DEE1" t="s">
        <v>5787</v>
      </c>
      <c r="DEF1" t="s">
        <v>5788</v>
      </c>
      <c r="DEG1" t="s">
        <v>5789</v>
      </c>
      <c r="DEH1" t="s">
        <v>5790</v>
      </c>
      <c r="DEI1" t="s">
        <v>5791</v>
      </c>
      <c r="DEJ1" t="s">
        <v>5792</v>
      </c>
      <c r="DEK1" t="s">
        <v>5793</v>
      </c>
      <c r="DEL1" t="s">
        <v>5794</v>
      </c>
      <c r="DEM1" t="s">
        <v>5795</v>
      </c>
      <c r="DEN1" t="s">
        <v>5796</v>
      </c>
      <c r="DEO1" t="s">
        <v>5797</v>
      </c>
      <c r="DEP1" t="s">
        <v>5798</v>
      </c>
      <c r="DEQ1" t="s">
        <v>5799</v>
      </c>
      <c r="DER1" t="s">
        <v>5800</v>
      </c>
      <c r="DES1" t="s">
        <v>5801</v>
      </c>
      <c r="DET1" t="s">
        <v>5802</v>
      </c>
      <c r="DEU1" t="s">
        <v>5803</v>
      </c>
      <c r="DEV1" t="s">
        <v>5804</v>
      </c>
      <c r="DEW1" t="s">
        <v>5805</v>
      </c>
      <c r="DEX1" t="s">
        <v>5806</v>
      </c>
      <c r="DEY1" t="s">
        <v>5807</v>
      </c>
      <c r="DEZ1" t="s">
        <v>5808</v>
      </c>
      <c r="DFA1" t="s">
        <v>5809</v>
      </c>
      <c r="DFB1" t="s">
        <v>5810</v>
      </c>
      <c r="DFC1" t="s">
        <v>5811</v>
      </c>
      <c r="DFD1" t="s">
        <v>5812</v>
      </c>
      <c r="DFE1" t="s">
        <v>5813</v>
      </c>
      <c r="DFF1" t="s">
        <v>5814</v>
      </c>
      <c r="DFG1" t="s">
        <v>5815</v>
      </c>
      <c r="DFH1" t="s">
        <v>5816</v>
      </c>
      <c r="DFI1" t="s">
        <v>5817</v>
      </c>
      <c r="DFJ1" t="s">
        <v>5818</v>
      </c>
      <c r="DFK1" t="s">
        <v>5819</v>
      </c>
      <c r="DFL1" t="s">
        <v>5820</v>
      </c>
      <c r="DFM1" t="s">
        <v>5821</v>
      </c>
      <c r="DFN1" t="s">
        <v>5822</v>
      </c>
      <c r="DFO1" t="s">
        <v>5823</v>
      </c>
      <c r="DFP1" t="s">
        <v>5824</v>
      </c>
      <c r="DFQ1" t="s">
        <v>5825</v>
      </c>
      <c r="DFR1" t="s">
        <v>5826</v>
      </c>
      <c r="DFS1" t="s">
        <v>5827</v>
      </c>
      <c r="DFT1" t="s">
        <v>5828</v>
      </c>
      <c r="DFU1" t="s">
        <v>5829</v>
      </c>
      <c r="DFV1" t="s">
        <v>5830</v>
      </c>
      <c r="DFW1" t="s">
        <v>5831</v>
      </c>
      <c r="DFX1" t="s">
        <v>5832</v>
      </c>
      <c r="DFY1" t="s">
        <v>5833</v>
      </c>
      <c r="DFZ1" t="s">
        <v>5834</v>
      </c>
      <c r="DGA1" t="s">
        <v>5835</v>
      </c>
      <c r="DGB1" t="s">
        <v>5836</v>
      </c>
      <c r="DGC1" t="s">
        <v>5837</v>
      </c>
      <c r="DGD1" t="s">
        <v>5838</v>
      </c>
      <c r="DGE1" t="s">
        <v>5839</v>
      </c>
      <c r="DGF1" t="s">
        <v>5840</v>
      </c>
      <c r="DGG1" t="s">
        <v>5841</v>
      </c>
      <c r="DGH1" t="s">
        <v>5842</v>
      </c>
      <c r="DGI1" t="s">
        <v>5843</v>
      </c>
      <c r="DGJ1" t="s">
        <v>5844</v>
      </c>
      <c r="DGK1" t="s">
        <v>5845</v>
      </c>
      <c r="DGL1" t="s">
        <v>5846</v>
      </c>
      <c r="DGM1" t="s">
        <v>5847</v>
      </c>
      <c r="DGN1" t="s">
        <v>5848</v>
      </c>
      <c r="DGO1" t="s">
        <v>5849</v>
      </c>
      <c r="DGP1" t="s">
        <v>5850</v>
      </c>
      <c r="DGQ1" t="s">
        <v>5851</v>
      </c>
      <c r="DGR1" t="s">
        <v>5852</v>
      </c>
      <c r="DGS1" t="s">
        <v>5853</v>
      </c>
      <c r="DGT1" t="s">
        <v>5854</v>
      </c>
      <c r="DGU1" t="s">
        <v>5855</v>
      </c>
      <c r="DGV1" t="s">
        <v>5856</v>
      </c>
      <c r="DGW1" t="s">
        <v>5857</v>
      </c>
      <c r="DGX1" t="s">
        <v>5858</v>
      </c>
      <c r="DGY1" t="s">
        <v>5859</v>
      </c>
      <c r="DGZ1" t="s">
        <v>5860</v>
      </c>
      <c r="DHA1" t="s">
        <v>5861</v>
      </c>
      <c r="DHB1" t="s">
        <v>5862</v>
      </c>
      <c r="DHC1" t="s">
        <v>5863</v>
      </c>
      <c r="DHD1" t="s">
        <v>5864</v>
      </c>
      <c r="DHE1" t="s">
        <v>5865</v>
      </c>
      <c r="DHF1" t="s">
        <v>5866</v>
      </c>
      <c r="DHG1" t="s">
        <v>5867</v>
      </c>
      <c r="DHH1" t="s">
        <v>5868</v>
      </c>
      <c r="DHI1" t="s">
        <v>5869</v>
      </c>
      <c r="DHJ1" t="s">
        <v>5870</v>
      </c>
      <c r="DHK1" t="s">
        <v>5871</v>
      </c>
      <c r="DHL1" t="s">
        <v>5872</v>
      </c>
      <c r="DHM1" t="s">
        <v>5873</v>
      </c>
      <c r="DHN1" t="s">
        <v>5874</v>
      </c>
      <c r="DHO1" t="s">
        <v>5875</v>
      </c>
      <c r="DHP1" t="s">
        <v>5876</v>
      </c>
      <c r="DHQ1" t="s">
        <v>5877</v>
      </c>
      <c r="DHR1" t="s">
        <v>5878</v>
      </c>
      <c r="DHS1" t="s">
        <v>5879</v>
      </c>
      <c r="DHT1" t="s">
        <v>5880</v>
      </c>
      <c r="DHU1" t="s">
        <v>5881</v>
      </c>
      <c r="DHV1" t="s">
        <v>5882</v>
      </c>
      <c r="DHW1" t="s">
        <v>5883</v>
      </c>
      <c r="DHX1" t="s">
        <v>5884</v>
      </c>
      <c r="DHY1" t="s">
        <v>5885</v>
      </c>
      <c r="DHZ1" t="s">
        <v>5886</v>
      </c>
      <c r="DIA1" t="s">
        <v>5887</v>
      </c>
      <c r="DIB1" t="s">
        <v>5888</v>
      </c>
      <c r="DIC1" t="s">
        <v>5889</v>
      </c>
      <c r="DID1" t="s">
        <v>5890</v>
      </c>
      <c r="DIE1" t="s">
        <v>5891</v>
      </c>
      <c r="DIF1" t="s">
        <v>5892</v>
      </c>
      <c r="DIG1" t="s">
        <v>5893</v>
      </c>
      <c r="DIH1" t="s">
        <v>5894</v>
      </c>
      <c r="DII1" t="s">
        <v>5895</v>
      </c>
      <c r="DIJ1" t="s">
        <v>5896</v>
      </c>
      <c r="DIK1" t="s">
        <v>5897</v>
      </c>
      <c r="DIL1" t="s">
        <v>5898</v>
      </c>
      <c r="DIM1" t="s">
        <v>5899</v>
      </c>
      <c r="DIN1" t="s">
        <v>5900</v>
      </c>
      <c r="DIO1" t="s">
        <v>5901</v>
      </c>
      <c r="DIP1" t="s">
        <v>5902</v>
      </c>
      <c r="DIQ1" t="s">
        <v>5903</v>
      </c>
      <c r="DIR1" t="s">
        <v>5904</v>
      </c>
      <c r="DIS1" t="s">
        <v>5905</v>
      </c>
      <c r="DIT1" t="s">
        <v>5906</v>
      </c>
      <c r="DIU1" t="s">
        <v>5907</v>
      </c>
      <c r="DIV1" t="s">
        <v>5908</v>
      </c>
      <c r="DIW1" t="s">
        <v>5909</v>
      </c>
      <c r="DIX1" t="s">
        <v>5910</v>
      </c>
      <c r="DIY1" t="s">
        <v>5911</v>
      </c>
      <c r="DIZ1" t="s">
        <v>5912</v>
      </c>
      <c r="DJA1" t="s">
        <v>5913</v>
      </c>
      <c r="DJB1" t="s">
        <v>5914</v>
      </c>
      <c r="DJC1" t="s">
        <v>5915</v>
      </c>
      <c r="DJD1" t="s">
        <v>5916</v>
      </c>
      <c r="DJE1" t="s">
        <v>5917</v>
      </c>
      <c r="DJF1" t="s">
        <v>5918</v>
      </c>
      <c r="DJG1" t="s">
        <v>5919</v>
      </c>
      <c r="DJH1" t="s">
        <v>5920</v>
      </c>
      <c r="DJI1" t="s">
        <v>5921</v>
      </c>
      <c r="DJJ1" t="s">
        <v>5922</v>
      </c>
      <c r="DJK1" t="s">
        <v>5923</v>
      </c>
      <c r="DJL1" t="s">
        <v>5924</v>
      </c>
      <c r="DJM1" t="s">
        <v>5925</v>
      </c>
      <c r="DJN1" t="s">
        <v>5926</v>
      </c>
      <c r="DJO1" t="s">
        <v>5927</v>
      </c>
      <c r="DJP1" t="s">
        <v>5928</v>
      </c>
      <c r="DJQ1" t="s">
        <v>5929</v>
      </c>
      <c r="DJR1" t="s">
        <v>5930</v>
      </c>
      <c r="DJS1" t="s">
        <v>5931</v>
      </c>
      <c r="DJT1" t="s">
        <v>5932</v>
      </c>
      <c r="DJU1" t="s">
        <v>5933</v>
      </c>
      <c r="DJV1" t="s">
        <v>5934</v>
      </c>
      <c r="DJW1" t="s">
        <v>5935</v>
      </c>
      <c r="DJX1" t="s">
        <v>5936</v>
      </c>
      <c r="DJY1" t="s">
        <v>5937</v>
      </c>
      <c r="DJZ1" t="s">
        <v>5938</v>
      </c>
      <c r="DKA1" t="s">
        <v>5939</v>
      </c>
      <c r="DKB1" t="s">
        <v>5940</v>
      </c>
      <c r="DKC1" t="s">
        <v>5941</v>
      </c>
      <c r="DKD1" t="s">
        <v>5942</v>
      </c>
      <c r="DKE1" t="s">
        <v>5943</v>
      </c>
      <c r="DKF1" t="s">
        <v>5944</v>
      </c>
      <c r="DKG1" t="s">
        <v>5945</v>
      </c>
      <c r="DKH1" t="s">
        <v>5946</v>
      </c>
      <c r="DKI1" t="s">
        <v>5947</v>
      </c>
      <c r="DKJ1" t="s">
        <v>5948</v>
      </c>
      <c r="DKK1" t="s">
        <v>5949</v>
      </c>
      <c r="DKL1" t="s">
        <v>5950</v>
      </c>
      <c r="DKM1" t="s">
        <v>5951</v>
      </c>
      <c r="DKN1" t="s">
        <v>5952</v>
      </c>
      <c r="DKO1" t="s">
        <v>5953</v>
      </c>
      <c r="DKP1" t="s">
        <v>5954</v>
      </c>
      <c r="DKQ1" t="s">
        <v>5955</v>
      </c>
      <c r="DKR1" t="s">
        <v>5956</v>
      </c>
      <c r="DKS1" t="s">
        <v>5957</v>
      </c>
      <c r="DKT1" t="s">
        <v>5958</v>
      </c>
      <c r="DKU1" t="s">
        <v>5959</v>
      </c>
      <c r="DKV1" t="s">
        <v>5960</v>
      </c>
      <c r="DKW1" t="s">
        <v>5961</v>
      </c>
      <c r="DKX1" t="s">
        <v>5962</v>
      </c>
      <c r="DKY1" t="s">
        <v>5963</v>
      </c>
      <c r="DKZ1" t="s">
        <v>5964</v>
      </c>
      <c r="DLA1" t="s">
        <v>5965</v>
      </c>
      <c r="DLB1" t="s">
        <v>5966</v>
      </c>
      <c r="DLC1" t="s">
        <v>5967</v>
      </c>
      <c r="DLD1" t="s">
        <v>5968</v>
      </c>
      <c r="DLE1" t="s">
        <v>5969</v>
      </c>
      <c r="DLF1" t="s">
        <v>5970</v>
      </c>
      <c r="DLG1" t="s">
        <v>5971</v>
      </c>
      <c r="DLH1" t="s">
        <v>5972</v>
      </c>
      <c r="DLI1" t="s">
        <v>5973</v>
      </c>
      <c r="DLJ1" t="s">
        <v>5974</v>
      </c>
      <c r="DLK1" t="s">
        <v>5975</v>
      </c>
      <c r="DLL1" t="s">
        <v>5976</v>
      </c>
      <c r="DLM1" t="s">
        <v>5977</v>
      </c>
      <c r="DLN1" t="s">
        <v>5978</v>
      </c>
      <c r="DLO1" t="s">
        <v>5979</v>
      </c>
      <c r="DLP1" t="s">
        <v>5980</v>
      </c>
      <c r="DLQ1" t="s">
        <v>5981</v>
      </c>
      <c r="DLR1" t="s">
        <v>5982</v>
      </c>
      <c r="DLS1" t="s">
        <v>5983</v>
      </c>
      <c r="DLT1" t="s">
        <v>5984</v>
      </c>
      <c r="DLU1" t="s">
        <v>5985</v>
      </c>
      <c r="DLV1" t="s">
        <v>5986</v>
      </c>
      <c r="DLW1" t="s">
        <v>5987</v>
      </c>
      <c r="DLX1" t="s">
        <v>5988</v>
      </c>
      <c r="DLY1" t="s">
        <v>5989</v>
      </c>
      <c r="DLZ1" t="s">
        <v>5990</v>
      </c>
      <c r="DMA1" t="s">
        <v>5991</v>
      </c>
      <c r="DMB1" t="s">
        <v>5992</v>
      </c>
      <c r="DMC1" t="s">
        <v>5993</v>
      </c>
      <c r="DMD1" t="s">
        <v>5994</v>
      </c>
      <c r="DME1" t="s">
        <v>5995</v>
      </c>
      <c r="DMF1" t="s">
        <v>5996</v>
      </c>
      <c r="DMG1" t="s">
        <v>5997</v>
      </c>
      <c r="DMH1" t="s">
        <v>5998</v>
      </c>
      <c r="DMI1" t="s">
        <v>5999</v>
      </c>
      <c r="DMJ1" t="s">
        <v>6000</v>
      </c>
      <c r="DMK1" t="s">
        <v>6001</v>
      </c>
      <c r="DML1" t="s">
        <v>6002</v>
      </c>
      <c r="DMM1" t="s">
        <v>6003</v>
      </c>
      <c r="DMN1" t="s">
        <v>6004</v>
      </c>
      <c r="DMO1" t="s">
        <v>6005</v>
      </c>
      <c r="DMP1" t="s">
        <v>6006</v>
      </c>
      <c r="DMQ1" t="s">
        <v>6007</v>
      </c>
      <c r="DMR1" t="s">
        <v>6008</v>
      </c>
      <c r="DMS1" t="s">
        <v>6009</v>
      </c>
      <c r="DMT1" t="s">
        <v>6010</v>
      </c>
      <c r="DMU1" t="s">
        <v>6011</v>
      </c>
      <c r="DMV1" t="s">
        <v>6012</v>
      </c>
      <c r="DMW1" t="s">
        <v>6013</v>
      </c>
      <c r="DMX1" t="s">
        <v>6014</v>
      </c>
      <c r="DMY1" t="s">
        <v>6015</v>
      </c>
      <c r="DMZ1" t="s">
        <v>6016</v>
      </c>
      <c r="DNA1" t="s">
        <v>6017</v>
      </c>
      <c r="DNB1" t="s">
        <v>6018</v>
      </c>
      <c r="DNC1" t="s">
        <v>6019</v>
      </c>
      <c r="DND1" t="s">
        <v>6020</v>
      </c>
      <c r="DNE1" t="s">
        <v>6021</v>
      </c>
      <c r="DNF1" t="s">
        <v>6022</v>
      </c>
      <c r="DNG1" t="s">
        <v>6023</v>
      </c>
      <c r="DNH1" t="s">
        <v>6024</v>
      </c>
      <c r="DNI1" t="s">
        <v>6025</v>
      </c>
      <c r="DNJ1" t="s">
        <v>6026</v>
      </c>
      <c r="DNK1" t="s">
        <v>6027</v>
      </c>
      <c r="DNL1" t="s">
        <v>6028</v>
      </c>
      <c r="DNM1" t="s">
        <v>6029</v>
      </c>
      <c r="DNN1" t="s">
        <v>6030</v>
      </c>
      <c r="DNO1" t="s">
        <v>6031</v>
      </c>
      <c r="DNP1" t="s">
        <v>6032</v>
      </c>
      <c r="DNQ1" t="s">
        <v>6033</v>
      </c>
      <c r="DNR1" t="s">
        <v>6034</v>
      </c>
      <c r="DNS1" t="s">
        <v>6035</v>
      </c>
      <c r="DNT1" t="s">
        <v>6036</v>
      </c>
      <c r="DNU1" t="s">
        <v>6037</v>
      </c>
      <c r="DNV1" t="s">
        <v>6038</v>
      </c>
      <c r="DNW1" t="s">
        <v>6039</v>
      </c>
      <c r="DNX1" t="s">
        <v>6040</v>
      </c>
      <c r="DNY1" t="s">
        <v>6041</v>
      </c>
      <c r="DNZ1" t="s">
        <v>6042</v>
      </c>
      <c r="DOA1" t="s">
        <v>6043</v>
      </c>
      <c r="DOB1" t="s">
        <v>6044</v>
      </c>
      <c r="DOC1" t="s">
        <v>6045</v>
      </c>
      <c r="DOD1" t="s">
        <v>6046</v>
      </c>
      <c r="DOE1" t="s">
        <v>6047</v>
      </c>
      <c r="DOF1" t="s">
        <v>6048</v>
      </c>
      <c r="DOG1" t="s">
        <v>6049</v>
      </c>
      <c r="DOH1" t="s">
        <v>6050</v>
      </c>
      <c r="DOI1" t="s">
        <v>6051</v>
      </c>
      <c r="DOJ1" t="s">
        <v>6052</v>
      </c>
      <c r="DOK1" t="s">
        <v>6053</v>
      </c>
      <c r="DOL1" t="s">
        <v>6054</v>
      </c>
      <c r="DOM1" t="s">
        <v>6055</v>
      </c>
      <c r="DON1" t="s">
        <v>6056</v>
      </c>
      <c r="DOO1" t="s">
        <v>6057</v>
      </c>
      <c r="DOP1" t="s">
        <v>6058</v>
      </c>
      <c r="DOQ1" t="s">
        <v>6059</v>
      </c>
      <c r="DOR1" t="s">
        <v>6060</v>
      </c>
      <c r="DOS1" t="s">
        <v>6061</v>
      </c>
      <c r="DOT1" t="s">
        <v>6062</v>
      </c>
      <c r="DOU1" t="s">
        <v>6063</v>
      </c>
      <c r="DOV1" t="s">
        <v>6064</v>
      </c>
      <c r="DOW1" t="s">
        <v>6065</v>
      </c>
      <c r="DOX1" t="s">
        <v>6066</v>
      </c>
      <c r="DOY1" t="s">
        <v>6067</v>
      </c>
      <c r="DOZ1" t="s">
        <v>6068</v>
      </c>
      <c r="DPA1" t="s">
        <v>6069</v>
      </c>
      <c r="DPB1" t="s">
        <v>6070</v>
      </c>
      <c r="DPC1" t="s">
        <v>6071</v>
      </c>
      <c r="DPD1" t="s">
        <v>6072</v>
      </c>
      <c r="DPE1" t="s">
        <v>6073</v>
      </c>
      <c r="DPF1" t="s">
        <v>6074</v>
      </c>
      <c r="DPG1" t="s">
        <v>6075</v>
      </c>
      <c r="DPH1" t="s">
        <v>6076</v>
      </c>
      <c r="DPI1" t="s">
        <v>6077</v>
      </c>
      <c r="DPJ1" t="s">
        <v>6078</v>
      </c>
      <c r="DPK1" t="s">
        <v>6079</v>
      </c>
      <c r="DPL1" t="s">
        <v>6080</v>
      </c>
      <c r="DPM1" t="s">
        <v>6081</v>
      </c>
      <c r="DPN1" t="s">
        <v>6082</v>
      </c>
      <c r="DPO1" t="s">
        <v>6083</v>
      </c>
      <c r="DPP1" t="s">
        <v>6084</v>
      </c>
      <c r="DPQ1" t="s">
        <v>6085</v>
      </c>
      <c r="DPR1" t="s">
        <v>6086</v>
      </c>
      <c r="DPS1" t="s">
        <v>6087</v>
      </c>
      <c r="DPT1" t="s">
        <v>6088</v>
      </c>
      <c r="DPU1" t="s">
        <v>6089</v>
      </c>
      <c r="DPV1" t="s">
        <v>6090</v>
      </c>
      <c r="DPW1" t="s">
        <v>6091</v>
      </c>
      <c r="DPX1" t="s">
        <v>6092</v>
      </c>
      <c r="DPY1" t="s">
        <v>6093</v>
      </c>
      <c r="DPZ1" t="s">
        <v>6094</v>
      </c>
      <c r="DQA1" t="s">
        <v>6095</v>
      </c>
      <c r="DQB1" t="s">
        <v>6096</v>
      </c>
      <c r="DQC1" t="s">
        <v>6097</v>
      </c>
      <c r="DQD1" t="s">
        <v>6098</v>
      </c>
      <c r="DQE1" t="s">
        <v>6099</v>
      </c>
      <c r="DQF1" t="s">
        <v>6100</v>
      </c>
      <c r="DQG1" t="s">
        <v>6101</v>
      </c>
      <c r="DQH1" t="s">
        <v>6102</v>
      </c>
      <c r="DQI1" t="s">
        <v>6103</v>
      </c>
      <c r="DQJ1" t="s">
        <v>6104</v>
      </c>
      <c r="DQK1" t="s">
        <v>6105</v>
      </c>
      <c r="DQL1" t="s">
        <v>6106</v>
      </c>
      <c r="DQM1" t="s">
        <v>6107</v>
      </c>
      <c r="DQN1" t="s">
        <v>6108</v>
      </c>
      <c r="DQO1" t="s">
        <v>6109</v>
      </c>
      <c r="DQP1" t="s">
        <v>6110</v>
      </c>
      <c r="DQQ1" t="s">
        <v>6111</v>
      </c>
      <c r="DQR1" t="s">
        <v>6112</v>
      </c>
      <c r="DQS1" t="s">
        <v>6113</v>
      </c>
      <c r="DQT1" t="s">
        <v>6114</v>
      </c>
      <c r="DQU1" t="s">
        <v>6115</v>
      </c>
      <c r="DQV1" t="s">
        <v>6116</v>
      </c>
      <c r="DQW1" t="s">
        <v>6117</v>
      </c>
      <c r="DQX1" t="s">
        <v>6118</v>
      </c>
      <c r="DQY1" t="s">
        <v>6119</v>
      </c>
      <c r="DQZ1" t="s">
        <v>6120</v>
      </c>
      <c r="DRA1" t="s">
        <v>6121</v>
      </c>
      <c r="DRB1" t="s">
        <v>6122</v>
      </c>
      <c r="DRC1" t="s">
        <v>6123</v>
      </c>
      <c r="DRD1" t="s">
        <v>6124</v>
      </c>
      <c r="DRE1" t="s">
        <v>6125</v>
      </c>
      <c r="DRF1" t="s">
        <v>6126</v>
      </c>
      <c r="DRG1" t="s">
        <v>6127</v>
      </c>
      <c r="DRH1" t="s">
        <v>6128</v>
      </c>
      <c r="DRI1" t="s">
        <v>6129</v>
      </c>
      <c r="DRJ1" t="s">
        <v>6130</v>
      </c>
      <c r="DRK1" t="s">
        <v>6131</v>
      </c>
      <c r="DRL1" t="s">
        <v>6132</v>
      </c>
      <c r="DRM1" t="s">
        <v>6133</v>
      </c>
      <c r="DRN1" t="s">
        <v>6134</v>
      </c>
      <c r="DRO1" t="s">
        <v>6135</v>
      </c>
      <c r="DRP1" t="s">
        <v>6136</v>
      </c>
      <c r="DRQ1" t="s">
        <v>6137</v>
      </c>
      <c r="DRR1" t="s">
        <v>6138</v>
      </c>
      <c r="DRS1" t="s">
        <v>6139</v>
      </c>
      <c r="DRT1" t="s">
        <v>6140</v>
      </c>
      <c r="DRU1" t="s">
        <v>6141</v>
      </c>
      <c r="DRV1" t="s">
        <v>6142</v>
      </c>
      <c r="DRW1" t="s">
        <v>6143</v>
      </c>
      <c r="DRX1" t="s">
        <v>6144</v>
      </c>
      <c r="DRY1" t="s">
        <v>6145</v>
      </c>
      <c r="DRZ1" t="s">
        <v>6146</v>
      </c>
      <c r="DSA1" t="s">
        <v>6147</v>
      </c>
      <c r="DSB1" t="s">
        <v>6148</v>
      </c>
      <c r="DSC1" t="s">
        <v>6149</v>
      </c>
      <c r="DSD1" t="s">
        <v>6150</v>
      </c>
      <c r="DSE1" t="s">
        <v>6151</v>
      </c>
      <c r="DSF1" t="s">
        <v>6152</v>
      </c>
      <c r="DSG1" t="s">
        <v>6153</v>
      </c>
      <c r="DSH1" t="s">
        <v>6154</v>
      </c>
      <c r="DSI1" t="s">
        <v>6155</v>
      </c>
      <c r="DSJ1" t="s">
        <v>6156</v>
      </c>
      <c r="DSK1" t="s">
        <v>6157</v>
      </c>
      <c r="DSL1" t="s">
        <v>6158</v>
      </c>
      <c r="DSM1" t="s">
        <v>6159</v>
      </c>
      <c r="DSN1" t="s">
        <v>6160</v>
      </c>
      <c r="DSO1" t="s">
        <v>6161</v>
      </c>
      <c r="DSP1" t="s">
        <v>6162</v>
      </c>
      <c r="DSQ1" t="s">
        <v>6163</v>
      </c>
      <c r="DSR1" t="s">
        <v>6164</v>
      </c>
      <c r="DSS1" t="s">
        <v>6165</v>
      </c>
      <c r="DST1" t="s">
        <v>6166</v>
      </c>
      <c r="DSU1" t="s">
        <v>6167</v>
      </c>
      <c r="DSV1" t="s">
        <v>6168</v>
      </c>
      <c r="DSW1" t="s">
        <v>6169</v>
      </c>
      <c r="DSX1" t="s">
        <v>6170</v>
      </c>
      <c r="DSY1" t="s">
        <v>6171</v>
      </c>
      <c r="DSZ1" t="s">
        <v>6172</v>
      </c>
      <c r="DTA1" t="s">
        <v>6173</v>
      </c>
      <c r="DTB1" t="s">
        <v>6174</v>
      </c>
      <c r="DTC1" t="s">
        <v>6175</v>
      </c>
      <c r="DTD1" t="s">
        <v>6176</v>
      </c>
      <c r="DTE1" t="s">
        <v>6177</v>
      </c>
      <c r="DTF1" t="s">
        <v>6178</v>
      </c>
      <c r="DTG1" t="s">
        <v>6179</v>
      </c>
      <c r="DTH1" t="s">
        <v>6180</v>
      </c>
      <c r="DTI1" t="s">
        <v>6181</v>
      </c>
      <c r="DTJ1" t="s">
        <v>6182</v>
      </c>
      <c r="DTK1" t="s">
        <v>6183</v>
      </c>
      <c r="DTL1" t="s">
        <v>6184</v>
      </c>
      <c r="DTM1" t="s">
        <v>6185</v>
      </c>
      <c r="DTN1" t="s">
        <v>6186</v>
      </c>
      <c r="DTO1" t="s">
        <v>6187</v>
      </c>
      <c r="DTP1" t="s">
        <v>6188</v>
      </c>
      <c r="DTQ1" t="s">
        <v>6189</v>
      </c>
      <c r="DTR1" t="s">
        <v>6190</v>
      </c>
      <c r="DTS1" t="s">
        <v>6191</v>
      </c>
      <c r="DTT1" t="s">
        <v>6192</v>
      </c>
      <c r="DTU1" t="s">
        <v>6193</v>
      </c>
      <c r="DTV1" t="s">
        <v>6194</v>
      </c>
      <c r="DTW1" t="s">
        <v>6195</v>
      </c>
      <c r="DTX1" t="s">
        <v>6196</v>
      </c>
      <c r="DTY1" t="s">
        <v>6197</v>
      </c>
      <c r="DTZ1" t="s">
        <v>6198</v>
      </c>
      <c r="DUA1" t="s">
        <v>6199</v>
      </c>
      <c r="DUB1" t="s">
        <v>6200</v>
      </c>
      <c r="DUC1" t="s">
        <v>6201</v>
      </c>
      <c r="DUD1" t="s">
        <v>6202</v>
      </c>
      <c r="DUE1" t="s">
        <v>6203</v>
      </c>
      <c r="DUF1" t="s">
        <v>6204</v>
      </c>
      <c r="DUG1" t="s">
        <v>6205</v>
      </c>
      <c r="DUH1" t="s">
        <v>6206</v>
      </c>
      <c r="DUI1" t="s">
        <v>6207</v>
      </c>
      <c r="DUJ1" t="s">
        <v>6208</v>
      </c>
      <c r="DUK1" t="s">
        <v>6209</v>
      </c>
      <c r="DUL1" t="s">
        <v>6210</v>
      </c>
      <c r="DUM1" t="s">
        <v>6211</v>
      </c>
      <c r="DUN1" t="s">
        <v>6212</v>
      </c>
      <c r="DUO1" t="s">
        <v>6213</v>
      </c>
      <c r="DUP1" t="s">
        <v>6214</v>
      </c>
      <c r="DUQ1" t="s">
        <v>6215</v>
      </c>
      <c r="DUR1" t="s">
        <v>6216</v>
      </c>
      <c r="DUS1" t="s">
        <v>6217</v>
      </c>
      <c r="DUT1" t="s">
        <v>6218</v>
      </c>
      <c r="DUU1" t="s">
        <v>6219</v>
      </c>
      <c r="DUV1" t="s">
        <v>6220</v>
      </c>
      <c r="DUW1" t="s">
        <v>6221</v>
      </c>
      <c r="DUX1" t="s">
        <v>6222</v>
      </c>
      <c r="DUY1" t="s">
        <v>6223</v>
      </c>
      <c r="DUZ1" t="s">
        <v>6224</v>
      </c>
      <c r="DVA1" t="s">
        <v>6225</v>
      </c>
      <c r="DVB1" t="s">
        <v>6226</v>
      </c>
      <c r="DVC1" t="s">
        <v>6227</v>
      </c>
      <c r="DVD1" t="s">
        <v>6228</v>
      </c>
      <c r="DVE1" t="s">
        <v>6229</v>
      </c>
      <c r="DVF1" t="s">
        <v>6230</v>
      </c>
      <c r="DVG1" t="s">
        <v>6231</v>
      </c>
      <c r="DVH1" t="s">
        <v>6232</v>
      </c>
      <c r="DVI1" t="s">
        <v>6233</v>
      </c>
      <c r="DVJ1" t="s">
        <v>6234</v>
      </c>
      <c r="DVK1" t="s">
        <v>6235</v>
      </c>
      <c r="DVL1" t="s">
        <v>6236</v>
      </c>
      <c r="DVM1" t="s">
        <v>6237</v>
      </c>
      <c r="DVN1" t="s">
        <v>6238</v>
      </c>
      <c r="DVO1" t="s">
        <v>6239</v>
      </c>
      <c r="DVP1" t="s">
        <v>6240</v>
      </c>
      <c r="DVQ1" t="s">
        <v>6241</v>
      </c>
      <c r="DVR1" t="s">
        <v>6242</v>
      </c>
      <c r="DVS1" t="s">
        <v>6243</v>
      </c>
      <c r="DVT1" t="s">
        <v>6244</v>
      </c>
      <c r="DVU1" t="s">
        <v>6245</v>
      </c>
      <c r="DVV1" t="s">
        <v>6246</v>
      </c>
      <c r="DVW1" t="s">
        <v>6247</v>
      </c>
      <c r="DVX1" t="s">
        <v>6248</v>
      </c>
      <c r="DVY1" t="s">
        <v>6249</v>
      </c>
      <c r="DVZ1" t="s">
        <v>6250</v>
      </c>
      <c r="DWA1" t="s">
        <v>6251</v>
      </c>
      <c r="DWB1" t="s">
        <v>6252</v>
      </c>
      <c r="DWC1" t="s">
        <v>6253</v>
      </c>
      <c r="DWD1" t="s">
        <v>6254</v>
      </c>
      <c r="DWE1" t="s">
        <v>6255</v>
      </c>
      <c r="DWF1" t="s">
        <v>6256</v>
      </c>
      <c r="DWG1" t="s">
        <v>6257</v>
      </c>
      <c r="DWH1" t="s">
        <v>6258</v>
      </c>
      <c r="DWI1" t="s">
        <v>6259</v>
      </c>
      <c r="DWJ1" t="s">
        <v>6260</v>
      </c>
      <c r="DWK1" t="s">
        <v>6261</v>
      </c>
      <c r="DWL1" t="s">
        <v>6262</v>
      </c>
      <c r="DWM1" t="s">
        <v>6263</v>
      </c>
      <c r="DWN1" t="s">
        <v>6264</v>
      </c>
      <c r="DWO1" t="s">
        <v>6265</v>
      </c>
      <c r="DWP1" t="s">
        <v>6266</v>
      </c>
      <c r="DWQ1" t="s">
        <v>6267</v>
      </c>
      <c r="DWR1" t="s">
        <v>6268</v>
      </c>
      <c r="DWS1" t="s">
        <v>6269</v>
      </c>
      <c r="DWT1" t="s">
        <v>6270</v>
      </c>
      <c r="DWU1" t="s">
        <v>6271</v>
      </c>
      <c r="DWV1" t="s">
        <v>6272</v>
      </c>
      <c r="DWW1" t="s">
        <v>6273</v>
      </c>
      <c r="DWX1" t="s">
        <v>6274</v>
      </c>
      <c r="DWY1" t="s">
        <v>6275</v>
      </c>
      <c r="DWZ1" t="s">
        <v>6276</v>
      </c>
      <c r="DXA1" t="s">
        <v>6277</v>
      </c>
      <c r="DXB1" t="s">
        <v>6278</v>
      </c>
      <c r="DXC1" t="s">
        <v>6279</v>
      </c>
      <c r="DXD1" t="s">
        <v>6280</v>
      </c>
      <c r="DXE1" t="s">
        <v>6281</v>
      </c>
      <c r="DXF1" t="s">
        <v>6282</v>
      </c>
      <c r="DXG1" t="s">
        <v>6283</v>
      </c>
      <c r="DXH1" t="s">
        <v>6284</v>
      </c>
      <c r="DXI1" t="s">
        <v>6285</v>
      </c>
      <c r="DXJ1" t="s">
        <v>6286</v>
      </c>
      <c r="DXK1" t="s">
        <v>6287</v>
      </c>
      <c r="DXL1" t="s">
        <v>6288</v>
      </c>
      <c r="DXM1" t="s">
        <v>6289</v>
      </c>
      <c r="DXN1" t="s">
        <v>6290</v>
      </c>
      <c r="DXO1" t="s">
        <v>6291</v>
      </c>
      <c r="DXP1" t="s">
        <v>6292</v>
      </c>
      <c r="DXQ1" t="s">
        <v>6293</v>
      </c>
      <c r="DXR1" t="s">
        <v>6294</v>
      </c>
      <c r="DXS1" t="s">
        <v>6295</v>
      </c>
      <c r="DXT1" t="s">
        <v>6296</v>
      </c>
      <c r="DXU1" t="s">
        <v>6297</v>
      </c>
      <c r="DXV1" t="s">
        <v>6298</v>
      </c>
      <c r="DXW1" t="s">
        <v>6299</v>
      </c>
      <c r="DXX1" t="s">
        <v>6300</v>
      </c>
      <c r="DXY1" t="s">
        <v>6301</v>
      </c>
      <c r="DXZ1" t="s">
        <v>6302</v>
      </c>
      <c r="DYA1" t="s">
        <v>6303</v>
      </c>
      <c r="DYB1" t="s">
        <v>6304</v>
      </c>
      <c r="DYC1" t="s">
        <v>6305</v>
      </c>
      <c r="DYD1" t="s">
        <v>6306</v>
      </c>
      <c r="DYE1" t="s">
        <v>6307</v>
      </c>
      <c r="DYF1" t="s">
        <v>6308</v>
      </c>
      <c r="DYG1" t="s">
        <v>6309</v>
      </c>
      <c r="DYH1" t="s">
        <v>6310</v>
      </c>
      <c r="DYI1" t="s">
        <v>6311</v>
      </c>
      <c r="DYJ1" t="s">
        <v>6312</v>
      </c>
      <c r="DYK1" t="s">
        <v>6313</v>
      </c>
      <c r="DYL1" t="s">
        <v>6314</v>
      </c>
      <c r="DYM1" t="s">
        <v>6315</v>
      </c>
      <c r="DYN1" t="s">
        <v>6316</v>
      </c>
      <c r="DYO1" t="s">
        <v>6317</v>
      </c>
      <c r="DYP1" t="s">
        <v>6318</v>
      </c>
      <c r="DYQ1" t="s">
        <v>6319</v>
      </c>
      <c r="DYR1" t="s">
        <v>6320</v>
      </c>
      <c r="DYS1" t="s">
        <v>6321</v>
      </c>
      <c r="DYT1" t="s">
        <v>6322</v>
      </c>
      <c r="DYU1" t="s">
        <v>6323</v>
      </c>
      <c r="DYV1" t="s">
        <v>6324</v>
      </c>
      <c r="DYW1" t="s">
        <v>6325</v>
      </c>
      <c r="DYX1" t="s">
        <v>6326</v>
      </c>
      <c r="DYY1" t="s">
        <v>6327</v>
      </c>
      <c r="DYZ1" t="s">
        <v>6328</v>
      </c>
      <c r="DZA1" t="s">
        <v>6329</v>
      </c>
      <c r="DZB1" t="s">
        <v>6330</v>
      </c>
      <c r="DZC1" t="s">
        <v>6331</v>
      </c>
      <c r="DZD1" t="s">
        <v>6332</v>
      </c>
      <c r="DZE1" t="s">
        <v>6333</v>
      </c>
      <c r="DZF1" t="s">
        <v>6334</v>
      </c>
      <c r="DZG1" t="s">
        <v>6335</v>
      </c>
      <c r="DZH1" t="s">
        <v>6336</v>
      </c>
      <c r="DZI1" t="s">
        <v>6337</v>
      </c>
      <c r="DZJ1" t="s">
        <v>6338</v>
      </c>
      <c r="DZK1" t="s">
        <v>6339</v>
      </c>
      <c r="DZL1" t="s">
        <v>6340</v>
      </c>
      <c r="DZM1" t="s">
        <v>6341</v>
      </c>
      <c r="DZN1" t="s">
        <v>6342</v>
      </c>
      <c r="DZO1" t="s">
        <v>6343</v>
      </c>
      <c r="DZP1" t="s">
        <v>6344</v>
      </c>
      <c r="DZQ1" t="s">
        <v>6345</v>
      </c>
      <c r="DZR1" t="s">
        <v>6346</v>
      </c>
      <c r="DZS1" t="s">
        <v>6347</v>
      </c>
      <c r="DZT1" t="s">
        <v>6348</v>
      </c>
      <c r="DZU1" t="s">
        <v>6349</v>
      </c>
      <c r="DZV1" t="s">
        <v>6350</v>
      </c>
      <c r="DZW1" t="s">
        <v>6351</v>
      </c>
      <c r="DZX1" t="s">
        <v>6352</v>
      </c>
      <c r="DZY1" t="s">
        <v>6353</v>
      </c>
      <c r="DZZ1" t="s">
        <v>6354</v>
      </c>
      <c r="EAA1" t="s">
        <v>6355</v>
      </c>
      <c r="EAB1" t="s">
        <v>6356</v>
      </c>
      <c r="EAC1" t="s">
        <v>6357</v>
      </c>
      <c r="EAD1" t="s">
        <v>6358</v>
      </c>
      <c r="EAE1" t="s">
        <v>6359</v>
      </c>
      <c r="EAF1" t="s">
        <v>6360</v>
      </c>
      <c r="EAG1" t="s">
        <v>6361</v>
      </c>
      <c r="EAH1" t="s">
        <v>6362</v>
      </c>
      <c r="EAI1" t="s">
        <v>6363</v>
      </c>
      <c r="EAJ1" t="s">
        <v>6364</v>
      </c>
      <c r="EAK1" t="s">
        <v>6365</v>
      </c>
      <c r="EAL1" t="s">
        <v>6366</v>
      </c>
      <c r="EAM1" t="s">
        <v>6367</v>
      </c>
      <c r="EAN1" t="s">
        <v>6368</v>
      </c>
      <c r="EAO1" t="s">
        <v>6369</v>
      </c>
      <c r="EAP1" t="s">
        <v>6370</v>
      </c>
      <c r="EAQ1" t="s">
        <v>6371</v>
      </c>
      <c r="EAR1" t="s">
        <v>6372</v>
      </c>
      <c r="EAS1" t="s">
        <v>6373</v>
      </c>
      <c r="EAT1" t="s">
        <v>6374</v>
      </c>
      <c r="EAU1" t="s">
        <v>6375</v>
      </c>
      <c r="EAV1" t="s">
        <v>6376</v>
      </c>
      <c r="EAW1" t="s">
        <v>6377</v>
      </c>
      <c r="EAX1" t="s">
        <v>6378</v>
      </c>
      <c r="EAY1" t="s">
        <v>6379</v>
      </c>
      <c r="EAZ1" t="s">
        <v>6380</v>
      </c>
      <c r="EBA1" t="s">
        <v>6381</v>
      </c>
      <c r="EBB1" t="s">
        <v>6382</v>
      </c>
      <c r="EBC1" t="s">
        <v>6383</v>
      </c>
      <c r="EBD1" t="s">
        <v>6384</v>
      </c>
      <c r="EBE1" t="s">
        <v>6385</v>
      </c>
      <c r="EBF1" t="s">
        <v>6386</v>
      </c>
      <c r="EBG1" t="s">
        <v>6387</v>
      </c>
      <c r="EBH1" t="s">
        <v>6388</v>
      </c>
      <c r="EBI1" t="s">
        <v>6389</v>
      </c>
      <c r="EBJ1" t="s">
        <v>6390</v>
      </c>
      <c r="EBK1" t="s">
        <v>6391</v>
      </c>
      <c r="EBL1" t="s">
        <v>6392</v>
      </c>
      <c r="EBM1" t="s">
        <v>6393</v>
      </c>
      <c r="EBN1" t="s">
        <v>6394</v>
      </c>
      <c r="EBO1" t="s">
        <v>6395</v>
      </c>
      <c r="EBP1" t="s">
        <v>6396</v>
      </c>
      <c r="EBQ1" t="s">
        <v>6397</v>
      </c>
      <c r="EBR1" t="s">
        <v>6398</v>
      </c>
      <c r="EBS1" t="s">
        <v>6399</v>
      </c>
      <c r="EBT1" t="s">
        <v>6400</v>
      </c>
      <c r="EBU1" t="s">
        <v>6401</v>
      </c>
      <c r="EBV1" t="s">
        <v>6402</v>
      </c>
      <c r="EBW1" t="s">
        <v>6403</v>
      </c>
      <c r="EBX1" t="s">
        <v>6404</v>
      </c>
      <c r="EBY1" t="s">
        <v>6405</v>
      </c>
      <c r="EBZ1" t="s">
        <v>6406</v>
      </c>
      <c r="ECA1" t="s">
        <v>6407</v>
      </c>
      <c r="ECB1" t="s">
        <v>6408</v>
      </c>
      <c r="ECC1" t="s">
        <v>6409</v>
      </c>
      <c r="ECD1" t="s">
        <v>6410</v>
      </c>
      <c r="ECE1" t="s">
        <v>6411</v>
      </c>
      <c r="ECF1" t="s">
        <v>6412</v>
      </c>
      <c r="ECG1" t="s">
        <v>6413</v>
      </c>
      <c r="ECH1" t="s">
        <v>6414</v>
      </c>
      <c r="ECI1" t="s">
        <v>6415</v>
      </c>
      <c r="ECJ1" t="s">
        <v>6416</v>
      </c>
      <c r="ECK1" t="s">
        <v>6417</v>
      </c>
      <c r="ECL1" t="s">
        <v>6418</v>
      </c>
      <c r="ECM1" t="s">
        <v>6419</v>
      </c>
      <c r="ECN1" t="s">
        <v>6420</v>
      </c>
      <c r="ECO1" t="s">
        <v>6421</v>
      </c>
      <c r="ECP1" t="s">
        <v>6422</v>
      </c>
      <c r="ECQ1" t="s">
        <v>6423</v>
      </c>
      <c r="ECR1" t="s">
        <v>6424</v>
      </c>
      <c r="ECS1" t="s">
        <v>6425</v>
      </c>
      <c r="ECT1" t="s">
        <v>6426</v>
      </c>
      <c r="ECU1" t="s">
        <v>6427</v>
      </c>
      <c r="ECV1" t="s">
        <v>6428</v>
      </c>
      <c r="ECW1" t="s">
        <v>6429</v>
      </c>
      <c r="ECX1" t="s">
        <v>6430</v>
      </c>
      <c r="ECY1" t="s">
        <v>6431</v>
      </c>
      <c r="ECZ1" t="s">
        <v>6432</v>
      </c>
      <c r="EDA1" t="s">
        <v>6433</v>
      </c>
      <c r="EDB1" t="s">
        <v>6434</v>
      </c>
      <c r="EDC1" t="s">
        <v>6435</v>
      </c>
      <c r="EDD1" t="s">
        <v>6436</v>
      </c>
      <c r="EDE1" t="s">
        <v>6437</v>
      </c>
      <c r="EDF1" t="s">
        <v>6438</v>
      </c>
      <c r="EDG1" t="s">
        <v>6439</v>
      </c>
      <c r="EDH1" t="s">
        <v>6440</v>
      </c>
      <c r="EDI1" t="s">
        <v>6441</v>
      </c>
      <c r="EDJ1" t="s">
        <v>6442</v>
      </c>
      <c r="EDK1" t="s">
        <v>6443</v>
      </c>
      <c r="EDL1" t="s">
        <v>6444</v>
      </c>
      <c r="EDM1" t="s">
        <v>6445</v>
      </c>
      <c r="EDN1" t="s">
        <v>6446</v>
      </c>
      <c r="EDO1" t="s">
        <v>6447</v>
      </c>
      <c r="EDP1" t="s">
        <v>6448</v>
      </c>
      <c r="EDQ1" t="s">
        <v>6449</v>
      </c>
      <c r="EDR1" t="s">
        <v>6450</v>
      </c>
      <c r="EDS1" t="s">
        <v>6451</v>
      </c>
      <c r="EDT1" t="s">
        <v>6452</v>
      </c>
      <c r="EDU1" t="s">
        <v>6453</v>
      </c>
      <c r="EDV1" t="s">
        <v>6454</v>
      </c>
      <c r="EDW1" t="s">
        <v>6455</v>
      </c>
      <c r="EDX1" t="s">
        <v>6456</v>
      </c>
      <c r="EDY1" t="s">
        <v>6457</v>
      </c>
      <c r="EDZ1" t="s">
        <v>6458</v>
      </c>
      <c r="EEA1" t="s">
        <v>6459</v>
      </c>
      <c r="EEB1" t="s">
        <v>6460</v>
      </c>
      <c r="EEC1" t="s">
        <v>6461</v>
      </c>
      <c r="EED1" t="s">
        <v>6462</v>
      </c>
      <c r="EEE1" t="s">
        <v>6463</v>
      </c>
      <c r="EEF1" t="s">
        <v>6464</v>
      </c>
      <c r="EEG1" t="s">
        <v>6465</v>
      </c>
      <c r="EEH1" t="s">
        <v>6466</v>
      </c>
      <c r="EEI1" t="s">
        <v>6467</v>
      </c>
      <c r="EEJ1" t="s">
        <v>6468</v>
      </c>
      <c r="EEK1" t="s">
        <v>6469</v>
      </c>
      <c r="EEL1" t="s">
        <v>6470</v>
      </c>
      <c r="EEM1" t="s">
        <v>6471</v>
      </c>
      <c r="EEN1" t="s">
        <v>6472</v>
      </c>
      <c r="EEO1" t="s">
        <v>6473</v>
      </c>
      <c r="EEP1" t="s">
        <v>6474</v>
      </c>
      <c r="EEQ1" t="s">
        <v>6475</v>
      </c>
      <c r="EER1" t="s">
        <v>6476</v>
      </c>
      <c r="EES1" t="s">
        <v>6477</v>
      </c>
      <c r="EET1" t="s">
        <v>6478</v>
      </c>
      <c r="EEU1" t="s">
        <v>6479</v>
      </c>
      <c r="EEV1" t="s">
        <v>6480</v>
      </c>
      <c r="EEW1" t="s">
        <v>6481</v>
      </c>
      <c r="EEX1" t="s">
        <v>6482</v>
      </c>
      <c r="EEY1" t="s">
        <v>6483</v>
      </c>
      <c r="EEZ1" t="s">
        <v>6484</v>
      </c>
      <c r="EFA1" t="s">
        <v>6485</v>
      </c>
      <c r="EFB1" t="s">
        <v>6486</v>
      </c>
      <c r="EFC1" t="s">
        <v>6487</v>
      </c>
      <c r="EFD1" t="s">
        <v>6488</v>
      </c>
      <c r="EFE1" t="s">
        <v>6489</v>
      </c>
      <c r="EFF1" t="s">
        <v>6490</v>
      </c>
      <c r="EFG1" t="s">
        <v>6491</v>
      </c>
      <c r="EFH1" t="s">
        <v>6492</v>
      </c>
      <c r="EFI1" t="s">
        <v>6493</v>
      </c>
      <c r="EFJ1" t="s">
        <v>6494</v>
      </c>
      <c r="EFK1" t="s">
        <v>6495</v>
      </c>
      <c r="EFL1" t="s">
        <v>6496</v>
      </c>
      <c r="EFM1" t="s">
        <v>6497</v>
      </c>
      <c r="EFN1" t="s">
        <v>6498</v>
      </c>
      <c r="EFO1" t="s">
        <v>6499</v>
      </c>
      <c r="EFP1" t="s">
        <v>6500</v>
      </c>
      <c r="EFQ1" t="s">
        <v>6501</v>
      </c>
      <c r="EFR1" t="s">
        <v>6502</v>
      </c>
      <c r="EFS1" t="s">
        <v>6503</v>
      </c>
      <c r="EFT1" t="s">
        <v>6504</v>
      </c>
      <c r="EFU1" t="s">
        <v>6505</v>
      </c>
      <c r="EFV1" t="s">
        <v>6506</v>
      </c>
      <c r="EFW1" t="s">
        <v>6507</v>
      </c>
      <c r="EFX1" t="s">
        <v>6508</v>
      </c>
      <c r="EFY1" t="s">
        <v>6509</v>
      </c>
      <c r="EFZ1" t="s">
        <v>6510</v>
      </c>
      <c r="EGA1" t="s">
        <v>6511</v>
      </c>
      <c r="EGB1" t="s">
        <v>6512</v>
      </c>
      <c r="EGC1" t="s">
        <v>6513</v>
      </c>
      <c r="EGD1" t="s">
        <v>6514</v>
      </c>
      <c r="EGE1" t="s">
        <v>6515</v>
      </c>
      <c r="EGF1" t="s">
        <v>6516</v>
      </c>
      <c r="EGG1" t="s">
        <v>6517</v>
      </c>
      <c r="EGH1" t="s">
        <v>6518</v>
      </c>
      <c r="EGI1" t="s">
        <v>6519</v>
      </c>
      <c r="EGJ1" t="s">
        <v>6520</v>
      </c>
      <c r="EGK1" t="s">
        <v>6521</v>
      </c>
      <c r="EGL1" t="s">
        <v>6522</v>
      </c>
      <c r="EGM1" t="s">
        <v>6523</v>
      </c>
      <c r="EGN1" t="s">
        <v>6524</v>
      </c>
      <c r="EGO1" t="s">
        <v>6525</v>
      </c>
      <c r="EGP1" t="s">
        <v>6526</v>
      </c>
      <c r="EGQ1" t="s">
        <v>6527</v>
      </c>
      <c r="EGR1" t="s">
        <v>6528</v>
      </c>
      <c r="EGS1" t="s">
        <v>6529</v>
      </c>
      <c r="EGT1" t="s">
        <v>6530</v>
      </c>
      <c r="EGU1" t="s">
        <v>6531</v>
      </c>
      <c r="EGV1" t="s">
        <v>6532</v>
      </c>
      <c r="EGW1" t="s">
        <v>6533</v>
      </c>
      <c r="EGX1" t="s">
        <v>6534</v>
      </c>
      <c r="EGY1" t="s">
        <v>6535</v>
      </c>
      <c r="EGZ1" t="s">
        <v>6536</v>
      </c>
      <c r="EHA1" t="s">
        <v>6537</v>
      </c>
      <c r="EHB1" t="s">
        <v>6538</v>
      </c>
      <c r="EHC1" t="s">
        <v>6539</v>
      </c>
      <c r="EHD1" t="s">
        <v>6540</v>
      </c>
      <c r="EHE1" t="s">
        <v>6541</v>
      </c>
      <c r="EHF1" t="s">
        <v>6542</v>
      </c>
      <c r="EHG1" t="s">
        <v>6543</v>
      </c>
      <c r="EHH1" t="s">
        <v>6544</v>
      </c>
      <c r="EHI1" t="s">
        <v>6545</v>
      </c>
      <c r="EHJ1" t="s">
        <v>6546</v>
      </c>
      <c r="EHK1" t="s">
        <v>6547</v>
      </c>
      <c r="EHL1" t="s">
        <v>6548</v>
      </c>
      <c r="EHM1" t="s">
        <v>6549</v>
      </c>
      <c r="EHN1" t="s">
        <v>6550</v>
      </c>
      <c r="EHO1" t="s">
        <v>6551</v>
      </c>
      <c r="EHP1" t="s">
        <v>6552</v>
      </c>
      <c r="EHQ1" t="s">
        <v>6553</v>
      </c>
      <c r="EHR1" t="s">
        <v>6554</v>
      </c>
      <c r="EHS1" t="s">
        <v>6555</v>
      </c>
      <c r="EHT1" t="s">
        <v>6556</v>
      </c>
      <c r="EHU1" t="s">
        <v>6557</v>
      </c>
      <c r="EHV1" t="s">
        <v>6558</v>
      </c>
      <c r="EHW1" t="s">
        <v>6559</v>
      </c>
      <c r="EHX1" t="s">
        <v>6560</v>
      </c>
      <c r="EHY1" t="s">
        <v>6561</v>
      </c>
      <c r="EHZ1" t="s">
        <v>6562</v>
      </c>
      <c r="EIA1" t="s">
        <v>6563</v>
      </c>
      <c r="EIB1" t="s">
        <v>6564</v>
      </c>
      <c r="EIC1" t="s">
        <v>6565</v>
      </c>
      <c r="EID1" t="s">
        <v>6566</v>
      </c>
      <c r="EIE1" t="s">
        <v>6567</v>
      </c>
      <c r="EIF1" t="s">
        <v>6568</v>
      </c>
      <c r="EIG1" t="s">
        <v>6569</v>
      </c>
      <c r="EIH1" t="s">
        <v>6570</v>
      </c>
      <c r="EII1" t="s">
        <v>6571</v>
      </c>
      <c r="EIJ1" t="s">
        <v>6572</v>
      </c>
      <c r="EIK1" t="s">
        <v>6573</v>
      </c>
      <c r="EIL1" t="s">
        <v>6574</v>
      </c>
      <c r="EIM1" t="s">
        <v>6575</v>
      </c>
      <c r="EIN1" t="s">
        <v>6576</v>
      </c>
      <c r="EIO1" t="s">
        <v>6577</v>
      </c>
      <c r="EIP1" t="s">
        <v>6578</v>
      </c>
      <c r="EIQ1" t="s">
        <v>6579</v>
      </c>
      <c r="EIR1" t="s">
        <v>6580</v>
      </c>
      <c r="EIS1" t="s">
        <v>6581</v>
      </c>
      <c r="EIT1" t="s">
        <v>6582</v>
      </c>
      <c r="EIU1" t="s">
        <v>6583</v>
      </c>
      <c r="EIV1" t="s">
        <v>6584</v>
      </c>
      <c r="EIW1" t="s">
        <v>6585</v>
      </c>
      <c r="EIX1" t="s">
        <v>6586</v>
      </c>
      <c r="EIY1" t="s">
        <v>6587</v>
      </c>
      <c r="EIZ1" t="s">
        <v>6588</v>
      </c>
      <c r="EJA1" t="s">
        <v>6589</v>
      </c>
      <c r="EJB1" t="s">
        <v>6590</v>
      </c>
      <c r="EJC1" t="s">
        <v>6591</v>
      </c>
      <c r="EJD1" t="s">
        <v>6592</v>
      </c>
      <c r="EJE1" t="s">
        <v>6593</v>
      </c>
      <c r="EJF1" t="s">
        <v>6594</v>
      </c>
      <c r="EJG1" t="s">
        <v>6595</v>
      </c>
      <c r="EJH1" t="s">
        <v>6596</v>
      </c>
      <c r="EJI1" t="s">
        <v>6597</v>
      </c>
      <c r="EJJ1" t="s">
        <v>6598</v>
      </c>
      <c r="EJK1" t="s">
        <v>6599</v>
      </c>
      <c r="EJL1" t="s">
        <v>6600</v>
      </c>
      <c r="EJM1" t="s">
        <v>6601</v>
      </c>
      <c r="EJN1" t="s">
        <v>6602</v>
      </c>
      <c r="EJO1" t="s">
        <v>6603</v>
      </c>
      <c r="EJP1" t="s">
        <v>6604</v>
      </c>
      <c r="EJQ1" t="s">
        <v>6605</v>
      </c>
      <c r="EJR1" t="s">
        <v>6606</v>
      </c>
      <c r="EJS1" t="s">
        <v>6607</v>
      </c>
      <c r="EJT1" t="s">
        <v>6608</v>
      </c>
      <c r="EJU1" t="s">
        <v>6609</v>
      </c>
      <c r="EJV1" t="s">
        <v>6610</v>
      </c>
      <c r="EJW1" t="s">
        <v>6611</v>
      </c>
      <c r="EJX1" t="s">
        <v>6612</v>
      </c>
      <c r="EJY1" t="s">
        <v>6613</v>
      </c>
      <c r="EJZ1" t="s">
        <v>6614</v>
      </c>
      <c r="EKA1" t="s">
        <v>6615</v>
      </c>
      <c r="EKB1" t="s">
        <v>6616</v>
      </c>
      <c r="EKC1" t="s">
        <v>6617</v>
      </c>
      <c r="EKD1" t="s">
        <v>6618</v>
      </c>
      <c r="EKE1" t="s">
        <v>6619</v>
      </c>
      <c r="EKF1" t="s">
        <v>6620</v>
      </c>
      <c r="EKG1" t="s">
        <v>6621</v>
      </c>
      <c r="EKH1" t="s">
        <v>6622</v>
      </c>
      <c r="EKI1" t="s">
        <v>6623</v>
      </c>
      <c r="EKJ1" t="s">
        <v>6624</v>
      </c>
      <c r="EKK1" t="s">
        <v>6625</v>
      </c>
      <c r="EKL1" t="s">
        <v>6626</v>
      </c>
      <c r="EKM1" t="s">
        <v>6627</v>
      </c>
      <c r="EKN1" t="s">
        <v>6628</v>
      </c>
      <c r="EKO1" t="s">
        <v>6629</v>
      </c>
      <c r="EKP1" t="s">
        <v>6630</v>
      </c>
      <c r="EKQ1" t="s">
        <v>6631</v>
      </c>
      <c r="EKR1" t="s">
        <v>6632</v>
      </c>
      <c r="EKS1" t="s">
        <v>6633</v>
      </c>
      <c r="EKT1" t="s">
        <v>6634</v>
      </c>
      <c r="EKU1" t="s">
        <v>6635</v>
      </c>
      <c r="EKV1" t="s">
        <v>6636</v>
      </c>
      <c r="EKW1" t="s">
        <v>6637</v>
      </c>
      <c r="EKX1" t="s">
        <v>6638</v>
      </c>
      <c r="EKY1" t="s">
        <v>6639</v>
      </c>
      <c r="EKZ1" t="s">
        <v>6640</v>
      </c>
      <c r="ELA1" t="s">
        <v>6641</v>
      </c>
      <c r="ELB1" t="s">
        <v>6642</v>
      </c>
      <c r="ELC1" t="s">
        <v>6643</v>
      </c>
      <c r="ELD1" t="s">
        <v>6644</v>
      </c>
      <c r="ELE1" t="s">
        <v>6645</v>
      </c>
      <c r="ELF1" t="s">
        <v>6646</v>
      </c>
      <c r="ELG1" t="s">
        <v>6647</v>
      </c>
      <c r="ELH1" t="s">
        <v>6648</v>
      </c>
      <c r="ELI1" t="s">
        <v>6649</v>
      </c>
      <c r="ELJ1" t="s">
        <v>6650</v>
      </c>
      <c r="ELK1" t="s">
        <v>6651</v>
      </c>
      <c r="ELL1" t="s">
        <v>6652</v>
      </c>
      <c r="ELM1" t="s">
        <v>6653</v>
      </c>
      <c r="ELN1" t="s">
        <v>6654</v>
      </c>
      <c r="ELO1" t="s">
        <v>6655</v>
      </c>
      <c r="ELP1" t="s">
        <v>6656</v>
      </c>
      <c r="ELQ1" t="s">
        <v>6657</v>
      </c>
      <c r="ELR1" t="s">
        <v>6658</v>
      </c>
      <c r="ELS1" t="s">
        <v>6659</v>
      </c>
      <c r="ELT1" t="s">
        <v>6660</v>
      </c>
      <c r="ELU1" t="s">
        <v>6661</v>
      </c>
      <c r="ELV1" t="s">
        <v>6662</v>
      </c>
      <c r="ELW1" t="s">
        <v>6663</v>
      </c>
      <c r="ELX1" t="s">
        <v>6664</v>
      </c>
      <c r="ELY1" t="s">
        <v>6665</v>
      </c>
      <c r="ELZ1" t="s">
        <v>6666</v>
      </c>
      <c r="EMA1" t="s">
        <v>6667</v>
      </c>
      <c r="EMB1" t="s">
        <v>6668</v>
      </c>
      <c r="EMC1" t="s">
        <v>6669</v>
      </c>
      <c r="EMD1" t="s">
        <v>6670</v>
      </c>
      <c r="EME1" t="s">
        <v>6671</v>
      </c>
      <c r="EMF1" t="s">
        <v>6672</v>
      </c>
      <c r="EMG1" t="s">
        <v>6673</v>
      </c>
      <c r="EMH1" t="s">
        <v>6674</v>
      </c>
      <c r="EMI1" t="s">
        <v>6675</v>
      </c>
      <c r="EMJ1" t="s">
        <v>6676</v>
      </c>
      <c r="EMK1" t="s">
        <v>6677</v>
      </c>
      <c r="EML1" t="s">
        <v>6678</v>
      </c>
      <c r="EMM1" t="s">
        <v>6679</v>
      </c>
      <c r="EMN1" t="s">
        <v>6680</v>
      </c>
      <c r="EMO1" t="s">
        <v>6681</v>
      </c>
      <c r="EMP1" t="s">
        <v>6682</v>
      </c>
      <c r="EMQ1" t="s">
        <v>6683</v>
      </c>
      <c r="EMR1" t="s">
        <v>6684</v>
      </c>
      <c r="EMS1" t="s">
        <v>6685</v>
      </c>
      <c r="EMT1" t="s">
        <v>6686</v>
      </c>
      <c r="EMU1" t="s">
        <v>6687</v>
      </c>
      <c r="EMV1" t="s">
        <v>6688</v>
      </c>
      <c r="EMW1" t="s">
        <v>6689</v>
      </c>
      <c r="EMX1" t="s">
        <v>6690</v>
      </c>
      <c r="EMY1" t="s">
        <v>6691</v>
      </c>
      <c r="EMZ1" t="s">
        <v>6692</v>
      </c>
      <c r="ENA1" t="s">
        <v>6693</v>
      </c>
      <c r="ENB1" t="s">
        <v>6694</v>
      </c>
      <c r="ENC1" t="s">
        <v>6695</v>
      </c>
      <c r="END1" t="s">
        <v>6696</v>
      </c>
      <c r="ENE1" t="s">
        <v>6697</v>
      </c>
      <c r="ENF1" t="s">
        <v>6698</v>
      </c>
      <c r="ENG1" t="s">
        <v>6699</v>
      </c>
      <c r="ENH1" t="s">
        <v>6700</v>
      </c>
      <c r="ENI1" t="s">
        <v>6701</v>
      </c>
      <c r="ENJ1" t="s">
        <v>6702</v>
      </c>
      <c r="ENK1" t="s">
        <v>6703</v>
      </c>
      <c r="ENL1" t="s">
        <v>6704</v>
      </c>
      <c r="ENM1" t="s">
        <v>6705</v>
      </c>
      <c r="ENN1" t="s">
        <v>6706</v>
      </c>
      <c r="ENO1" t="s">
        <v>6707</v>
      </c>
      <c r="ENP1" t="s">
        <v>6708</v>
      </c>
      <c r="ENQ1" t="s">
        <v>6709</v>
      </c>
      <c r="ENR1" t="s">
        <v>6710</v>
      </c>
      <c r="ENS1" t="s">
        <v>6711</v>
      </c>
      <c r="ENT1" t="s">
        <v>6712</v>
      </c>
      <c r="ENU1" t="s">
        <v>6713</v>
      </c>
      <c r="ENV1" t="s">
        <v>6714</v>
      </c>
      <c r="ENW1" t="s">
        <v>6715</v>
      </c>
      <c r="ENX1" t="s">
        <v>6716</v>
      </c>
      <c r="ENY1" t="s">
        <v>6717</v>
      </c>
      <c r="ENZ1" t="s">
        <v>6718</v>
      </c>
      <c r="EOA1" t="s">
        <v>6719</v>
      </c>
      <c r="EOB1" t="s">
        <v>6720</v>
      </c>
      <c r="EOC1" t="s">
        <v>6721</v>
      </c>
      <c r="EOD1" t="s">
        <v>6722</v>
      </c>
      <c r="EOE1" t="s">
        <v>6723</v>
      </c>
      <c r="EOF1" t="s">
        <v>6724</v>
      </c>
      <c r="EOG1" t="s">
        <v>6725</v>
      </c>
      <c r="EOH1" t="s">
        <v>6726</v>
      </c>
      <c r="EOI1" t="s">
        <v>6727</v>
      </c>
      <c r="EOJ1" t="s">
        <v>6728</v>
      </c>
      <c r="EOK1" t="s">
        <v>6729</v>
      </c>
      <c r="EOL1" t="s">
        <v>6730</v>
      </c>
      <c r="EOM1" t="s">
        <v>6731</v>
      </c>
      <c r="EON1" t="s">
        <v>6732</v>
      </c>
      <c r="EOO1" t="s">
        <v>6733</v>
      </c>
      <c r="EOP1" t="s">
        <v>6734</v>
      </c>
      <c r="EOQ1" t="s">
        <v>6735</v>
      </c>
      <c r="EOR1" t="s">
        <v>6736</v>
      </c>
      <c r="EOS1" t="s">
        <v>6737</v>
      </c>
      <c r="EOT1" t="s">
        <v>6738</v>
      </c>
      <c r="EOU1" t="s">
        <v>6739</v>
      </c>
      <c r="EOV1" t="s">
        <v>6740</v>
      </c>
      <c r="EOW1" t="s">
        <v>6741</v>
      </c>
      <c r="EOX1" t="s">
        <v>6742</v>
      </c>
      <c r="EOY1" t="s">
        <v>6743</v>
      </c>
      <c r="EOZ1" t="s">
        <v>6744</v>
      </c>
      <c r="EPA1" t="s">
        <v>6745</v>
      </c>
      <c r="EPB1" t="s">
        <v>6746</v>
      </c>
      <c r="EPC1" t="s">
        <v>6747</v>
      </c>
      <c r="EPD1" t="s">
        <v>6748</v>
      </c>
      <c r="EPE1" t="s">
        <v>6749</v>
      </c>
      <c r="EPF1" t="s">
        <v>6750</v>
      </c>
      <c r="EPG1" t="s">
        <v>6751</v>
      </c>
      <c r="EPH1" t="s">
        <v>6752</v>
      </c>
      <c r="EPI1" t="s">
        <v>6753</v>
      </c>
      <c r="EPJ1" t="s">
        <v>6754</v>
      </c>
      <c r="EPK1" t="s">
        <v>6755</v>
      </c>
      <c r="EPL1" t="s">
        <v>6756</v>
      </c>
      <c r="EPM1" t="s">
        <v>6757</v>
      </c>
      <c r="EPN1" t="s">
        <v>6758</v>
      </c>
      <c r="EPO1" t="s">
        <v>6759</v>
      </c>
      <c r="EPP1" t="s">
        <v>6760</v>
      </c>
      <c r="EPQ1" t="s">
        <v>6761</v>
      </c>
      <c r="EPR1" t="s">
        <v>6762</v>
      </c>
      <c r="EPS1" t="s">
        <v>6763</v>
      </c>
      <c r="EPT1" t="s">
        <v>6764</v>
      </c>
      <c r="EPU1" t="s">
        <v>6765</v>
      </c>
      <c r="EPV1" t="s">
        <v>6766</v>
      </c>
      <c r="EPW1" t="s">
        <v>6767</v>
      </c>
      <c r="EPX1" t="s">
        <v>6768</v>
      </c>
      <c r="EPY1" t="s">
        <v>6769</v>
      </c>
      <c r="EPZ1" t="s">
        <v>6770</v>
      </c>
      <c r="EQA1" t="s">
        <v>6771</v>
      </c>
      <c r="EQB1" t="s">
        <v>6772</v>
      </c>
      <c r="EQC1" t="s">
        <v>6773</v>
      </c>
      <c r="EQD1" t="s">
        <v>6774</v>
      </c>
      <c r="EQE1" t="s">
        <v>6775</v>
      </c>
      <c r="EQF1" t="s">
        <v>6776</v>
      </c>
      <c r="EQG1" t="s">
        <v>6777</v>
      </c>
      <c r="EQH1" t="s">
        <v>6778</v>
      </c>
      <c r="EQI1" t="s">
        <v>6779</v>
      </c>
      <c r="EQJ1" t="s">
        <v>6780</v>
      </c>
      <c r="EQK1" t="s">
        <v>6781</v>
      </c>
      <c r="EQL1" t="s">
        <v>6782</v>
      </c>
      <c r="EQM1" t="s">
        <v>6783</v>
      </c>
      <c r="EQN1" t="s">
        <v>6784</v>
      </c>
      <c r="EQO1" t="s">
        <v>6785</v>
      </c>
      <c r="EQP1" t="s">
        <v>6786</v>
      </c>
      <c r="EQQ1" t="s">
        <v>6787</v>
      </c>
      <c r="EQR1" t="s">
        <v>6788</v>
      </c>
      <c r="EQS1" t="s">
        <v>6789</v>
      </c>
      <c r="EQT1" t="s">
        <v>6790</v>
      </c>
      <c r="EQU1" t="s">
        <v>6791</v>
      </c>
      <c r="EQV1" t="s">
        <v>6792</v>
      </c>
      <c r="EQW1" t="s">
        <v>6793</v>
      </c>
      <c r="EQX1" t="s">
        <v>6794</v>
      </c>
      <c r="EQY1" t="s">
        <v>6795</v>
      </c>
      <c r="EQZ1" t="s">
        <v>6796</v>
      </c>
      <c r="ERA1" t="s">
        <v>6797</v>
      </c>
      <c r="ERB1" t="s">
        <v>6798</v>
      </c>
      <c r="ERC1" t="s">
        <v>6799</v>
      </c>
      <c r="ERD1" t="s">
        <v>6800</v>
      </c>
      <c r="ERE1" t="s">
        <v>6801</v>
      </c>
      <c r="ERF1" t="s">
        <v>6802</v>
      </c>
      <c r="ERG1" t="s">
        <v>6803</v>
      </c>
      <c r="ERH1" t="s">
        <v>6804</v>
      </c>
      <c r="ERI1" t="s">
        <v>6805</v>
      </c>
      <c r="ERJ1" t="s">
        <v>6806</v>
      </c>
      <c r="ERK1" t="s">
        <v>6807</v>
      </c>
      <c r="ERL1" t="s">
        <v>6808</v>
      </c>
      <c r="ERM1" t="s">
        <v>6809</v>
      </c>
      <c r="ERN1" t="s">
        <v>6810</v>
      </c>
      <c r="ERO1" t="s">
        <v>6811</v>
      </c>
      <c r="ERP1" t="s">
        <v>6812</v>
      </c>
      <c r="ERQ1" t="s">
        <v>6813</v>
      </c>
      <c r="ERR1" t="s">
        <v>6814</v>
      </c>
      <c r="ERS1" t="s">
        <v>6815</v>
      </c>
      <c r="ERT1" t="s">
        <v>6816</v>
      </c>
      <c r="ERU1" t="s">
        <v>6817</v>
      </c>
      <c r="ERV1" t="s">
        <v>6818</v>
      </c>
      <c r="ERW1" t="s">
        <v>6819</v>
      </c>
      <c r="ERX1" t="s">
        <v>6820</v>
      </c>
      <c r="ERY1" t="s">
        <v>6821</v>
      </c>
      <c r="ERZ1" t="s">
        <v>6822</v>
      </c>
      <c r="ESA1" t="s">
        <v>6823</v>
      </c>
      <c r="ESB1" t="s">
        <v>6824</v>
      </c>
      <c r="ESC1" t="s">
        <v>6825</v>
      </c>
      <c r="ESD1" t="s">
        <v>6826</v>
      </c>
      <c r="ESE1" t="s">
        <v>6827</v>
      </c>
      <c r="ESF1" t="s">
        <v>6828</v>
      </c>
      <c r="ESG1" t="s">
        <v>6829</v>
      </c>
      <c r="ESH1" t="s">
        <v>6830</v>
      </c>
      <c r="ESI1" t="s">
        <v>6831</v>
      </c>
      <c r="ESJ1" t="s">
        <v>6832</v>
      </c>
      <c r="ESK1" t="s">
        <v>6833</v>
      </c>
      <c r="ESL1" t="s">
        <v>6834</v>
      </c>
      <c r="ESM1" t="s">
        <v>6835</v>
      </c>
      <c r="ESN1" t="s">
        <v>6836</v>
      </c>
      <c r="ESO1" t="s">
        <v>6837</v>
      </c>
      <c r="ESP1" t="s">
        <v>6838</v>
      </c>
      <c r="ESQ1" t="s">
        <v>6839</v>
      </c>
      <c r="ESR1" t="s">
        <v>6840</v>
      </c>
      <c r="ESS1" t="s">
        <v>6841</v>
      </c>
      <c r="EST1" t="s">
        <v>6842</v>
      </c>
      <c r="ESU1" t="s">
        <v>6843</v>
      </c>
      <c r="ESV1" t="s">
        <v>6844</v>
      </c>
      <c r="ESW1" t="s">
        <v>6845</v>
      </c>
      <c r="ESX1" t="s">
        <v>6846</v>
      </c>
      <c r="ESY1" t="s">
        <v>6847</v>
      </c>
      <c r="ESZ1" t="s">
        <v>6848</v>
      </c>
      <c r="ETA1" t="s">
        <v>6849</v>
      </c>
      <c r="ETB1" t="s">
        <v>6850</v>
      </c>
      <c r="ETC1" t="s">
        <v>6851</v>
      </c>
      <c r="ETD1" t="s">
        <v>6852</v>
      </c>
      <c r="ETE1" t="s">
        <v>6853</v>
      </c>
      <c r="ETF1" t="s">
        <v>6854</v>
      </c>
      <c r="ETG1" t="s">
        <v>6855</v>
      </c>
      <c r="ETH1" t="s">
        <v>6856</v>
      </c>
      <c r="ETI1" t="s">
        <v>6857</v>
      </c>
      <c r="ETJ1" t="s">
        <v>6858</v>
      </c>
      <c r="ETK1" t="s">
        <v>6859</v>
      </c>
      <c r="ETL1" t="s">
        <v>6860</v>
      </c>
      <c r="ETM1" t="s">
        <v>6861</v>
      </c>
      <c r="ETN1" t="s">
        <v>6862</v>
      </c>
      <c r="ETO1" t="s">
        <v>6863</v>
      </c>
      <c r="ETP1" t="s">
        <v>6864</v>
      </c>
      <c r="ETQ1" t="s">
        <v>6865</v>
      </c>
      <c r="ETR1" t="s">
        <v>6866</v>
      </c>
      <c r="ETS1" t="s">
        <v>6867</v>
      </c>
      <c r="ETT1" t="s">
        <v>6868</v>
      </c>
      <c r="ETU1" t="s">
        <v>6869</v>
      </c>
      <c r="ETV1" t="s">
        <v>6870</v>
      </c>
      <c r="ETW1" t="s">
        <v>6871</v>
      </c>
      <c r="ETX1" t="s">
        <v>6872</v>
      </c>
      <c r="ETY1" t="s">
        <v>6873</v>
      </c>
      <c r="ETZ1" t="s">
        <v>6874</v>
      </c>
      <c r="EUA1" t="s">
        <v>6875</v>
      </c>
      <c r="EUB1" t="s">
        <v>6876</v>
      </c>
      <c r="EUC1" t="s">
        <v>6877</v>
      </c>
      <c r="EUD1" t="s">
        <v>6878</v>
      </c>
      <c r="EUE1" t="s">
        <v>6879</v>
      </c>
      <c r="EUF1" t="s">
        <v>6880</v>
      </c>
      <c r="EUG1" t="s">
        <v>6881</v>
      </c>
      <c r="EUH1" t="s">
        <v>6882</v>
      </c>
      <c r="EUI1" t="s">
        <v>6883</v>
      </c>
      <c r="EUJ1" t="s">
        <v>6884</v>
      </c>
      <c r="EUK1" t="s">
        <v>6885</v>
      </c>
      <c r="EUL1" t="s">
        <v>6886</v>
      </c>
      <c r="EUM1" t="s">
        <v>6887</v>
      </c>
      <c r="EUN1" t="s">
        <v>6888</v>
      </c>
      <c r="EUO1" t="s">
        <v>6889</v>
      </c>
      <c r="EUP1" t="s">
        <v>6890</v>
      </c>
      <c r="EUQ1" t="s">
        <v>6891</v>
      </c>
      <c r="EUR1" t="s">
        <v>6892</v>
      </c>
      <c r="EUS1" t="s">
        <v>6893</v>
      </c>
      <c r="EUT1" t="s">
        <v>6894</v>
      </c>
      <c r="EUU1" t="s">
        <v>6895</v>
      </c>
      <c r="EUV1" t="s">
        <v>6896</v>
      </c>
      <c r="EUW1" t="s">
        <v>6897</v>
      </c>
      <c r="EUX1" t="s">
        <v>6898</v>
      </c>
      <c r="EUY1" t="s">
        <v>6899</v>
      </c>
      <c r="EUZ1" t="s">
        <v>6900</v>
      </c>
      <c r="EVA1" t="s">
        <v>6901</v>
      </c>
      <c r="EVB1" t="s">
        <v>6902</v>
      </c>
      <c r="EVC1" t="s">
        <v>6903</v>
      </c>
      <c r="EVD1" t="s">
        <v>6904</v>
      </c>
      <c r="EVE1" t="s">
        <v>6905</v>
      </c>
      <c r="EVF1" t="s">
        <v>6906</v>
      </c>
      <c r="EVG1" t="s">
        <v>6907</v>
      </c>
      <c r="EVH1" t="s">
        <v>6908</v>
      </c>
      <c r="EVI1" t="s">
        <v>6909</v>
      </c>
      <c r="EVJ1" t="s">
        <v>6910</v>
      </c>
      <c r="EVK1" t="s">
        <v>6911</v>
      </c>
      <c r="EVL1" t="s">
        <v>6912</v>
      </c>
      <c r="EVM1" t="s">
        <v>6913</v>
      </c>
      <c r="EVN1" t="s">
        <v>6914</v>
      </c>
      <c r="EVO1" t="s">
        <v>6915</v>
      </c>
      <c r="EVP1" t="s">
        <v>6916</v>
      </c>
      <c r="EVQ1" t="s">
        <v>6917</v>
      </c>
      <c r="EVR1" t="s">
        <v>6918</v>
      </c>
      <c r="EVS1" t="s">
        <v>6919</v>
      </c>
      <c r="EVT1" t="s">
        <v>6920</v>
      </c>
      <c r="EVU1" t="s">
        <v>6921</v>
      </c>
      <c r="EVV1" t="s">
        <v>6922</v>
      </c>
      <c r="EVW1" t="s">
        <v>6923</v>
      </c>
      <c r="EVX1" t="s">
        <v>6924</v>
      </c>
      <c r="EVY1" t="s">
        <v>6925</v>
      </c>
      <c r="EVZ1" t="s">
        <v>6926</v>
      </c>
      <c r="EWA1" t="s">
        <v>6927</v>
      </c>
      <c r="EWB1" t="s">
        <v>6928</v>
      </c>
      <c r="EWC1" t="s">
        <v>6929</v>
      </c>
      <c r="EWD1" t="s">
        <v>6930</v>
      </c>
      <c r="EWE1" t="s">
        <v>6931</v>
      </c>
      <c r="EWF1" t="s">
        <v>6932</v>
      </c>
      <c r="EWG1" t="s">
        <v>6933</v>
      </c>
      <c r="EWH1" t="s">
        <v>6934</v>
      </c>
      <c r="EWI1" t="s">
        <v>6935</v>
      </c>
      <c r="EWJ1" t="s">
        <v>6936</v>
      </c>
      <c r="EWK1" t="s">
        <v>6937</v>
      </c>
      <c r="EWL1" t="s">
        <v>6938</v>
      </c>
      <c r="EWM1" t="s">
        <v>6939</v>
      </c>
      <c r="EWN1" t="s">
        <v>6940</v>
      </c>
      <c r="EWO1" t="s">
        <v>6941</v>
      </c>
      <c r="EWP1" t="s">
        <v>6942</v>
      </c>
      <c r="EWQ1" t="s">
        <v>6943</v>
      </c>
      <c r="EWR1" t="s">
        <v>6944</v>
      </c>
      <c r="EWS1" t="s">
        <v>6945</v>
      </c>
      <c r="EWT1" t="s">
        <v>6946</v>
      </c>
      <c r="EWU1" t="s">
        <v>6947</v>
      </c>
      <c r="EWV1" t="s">
        <v>6948</v>
      </c>
      <c r="EWW1" t="s">
        <v>6949</v>
      </c>
      <c r="EWX1" t="s">
        <v>6950</v>
      </c>
      <c r="EWY1" t="s">
        <v>6951</v>
      </c>
      <c r="EWZ1" t="s">
        <v>6952</v>
      </c>
      <c r="EXA1" t="s">
        <v>6953</v>
      </c>
      <c r="EXB1" t="s">
        <v>6954</v>
      </c>
      <c r="EXC1" t="s">
        <v>6955</v>
      </c>
      <c r="EXD1" t="s">
        <v>6956</v>
      </c>
      <c r="EXE1" t="s">
        <v>6957</v>
      </c>
      <c r="EXF1" t="s">
        <v>6958</v>
      </c>
      <c r="EXG1" t="s">
        <v>6959</v>
      </c>
      <c r="EXH1" t="s">
        <v>6960</v>
      </c>
      <c r="EXI1" t="s">
        <v>6961</v>
      </c>
      <c r="EXJ1" t="s">
        <v>6962</v>
      </c>
      <c r="EXK1" t="s">
        <v>6963</v>
      </c>
      <c r="EXL1" t="s">
        <v>6964</v>
      </c>
      <c r="EXM1" t="s">
        <v>6965</v>
      </c>
      <c r="EXN1" t="s">
        <v>6966</v>
      </c>
      <c r="EXO1" t="s">
        <v>6967</v>
      </c>
      <c r="EXP1" t="s">
        <v>6968</v>
      </c>
      <c r="EXQ1" t="s">
        <v>6969</v>
      </c>
      <c r="EXR1" t="s">
        <v>6970</v>
      </c>
      <c r="EXS1" t="s">
        <v>6971</v>
      </c>
      <c r="EXT1" t="s">
        <v>6972</v>
      </c>
      <c r="EXU1" t="s">
        <v>6973</v>
      </c>
      <c r="EXV1" t="s">
        <v>6974</v>
      </c>
      <c r="EXW1" t="s">
        <v>6975</v>
      </c>
      <c r="EXX1" t="s">
        <v>6976</v>
      </c>
      <c r="EXY1" t="s">
        <v>6977</v>
      </c>
      <c r="EXZ1" t="s">
        <v>6978</v>
      </c>
      <c r="EYA1" t="s">
        <v>6979</v>
      </c>
      <c r="EYB1" t="s">
        <v>6980</v>
      </c>
      <c r="EYC1" t="s">
        <v>6981</v>
      </c>
      <c r="EYD1" t="s">
        <v>6982</v>
      </c>
      <c r="EYE1" t="s">
        <v>6983</v>
      </c>
      <c r="EYF1" t="s">
        <v>6984</v>
      </c>
      <c r="EYG1" t="s">
        <v>6985</v>
      </c>
      <c r="EYH1" t="s">
        <v>6986</v>
      </c>
      <c r="EYI1" t="s">
        <v>6987</v>
      </c>
      <c r="EYJ1" t="s">
        <v>6988</v>
      </c>
      <c r="EYK1" t="s">
        <v>6989</v>
      </c>
      <c r="EYL1" t="s">
        <v>6990</v>
      </c>
      <c r="EYM1" t="s">
        <v>6991</v>
      </c>
      <c r="EYN1" t="s">
        <v>6992</v>
      </c>
      <c r="EYO1" t="s">
        <v>6993</v>
      </c>
      <c r="EYP1" t="s">
        <v>6994</v>
      </c>
      <c r="EYQ1" t="s">
        <v>6995</v>
      </c>
      <c r="EYR1" t="s">
        <v>6996</v>
      </c>
      <c r="EYS1" t="s">
        <v>6997</v>
      </c>
      <c r="EYT1" t="s">
        <v>6998</v>
      </c>
      <c r="EYU1" t="s">
        <v>6999</v>
      </c>
      <c r="EYV1" t="s">
        <v>7000</v>
      </c>
      <c r="EYW1" t="s">
        <v>7001</v>
      </c>
      <c r="EYX1" t="s">
        <v>7002</v>
      </c>
      <c r="EYY1" t="s">
        <v>7003</v>
      </c>
      <c r="EYZ1" t="s">
        <v>7004</v>
      </c>
      <c r="EZA1" t="s">
        <v>7005</v>
      </c>
      <c r="EZB1" t="s">
        <v>7006</v>
      </c>
      <c r="EZC1" t="s">
        <v>7007</v>
      </c>
      <c r="EZD1" t="s">
        <v>7008</v>
      </c>
      <c r="EZE1" t="s">
        <v>7009</v>
      </c>
      <c r="EZF1" t="s">
        <v>7010</v>
      </c>
      <c r="EZG1" t="s">
        <v>7011</v>
      </c>
      <c r="EZH1" t="s">
        <v>7012</v>
      </c>
      <c r="EZI1" t="s">
        <v>7013</v>
      </c>
      <c r="EZJ1" t="s">
        <v>7014</v>
      </c>
      <c r="EZK1" t="s">
        <v>7015</v>
      </c>
      <c r="EZL1" t="s">
        <v>7016</v>
      </c>
      <c r="EZM1" t="s">
        <v>7017</v>
      </c>
      <c r="EZN1" t="s">
        <v>7018</v>
      </c>
      <c r="EZO1" t="s">
        <v>7019</v>
      </c>
      <c r="EZP1" t="s">
        <v>7020</v>
      </c>
      <c r="EZQ1" t="s">
        <v>7021</v>
      </c>
      <c r="EZR1" t="s">
        <v>7022</v>
      </c>
      <c r="EZS1" t="s">
        <v>7023</v>
      </c>
      <c r="EZT1" t="s">
        <v>7024</v>
      </c>
      <c r="EZU1" t="s">
        <v>7025</v>
      </c>
      <c r="EZV1" t="s">
        <v>7026</v>
      </c>
      <c r="EZW1" t="s">
        <v>7027</v>
      </c>
      <c r="EZX1" t="s">
        <v>7028</v>
      </c>
      <c r="EZY1" t="s">
        <v>7029</v>
      </c>
      <c r="EZZ1" t="s">
        <v>7030</v>
      </c>
      <c r="FAA1" t="s">
        <v>7031</v>
      </c>
      <c r="FAB1" t="s">
        <v>7032</v>
      </c>
      <c r="FAC1" t="s">
        <v>7033</v>
      </c>
      <c r="FAD1" t="s">
        <v>7034</v>
      </c>
      <c r="FAE1" t="s">
        <v>7035</v>
      </c>
      <c r="FAF1" t="s">
        <v>7036</v>
      </c>
      <c r="FAG1" t="s">
        <v>7037</v>
      </c>
      <c r="FAH1" t="s">
        <v>7038</v>
      </c>
      <c r="FAI1" t="s">
        <v>7039</v>
      </c>
      <c r="FAJ1" t="s">
        <v>7040</v>
      </c>
      <c r="FAK1" t="s">
        <v>7041</v>
      </c>
      <c r="FAL1" t="s">
        <v>7042</v>
      </c>
      <c r="FAM1" t="s">
        <v>7043</v>
      </c>
      <c r="FAN1" t="s">
        <v>7044</v>
      </c>
      <c r="FAO1" t="s">
        <v>7045</v>
      </c>
      <c r="FAP1" t="s">
        <v>7046</v>
      </c>
      <c r="FAQ1" t="s">
        <v>7047</v>
      </c>
      <c r="FAR1" t="s">
        <v>7048</v>
      </c>
      <c r="FAS1" t="s">
        <v>7049</v>
      </c>
      <c r="FAT1" t="s">
        <v>7050</v>
      </c>
      <c r="FAU1" t="s">
        <v>7051</v>
      </c>
      <c r="FAV1" t="s">
        <v>7052</v>
      </c>
      <c r="FAW1" t="s">
        <v>7053</v>
      </c>
      <c r="FAX1" t="s">
        <v>7054</v>
      </c>
      <c r="FAY1" t="s">
        <v>7055</v>
      </c>
      <c r="FAZ1" t="s">
        <v>7056</v>
      </c>
      <c r="FBA1" t="s">
        <v>7057</v>
      </c>
      <c r="FBB1" t="s">
        <v>7058</v>
      </c>
      <c r="FBC1" t="s">
        <v>7059</v>
      </c>
      <c r="FBD1" t="s">
        <v>7060</v>
      </c>
      <c r="FBE1" t="s">
        <v>7061</v>
      </c>
      <c r="FBF1" t="s">
        <v>7062</v>
      </c>
      <c r="FBG1" t="s">
        <v>7063</v>
      </c>
      <c r="FBH1" t="s">
        <v>7064</v>
      </c>
      <c r="FBI1" t="s">
        <v>7065</v>
      </c>
      <c r="FBJ1" t="s">
        <v>7066</v>
      </c>
      <c r="FBK1" t="s">
        <v>7067</v>
      </c>
      <c r="FBL1" t="s">
        <v>7068</v>
      </c>
      <c r="FBM1" t="s">
        <v>7069</v>
      </c>
      <c r="FBN1" t="s">
        <v>7070</v>
      </c>
      <c r="FBO1" t="s">
        <v>7071</v>
      </c>
      <c r="FBP1" t="s">
        <v>7072</v>
      </c>
      <c r="FBQ1" t="s">
        <v>7073</v>
      </c>
      <c r="FBR1" t="s">
        <v>7074</v>
      </c>
      <c r="FBS1" t="s">
        <v>7075</v>
      </c>
      <c r="FBT1" t="s">
        <v>7076</v>
      </c>
      <c r="FBU1" t="s">
        <v>7077</v>
      </c>
      <c r="FBV1" t="s">
        <v>7078</v>
      </c>
      <c r="FBW1" t="s">
        <v>7079</v>
      </c>
      <c r="FBX1" t="s">
        <v>7080</v>
      </c>
      <c r="FBY1" t="s">
        <v>7081</v>
      </c>
      <c r="FBZ1" t="s">
        <v>7082</v>
      </c>
      <c r="FCA1" t="s">
        <v>7083</v>
      </c>
      <c r="FCB1" t="s">
        <v>7084</v>
      </c>
      <c r="FCC1" t="s">
        <v>7085</v>
      </c>
      <c r="FCD1" t="s">
        <v>7086</v>
      </c>
      <c r="FCE1" t="s">
        <v>7087</v>
      </c>
      <c r="FCF1" t="s">
        <v>7088</v>
      </c>
      <c r="FCG1" t="s">
        <v>7089</v>
      </c>
      <c r="FCH1" t="s">
        <v>7090</v>
      </c>
      <c r="FCI1" t="s">
        <v>7091</v>
      </c>
      <c r="FCJ1" t="s">
        <v>7092</v>
      </c>
      <c r="FCK1" t="s">
        <v>7093</v>
      </c>
      <c r="FCL1" t="s">
        <v>7094</v>
      </c>
      <c r="FCM1" t="s">
        <v>7095</v>
      </c>
      <c r="FCN1" t="s">
        <v>7096</v>
      </c>
      <c r="FCO1" t="s">
        <v>7097</v>
      </c>
      <c r="FCP1" t="s">
        <v>7098</v>
      </c>
      <c r="FCQ1" t="s">
        <v>7099</v>
      </c>
      <c r="FCR1" t="s">
        <v>7100</v>
      </c>
      <c r="FCS1" t="s">
        <v>7101</v>
      </c>
      <c r="FCT1" t="s">
        <v>7102</v>
      </c>
      <c r="FCU1" t="s">
        <v>7103</v>
      </c>
      <c r="FCV1" t="s">
        <v>7104</v>
      </c>
      <c r="FCW1" t="s">
        <v>7105</v>
      </c>
      <c r="FCX1" t="s">
        <v>7106</v>
      </c>
      <c r="FCY1" t="s">
        <v>7107</v>
      </c>
      <c r="FCZ1" t="s">
        <v>7108</v>
      </c>
      <c r="FDA1" t="s">
        <v>7109</v>
      </c>
      <c r="FDB1" t="s">
        <v>7110</v>
      </c>
      <c r="FDC1" t="s">
        <v>7111</v>
      </c>
      <c r="FDD1" t="s">
        <v>7112</v>
      </c>
      <c r="FDE1" t="s">
        <v>7113</v>
      </c>
      <c r="FDF1" t="s">
        <v>7114</v>
      </c>
      <c r="FDG1" t="s">
        <v>7115</v>
      </c>
      <c r="FDH1" t="s">
        <v>7116</v>
      </c>
      <c r="FDI1" t="s">
        <v>7117</v>
      </c>
      <c r="FDJ1" t="s">
        <v>7118</v>
      </c>
      <c r="FDK1" t="s">
        <v>7119</v>
      </c>
      <c r="FDL1" t="s">
        <v>7120</v>
      </c>
      <c r="FDM1" t="s">
        <v>7121</v>
      </c>
      <c r="FDN1" t="s">
        <v>7122</v>
      </c>
      <c r="FDO1" t="s">
        <v>7123</v>
      </c>
      <c r="FDP1" t="s">
        <v>7124</v>
      </c>
      <c r="FDQ1" t="s">
        <v>7125</v>
      </c>
      <c r="FDR1" t="s">
        <v>7126</v>
      </c>
      <c r="FDS1" t="s">
        <v>7127</v>
      </c>
      <c r="FDT1" t="s">
        <v>7128</v>
      </c>
      <c r="FDU1" t="s">
        <v>7129</v>
      </c>
      <c r="FDV1" t="s">
        <v>7130</v>
      </c>
      <c r="FDW1" t="s">
        <v>7131</v>
      </c>
      <c r="FDX1" t="s">
        <v>7132</v>
      </c>
      <c r="FDY1" t="s">
        <v>7133</v>
      </c>
      <c r="FDZ1" t="s">
        <v>7134</v>
      </c>
      <c r="FEA1" t="s">
        <v>7135</v>
      </c>
      <c r="FEB1" t="s">
        <v>7136</v>
      </c>
      <c r="FEC1" t="s">
        <v>7137</v>
      </c>
      <c r="FED1" t="s">
        <v>7138</v>
      </c>
      <c r="FEE1" t="s">
        <v>7139</v>
      </c>
      <c r="FEF1" t="s">
        <v>7140</v>
      </c>
      <c r="FEG1" t="s">
        <v>7141</v>
      </c>
      <c r="FEH1" t="s">
        <v>7142</v>
      </c>
      <c r="FEI1" t="s">
        <v>7143</v>
      </c>
      <c r="FEJ1" t="s">
        <v>7144</v>
      </c>
      <c r="FEK1" t="s">
        <v>7145</v>
      </c>
      <c r="FEL1" t="s">
        <v>7146</v>
      </c>
      <c r="FEM1" t="s">
        <v>7147</v>
      </c>
      <c r="FEN1" t="s">
        <v>7148</v>
      </c>
      <c r="FEO1" t="s">
        <v>7149</v>
      </c>
      <c r="FEP1" t="s">
        <v>7150</v>
      </c>
      <c r="FEQ1" t="s">
        <v>7151</v>
      </c>
      <c r="FER1" t="s">
        <v>7152</v>
      </c>
      <c r="FES1" t="s">
        <v>7153</v>
      </c>
      <c r="FET1" t="s">
        <v>7154</v>
      </c>
      <c r="FEU1" t="s">
        <v>7155</v>
      </c>
      <c r="FEV1" t="s">
        <v>7156</v>
      </c>
      <c r="FEW1" t="s">
        <v>7157</v>
      </c>
      <c r="FEX1" t="s">
        <v>7158</v>
      </c>
      <c r="FEY1" t="s">
        <v>7159</v>
      </c>
      <c r="FEZ1" t="s">
        <v>7160</v>
      </c>
      <c r="FFA1" t="s">
        <v>7161</v>
      </c>
      <c r="FFB1" t="s">
        <v>7162</v>
      </c>
      <c r="FFC1" t="s">
        <v>7163</v>
      </c>
      <c r="FFD1" t="s">
        <v>7164</v>
      </c>
      <c r="FFE1" t="s">
        <v>7165</v>
      </c>
      <c r="FFF1" t="s">
        <v>7166</v>
      </c>
      <c r="FFG1" t="s">
        <v>7167</v>
      </c>
      <c r="FFH1" t="s">
        <v>7168</v>
      </c>
      <c r="FFI1" t="s">
        <v>7169</v>
      </c>
      <c r="FFJ1" t="s">
        <v>7170</v>
      </c>
      <c r="FFK1" t="s">
        <v>7171</v>
      </c>
      <c r="FFL1" t="s">
        <v>7172</v>
      </c>
      <c r="FFM1" t="s">
        <v>7173</v>
      </c>
      <c r="FFN1" t="s">
        <v>7174</v>
      </c>
      <c r="FFO1" t="s">
        <v>7175</v>
      </c>
      <c r="FFP1" t="s">
        <v>7176</v>
      </c>
      <c r="FFQ1" t="s">
        <v>7177</v>
      </c>
      <c r="FFR1" t="s">
        <v>7178</v>
      </c>
      <c r="FFS1" t="s">
        <v>7179</v>
      </c>
      <c r="FFT1" t="s">
        <v>7180</v>
      </c>
      <c r="FFU1" t="s">
        <v>7181</v>
      </c>
      <c r="FFV1" t="s">
        <v>7182</v>
      </c>
      <c r="FFW1" t="s">
        <v>7183</v>
      </c>
      <c r="FFX1" t="s">
        <v>7184</v>
      </c>
      <c r="FFY1" t="s">
        <v>7185</v>
      </c>
      <c r="FFZ1" t="s">
        <v>7186</v>
      </c>
      <c r="FGA1" t="s">
        <v>7187</v>
      </c>
      <c r="FGB1" t="s">
        <v>7188</v>
      </c>
      <c r="FGC1" t="s">
        <v>7189</v>
      </c>
      <c r="FGD1" t="s">
        <v>7190</v>
      </c>
      <c r="FGE1" t="s">
        <v>7191</v>
      </c>
      <c r="FGF1" t="s">
        <v>7192</v>
      </c>
      <c r="FGG1" t="s">
        <v>7193</v>
      </c>
      <c r="FGH1" t="s">
        <v>7194</v>
      </c>
      <c r="FGI1" t="s">
        <v>7195</v>
      </c>
      <c r="FGJ1" t="s">
        <v>7196</v>
      </c>
      <c r="FGK1" t="s">
        <v>7197</v>
      </c>
      <c r="FGL1" t="s">
        <v>7198</v>
      </c>
      <c r="FGM1" t="s">
        <v>7199</v>
      </c>
      <c r="FGN1" t="s">
        <v>7200</v>
      </c>
      <c r="FGO1" t="s">
        <v>7201</v>
      </c>
      <c r="FGP1" t="s">
        <v>7202</v>
      </c>
      <c r="FGQ1" t="s">
        <v>7203</v>
      </c>
      <c r="FGR1" t="s">
        <v>7204</v>
      </c>
      <c r="FGS1" t="s">
        <v>7205</v>
      </c>
      <c r="FGT1" t="s">
        <v>7206</v>
      </c>
      <c r="FGU1" t="s">
        <v>7207</v>
      </c>
      <c r="FGV1" t="s">
        <v>7208</v>
      </c>
      <c r="FGW1" t="s">
        <v>7209</v>
      </c>
      <c r="FGX1" t="s">
        <v>7210</v>
      </c>
      <c r="FGY1" t="s">
        <v>7211</v>
      </c>
      <c r="FGZ1" t="s">
        <v>7212</v>
      </c>
      <c r="FHA1" t="s">
        <v>7213</v>
      </c>
      <c r="FHB1" t="s">
        <v>7214</v>
      </c>
      <c r="FHC1" t="s">
        <v>7215</v>
      </c>
      <c r="FHD1" t="s">
        <v>7216</v>
      </c>
      <c r="FHE1" t="s">
        <v>7217</v>
      </c>
      <c r="FHF1" t="s">
        <v>7218</v>
      </c>
      <c r="FHG1" t="s">
        <v>7219</v>
      </c>
      <c r="FHH1" t="s">
        <v>7220</v>
      </c>
      <c r="FHI1" t="s">
        <v>7221</v>
      </c>
      <c r="FHJ1" t="s">
        <v>7222</v>
      </c>
      <c r="FHK1" t="s">
        <v>7223</v>
      </c>
      <c r="FHL1" t="s">
        <v>7224</v>
      </c>
      <c r="FHM1" t="s">
        <v>7225</v>
      </c>
      <c r="FHN1" t="s">
        <v>7226</v>
      </c>
      <c r="FHO1" t="s">
        <v>7227</v>
      </c>
      <c r="FHP1" t="s">
        <v>7228</v>
      </c>
      <c r="FHQ1" t="s">
        <v>7229</v>
      </c>
      <c r="FHR1" t="s">
        <v>7230</v>
      </c>
      <c r="FHS1" t="s">
        <v>7231</v>
      </c>
      <c r="FHT1" t="s">
        <v>7232</v>
      </c>
      <c r="FHU1" t="s">
        <v>7233</v>
      </c>
      <c r="FHV1" t="s">
        <v>7234</v>
      </c>
      <c r="FHW1" t="s">
        <v>7235</v>
      </c>
      <c r="FHX1" t="s">
        <v>7236</v>
      </c>
      <c r="FHY1" t="s">
        <v>7237</v>
      </c>
      <c r="FHZ1" t="s">
        <v>7238</v>
      </c>
      <c r="FIA1" t="s">
        <v>7239</v>
      </c>
      <c r="FIB1" t="s">
        <v>7240</v>
      </c>
      <c r="FIC1" t="s">
        <v>7241</v>
      </c>
      <c r="FID1" t="s">
        <v>7242</v>
      </c>
      <c r="FIE1" t="s">
        <v>7243</v>
      </c>
      <c r="FIF1" t="s">
        <v>7244</v>
      </c>
      <c r="FIG1" t="s">
        <v>7245</v>
      </c>
      <c r="FIH1" t="s">
        <v>7246</v>
      </c>
      <c r="FII1" t="s">
        <v>7247</v>
      </c>
      <c r="FIJ1" t="s">
        <v>7248</v>
      </c>
      <c r="FIK1" t="s">
        <v>7249</v>
      </c>
      <c r="FIL1" t="s">
        <v>7250</v>
      </c>
      <c r="FIM1" t="s">
        <v>7251</v>
      </c>
      <c r="FIN1" t="s">
        <v>7252</v>
      </c>
      <c r="FIO1" t="s">
        <v>7253</v>
      </c>
      <c r="FIP1" t="s">
        <v>7254</v>
      </c>
      <c r="FIQ1" t="s">
        <v>7255</v>
      </c>
      <c r="FIR1" t="s">
        <v>7256</v>
      </c>
      <c r="FIS1" t="s">
        <v>7257</v>
      </c>
      <c r="FIT1" t="s">
        <v>7258</v>
      </c>
      <c r="FIU1" t="s">
        <v>7259</v>
      </c>
      <c r="FIV1" t="s">
        <v>7260</v>
      </c>
      <c r="FIW1" t="s">
        <v>7261</v>
      </c>
      <c r="FIX1" t="s">
        <v>7262</v>
      </c>
      <c r="FIY1" t="s">
        <v>7263</v>
      </c>
      <c r="FIZ1" t="s">
        <v>7264</v>
      </c>
      <c r="FJA1" t="s">
        <v>7265</v>
      </c>
      <c r="FJB1" t="s">
        <v>7266</v>
      </c>
      <c r="FJC1" t="s">
        <v>7267</v>
      </c>
      <c r="FJD1" t="s">
        <v>7268</v>
      </c>
      <c r="FJE1" t="s">
        <v>7269</v>
      </c>
      <c r="FJF1" t="s">
        <v>7270</v>
      </c>
      <c r="FJG1" t="s">
        <v>7271</v>
      </c>
      <c r="FJH1" t="s">
        <v>7272</v>
      </c>
      <c r="FJI1" t="s">
        <v>7273</v>
      </c>
      <c r="FJJ1" t="s">
        <v>7274</v>
      </c>
      <c r="FJK1" t="s">
        <v>7275</v>
      </c>
      <c r="FJL1" t="s">
        <v>7276</v>
      </c>
      <c r="FJM1" t="s">
        <v>7277</v>
      </c>
      <c r="FJN1" t="s">
        <v>7278</v>
      </c>
      <c r="FJO1" t="s">
        <v>7279</v>
      </c>
      <c r="FJP1" t="s">
        <v>7280</v>
      </c>
      <c r="FJQ1" t="s">
        <v>7281</v>
      </c>
      <c r="FJR1" t="s">
        <v>7282</v>
      </c>
      <c r="FJS1" t="s">
        <v>7283</v>
      </c>
      <c r="FJT1" t="s">
        <v>7284</v>
      </c>
      <c r="FJU1" t="s">
        <v>7285</v>
      </c>
      <c r="FJV1" t="s">
        <v>7286</v>
      </c>
      <c r="FJW1" t="s">
        <v>7287</v>
      </c>
      <c r="FJX1" t="s">
        <v>7288</v>
      </c>
      <c r="FJY1" t="s">
        <v>7289</v>
      </c>
      <c r="FJZ1" t="s">
        <v>7290</v>
      </c>
      <c r="FKA1" t="s">
        <v>7291</v>
      </c>
      <c r="FKB1" t="s">
        <v>7292</v>
      </c>
      <c r="FKC1" t="s">
        <v>7293</v>
      </c>
      <c r="FKD1" t="s">
        <v>7294</v>
      </c>
      <c r="FKE1" t="s">
        <v>7295</v>
      </c>
      <c r="FKF1" t="s">
        <v>7296</v>
      </c>
      <c r="FKG1" t="s">
        <v>7297</v>
      </c>
      <c r="FKH1" t="s">
        <v>7298</v>
      </c>
      <c r="FKI1" t="s">
        <v>7299</v>
      </c>
      <c r="FKJ1" t="s">
        <v>7300</v>
      </c>
      <c r="FKK1" t="s">
        <v>7301</v>
      </c>
      <c r="FKL1" t="s">
        <v>7302</v>
      </c>
      <c r="FKM1" t="s">
        <v>7303</v>
      </c>
      <c r="FKN1" t="s">
        <v>7304</v>
      </c>
      <c r="FKO1" t="s">
        <v>7305</v>
      </c>
      <c r="FKP1" t="s">
        <v>7306</v>
      </c>
      <c r="FKQ1" t="s">
        <v>7307</v>
      </c>
      <c r="FKR1" t="s">
        <v>7308</v>
      </c>
      <c r="FKS1" t="s">
        <v>7309</v>
      </c>
      <c r="FKT1" t="s">
        <v>7310</v>
      </c>
      <c r="FKU1" t="s">
        <v>7311</v>
      </c>
      <c r="FKV1" t="s">
        <v>7312</v>
      </c>
      <c r="FKW1" t="s">
        <v>7313</v>
      </c>
      <c r="FKX1" t="s">
        <v>7314</v>
      </c>
      <c r="FKY1" t="s">
        <v>7315</v>
      </c>
      <c r="FKZ1" t="s">
        <v>7316</v>
      </c>
      <c r="FLA1" t="s">
        <v>7317</v>
      </c>
      <c r="FLB1" t="s">
        <v>7318</v>
      </c>
      <c r="FLC1" t="s">
        <v>7319</v>
      </c>
      <c r="FLD1" t="s">
        <v>7320</v>
      </c>
      <c r="FLE1" t="s">
        <v>7321</v>
      </c>
      <c r="FLF1" t="s">
        <v>7322</v>
      </c>
      <c r="FLG1" t="s">
        <v>7323</v>
      </c>
      <c r="FLH1" t="s">
        <v>7324</v>
      </c>
      <c r="FLI1" t="s">
        <v>7325</v>
      </c>
      <c r="FLJ1" t="s">
        <v>7326</v>
      </c>
      <c r="FLK1" t="s">
        <v>7327</v>
      </c>
      <c r="FLL1" t="s">
        <v>7328</v>
      </c>
      <c r="FLM1" t="s">
        <v>7329</v>
      </c>
      <c r="FLN1" t="s">
        <v>7330</v>
      </c>
      <c r="FLO1" t="s">
        <v>7331</v>
      </c>
      <c r="FLP1" t="s">
        <v>7332</v>
      </c>
      <c r="FLQ1" t="s">
        <v>7333</v>
      </c>
      <c r="FLR1" t="s">
        <v>7334</v>
      </c>
      <c r="FLS1" t="s">
        <v>7335</v>
      </c>
      <c r="FLT1" t="s">
        <v>7336</v>
      </c>
      <c r="FLU1" t="s">
        <v>7337</v>
      </c>
      <c r="FLV1" t="s">
        <v>7338</v>
      </c>
      <c r="FLW1" t="s">
        <v>7339</v>
      </c>
      <c r="FLX1" t="s">
        <v>7340</v>
      </c>
      <c r="FLY1" t="s">
        <v>7341</v>
      </c>
      <c r="FLZ1" t="s">
        <v>7342</v>
      </c>
      <c r="FMA1" t="s">
        <v>7343</v>
      </c>
      <c r="FMB1" t="s">
        <v>7344</v>
      </c>
      <c r="FMC1" t="s">
        <v>7345</v>
      </c>
      <c r="FMD1" t="s">
        <v>7346</v>
      </c>
      <c r="FME1" t="s">
        <v>7347</v>
      </c>
      <c r="FMF1" t="s">
        <v>7348</v>
      </c>
      <c r="FMG1" t="s">
        <v>7349</v>
      </c>
      <c r="FMH1" t="s">
        <v>7350</v>
      </c>
      <c r="FMI1" t="s">
        <v>7351</v>
      </c>
      <c r="FMJ1" t="s">
        <v>7352</v>
      </c>
      <c r="FMK1" t="s">
        <v>7353</v>
      </c>
      <c r="FML1" t="s">
        <v>7354</v>
      </c>
      <c r="FMM1" t="s">
        <v>7355</v>
      </c>
      <c r="FMN1" t="s">
        <v>7356</v>
      </c>
      <c r="FMO1" t="s">
        <v>7357</v>
      </c>
      <c r="FMP1" t="s">
        <v>7358</v>
      </c>
      <c r="FMQ1" t="s">
        <v>7359</v>
      </c>
      <c r="FMR1" t="s">
        <v>7360</v>
      </c>
      <c r="FMS1" t="s">
        <v>7361</v>
      </c>
      <c r="FMT1" t="s">
        <v>7362</v>
      </c>
      <c r="FMU1" t="s">
        <v>7363</v>
      </c>
      <c r="FMV1" t="s">
        <v>7364</v>
      </c>
      <c r="FMW1" t="s">
        <v>7365</v>
      </c>
      <c r="FMX1" t="s">
        <v>7366</v>
      </c>
      <c r="FMY1" t="s">
        <v>7367</v>
      </c>
      <c r="FMZ1" t="s">
        <v>7368</v>
      </c>
      <c r="FNA1" t="s">
        <v>7369</v>
      </c>
      <c r="FNB1" t="s">
        <v>7370</v>
      </c>
      <c r="FNC1" t="s">
        <v>7371</v>
      </c>
      <c r="FND1" t="s">
        <v>7372</v>
      </c>
      <c r="FNE1" t="s">
        <v>7373</v>
      </c>
      <c r="FNF1" t="s">
        <v>7374</v>
      </c>
      <c r="FNG1" t="s">
        <v>7375</v>
      </c>
      <c r="FNH1" t="s">
        <v>7376</v>
      </c>
      <c r="FNI1" t="s">
        <v>7377</v>
      </c>
      <c r="FNJ1" t="s">
        <v>7378</v>
      </c>
      <c r="FNK1" t="s">
        <v>7379</v>
      </c>
      <c r="FNL1" t="s">
        <v>7380</v>
      </c>
      <c r="FNM1" t="s">
        <v>7381</v>
      </c>
      <c r="FNN1" t="s">
        <v>7382</v>
      </c>
      <c r="FNO1" t="s">
        <v>7383</v>
      </c>
      <c r="FNP1" t="s">
        <v>7384</v>
      </c>
      <c r="FNQ1" t="s">
        <v>7385</v>
      </c>
      <c r="FNR1" t="s">
        <v>7386</v>
      </c>
      <c r="FNS1" t="s">
        <v>7387</v>
      </c>
      <c r="FNT1" t="s">
        <v>7388</v>
      </c>
      <c r="FNU1" t="s">
        <v>7389</v>
      </c>
      <c r="FNV1" t="s">
        <v>7390</v>
      </c>
      <c r="FNW1" t="s">
        <v>7391</v>
      </c>
      <c r="FNX1" t="s">
        <v>7392</v>
      </c>
      <c r="FNY1" t="s">
        <v>7393</v>
      </c>
      <c r="FNZ1" t="s">
        <v>7394</v>
      </c>
      <c r="FOA1" t="s">
        <v>7395</v>
      </c>
      <c r="FOB1" t="s">
        <v>7396</v>
      </c>
      <c r="FOC1" t="s">
        <v>7397</v>
      </c>
      <c r="FOD1" t="s">
        <v>7398</v>
      </c>
      <c r="FOE1" t="s">
        <v>7399</v>
      </c>
      <c r="FOF1" t="s">
        <v>7400</v>
      </c>
      <c r="FOG1" t="s">
        <v>7401</v>
      </c>
      <c r="FOH1" t="s">
        <v>7402</v>
      </c>
      <c r="FOI1" t="s">
        <v>7403</v>
      </c>
      <c r="FOJ1" t="s">
        <v>7404</v>
      </c>
      <c r="FOK1" t="s">
        <v>7405</v>
      </c>
      <c r="FOL1" t="s">
        <v>7406</v>
      </c>
      <c r="FOM1" t="s">
        <v>7407</v>
      </c>
      <c r="FON1" t="s">
        <v>7408</v>
      </c>
      <c r="FOO1" t="s">
        <v>7409</v>
      </c>
      <c r="FOP1" t="s">
        <v>7410</v>
      </c>
      <c r="FOQ1" t="s">
        <v>7411</v>
      </c>
      <c r="FOR1" t="s">
        <v>7412</v>
      </c>
      <c r="FOS1" t="s">
        <v>7413</v>
      </c>
      <c r="FOT1" t="s">
        <v>7414</v>
      </c>
      <c r="FOU1" t="s">
        <v>7415</v>
      </c>
      <c r="FOV1" t="s">
        <v>7416</v>
      </c>
      <c r="FOW1" t="s">
        <v>7417</v>
      </c>
      <c r="FOX1" t="s">
        <v>7418</v>
      </c>
      <c r="FOY1" t="s">
        <v>7419</v>
      </c>
      <c r="FOZ1" t="s">
        <v>7420</v>
      </c>
      <c r="FPA1" t="s">
        <v>7421</v>
      </c>
      <c r="FPB1" t="s">
        <v>7422</v>
      </c>
      <c r="FPC1" t="s">
        <v>7423</v>
      </c>
      <c r="FPD1" t="s">
        <v>7424</v>
      </c>
      <c r="FPE1" t="s">
        <v>7425</v>
      </c>
      <c r="FPF1" t="s">
        <v>7426</v>
      </c>
      <c r="FPG1" t="s">
        <v>7427</v>
      </c>
      <c r="FPH1" t="s">
        <v>7428</v>
      </c>
      <c r="FPI1" t="s">
        <v>7429</v>
      </c>
      <c r="FPJ1" t="s">
        <v>7430</v>
      </c>
      <c r="FPK1" t="s">
        <v>7431</v>
      </c>
      <c r="FPL1" t="s">
        <v>7432</v>
      </c>
      <c r="FPM1" t="s">
        <v>7433</v>
      </c>
      <c r="FPN1" t="s">
        <v>7434</v>
      </c>
      <c r="FPO1" t="s">
        <v>7435</v>
      </c>
      <c r="FPP1" t="s">
        <v>7436</v>
      </c>
      <c r="FPQ1" t="s">
        <v>7437</v>
      </c>
      <c r="FPR1" t="s">
        <v>7438</v>
      </c>
      <c r="FPS1" t="s">
        <v>7439</v>
      </c>
      <c r="FPT1" t="s">
        <v>7440</v>
      </c>
      <c r="FPU1" t="s">
        <v>7441</v>
      </c>
      <c r="FPV1" t="s">
        <v>7442</v>
      </c>
      <c r="FPW1" t="s">
        <v>7443</v>
      </c>
      <c r="FPX1" t="s">
        <v>7444</v>
      </c>
      <c r="FPY1" t="s">
        <v>7445</v>
      </c>
      <c r="FPZ1" t="s">
        <v>7446</v>
      </c>
      <c r="FQA1" t="s">
        <v>7447</v>
      </c>
      <c r="FQB1" t="s">
        <v>7448</v>
      </c>
      <c r="FQC1" t="s">
        <v>7449</v>
      </c>
      <c r="FQD1" t="s">
        <v>7450</v>
      </c>
      <c r="FQE1" t="s">
        <v>7451</v>
      </c>
      <c r="FQF1" t="s">
        <v>7452</v>
      </c>
      <c r="FQG1" t="s">
        <v>7453</v>
      </c>
      <c r="FQH1" t="s">
        <v>7454</v>
      </c>
      <c r="FQI1" t="s">
        <v>7455</v>
      </c>
      <c r="FQJ1" t="s">
        <v>7456</v>
      </c>
      <c r="FQK1" t="s">
        <v>7457</v>
      </c>
      <c r="FQL1" t="s">
        <v>7458</v>
      </c>
      <c r="FQM1" t="s">
        <v>7459</v>
      </c>
      <c r="FQN1" t="s">
        <v>7460</v>
      </c>
      <c r="FQO1" t="s">
        <v>7461</v>
      </c>
      <c r="FQP1" t="s">
        <v>7462</v>
      </c>
      <c r="FQQ1" t="s">
        <v>7463</v>
      </c>
      <c r="FQR1" t="s">
        <v>7464</v>
      </c>
      <c r="FQS1" t="s">
        <v>7465</v>
      </c>
      <c r="FQT1" t="s">
        <v>7466</v>
      </c>
      <c r="FQU1" t="s">
        <v>7467</v>
      </c>
      <c r="FQV1" t="s">
        <v>7468</v>
      </c>
      <c r="FQW1" t="s">
        <v>7469</v>
      </c>
      <c r="FQX1" t="s">
        <v>7470</v>
      </c>
      <c r="FQY1" t="s">
        <v>7471</v>
      </c>
      <c r="FQZ1" t="s">
        <v>7472</v>
      </c>
      <c r="FRA1" t="s">
        <v>7473</v>
      </c>
      <c r="FRB1" t="s">
        <v>7474</v>
      </c>
      <c r="FRC1" t="s">
        <v>7475</v>
      </c>
      <c r="FRD1" t="s">
        <v>7476</v>
      </c>
      <c r="FRE1" t="s">
        <v>7477</v>
      </c>
      <c r="FRF1" t="s">
        <v>7478</v>
      </c>
      <c r="FRG1" t="s">
        <v>7479</v>
      </c>
      <c r="FRH1" t="s">
        <v>7480</v>
      </c>
      <c r="FRI1" t="s">
        <v>7481</v>
      </c>
      <c r="FRJ1" t="s">
        <v>7482</v>
      </c>
      <c r="FRK1" t="s">
        <v>7483</v>
      </c>
      <c r="FRL1" t="s">
        <v>7484</v>
      </c>
      <c r="FRM1" t="s">
        <v>7485</v>
      </c>
      <c r="FRN1" t="s">
        <v>7486</v>
      </c>
      <c r="FRO1" t="s">
        <v>7487</v>
      </c>
      <c r="FRP1" t="s">
        <v>7488</v>
      </c>
      <c r="FRQ1" t="s">
        <v>7489</v>
      </c>
      <c r="FRR1" t="s">
        <v>7490</v>
      </c>
      <c r="FRS1" t="s">
        <v>7491</v>
      </c>
      <c r="FRT1" t="s">
        <v>7492</v>
      </c>
      <c r="FRU1" t="s">
        <v>7493</v>
      </c>
      <c r="FRV1" t="s">
        <v>7494</v>
      </c>
      <c r="FRW1" t="s">
        <v>7495</v>
      </c>
      <c r="FRX1" t="s">
        <v>7496</v>
      </c>
      <c r="FRY1" t="s">
        <v>7497</v>
      </c>
      <c r="FRZ1" t="s">
        <v>7498</v>
      </c>
      <c r="FSA1" t="s">
        <v>7499</v>
      </c>
      <c r="FSB1" t="s">
        <v>7500</v>
      </c>
      <c r="FSC1" t="s">
        <v>7501</v>
      </c>
      <c r="FSD1" t="s">
        <v>7502</v>
      </c>
      <c r="FSE1" t="s">
        <v>7503</v>
      </c>
      <c r="FSF1" t="s">
        <v>7504</v>
      </c>
      <c r="FSG1" t="s">
        <v>7505</v>
      </c>
      <c r="FSH1" t="s">
        <v>7506</v>
      </c>
      <c r="FSI1" t="s">
        <v>7507</v>
      </c>
      <c r="FSJ1" t="s">
        <v>7508</v>
      </c>
      <c r="FSK1" t="s">
        <v>7509</v>
      </c>
      <c r="FSL1" t="s">
        <v>7510</v>
      </c>
      <c r="FSM1" t="s">
        <v>7511</v>
      </c>
      <c r="FSN1" t="s">
        <v>7512</v>
      </c>
      <c r="FSO1" t="s">
        <v>7513</v>
      </c>
      <c r="FSP1" t="s">
        <v>7514</v>
      </c>
      <c r="FSQ1" t="s">
        <v>7515</v>
      </c>
      <c r="FSR1" t="s">
        <v>7516</v>
      </c>
      <c r="FSS1" t="s">
        <v>7517</v>
      </c>
      <c r="FST1" t="s">
        <v>7518</v>
      </c>
      <c r="FSU1" t="s">
        <v>7519</v>
      </c>
      <c r="FSV1" t="s">
        <v>7520</v>
      </c>
      <c r="FSW1" t="s">
        <v>7521</v>
      </c>
      <c r="FSX1" t="s">
        <v>7522</v>
      </c>
      <c r="FSY1" t="s">
        <v>7523</v>
      </c>
      <c r="FSZ1" t="s">
        <v>7524</v>
      </c>
      <c r="FTA1" t="s">
        <v>7525</v>
      </c>
      <c r="FTB1" t="s">
        <v>7526</v>
      </c>
      <c r="FTC1" t="s">
        <v>7527</v>
      </c>
      <c r="FTD1" t="s">
        <v>7528</v>
      </c>
      <c r="FTE1" t="s">
        <v>7529</v>
      </c>
      <c r="FTF1" t="s">
        <v>7530</v>
      </c>
      <c r="FTG1" t="s">
        <v>7531</v>
      </c>
      <c r="FTH1" t="s">
        <v>7532</v>
      </c>
      <c r="FTI1" t="s">
        <v>7533</v>
      </c>
      <c r="FTJ1" t="s">
        <v>7534</v>
      </c>
      <c r="FTK1" t="s">
        <v>7535</v>
      </c>
      <c r="FTL1" t="s">
        <v>7536</v>
      </c>
      <c r="FTM1" t="s">
        <v>7537</v>
      </c>
      <c r="FTN1" t="s">
        <v>7538</v>
      </c>
      <c r="FTO1" t="s">
        <v>7539</v>
      </c>
      <c r="FTP1" t="s">
        <v>7540</v>
      </c>
      <c r="FTQ1" t="s">
        <v>7541</v>
      </c>
      <c r="FTR1" t="s">
        <v>7542</v>
      </c>
      <c r="FTS1" t="s">
        <v>7543</v>
      </c>
      <c r="FTT1" t="s">
        <v>7544</v>
      </c>
      <c r="FTU1" t="s">
        <v>7545</v>
      </c>
      <c r="FTV1" t="s">
        <v>7546</v>
      </c>
      <c r="FTW1" t="s">
        <v>7547</v>
      </c>
      <c r="FTX1" t="s">
        <v>7548</v>
      </c>
      <c r="FTY1" t="s">
        <v>7549</v>
      </c>
      <c r="FTZ1" t="s">
        <v>7550</v>
      </c>
      <c r="FUA1" t="s">
        <v>7551</v>
      </c>
      <c r="FUB1" t="s">
        <v>7552</v>
      </c>
      <c r="FUC1" t="s">
        <v>7553</v>
      </c>
      <c r="FUD1" t="s">
        <v>7554</v>
      </c>
      <c r="FUE1" t="s">
        <v>7555</v>
      </c>
      <c r="FUF1" t="s">
        <v>7556</v>
      </c>
      <c r="FUG1" t="s">
        <v>7557</v>
      </c>
      <c r="FUH1" t="s">
        <v>7558</v>
      </c>
      <c r="FUI1" t="s">
        <v>7559</v>
      </c>
      <c r="FUJ1" t="s">
        <v>7560</v>
      </c>
      <c r="FUK1" t="s">
        <v>7561</v>
      </c>
      <c r="FUL1" t="s">
        <v>7562</v>
      </c>
      <c r="FUM1" t="s">
        <v>7563</v>
      </c>
      <c r="FUN1" t="s">
        <v>7564</v>
      </c>
      <c r="FUO1" t="s">
        <v>7565</v>
      </c>
      <c r="FUP1" t="s">
        <v>7566</v>
      </c>
      <c r="FUQ1" t="s">
        <v>7567</v>
      </c>
      <c r="FUR1" t="s">
        <v>7568</v>
      </c>
      <c r="FUS1" t="s">
        <v>7569</v>
      </c>
      <c r="FUT1" t="s">
        <v>7570</v>
      </c>
      <c r="FUU1" t="s">
        <v>7571</v>
      </c>
      <c r="FUV1" t="s">
        <v>7572</v>
      </c>
      <c r="FUW1" t="s">
        <v>7573</v>
      </c>
      <c r="FUX1" t="s">
        <v>7574</v>
      </c>
      <c r="FUY1" t="s">
        <v>7575</v>
      </c>
      <c r="FUZ1" t="s">
        <v>7576</v>
      </c>
      <c r="FVA1" t="s">
        <v>7577</v>
      </c>
      <c r="FVB1" t="s">
        <v>7578</v>
      </c>
      <c r="FVC1" t="s">
        <v>7579</v>
      </c>
      <c r="FVD1" t="s">
        <v>7580</v>
      </c>
      <c r="FVE1" t="s">
        <v>7581</v>
      </c>
      <c r="FVF1" t="s">
        <v>7582</v>
      </c>
      <c r="FVG1" t="s">
        <v>7583</v>
      </c>
      <c r="FVH1" t="s">
        <v>7584</v>
      </c>
      <c r="FVI1" t="s">
        <v>7585</v>
      </c>
      <c r="FVJ1" t="s">
        <v>7586</v>
      </c>
      <c r="FVK1" t="s">
        <v>7587</v>
      </c>
      <c r="FVL1" t="s">
        <v>7588</v>
      </c>
      <c r="FVM1" t="s">
        <v>7589</v>
      </c>
      <c r="FVN1" t="s">
        <v>7590</v>
      </c>
      <c r="FVO1" t="s">
        <v>7591</v>
      </c>
      <c r="FVP1" t="s">
        <v>7592</v>
      </c>
      <c r="FVQ1" t="s">
        <v>7593</v>
      </c>
      <c r="FVR1" t="s">
        <v>7594</v>
      </c>
      <c r="FVS1" t="s">
        <v>7595</v>
      </c>
      <c r="FVT1" t="s">
        <v>7596</v>
      </c>
      <c r="FVU1" t="s">
        <v>7597</v>
      </c>
      <c r="FVV1" t="s">
        <v>7598</v>
      </c>
      <c r="FVW1" t="s">
        <v>7599</v>
      </c>
      <c r="FVX1" t="s">
        <v>7600</v>
      </c>
      <c r="FVY1" t="s">
        <v>7601</v>
      </c>
      <c r="FVZ1" t="s">
        <v>7602</v>
      </c>
      <c r="FWA1" t="s">
        <v>7603</v>
      </c>
      <c r="FWB1" t="s">
        <v>7604</v>
      </c>
      <c r="FWC1" t="s">
        <v>7605</v>
      </c>
      <c r="FWD1" t="s">
        <v>7606</v>
      </c>
      <c r="FWE1" t="s">
        <v>7607</v>
      </c>
      <c r="FWF1" t="s">
        <v>7608</v>
      </c>
      <c r="FWG1" t="s">
        <v>7609</v>
      </c>
      <c r="FWH1" t="s">
        <v>7610</v>
      </c>
      <c r="FWI1" t="s">
        <v>7611</v>
      </c>
      <c r="FWJ1" t="s">
        <v>7612</v>
      </c>
      <c r="FWK1" t="s">
        <v>7613</v>
      </c>
      <c r="FWL1" t="s">
        <v>7614</v>
      </c>
      <c r="FWM1" t="s">
        <v>7615</v>
      </c>
      <c r="FWN1" t="s">
        <v>7616</v>
      </c>
      <c r="FWO1" t="s">
        <v>7617</v>
      </c>
      <c r="FWP1" t="s">
        <v>7618</v>
      </c>
      <c r="FWQ1" t="s">
        <v>7619</v>
      </c>
      <c r="FWR1" t="s">
        <v>7620</v>
      </c>
      <c r="FWS1" t="s">
        <v>7621</v>
      </c>
      <c r="FWT1" t="s">
        <v>7622</v>
      </c>
      <c r="FWU1" t="s">
        <v>7623</v>
      </c>
      <c r="FWV1" t="s">
        <v>7624</v>
      </c>
      <c r="FWW1" t="s">
        <v>7625</v>
      </c>
      <c r="FWX1" t="s">
        <v>7626</v>
      </c>
      <c r="FWY1" t="s">
        <v>7627</v>
      </c>
      <c r="FWZ1" t="s">
        <v>7628</v>
      </c>
      <c r="FXA1" t="s">
        <v>7629</v>
      </c>
      <c r="FXB1" t="s">
        <v>7630</v>
      </c>
      <c r="FXC1" t="s">
        <v>7631</v>
      </c>
      <c r="FXD1" t="s">
        <v>7632</v>
      </c>
      <c r="FXE1" t="s">
        <v>7633</v>
      </c>
      <c r="FXF1" t="s">
        <v>7634</v>
      </c>
      <c r="FXG1" t="s">
        <v>7635</v>
      </c>
      <c r="FXH1" t="s">
        <v>7636</v>
      </c>
      <c r="FXI1" t="s">
        <v>7637</v>
      </c>
      <c r="FXJ1" t="s">
        <v>7638</v>
      </c>
      <c r="FXK1" t="s">
        <v>7639</v>
      </c>
      <c r="FXL1" t="s">
        <v>7640</v>
      </c>
      <c r="FXM1" t="s">
        <v>7641</v>
      </c>
      <c r="FXN1" t="s">
        <v>7642</v>
      </c>
      <c r="FXO1" t="s">
        <v>7643</v>
      </c>
      <c r="FXP1" t="s">
        <v>7644</v>
      </c>
      <c r="FXQ1" t="s">
        <v>7645</v>
      </c>
      <c r="FXR1" t="s">
        <v>7646</v>
      </c>
      <c r="FXS1" t="s">
        <v>7647</v>
      </c>
      <c r="FXT1" t="s">
        <v>7648</v>
      </c>
      <c r="FXU1" t="s">
        <v>7649</v>
      </c>
      <c r="FXV1" t="s">
        <v>7650</v>
      </c>
      <c r="FXW1" t="s">
        <v>7651</v>
      </c>
      <c r="FXX1" t="s">
        <v>7652</v>
      </c>
      <c r="FXY1" t="s">
        <v>7653</v>
      </c>
      <c r="FXZ1" t="s">
        <v>7654</v>
      </c>
      <c r="FYA1" t="s">
        <v>7655</v>
      </c>
      <c r="FYB1" t="s">
        <v>7656</v>
      </c>
      <c r="FYC1" t="s">
        <v>7657</v>
      </c>
      <c r="FYD1" t="s">
        <v>7658</v>
      </c>
      <c r="FYE1" t="s">
        <v>7659</v>
      </c>
      <c r="FYF1" t="s">
        <v>7660</v>
      </c>
      <c r="FYG1" t="s">
        <v>7661</v>
      </c>
      <c r="FYH1" t="s">
        <v>7662</v>
      </c>
      <c r="FYI1" t="s">
        <v>7663</v>
      </c>
      <c r="FYJ1" t="s">
        <v>7664</v>
      </c>
      <c r="FYK1" t="s">
        <v>7665</v>
      </c>
      <c r="FYL1" t="s">
        <v>7666</v>
      </c>
      <c r="FYM1" t="s">
        <v>7667</v>
      </c>
      <c r="FYN1" t="s">
        <v>7668</v>
      </c>
      <c r="FYO1" t="s">
        <v>7669</v>
      </c>
      <c r="FYP1" t="s">
        <v>7670</v>
      </c>
      <c r="FYQ1" t="s">
        <v>7671</v>
      </c>
      <c r="FYR1" t="s">
        <v>7672</v>
      </c>
      <c r="FYS1" t="s">
        <v>7673</v>
      </c>
      <c r="FYT1" t="s">
        <v>7674</v>
      </c>
      <c r="FYU1" t="s">
        <v>7675</v>
      </c>
      <c r="FYV1" t="s">
        <v>7676</v>
      </c>
      <c r="FYW1" t="s">
        <v>7677</v>
      </c>
      <c r="FYX1" t="s">
        <v>7678</v>
      </c>
      <c r="FYY1" t="s">
        <v>7679</v>
      </c>
      <c r="FYZ1" t="s">
        <v>7680</v>
      </c>
      <c r="FZA1" t="s">
        <v>7681</v>
      </c>
      <c r="FZB1" t="s">
        <v>7682</v>
      </c>
      <c r="FZC1" t="s">
        <v>7683</v>
      </c>
      <c r="FZD1" t="s">
        <v>7684</v>
      </c>
      <c r="FZE1" t="s">
        <v>7685</v>
      </c>
      <c r="FZF1" t="s">
        <v>7686</v>
      </c>
      <c r="FZG1" t="s">
        <v>7687</v>
      </c>
      <c r="FZH1" t="s">
        <v>7688</v>
      </c>
      <c r="FZI1" t="s">
        <v>7689</v>
      </c>
      <c r="FZJ1" t="s">
        <v>7690</v>
      </c>
      <c r="FZK1" t="s">
        <v>7691</v>
      </c>
      <c r="FZL1" t="s">
        <v>7692</v>
      </c>
      <c r="FZM1" t="s">
        <v>7693</v>
      </c>
      <c r="FZN1" t="s">
        <v>7694</v>
      </c>
      <c r="FZO1" t="s">
        <v>7695</v>
      </c>
      <c r="FZP1" t="s">
        <v>7696</v>
      </c>
      <c r="FZQ1" t="s">
        <v>7697</v>
      </c>
      <c r="FZR1" t="s">
        <v>7698</v>
      </c>
      <c r="FZS1" t="s">
        <v>7699</v>
      </c>
      <c r="FZT1" t="s">
        <v>7700</v>
      </c>
      <c r="FZU1" t="s">
        <v>7701</v>
      </c>
      <c r="FZV1" t="s">
        <v>7702</v>
      </c>
      <c r="FZW1" t="s">
        <v>7703</v>
      </c>
      <c r="FZX1" t="s">
        <v>7704</v>
      </c>
      <c r="FZY1" t="s">
        <v>7705</v>
      </c>
      <c r="FZZ1" t="s">
        <v>7706</v>
      </c>
      <c r="GAA1" t="s">
        <v>7707</v>
      </c>
      <c r="GAB1" t="s">
        <v>7708</v>
      </c>
      <c r="GAC1" t="s">
        <v>7709</v>
      </c>
      <c r="GAD1" t="s">
        <v>7710</v>
      </c>
      <c r="GAE1" t="s">
        <v>7711</v>
      </c>
      <c r="GAF1" t="s">
        <v>7712</v>
      </c>
      <c r="GAG1" t="s">
        <v>7713</v>
      </c>
      <c r="GAH1" t="s">
        <v>7714</v>
      </c>
      <c r="GAI1" t="s">
        <v>7715</v>
      </c>
      <c r="GAJ1" t="s">
        <v>7716</v>
      </c>
      <c r="GAK1" t="s">
        <v>7717</v>
      </c>
      <c r="GAL1" t="s">
        <v>7718</v>
      </c>
      <c r="GAM1" t="s">
        <v>7719</v>
      </c>
      <c r="GAN1" t="s">
        <v>7720</v>
      </c>
      <c r="GAO1" t="s">
        <v>7721</v>
      </c>
      <c r="GAP1" t="s">
        <v>7722</v>
      </c>
      <c r="GAQ1" t="s">
        <v>7723</v>
      </c>
      <c r="GAR1" t="s">
        <v>7724</v>
      </c>
      <c r="GAS1" t="s">
        <v>7725</v>
      </c>
      <c r="GAT1" t="s">
        <v>7726</v>
      </c>
      <c r="GAU1" t="s">
        <v>7727</v>
      </c>
      <c r="GAV1" t="s">
        <v>7728</v>
      </c>
      <c r="GAW1" t="s">
        <v>7729</v>
      </c>
      <c r="GAX1" t="s">
        <v>7730</v>
      </c>
      <c r="GAY1" t="s">
        <v>7731</v>
      </c>
      <c r="GAZ1" t="s">
        <v>7732</v>
      </c>
      <c r="GBA1" t="s">
        <v>7733</v>
      </c>
      <c r="GBB1" t="s">
        <v>7734</v>
      </c>
      <c r="GBC1" t="s">
        <v>7735</v>
      </c>
      <c r="GBD1" t="s">
        <v>7736</v>
      </c>
      <c r="GBE1" t="s">
        <v>7737</v>
      </c>
      <c r="GBF1" t="s">
        <v>7738</v>
      </c>
      <c r="GBG1" t="s">
        <v>7739</v>
      </c>
      <c r="GBH1" t="s">
        <v>7740</v>
      </c>
      <c r="GBI1" t="s">
        <v>7741</v>
      </c>
      <c r="GBJ1" t="s">
        <v>7742</v>
      </c>
      <c r="GBK1" t="s">
        <v>7743</v>
      </c>
      <c r="GBL1" t="s">
        <v>7744</v>
      </c>
      <c r="GBM1" t="s">
        <v>7745</v>
      </c>
      <c r="GBN1" t="s">
        <v>7746</v>
      </c>
      <c r="GBO1" t="s">
        <v>7747</v>
      </c>
      <c r="GBP1" t="s">
        <v>7748</v>
      </c>
      <c r="GBQ1" t="s">
        <v>7749</v>
      </c>
      <c r="GBR1" t="s">
        <v>7750</v>
      </c>
      <c r="GBS1" t="s">
        <v>7751</v>
      </c>
      <c r="GBT1" t="s">
        <v>7752</v>
      </c>
      <c r="GBU1" t="s">
        <v>7753</v>
      </c>
      <c r="GBV1" t="s">
        <v>7754</v>
      </c>
      <c r="GBW1" t="s">
        <v>7755</v>
      </c>
      <c r="GBX1" t="s">
        <v>7756</v>
      </c>
      <c r="GBY1" t="s">
        <v>7757</v>
      </c>
      <c r="GBZ1" t="s">
        <v>7758</v>
      </c>
      <c r="GCA1" t="s">
        <v>7759</v>
      </c>
      <c r="GCB1" t="s">
        <v>7760</v>
      </c>
      <c r="GCC1" t="s">
        <v>7761</v>
      </c>
      <c r="GCD1" t="s">
        <v>7762</v>
      </c>
      <c r="GCE1" t="s">
        <v>7763</v>
      </c>
      <c r="GCF1" t="s">
        <v>7764</v>
      </c>
      <c r="GCG1" t="s">
        <v>7765</v>
      </c>
      <c r="GCH1" t="s">
        <v>7766</v>
      </c>
      <c r="GCI1" t="s">
        <v>7767</v>
      </c>
      <c r="GCJ1" t="s">
        <v>7768</v>
      </c>
      <c r="GCK1" t="s">
        <v>7769</v>
      </c>
      <c r="GCL1" t="s">
        <v>7770</v>
      </c>
      <c r="GCM1" t="s">
        <v>7771</v>
      </c>
      <c r="GCN1" t="s">
        <v>7772</v>
      </c>
      <c r="GCO1" t="s">
        <v>7773</v>
      </c>
      <c r="GCP1" t="s">
        <v>7774</v>
      </c>
      <c r="GCQ1" t="s">
        <v>7775</v>
      </c>
      <c r="GCR1" t="s">
        <v>7776</v>
      </c>
      <c r="GCS1" t="s">
        <v>7777</v>
      </c>
      <c r="GCT1" t="s">
        <v>7778</v>
      </c>
      <c r="GCU1" t="s">
        <v>7779</v>
      </c>
      <c r="GCV1" t="s">
        <v>7780</v>
      </c>
      <c r="GCW1" t="s">
        <v>7781</v>
      </c>
      <c r="GCX1" t="s">
        <v>7782</v>
      </c>
      <c r="GCY1" t="s">
        <v>7783</v>
      </c>
      <c r="GCZ1" t="s">
        <v>7784</v>
      </c>
      <c r="GDA1" t="s">
        <v>7785</v>
      </c>
      <c r="GDB1" t="s">
        <v>7786</v>
      </c>
      <c r="GDC1" t="s">
        <v>7787</v>
      </c>
      <c r="GDD1" t="s">
        <v>7788</v>
      </c>
      <c r="GDE1" t="s">
        <v>7789</v>
      </c>
      <c r="GDF1" t="s">
        <v>7790</v>
      </c>
      <c r="GDG1" t="s">
        <v>7791</v>
      </c>
      <c r="GDH1" t="s">
        <v>7792</v>
      </c>
      <c r="GDI1" t="s">
        <v>7793</v>
      </c>
      <c r="GDJ1" t="s">
        <v>7794</v>
      </c>
      <c r="GDK1" t="s">
        <v>7795</v>
      </c>
      <c r="GDL1" t="s">
        <v>7796</v>
      </c>
      <c r="GDM1" t="s">
        <v>7797</v>
      </c>
      <c r="GDN1" t="s">
        <v>7798</v>
      </c>
      <c r="GDO1" t="s">
        <v>7799</v>
      </c>
      <c r="GDP1" t="s">
        <v>7800</v>
      </c>
      <c r="GDQ1" t="s">
        <v>7801</v>
      </c>
      <c r="GDR1" t="s">
        <v>7802</v>
      </c>
      <c r="GDS1" t="s">
        <v>7803</v>
      </c>
      <c r="GDT1" t="s">
        <v>7804</v>
      </c>
      <c r="GDU1" t="s">
        <v>7805</v>
      </c>
      <c r="GDV1" t="s">
        <v>7806</v>
      </c>
      <c r="GDW1" t="s">
        <v>7807</v>
      </c>
      <c r="GDX1" t="s">
        <v>7808</v>
      </c>
      <c r="GDY1" t="s">
        <v>7809</v>
      </c>
      <c r="GDZ1" t="s">
        <v>7810</v>
      </c>
      <c r="GEA1" t="s">
        <v>7811</v>
      </c>
      <c r="GEB1" t="s">
        <v>7812</v>
      </c>
      <c r="GEC1" t="s">
        <v>7813</v>
      </c>
      <c r="GED1" t="s">
        <v>7814</v>
      </c>
      <c r="GEE1" t="s">
        <v>7815</v>
      </c>
      <c r="GEF1" t="s">
        <v>7816</v>
      </c>
      <c r="GEG1" t="s">
        <v>7817</v>
      </c>
      <c r="GEH1" t="s">
        <v>7818</v>
      </c>
      <c r="GEI1" t="s">
        <v>7819</v>
      </c>
      <c r="GEJ1" t="s">
        <v>7820</v>
      </c>
      <c r="GEK1" t="s">
        <v>7821</v>
      </c>
      <c r="GEL1" t="s">
        <v>7822</v>
      </c>
      <c r="GEM1" t="s">
        <v>7823</v>
      </c>
      <c r="GEN1" t="s">
        <v>7824</v>
      </c>
      <c r="GEO1" t="s">
        <v>7825</v>
      </c>
      <c r="GEP1" t="s">
        <v>7826</v>
      </c>
      <c r="GEQ1" t="s">
        <v>7827</v>
      </c>
      <c r="GER1" t="s">
        <v>7828</v>
      </c>
      <c r="GES1" t="s">
        <v>7829</v>
      </c>
      <c r="GET1" t="s">
        <v>7830</v>
      </c>
      <c r="GEU1" t="s">
        <v>7831</v>
      </c>
      <c r="GEV1" t="s">
        <v>7832</v>
      </c>
      <c r="GEW1" t="s">
        <v>7833</v>
      </c>
      <c r="GEX1" t="s">
        <v>7834</v>
      </c>
      <c r="GEY1" t="s">
        <v>7835</v>
      </c>
      <c r="GEZ1" t="s">
        <v>7836</v>
      </c>
      <c r="GFA1" t="s">
        <v>7837</v>
      </c>
      <c r="GFB1" t="s">
        <v>7838</v>
      </c>
      <c r="GFC1" t="s">
        <v>7839</v>
      </c>
      <c r="GFD1" t="s">
        <v>7840</v>
      </c>
      <c r="GFE1" t="s">
        <v>7841</v>
      </c>
      <c r="GFF1" t="s">
        <v>7842</v>
      </c>
      <c r="GFG1" t="s">
        <v>7843</v>
      </c>
      <c r="GFH1" t="s">
        <v>7844</v>
      </c>
      <c r="GFI1" t="s">
        <v>7845</v>
      </c>
      <c r="GFJ1" t="s">
        <v>7846</v>
      </c>
      <c r="GFK1" t="s">
        <v>7847</v>
      </c>
      <c r="GFL1" t="s">
        <v>7848</v>
      </c>
      <c r="GFM1" t="s">
        <v>7849</v>
      </c>
      <c r="GFN1" t="s">
        <v>7850</v>
      </c>
      <c r="GFO1" t="s">
        <v>7851</v>
      </c>
      <c r="GFP1" t="s">
        <v>7852</v>
      </c>
      <c r="GFQ1" t="s">
        <v>7853</v>
      </c>
      <c r="GFR1" t="s">
        <v>7854</v>
      </c>
      <c r="GFS1" t="s">
        <v>7855</v>
      </c>
      <c r="GFT1" t="s">
        <v>7856</v>
      </c>
      <c r="GFU1" t="s">
        <v>7857</v>
      </c>
      <c r="GFV1" t="s">
        <v>7858</v>
      </c>
      <c r="GFW1" t="s">
        <v>7859</v>
      </c>
      <c r="GFX1" t="s">
        <v>7860</v>
      </c>
      <c r="GFY1" t="s">
        <v>7861</v>
      </c>
      <c r="GFZ1" t="s">
        <v>7862</v>
      </c>
      <c r="GGA1" t="s">
        <v>7863</v>
      </c>
      <c r="GGB1" t="s">
        <v>7864</v>
      </c>
      <c r="GGC1" t="s">
        <v>7865</v>
      </c>
      <c r="GGD1" t="s">
        <v>7866</v>
      </c>
      <c r="GGE1" t="s">
        <v>7867</v>
      </c>
      <c r="GGF1" t="s">
        <v>7868</v>
      </c>
      <c r="GGG1" t="s">
        <v>7869</v>
      </c>
      <c r="GGH1" t="s">
        <v>7870</v>
      </c>
      <c r="GGI1" t="s">
        <v>7871</v>
      </c>
      <c r="GGJ1" t="s">
        <v>7872</v>
      </c>
      <c r="GGK1" t="s">
        <v>7873</v>
      </c>
      <c r="GGL1" t="s">
        <v>7874</v>
      </c>
      <c r="GGM1" t="s">
        <v>7875</v>
      </c>
      <c r="GGN1" t="s">
        <v>7876</v>
      </c>
      <c r="GGO1" t="s">
        <v>7877</v>
      </c>
      <c r="GGP1" t="s">
        <v>7878</v>
      </c>
      <c r="GGQ1" t="s">
        <v>7879</v>
      </c>
      <c r="GGR1" t="s">
        <v>7880</v>
      </c>
      <c r="GGS1" t="s">
        <v>7881</v>
      </c>
      <c r="GGT1" t="s">
        <v>7882</v>
      </c>
      <c r="GGU1" t="s">
        <v>7883</v>
      </c>
      <c r="GGV1" t="s">
        <v>7884</v>
      </c>
      <c r="GGW1" t="s">
        <v>7885</v>
      </c>
      <c r="GGX1" t="s">
        <v>7886</v>
      </c>
      <c r="GGY1" t="s">
        <v>7887</v>
      </c>
      <c r="GGZ1" t="s">
        <v>7888</v>
      </c>
      <c r="GHA1" t="s">
        <v>7889</v>
      </c>
      <c r="GHB1" t="s">
        <v>7890</v>
      </c>
      <c r="GHC1" t="s">
        <v>7891</v>
      </c>
      <c r="GHD1" t="s">
        <v>7892</v>
      </c>
      <c r="GHE1" t="s">
        <v>7893</v>
      </c>
      <c r="GHF1" t="s">
        <v>7894</v>
      </c>
      <c r="GHG1" t="s">
        <v>7895</v>
      </c>
      <c r="GHH1" t="s">
        <v>7896</v>
      </c>
      <c r="GHI1" t="s">
        <v>7897</v>
      </c>
      <c r="GHJ1" t="s">
        <v>7898</v>
      </c>
      <c r="GHK1" t="s">
        <v>7899</v>
      </c>
      <c r="GHL1" t="s">
        <v>7900</v>
      </c>
      <c r="GHM1" t="s">
        <v>7901</v>
      </c>
      <c r="GHN1" t="s">
        <v>7902</v>
      </c>
      <c r="GHO1" t="s">
        <v>7903</v>
      </c>
      <c r="GHP1" t="s">
        <v>7904</v>
      </c>
      <c r="GHQ1" t="s">
        <v>7905</v>
      </c>
      <c r="GHR1" t="s">
        <v>7906</v>
      </c>
      <c r="GHS1" t="s">
        <v>7907</v>
      </c>
      <c r="GHT1" t="s">
        <v>7908</v>
      </c>
      <c r="GHU1" t="s">
        <v>7909</v>
      </c>
      <c r="GHV1" t="s">
        <v>7910</v>
      </c>
      <c r="GHW1" t="s">
        <v>7911</v>
      </c>
      <c r="GHX1" t="s">
        <v>7912</v>
      </c>
      <c r="GHY1" t="s">
        <v>7913</v>
      </c>
      <c r="GHZ1" t="s">
        <v>7914</v>
      </c>
      <c r="GIA1" t="s">
        <v>7915</v>
      </c>
      <c r="GIB1" t="s">
        <v>7916</v>
      </c>
      <c r="GIC1" t="s">
        <v>7917</v>
      </c>
      <c r="GID1" t="s">
        <v>7918</v>
      </c>
      <c r="GIE1" t="s">
        <v>7919</v>
      </c>
      <c r="GIF1" t="s">
        <v>7920</v>
      </c>
      <c r="GIG1" t="s">
        <v>7921</v>
      </c>
      <c r="GIH1" t="s">
        <v>7922</v>
      </c>
      <c r="GII1" t="s">
        <v>7923</v>
      </c>
      <c r="GIJ1" t="s">
        <v>7924</v>
      </c>
      <c r="GIK1" t="s">
        <v>7925</v>
      </c>
      <c r="GIL1" t="s">
        <v>7926</v>
      </c>
      <c r="GIM1" t="s">
        <v>7927</v>
      </c>
      <c r="GIN1" t="s">
        <v>7928</v>
      </c>
      <c r="GIO1" t="s">
        <v>7929</v>
      </c>
      <c r="GIP1" t="s">
        <v>7930</v>
      </c>
      <c r="GIQ1" t="s">
        <v>7931</v>
      </c>
      <c r="GIR1" t="s">
        <v>7932</v>
      </c>
      <c r="GIS1" t="s">
        <v>7933</v>
      </c>
      <c r="GIT1" t="s">
        <v>7934</v>
      </c>
      <c r="GIU1" t="s">
        <v>7935</v>
      </c>
      <c r="GIV1" t="s">
        <v>7936</v>
      </c>
      <c r="GIW1" t="s">
        <v>7937</v>
      </c>
      <c r="GIX1" t="s">
        <v>7938</v>
      </c>
      <c r="GIY1" t="s">
        <v>7939</v>
      </c>
      <c r="GIZ1" t="s">
        <v>7940</v>
      </c>
      <c r="GJA1" t="s">
        <v>7941</v>
      </c>
      <c r="GJB1" t="s">
        <v>7942</v>
      </c>
      <c r="GJC1" t="s">
        <v>7943</v>
      </c>
      <c r="GJD1" t="s">
        <v>7944</v>
      </c>
      <c r="GJE1" t="s">
        <v>7945</v>
      </c>
      <c r="GJF1" t="s">
        <v>7946</v>
      </c>
      <c r="GJG1" t="s">
        <v>7947</v>
      </c>
      <c r="GJH1" t="s">
        <v>7948</v>
      </c>
      <c r="GJI1" t="s">
        <v>7949</v>
      </c>
      <c r="GJJ1" t="s">
        <v>7950</v>
      </c>
      <c r="GJK1" t="s">
        <v>7951</v>
      </c>
      <c r="GJL1" t="s">
        <v>7952</v>
      </c>
      <c r="GJM1" t="s">
        <v>7953</v>
      </c>
      <c r="GJN1" t="s">
        <v>7954</v>
      </c>
      <c r="GJO1" t="s">
        <v>7955</v>
      </c>
      <c r="GJP1" t="s">
        <v>7956</v>
      </c>
      <c r="GJQ1" t="s">
        <v>7957</v>
      </c>
      <c r="GJR1" t="s">
        <v>7958</v>
      </c>
      <c r="GJS1" t="s">
        <v>7959</v>
      </c>
      <c r="GJT1" t="s">
        <v>7960</v>
      </c>
      <c r="GJU1" t="s">
        <v>7961</v>
      </c>
      <c r="GJV1" t="s">
        <v>7962</v>
      </c>
      <c r="GJW1" t="s">
        <v>7963</v>
      </c>
      <c r="GJX1" t="s">
        <v>7964</v>
      </c>
      <c r="GJY1" t="s">
        <v>7965</v>
      </c>
      <c r="GJZ1" t="s">
        <v>7966</v>
      </c>
      <c r="GKA1" t="s">
        <v>7967</v>
      </c>
      <c r="GKB1" t="s">
        <v>7968</v>
      </c>
      <c r="GKC1" t="s">
        <v>7969</v>
      </c>
      <c r="GKD1" t="s">
        <v>7970</v>
      </c>
      <c r="GKE1" t="s">
        <v>7971</v>
      </c>
      <c r="GKF1" t="s">
        <v>7972</v>
      </c>
      <c r="GKG1" t="s">
        <v>7973</v>
      </c>
      <c r="GKH1" t="s">
        <v>7974</v>
      </c>
      <c r="GKI1" t="s">
        <v>7975</v>
      </c>
      <c r="GKJ1" t="s">
        <v>7976</v>
      </c>
      <c r="GKK1" t="s">
        <v>7977</v>
      </c>
      <c r="GKL1" t="s">
        <v>7978</v>
      </c>
      <c r="GKM1" t="s">
        <v>7979</v>
      </c>
      <c r="GKN1" t="s">
        <v>7980</v>
      </c>
      <c r="GKO1" t="s">
        <v>7981</v>
      </c>
      <c r="GKP1" t="s">
        <v>7982</v>
      </c>
      <c r="GKQ1" t="s">
        <v>7983</v>
      </c>
      <c r="GKR1" t="s">
        <v>7984</v>
      </c>
      <c r="GKS1" t="s">
        <v>7985</v>
      </c>
      <c r="GKT1" t="s">
        <v>7986</v>
      </c>
      <c r="GKU1" t="s">
        <v>7987</v>
      </c>
      <c r="GKV1" t="s">
        <v>7988</v>
      </c>
      <c r="GKW1" t="s">
        <v>7989</v>
      </c>
      <c r="GKX1" t="s">
        <v>7990</v>
      </c>
      <c r="GKY1" t="s">
        <v>7991</v>
      </c>
      <c r="GKZ1" t="s">
        <v>7992</v>
      </c>
      <c r="GLA1" t="s">
        <v>7993</v>
      </c>
      <c r="GLB1" t="s">
        <v>7994</v>
      </c>
      <c r="GLC1" t="s">
        <v>7995</v>
      </c>
      <c r="GLD1" t="s">
        <v>7996</v>
      </c>
      <c r="GLE1" t="s">
        <v>7997</v>
      </c>
      <c r="GLF1" t="s">
        <v>7998</v>
      </c>
      <c r="GLG1" t="s">
        <v>7999</v>
      </c>
      <c r="GLH1" t="s">
        <v>8000</v>
      </c>
      <c r="GLI1" t="s">
        <v>8001</v>
      </c>
      <c r="GLJ1" t="s">
        <v>8002</v>
      </c>
      <c r="GLK1" t="s">
        <v>8003</v>
      </c>
      <c r="GLL1" t="s">
        <v>8004</v>
      </c>
      <c r="GLM1" t="s">
        <v>8005</v>
      </c>
      <c r="GLN1" t="s">
        <v>8006</v>
      </c>
      <c r="GLO1" t="s">
        <v>8007</v>
      </c>
      <c r="GLP1" t="s">
        <v>8008</v>
      </c>
      <c r="GLQ1" t="s">
        <v>8009</v>
      </c>
      <c r="GLR1" t="s">
        <v>8010</v>
      </c>
      <c r="GLS1" t="s">
        <v>8011</v>
      </c>
      <c r="GLT1" t="s">
        <v>8012</v>
      </c>
      <c r="GLU1" t="s">
        <v>8013</v>
      </c>
      <c r="GLV1" t="s">
        <v>8014</v>
      </c>
      <c r="GLW1" t="s">
        <v>8015</v>
      </c>
      <c r="GLX1" t="s">
        <v>8016</v>
      </c>
      <c r="GLY1" t="s">
        <v>8017</v>
      </c>
      <c r="GLZ1" t="s">
        <v>8018</v>
      </c>
      <c r="GMA1" t="s">
        <v>8019</v>
      </c>
      <c r="GMB1" t="s">
        <v>8020</v>
      </c>
      <c r="GMC1" t="s">
        <v>8021</v>
      </c>
      <c r="GMD1" t="s">
        <v>8022</v>
      </c>
      <c r="GME1" t="s">
        <v>8023</v>
      </c>
      <c r="GMF1" t="s">
        <v>8024</v>
      </c>
      <c r="GMG1" t="s">
        <v>8025</v>
      </c>
      <c r="GMH1" t="s">
        <v>8026</v>
      </c>
      <c r="GMI1" t="s">
        <v>8027</v>
      </c>
      <c r="GMJ1" t="s">
        <v>8028</v>
      </c>
      <c r="GMK1" t="s">
        <v>8029</v>
      </c>
      <c r="GML1" t="s">
        <v>8030</v>
      </c>
      <c r="GMM1" t="s">
        <v>8031</v>
      </c>
      <c r="GMN1" t="s">
        <v>8032</v>
      </c>
      <c r="GMO1" t="s">
        <v>8033</v>
      </c>
      <c r="GMP1" t="s">
        <v>8034</v>
      </c>
      <c r="GMQ1" t="s">
        <v>8035</v>
      </c>
      <c r="GMR1" t="s">
        <v>8036</v>
      </c>
      <c r="GMS1" t="s">
        <v>8037</v>
      </c>
      <c r="GMT1" t="s">
        <v>8038</v>
      </c>
      <c r="GMU1" t="s">
        <v>8039</v>
      </c>
      <c r="GMV1" t="s">
        <v>8040</v>
      </c>
      <c r="GMW1" t="s">
        <v>8041</v>
      </c>
      <c r="GMX1" t="s">
        <v>8042</v>
      </c>
      <c r="GMY1" t="s">
        <v>8043</v>
      </c>
      <c r="GMZ1" t="s">
        <v>8044</v>
      </c>
      <c r="GNA1" t="s">
        <v>8045</v>
      </c>
      <c r="GNB1" t="s">
        <v>8046</v>
      </c>
      <c r="GNC1" t="s">
        <v>8047</v>
      </c>
      <c r="GND1" t="s">
        <v>8048</v>
      </c>
      <c r="GNE1" t="s">
        <v>8049</v>
      </c>
      <c r="GNF1" t="s">
        <v>8050</v>
      </c>
      <c r="GNG1" t="s">
        <v>8051</v>
      </c>
      <c r="GNH1" t="s">
        <v>8052</v>
      </c>
      <c r="GNI1" t="s">
        <v>8053</v>
      </c>
      <c r="GNJ1" t="s">
        <v>8054</v>
      </c>
      <c r="GNK1" t="s">
        <v>8055</v>
      </c>
      <c r="GNL1" t="s">
        <v>8056</v>
      </c>
      <c r="GNM1" t="s">
        <v>8057</v>
      </c>
      <c r="GNN1" t="s">
        <v>8058</v>
      </c>
      <c r="GNO1" t="s">
        <v>8059</v>
      </c>
      <c r="GNP1" t="s">
        <v>8060</v>
      </c>
      <c r="GNQ1" t="s">
        <v>8061</v>
      </c>
      <c r="GNR1" t="s">
        <v>8062</v>
      </c>
      <c r="GNS1" t="s">
        <v>8063</v>
      </c>
      <c r="GNT1" t="s">
        <v>8064</v>
      </c>
      <c r="GNU1" t="s">
        <v>8065</v>
      </c>
      <c r="GNV1" t="s">
        <v>8066</v>
      </c>
      <c r="GNW1" t="s">
        <v>8067</v>
      </c>
      <c r="GNX1" t="s">
        <v>8068</v>
      </c>
      <c r="GNY1" t="s">
        <v>8069</v>
      </c>
      <c r="GNZ1" t="s">
        <v>8070</v>
      </c>
      <c r="GOA1" t="s">
        <v>8071</v>
      </c>
      <c r="GOB1" t="s">
        <v>8072</v>
      </c>
      <c r="GOC1" t="s">
        <v>8073</v>
      </c>
      <c r="GOD1" t="s">
        <v>8074</v>
      </c>
      <c r="GOE1" t="s">
        <v>8075</v>
      </c>
      <c r="GOF1" t="s">
        <v>8076</v>
      </c>
      <c r="GOG1" t="s">
        <v>8077</v>
      </c>
      <c r="GOH1" t="s">
        <v>8078</v>
      </c>
      <c r="GOI1" t="s">
        <v>8079</v>
      </c>
      <c r="GOJ1" t="s">
        <v>8080</v>
      </c>
      <c r="GOK1" t="s">
        <v>8081</v>
      </c>
      <c r="GOL1" t="s">
        <v>8082</v>
      </c>
      <c r="GOM1" t="s">
        <v>8083</v>
      </c>
      <c r="GON1" t="s">
        <v>8084</v>
      </c>
      <c r="GOO1" t="s">
        <v>8085</v>
      </c>
      <c r="GOP1" t="s">
        <v>8086</v>
      </c>
      <c r="GOQ1" t="s">
        <v>8087</v>
      </c>
      <c r="GOR1" t="s">
        <v>8088</v>
      </c>
      <c r="GOS1" t="s">
        <v>8089</v>
      </c>
      <c r="GOT1" t="s">
        <v>8090</v>
      </c>
      <c r="GOU1" t="s">
        <v>8091</v>
      </c>
      <c r="GOV1" t="s">
        <v>8092</v>
      </c>
      <c r="GOW1" t="s">
        <v>8093</v>
      </c>
      <c r="GOX1" t="s">
        <v>8094</v>
      </c>
      <c r="GOY1" t="s">
        <v>8095</v>
      </c>
      <c r="GOZ1" t="s">
        <v>8096</v>
      </c>
      <c r="GPA1" t="s">
        <v>8097</v>
      </c>
      <c r="GPB1" t="s">
        <v>8098</v>
      </c>
      <c r="GPC1" t="s">
        <v>8099</v>
      </c>
      <c r="GPD1" t="s">
        <v>8100</v>
      </c>
      <c r="GPE1" t="s">
        <v>8101</v>
      </c>
      <c r="GPF1" t="s">
        <v>8102</v>
      </c>
      <c r="GPG1" t="s">
        <v>8103</v>
      </c>
      <c r="GPH1" t="s">
        <v>8104</v>
      </c>
      <c r="GPI1" t="s">
        <v>8105</v>
      </c>
      <c r="GPJ1" t="s">
        <v>8106</v>
      </c>
      <c r="GPK1" t="s">
        <v>8107</v>
      </c>
      <c r="GPL1" t="s">
        <v>8108</v>
      </c>
      <c r="GPM1" t="s">
        <v>8109</v>
      </c>
      <c r="GPN1" t="s">
        <v>8110</v>
      </c>
      <c r="GPO1" t="s">
        <v>8111</v>
      </c>
      <c r="GPP1" t="s">
        <v>8112</v>
      </c>
      <c r="GPQ1" t="s">
        <v>8113</v>
      </c>
      <c r="GPR1" t="s">
        <v>8114</v>
      </c>
      <c r="GPS1" t="s">
        <v>8115</v>
      </c>
      <c r="GPT1" t="s">
        <v>8116</v>
      </c>
      <c r="GPU1" t="s">
        <v>8117</v>
      </c>
      <c r="GPV1" t="s">
        <v>8118</v>
      </c>
      <c r="GPW1" t="s">
        <v>8119</v>
      </c>
      <c r="GPX1" t="s">
        <v>8120</v>
      </c>
      <c r="GPY1" t="s">
        <v>8121</v>
      </c>
      <c r="GPZ1" t="s">
        <v>8122</v>
      </c>
      <c r="GQA1" t="s">
        <v>8123</v>
      </c>
      <c r="GQB1" t="s">
        <v>8124</v>
      </c>
      <c r="GQC1" t="s">
        <v>8125</v>
      </c>
      <c r="GQD1" t="s">
        <v>8126</v>
      </c>
      <c r="GQE1" t="s">
        <v>8127</v>
      </c>
      <c r="GQF1" t="s">
        <v>8128</v>
      </c>
      <c r="GQG1" t="s">
        <v>8129</v>
      </c>
      <c r="GQH1" t="s">
        <v>8130</v>
      </c>
      <c r="GQI1" t="s">
        <v>8131</v>
      </c>
      <c r="GQJ1" t="s">
        <v>8132</v>
      </c>
      <c r="GQK1" t="s">
        <v>8133</v>
      </c>
      <c r="GQL1" t="s">
        <v>8134</v>
      </c>
      <c r="GQM1" t="s">
        <v>8135</v>
      </c>
      <c r="GQN1" t="s">
        <v>8136</v>
      </c>
      <c r="GQO1" t="s">
        <v>8137</v>
      </c>
      <c r="GQP1" t="s">
        <v>8138</v>
      </c>
      <c r="GQQ1" t="s">
        <v>8139</v>
      </c>
      <c r="GQR1" t="s">
        <v>8140</v>
      </c>
      <c r="GQS1" t="s">
        <v>8141</v>
      </c>
      <c r="GQT1" t="s">
        <v>8142</v>
      </c>
      <c r="GQU1" t="s">
        <v>8143</v>
      </c>
      <c r="GQV1" t="s">
        <v>8144</v>
      </c>
      <c r="GQW1" t="s">
        <v>8145</v>
      </c>
      <c r="GQX1" t="s">
        <v>8146</v>
      </c>
      <c r="GQY1" t="s">
        <v>8147</v>
      </c>
      <c r="GQZ1" t="s">
        <v>8148</v>
      </c>
      <c r="GRA1" t="s">
        <v>8149</v>
      </c>
      <c r="GRB1" t="s">
        <v>8150</v>
      </c>
      <c r="GRC1" t="s">
        <v>8151</v>
      </c>
      <c r="GRD1" t="s">
        <v>8152</v>
      </c>
      <c r="GRE1" t="s">
        <v>8153</v>
      </c>
      <c r="GRF1" t="s">
        <v>8154</v>
      </c>
      <c r="GRG1" t="s">
        <v>8155</v>
      </c>
      <c r="GRH1" t="s">
        <v>8156</v>
      </c>
      <c r="GRI1" t="s">
        <v>8157</v>
      </c>
      <c r="GRJ1" t="s">
        <v>8158</v>
      </c>
      <c r="GRK1" t="s">
        <v>8159</v>
      </c>
      <c r="GRL1" t="s">
        <v>8160</v>
      </c>
      <c r="GRM1" t="s">
        <v>8161</v>
      </c>
      <c r="GRN1" t="s">
        <v>8162</v>
      </c>
      <c r="GRO1" t="s">
        <v>8163</v>
      </c>
      <c r="GRP1" t="s">
        <v>8164</v>
      </c>
      <c r="GRQ1" t="s">
        <v>8165</v>
      </c>
      <c r="GRR1" t="s">
        <v>8166</v>
      </c>
      <c r="GRS1" t="s">
        <v>8167</v>
      </c>
      <c r="GRT1" t="s">
        <v>8168</v>
      </c>
      <c r="GRU1" t="s">
        <v>8169</v>
      </c>
      <c r="GRV1" t="s">
        <v>8170</v>
      </c>
      <c r="GRW1" t="s">
        <v>8171</v>
      </c>
      <c r="GRX1" t="s">
        <v>8172</v>
      </c>
      <c r="GRY1" t="s">
        <v>8173</v>
      </c>
      <c r="GRZ1" t="s">
        <v>8174</v>
      </c>
      <c r="GSA1" t="s">
        <v>8175</v>
      </c>
      <c r="GSB1" t="s">
        <v>8176</v>
      </c>
      <c r="GSC1" t="s">
        <v>8177</v>
      </c>
      <c r="GSD1" t="s">
        <v>8178</v>
      </c>
      <c r="GSE1" t="s">
        <v>8179</v>
      </c>
      <c r="GSF1" t="s">
        <v>8180</v>
      </c>
      <c r="GSG1" t="s">
        <v>8181</v>
      </c>
      <c r="GSH1" t="s">
        <v>8182</v>
      </c>
      <c r="GSI1" t="s">
        <v>8183</v>
      </c>
      <c r="GSJ1" t="s">
        <v>8184</v>
      </c>
      <c r="GSK1" t="s">
        <v>8185</v>
      </c>
      <c r="GSL1" t="s">
        <v>8186</v>
      </c>
      <c r="GSM1" t="s">
        <v>8187</v>
      </c>
      <c r="GSN1" t="s">
        <v>8188</v>
      </c>
      <c r="GSO1" t="s">
        <v>8189</v>
      </c>
      <c r="GSP1" t="s">
        <v>8190</v>
      </c>
      <c r="GSQ1" t="s">
        <v>8191</v>
      </c>
      <c r="GSR1" t="s">
        <v>8192</v>
      </c>
      <c r="GSS1" t="s">
        <v>8193</v>
      </c>
      <c r="GST1" t="s">
        <v>8194</v>
      </c>
      <c r="GSU1" t="s">
        <v>8195</v>
      </c>
      <c r="GSV1" t="s">
        <v>8196</v>
      </c>
      <c r="GSW1" t="s">
        <v>8197</v>
      </c>
      <c r="GSX1" t="s">
        <v>8198</v>
      </c>
      <c r="GSY1" t="s">
        <v>8199</v>
      </c>
      <c r="GSZ1" t="s">
        <v>8200</v>
      </c>
      <c r="GTA1" t="s">
        <v>8201</v>
      </c>
      <c r="GTB1" t="s">
        <v>8202</v>
      </c>
      <c r="GTC1" t="s">
        <v>8203</v>
      </c>
      <c r="GTD1" t="s">
        <v>8204</v>
      </c>
      <c r="GTE1" t="s">
        <v>8205</v>
      </c>
      <c r="GTF1" t="s">
        <v>8206</v>
      </c>
      <c r="GTG1" t="s">
        <v>8207</v>
      </c>
      <c r="GTH1" t="s">
        <v>8208</v>
      </c>
      <c r="GTI1" t="s">
        <v>8209</v>
      </c>
      <c r="GTJ1" t="s">
        <v>8210</v>
      </c>
      <c r="GTK1" t="s">
        <v>8211</v>
      </c>
      <c r="GTL1" t="s">
        <v>8212</v>
      </c>
      <c r="GTM1" t="s">
        <v>8213</v>
      </c>
      <c r="GTN1" t="s">
        <v>8214</v>
      </c>
      <c r="GTO1" t="s">
        <v>8215</v>
      </c>
      <c r="GTP1" t="s">
        <v>8216</v>
      </c>
      <c r="GTQ1" t="s">
        <v>8217</v>
      </c>
      <c r="GTR1" t="s">
        <v>8218</v>
      </c>
      <c r="GTS1" t="s">
        <v>8219</v>
      </c>
      <c r="GTT1" t="s">
        <v>8220</v>
      </c>
      <c r="GTU1" t="s">
        <v>8221</v>
      </c>
      <c r="GTV1" t="s">
        <v>8222</v>
      </c>
      <c r="GTW1" t="s">
        <v>8223</v>
      </c>
      <c r="GTX1" t="s">
        <v>8224</v>
      </c>
      <c r="GTY1" t="s">
        <v>8225</v>
      </c>
      <c r="GTZ1" t="s">
        <v>8226</v>
      </c>
      <c r="GUA1" t="s">
        <v>8227</v>
      </c>
      <c r="GUB1" t="s">
        <v>8228</v>
      </c>
      <c r="GUC1" t="s">
        <v>8229</v>
      </c>
      <c r="GUD1" t="s">
        <v>8230</v>
      </c>
      <c r="GUE1" t="s">
        <v>8231</v>
      </c>
      <c r="GUF1" t="s">
        <v>8232</v>
      </c>
      <c r="GUG1" t="s">
        <v>8233</v>
      </c>
      <c r="GUH1" t="s">
        <v>8234</v>
      </c>
      <c r="GUI1" t="s">
        <v>8235</v>
      </c>
      <c r="GUJ1" t="s">
        <v>8236</v>
      </c>
      <c r="GUK1" t="s">
        <v>8237</v>
      </c>
      <c r="GUL1" t="s">
        <v>8238</v>
      </c>
      <c r="GUM1" t="s">
        <v>8239</v>
      </c>
      <c r="GUN1" t="s">
        <v>8240</v>
      </c>
      <c r="GUO1" t="s">
        <v>8241</v>
      </c>
      <c r="GUP1" t="s">
        <v>8242</v>
      </c>
      <c r="GUQ1" t="s">
        <v>8243</v>
      </c>
      <c r="GUR1" t="s">
        <v>8244</v>
      </c>
      <c r="GUS1" t="s">
        <v>8245</v>
      </c>
      <c r="GUT1" t="s">
        <v>8246</v>
      </c>
      <c r="GUU1" t="s">
        <v>8247</v>
      </c>
      <c r="GUV1" t="s">
        <v>8248</v>
      </c>
      <c r="GUW1" t="s">
        <v>8249</v>
      </c>
      <c r="GUX1" t="s">
        <v>8250</v>
      </c>
      <c r="GUY1" t="s">
        <v>8251</v>
      </c>
      <c r="GUZ1" t="s">
        <v>8252</v>
      </c>
      <c r="GVA1" t="s">
        <v>8253</v>
      </c>
      <c r="GVB1" t="s">
        <v>8254</v>
      </c>
      <c r="GVC1" t="s">
        <v>8255</v>
      </c>
      <c r="GVD1" t="s">
        <v>8256</v>
      </c>
      <c r="GVE1" t="s">
        <v>8257</v>
      </c>
      <c r="GVF1" t="s">
        <v>8258</v>
      </c>
      <c r="GVG1" t="s">
        <v>8259</v>
      </c>
      <c r="GVH1" t="s">
        <v>8260</v>
      </c>
      <c r="GVI1" t="s">
        <v>8261</v>
      </c>
      <c r="GVJ1" t="s">
        <v>8262</v>
      </c>
      <c r="GVK1" t="s">
        <v>8263</v>
      </c>
      <c r="GVL1" t="s">
        <v>8264</v>
      </c>
      <c r="GVM1" t="s">
        <v>8265</v>
      </c>
      <c r="GVN1" t="s">
        <v>8266</v>
      </c>
      <c r="GVO1" t="s">
        <v>8267</v>
      </c>
      <c r="GVP1" t="s">
        <v>8268</v>
      </c>
      <c r="GVQ1" t="s">
        <v>8269</v>
      </c>
      <c r="GVR1" t="s">
        <v>8270</v>
      </c>
      <c r="GVS1" t="s">
        <v>8271</v>
      </c>
      <c r="GVT1" t="s">
        <v>8272</v>
      </c>
      <c r="GVU1" t="s">
        <v>8273</v>
      </c>
      <c r="GVV1" t="s">
        <v>8274</v>
      </c>
      <c r="GVW1" t="s">
        <v>8275</v>
      </c>
      <c r="GVX1" t="s">
        <v>8276</v>
      </c>
      <c r="GVY1" t="s">
        <v>8277</v>
      </c>
      <c r="GVZ1" t="s">
        <v>8278</v>
      </c>
      <c r="GWA1" t="s">
        <v>8279</v>
      </c>
      <c r="GWB1" t="s">
        <v>8280</v>
      </c>
      <c r="GWC1" t="s">
        <v>8281</v>
      </c>
      <c r="GWD1" t="s">
        <v>8282</v>
      </c>
      <c r="GWE1" t="s">
        <v>8283</v>
      </c>
      <c r="GWF1" t="s">
        <v>8284</v>
      </c>
      <c r="GWG1" t="s">
        <v>8285</v>
      </c>
      <c r="GWH1" t="s">
        <v>8286</v>
      </c>
      <c r="GWI1" t="s">
        <v>8287</v>
      </c>
      <c r="GWJ1" t="s">
        <v>8288</v>
      </c>
      <c r="GWK1" t="s">
        <v>8289</v>
      </c>
      <c r="GWL1" t="s">
        <v>8290</v>
      </c>
      <c r="GWM1" t="s">
        <v>8291</v>
      </c>
      <c r="GWN1" t="s">
        <v>8292</v>
      </c>
      <c r="GWO1" t="s">
        <v>8293</v>
      </c>
      <c r="GWP1" t="s">
        <v>8294</v>
      </c>
      <c r="GWQ1" t="s">
        <v>8295</v>
      </c>
      <c r="GWR1" t="s">
        <v>8296</v>
      </c>
      <c r="GWS1" t="s">
        <v>8297</v>
      </c>
      <c r="GWT1" t="s">
        <v>8298</v>
      </c>
      <c r="GWU1" t="s">
        <v>8299</v>
      </c>
      <c r="GWV1" t="s">
        <v>8300</v>
      </c>
      <c r="GWW1" t="s">
        <v>8301</v>
      </c>
      <c r="GWX1" t="s">
        <v>8302</v>
      </c>
      <c r="GWY1" t="s">
        <v>8303</v>
      </c>
      <c r="GWZ1" t="s">
        <v>8304</v>
      </c>
      <c r="GXA1" t="s">
        <v>8305</v>
      </c>
      <c r="GXB1" t="s">
        <v>8306</v>
      </c>
      <c r="GXC1" t="s">
        <v>8307</v>
      </c>
      <c r="GXD1" t="s">
        <v>8308</v>
      </c>
      <c r="GXE1" t="s">
        <v>8309</v>
      </c>
      <c r="GXF1" t="s">
        <v>8310</v>
      </c>
      <c r="GXG1" t="s">
        <v>8311</v>
      </c>
      <c r="GXH1" t="s">
        <v>8312</v>
      </c>
      <c r="GXI1" t="s">
        <v>8313</v>
      </c>
      <c r="GXJ1" t="s">
        <v>8314</v>
      </c>
      <c r="GXK1" t="s">
        <v>8315</v>
      </c>
      <c r="GXL1" t="s">
        <v>8316</v>
      </c>
      <c r="GXM1" t="s">
        <v>8317</v>
      </c>
      <c r="GXN1" t="s">
        <v>8318</v>
      </c>
      <c r="GXO1" t="s">
        <v>8319</v>
      </c>
      <c r="GXP1" t="s">
        <v>8320</v>
      </c>
      <c r="GXQ1" t="s">
        <v>8321</v>
      </c>
      <c r="GXR1" t="s">
        <v>8322</v>
      </c>
      <c r="GXS1" t="s">
        <v>8323</v>
      </c>
      <c r="GXT1" t="s">
        <v>8324</v>
      </c>
      <c r="GXU1" t="s">
        <v>8325</v>
      </c>
      <c r="GXV1" t="s">
        <v>8326</v>
      </c>
      <c r="GXW1" t="s">
        <v>8327</v>
      </c>
      <c r="GXX1" t="s">
        <v>8328</v>
      </c>
      <c r="GXY1" t="s">
        <v>8329</v>
      </c>
      <c r="GXZ1" t="s">
        <v>8330</v>
      </c>
      <c r="GYA1" t="s">
        <v>8331</v>
      </c>
      <c r="GYB1" t="s">
        <v>8332</v>
      </c>
      <c r="GYC1" t="s">
        <v>8333</v>
      </c>
      <c r="GYD1" t="s">
        <v>8334</v>
      </c>
      <c r="GYE1" t="s">
        <v>8335</v>
      </c>
      <c r="GYF1" t="s">
        <v>8336</v>
      </c>
      <c r="GYG1" t="s">
        <v>8337</v>
      </c>
      <c r="GYH1" t="s">
        <v>8338</v>
      </c>
      <c r="GYI1" t="s">
        <v>8339</v>
      </c>
      <c r="GYJ1" t="s">
        <v>8340</v>
      </c>
      <c r="GYK1" t="s">
        <v>8341</v>
      </c>
      <c r="GYL1" t="s">
        <v>8342</v>
      </c>
      <c r="GYM1" t="s">
        <v>8343</v>
      </c>
      <c r="GYN1" t="s">
        <v>8344</v>
      </c>
      <c r="GYO1" t="s">
        <v>8345</v>
      </c>
      <c r="GYP1" t="s">
        <v>8346</v>
      </c>
      <c r="GYQ1" t="s">
        <v>8347</v>
      </c>
      <c r="GYR1" t="s">
        <v>8348</v>
      </c>
      <c r="GYS1" t="s">
        <v>8349</v>
      </c>
      <c r="GYT1" t="s">
        <v>8350</v>
      </c>
      <c r="GYU1" t="s">
        <v>8351</v>
      </c>
      <c r="GYV1" t="s">
        <v>8352</v>
      </c>
      <c r="GYW1" t="s">
        <v>8353</v>
      </c>
      <c r="GYX1" t="s">
        <v>8354</v>
      </c>
      <c r="GYY1" t="s">
        <v>8355</v>
      </c>
      <c r="GYZ1" t="s">
        <v>8356</v>
      </c>
      <c r="GZA1" t="s">
        <v>8357</v>
      </c>
      <c r="GZB1" t="s">
        <v>8358</v>
      </c>
      <c r="GZC1" t="s">
        <v>8359</v>
      </c>
      <c r="GZD1" t="s">
        <v>8360</v>
      </c>
      <c r="GZE1" t="s">
        <v>8361</v>
      </c>
      <c r="GZF1" t="s">
        <v>8362</v>
      </c>
      <c r="GZG1" t="s">
        <v>8363</v>
      </c>
      <c r="GZH1" t="s">
        <v>8364</v>
      </c>
      <c r="GZI1" t="s">
        <v>8365</v>
      </c>
      <c r="GZJ1" t="s">
        <v>8366</v>
      </c>
      <c r="GZK1" t="s">
        <v>8367</v>
      </c>
      <c r="GZL1" t="s">
        <v>8368</v>
      </c>
      <c r="GZM1" t="s">
        <v>8369</v>
      </c>
      <c r="GZN1" t="s">
        <v>8370</v>
      </c>
      <c r="GZO1" t="s">
        <v>8371</v>
      </c>
      <c r="GZP1" t="s">
        <v>8372</v>
      </c>
      <c r="GZQ1" t="s">
        <v>8373</v>
      </c>
      <c r="GZR1" t="s">
        <v>8374</v>
      </c>
      <c r="GZS1" t="s">
        <v>8375</v>
      </c>
      <c r="GZT1" t="s">
        <v>8376</v>
      </c>
      <c r="GZU1" t="s">
        <v>8377</v>
      </c>
      <c r="GZV1" t="s">
        <v>8378</v>
      </c>
      <c r="GZW1" t="s">
        <v>8379</v>
      </c>
      <c r="GZX1" t="s">
        <v>8380</v>
      </c>
      <c r="GZY1" t="s">
        <v>8381</v>
      </c>
      <c r="GZZ1" t="s">
        <v>8382</v>
      </c>
      <c r="HAA1" t="s">
        <v>8383</v>
      </c>
      <c r="HAB1" t="s">
        <v>8384</v>
      </c>
      <c r="HAC1" t="s">
        <v>8385</v>
      </c>
      <c r="HAD1" t="s">
        <v>8386</v>
      </c>
      <c r="HAE1" t="s">
        <v>8387</v>
      </c>
      <c r="HAF1" t="s">
        <v>8388</v>
      </c>
      <c r="HAG1" t="s">
        <v>8389</v>
      </c>
      <c r="HAH1" t="s">
        <v>8390</v>
      </c>
      <c r="HAI1" t="s">
        <v>8391</v>
      </c>
      <c r="HAJ1" t="s">
        <v>8392</v>
      </c>
      <c r="HAK1" t="s">
        <v>8393</v>
      </c>
      <c r="HAL1" t="s">
        <v>8394</v>
      </c>
      <c r="HAM1" t="s">
        <v>8395</v>
      </c>
      <c r="HAN1" t="s">
        <v>8396</v>
      </c>
      <c r="HAO1" t="s">
        <v>8397</v>
      </c>
      <c r="HAP1" t="s">
        <v>8398</v>
      </c>
      <c r="HAQ1" t="s">
        <v>8399</v>
      </c>
      <c r="HAR1" t="s">
        <v>8400</v>
      </c>
      <c r="HAS1" t="s">
        <v>8401</v>
      </c>
      <c r="HAT1" t="s">
        <v>8402</v>
      </c>
      <c r="HAU1" t="s">
        <v>8403</v>
      </c>
      <c r="HAV1" t="s">
        <v>8404</v>
      </c>
      <c r="HAW1" t="s">
        <v>8405</v>
      </c>
      <c r="HAX1" t="s">
        <v>8406</v>
      </c>
      <c r="HAY1" t="s">
        <v>8407</v>
      </c>
      <c r="HAZ1" t="s">
        <v>8408</v>
      </c>
      <c r="HBA1" t="s">
        <v>8409</v>
      </c>
      <c r="HBB1" t="s">
        <v>8410</v>
      </c>
      <c r="HBC1" t="s">
        <v>8411</v>
      </c>
      <c r="HBD1" t="s">
        <v>8412</v>
      </c>
      <c r="HBE1" t="s">
        <v>8413</v>
      </c>
      <c r="HBF1" t="s">
        <v>8414</v>
      </c>
      <c r="HBG1" t="s">
        <v>8415</v>
      </c>
      <c r="HBH1" t="s">
        <v>8416</v>
      </c>
      <c r="HBI1" t="s">
        <v>8417</v>
      </c>
      <c r="HBJ1" t="s">
        <v>8418</v>
      </c>
      <c r="HBK1" t="s">
        <v>8419</v>
      </c>
      <c r="HBL1" t="s">
        <v>8420</v>
      </c>
      <c r="HBM1" t="s">
        <v>8421</v>
      </c>
      <c r="HBN1" t="s">
        <v>8422</v>
      </c>
      <c r="HBO1" t="s">
        <v>8423</v>
      </c>
      <c r="HBP1" t="s">
        <v>8424</v>
      </c>
      <c r="HBQ1" t="s">
        <v>8425</v>
      </c>
      <c r="HBR1" t="s">
        <v>8426</v>
      </c>
      <c r="HBS1" t="s">
        <v>8427</v>
      </c>
      <c r="HBT1" t="s">
        <v>8428</v>
      </c>
      <c r="HBU1" t="s">
        <v>8429</v>
      </c>
      <c r="HBV1" t="s">
        <v>8430</v>
      </c>
      <c r="HBW1" t="s">
        <v>8431</v>
      </c>
      <c r="HBX1" t="s">
        <v>8432</v>
      </c>
      <c r="HBY1" t="s">
        <v>8433</v>
      </c>
      <c r="HBZ1" t="s">
        <v>8434</v>
      </c>
      <c r="HCA1" t="s">
        <v>8435</v>
      </c>
      <c r="HCB1" t="s">
        <v>8436</v>
      </c>
      <c r="HCC1" t="s">
        <v>8437</v>
      </c>
      <c r="HCD1" t="s">
        <v>8438</v>
      </c>
      <c r="HCE1" t="s">
        <v>8439</v>
      </c>
      <c r="HCF1" t="s">
        <v>8440</v>
      </c>
      <c r="HCG1" t="s">
        <v>8441</v>
      </c>
      <c r="HCH1" t="s">
        <v>8442</v>
      </c>
      <c r="HCI1" t="s">
        <v>8443</v>
      </c>
      <c r="HCJ1" t="s">
        <v>8444</v>
      </c>
      <c r="HCK1" t="s">
        <v>8445</v>
      </c>
      <c r="HCL1" t="s">
        <v>8446</v>
      </c>
      <c r="HCM1" t="s">
        <v>8447</v>
      </c>
      <c r="HCN1" t="s">
        <v>8448</v>
      </c>
      <c r="HCO1" t="s">
        <v>8449</v>
      </c>
      <c r="HCP1" t="s">
        <v>8450</v>
      </c>
      <c r="HCQ1" t="s">
        <v>8451</v>
      </c>
      <c r="HCR1" t="s">
        <v>8452</v>
      </c>
      <c r="HCS1" t="s">
        <v>8453</v>
      </c>
      <c r="HCT1" t="s">
        <v>8454</v>
      </c>
      <c r="HCU1" t="s">
        <v>8455</v>
      </c>
      <c r="HCV1" t="s">
        <v>8456</v>
      </c>
      <c r="HCW1" t="s">
        <v>8457</v>
      </c>
      <c r="HCX1" t="s">
        <v>8458</v>
      </c>
      <c r="HCY1" t="s">
        <v>8459</v>
      </c>
      <c r="HCZ1" t="s">
        <v>8460</v>
      </c>
      <c r="HDA1" t="s">
        <v>8461</v>
      </c>
      <c r="HDB1" t="s">
        <v>8462</v>
      </c>
      <c r="HDC1" t="s">
        <v>8463</v>
      </c>
      <c r="HDD1" t="s">
        <v>8464</v>
      </c>
      <c r="HDE1" t="s">
        <v>8465</v>
      </c>
      <c r="HDF1" t="s">
        <v>8466</v>
      </c>
      <c r="HDG1" t="s">
        <v>8467</v>
      </c>
      <c r="HDH1" t="s">
        <v>8468</v>
      </c>
      <c r="HDI1" t="s">
        <v>8469</v>
      </c>
      <c r="HDJ1" t="s">
        <v>8470</v>
      </c>
      <c r="HDK1" t="s">
        <v>8471</v>
      </c>
      <c r="HDL1" t="s">
        <v>8472</v>
      </c>
      <c r="HDM1" t="s">
        <v>8473</v>
      </c>
      <c r="HDN1" t="s">
        <v>8474</v>
      </c>
      <c r="HDO1" t="s">
        <v>8475</v>
      </c>
      <c r="HDP1" t="s">
        <v>8476</v>
      </c>
      <c r="HDQ1" t="s">
        <v>8477</v>
      </c>
      <c r="HDR1" t="s">
        <v>8478</v>
      </c>
      <c r="HDS1" t="s">
        <v>8479</v>
      </c>
      <c r="HDT1" t="s">
        <v>8480</v>
      </c>
      <c r="HDU1" t="s">
        <v>8481</v>
      </c>
      <c r="HDV1" t="s">
        <v>8482</v>
      </c>
      <c r="HDW1" t="s">
        <v>8483</v>
      </c>
      <c r="HDX1" t="s">
        <v>8484</v>
      </c>
      <c r="HDY1" t="s">
        <v>8485</v>
      </c>
      <c r="HDZ1" t="s">
        <v>8486</v>
      </c>
      <c r="HEA1" t="s">
        <v>8487</v>
      </c>
      <c r="HEB1" t="s">
        <v>8488</v>
      </c>
      <c r="HEC1" t="s">
        <v>8489</v>
      </c>
      <c r="HED1" t="s">
        <v>8490</v>
      </c>
      <c r="HEE1" t="s">
        <v>8491</v>
      </c>
      <c r="HEF1" t="s">
        <v>8492</v>
      </c>
      <c r="HEG1" t="s">
        <v>8493</v>
      </c>
      <c r="HEH1" t="s">
        <v>8494</v>
      </c>
      <c r="HEI1" t="s">
        <v>8495</v>
      </c>
      <c r="HEJ1" t="s">
        <v>8496</v>
      </c>
      <c r="HEK1" t="s">
        <v>8497</v>
      </c>
      <c r="HEL1" t="s">
        <v>8498</v>
      </c>
      <c r="HEM1" t="s">
        <v>8499</v>
      </c>
      <c r="HEN1" t="s">
        <v>8500</v>
      </c>
      <c r="HEO1" t="s">
        <v>8501</v>
      </c>
      <c r="HEP1" t="s">
        <v>8502</v>
      </c>
      <c r="HEQ1" t="s">
        <v>8503</v>
      </c>
      <c r="HER1" t="s">
        <v>8504</v>
      </c>
      <c r="HES1" t="s">
        <v>8505</v>
      </c>
      <c r="HET1" t="s">
        <v>8506</v>
      </c>
      <c r="HEU1" t="s">
        <v>8507</v>
      </c>
      <c r="HEV1" t="s">
        <v>8508</v>
      </c>
      <c r="HEW1" t="s">
        <v>8509</v>
      </c>
      <c r="HEX1" t="s">
        <v>8510</v>
      </c>
      <c r="HEY1" t="s">
        <v>8511</v>
      </c>
      <c r="HEZ1" t="s">
        <v>8512</v>
      </c>
      <c r="HFA1" t="s">
        <v>8513</v>
      </c>
      <c r="HFB1" t="s">
        <v>8514</v>
      </c>
      <c r="HFC1" t="s">
        <v>8515</v>
      </c>
      <c r="HFD1" t="s">
        <v>8516</v>
      </c>
      <c r="HFE1" t="s">
        <v>8517</v>
      </c>
      <c r="HFF1" t="s">
        <v>8518</v>
      </c>
      <c r="HFG1" t="s">
        <v>8519</v>
      </c>
      <c r="HFH1" t="s">
        <v>8520</v>
      </c>
      <c r="HFI1" t="s">
        <v>8521</v>
      </c>
      <c r="HFJ1" t="s">
        <v>8522</v>
      </c>
      <c r="HFK1" t="s">
        <v>8523</v>
      </c>
      <c r="HFL1" t="s">
        <v>8524</v>
      </c>
      <c r="HFM1" t="s">
        <v>8525</v>
      </c>
      <c r="HFN1" t="s">
        <v>8526</v>
      </c>
      <c r="HFO1" t="s">
        <v>8527</v>
      </c>
      <c r="HFP1" t="s">
        <v>8528</v>
      </c>
      <c r="HFQ1" t="s">
        <v>8529</v>
      </c>
      <c r="HFR1" t="s">
        <v>8530</v>
      </c>
      <c r="HFS1" t="s">
        <v>8531</v>
      </c>
      <c r="HFT1" t="s">
        <v>8532</v>
      </c>
      <c r="HFU1" t="s">
        <v>8533</v>
      </c>
      <c r="HFV1" t="s">
        <v>8534</v>
      </c>
      <c r="HFW1" t="s">
        <v>8535</v>
      </c>
      <c r="HFX1" t="s">
        <v>8536</v>
      </c>
      <c r="HFY1" t="s">
        <v>8537</v>
      </c>
      <c r="HFZ1" t="s">
        <v>8538</v>
      </c>
      <c r="HGA1" t="s">
        <v>8539</v>
      </c>
      <c r="HGB1" t="s">
        <v>8540</v>
      </c>
      <c r="HGC1" t="s">
        <v>8541</v>
      </c>
      <c r="HGD1" t="s">
        <v>8542</v>
      </c>
      <c r="HGE1" t="s">
        <v>8543</v>
      </c>
      <c r="HGF1" t="s">
        <v>8544</v>
      </c>
      <c r="HGG1" t="s">
        <v>8545</v>
      </c>
      <c r="HGH1" t="s">
        <v>8546</v>
      </c>
      <c r="HGI1" t="s">
        <v>8547</v>
      </c>
      <c r="HGJ1" t="s">
        <v>8548</v>
      </c>
      <c r="HGK1" t="s">
        <v>8549</v>
      </c>
      <c r="HGL1" t="s">
        <v>8550</v>
      </c>
      <c r="HGM1" t="s">
        <v>8551</v>
      </c>
      <c r="HGN1" t="s">
        <v>8552</v>
      </c>
      <c r="HGO1" t="s">
        <v>8553</v>
      </c>
      <c r="HGP1" t="s">
        <v>8554</v>
      </c>
      <c r="HGQ1" t="s">
        <v>8555</v>
      </c>
      <c r="HGR1" t="s">
        <v>8556</v>
      </c>
      <c r="HGS1" t="s">
        <v>8557</v>
      </c>
      <c r="HGT1" t="s">
        <v>8558</v>
      </c>
      <c r="HGU1" t="s">
        <v>8559</v>
      </c>
      <c r="HGV1" t="s">
        <v>8560</v>
      </c>
      <c r="HGW1" t="s">
        <v>8561</v>
      </c>
      <c r="HGX1" t="s">
        <v>8562</v>
      </c>
      <c r="HGY1" t="s">
        <v>8563</v>
      </c>
      <c r="HGZ1" t="s">
        <v>8564</v>
      </c>
      <c r="HHA1" t="s">
        <v>8565</v>
      </c>
      <c r="HHB1" t="s">
        <v>8566</v>
      </c>
      <c r="HHC1" t="s">
        <v>8567</v>
      </c>
      <c r="HHD1" t="s">
        <v>8568</v>
      </c>
      <c r="HHE1" t="s">
        <v>8569</v>
      </c>
      <c r="HHF1" t="s">
        <v>8570</v>
      </c>
      <c r="HHG1" t="s">
        <v>8571</v>
      </c>
      <c r="HHH1" t="s">
        <v>8572</v>
      </c>
      <c r="HHI1" t="s">
        <v>8573</v>
      </c>
      <c r="HHJ1" t="s">
        <v>8574</v>
      </c>
      <c r="HHK1" t="s">
        <v>8575</v>
      </c>
      <c r="HHL1" t="s">
        <v>8576</v>
      </c>
      <c r="HHM1" t="s">
        <v>8577</v>
      </c>
      <c r="HHN1" t="s">
        <v>8578</v>
      </c>
      <c r="HHO1" t="s">
        <v>8579</v>
      </c>
      <c r="HHP1" t="s">
        <v>8580</v>
      </c>
      <c r="HHQ1" t="s">
        <v>8581</v>
      </c>
      <c r="HHR1" t="s">
        <v>8582</v>
      </c>
      <c r="HHS1" t="s">
        <v>8583</v>
      </c>
      <c r="HHT1" t="s">
        <v>8584</v>
      </c>
      <c r="HHU1" t="s">
        <v>8585</v>
      </c>
      <c r="HHV1" t="s">
        <v>8586</v>
      </c>
      <c r="HHW1" t="s">
        <v>8587</v>
      </c>
      <c r="HHX1" t="s">
        <v>8588</v>
      </c>
      <c r="HHY1" t="s">
        <v>8589</v>
      </c>
      <c r="HHZ1" t="s">
        <v>8590</v>
      </c>
      <c r="HIA1" t="s">
        <v>8591</v>
      </c>
      <c r="HIB1" t="s">
        <v>8592</v>
      </c>
      <c r="HIC1" t="s">
        <v>8593</v>
      </c>
      <c r="HID1" t="s">
        <v>8594</v>
      </c>
      <c r="HIE1" t="s">
        <v>8595</v>
      </c>
      <c r="HIF1" t="s">
        <v>8596</v>
      </c>
      <c r="HIG1" t="s">
        <v>8597</v>
      </c>
      <c r="HIH1" t="s">
        <v>8598</v>
      </c>
      <c r="HII1" t="s">
        <v>8599</v>
      </c>
      <c r="HIJ1" t="s">
        <v>8600</v>
      </c>
      <c r="HIK1" t="s">
        <v>8601</v>
      </c>
      <c r="HIL1" t="s">
        <v>8602</v>
      </c>
      <c r="HIM1" t="s">
        <v>8603</v>
      </c>
      <c r="HIN1" t="s">
        <v>8604</v>
      </c>
      <c r="HIO1" t="s">
        <v>8605</v>
      </c>
      <c r="HIP1" t="s">
        <v>8606</v>
      </c>
      <c r="HIQ1" t="s">
        <v>8607</v>
      </c>
      <c r="HIR1" t="s">
        <v>8608</v>
      </c>
      <c r="HIS1" t="s">
        <v>8609</v>
      </c>
      <c r="HIT1" t="s">
        <v>8610</v>
      </c>
      <c r="HIU1" t="s">
        <v>8611</v>
      </c>
      <c r="HIV1" t="s">
        <v>8612</v>
      </c>
      <c r="HIW1" t="s">
        <v>8613</v>
      </c>
      <c r="HIX1" t="s">
        <v>8614</v>
      </c>
      <c r="HIY1" t="s">
        <v>8615</v>
      </c>
      <c r="HIZ1" t="s">
        <v>8616</v>
      </c>
      <c r="HJA1" t="s">
        <v>8617</v>
      </c>
      <c r="HJB1" t="s">
        <v>8618</v>
      </c>
      <c r="HJC1" t="s">
        <v>8619</v>
      </c>
      <c r="HJD1" t="s">
        <v>8620</v>
      </c>
      <c r="HJE1" t="s">
        <v>8621</v>
      </c>
      <c r="HJF1" t="s">
        <v>8622</v>
      </c>
      <c r="HJG1" t="s">
        <v>8623</v>
      </c>
      <c r="HJH1" t="s">
        <v>8624</v>
      </c>
      <c r="HJI1" t="s">
        <v>8625</v>
      </c>
      <c r="HJJ1" t="s">
        <v>8626</v>
      </c>
      <c r="HJK1" t="s">
        <v>8627</v>
      </c>
      <c r="HJL1" t="s">
        <v>8628</v>
      </c>
      <c r="HJM1" t="s">
        <v>8629</v>
      </c>
      <c r="HJN1" t="s">
        <v>8630</v>
      </c>
      <c r="HJO1" t="s">
        <v>8631</v>
      </c>
      <c r="HJP1" t="s">
        <v>8632</v>
      </c>
      <c r="HJQ1" t="s">
        <v>8633</v>
      </c>
      <c r="HJR1" t="s">
        <v>8634</v>
      </c>
      <c r="HJS1" t="s">
        <v>8635</v>
      </c>
      <c r="HJT1" t="s">
        <v>8636</v>
      </c>
      <c r="HJU1" t="s">
        <v>8637</v>
      </c>
      <c r="HJV1" t="s">
        <v>8638</v>
      </c>
      <c r="HJW1" t="s">
        <v>8639</v>
      </c>
      <c r="HJX1" t="s">
        <v>8640</v>
      </c>
      <c r="HJY1" t="s">
        <v>8641</v>
      </c>
      <c r="HJZ1" t="s">
        <v>8642</v>
      </c>
      <c r="HKA1" t="s">
        <v>8643</v>
      </c>
      <c r="HKB1" t="s">
        <v>8644</v>
      </c>
      <c r="HKC1" t="s">
        <v>8645</v>
      </c>
      <c r="HKD1" t="s">
        <v>8646</v>
      </c>
      <c r="HKE1" t="s">
        <v>8647</v>
      </c>
      <c r="HKF1" t="s">
        <v>8648</v>
      </c>
      <c r="HKG1" t="s">
        <v>8649</v>
      </c>
      <c r="HKH1" t="s">
        <v>8650</v>
      </c>
      <c r="HKI1" t="s">
        <v>8651</v>
      </c>
      <c r="HKJ1" t="s">
        <v>8652</v>
      </c>
      <c r="HKK1" t="s">
        <v>8653</v>
      </c>
      <c r="HKL1" t="s">
        <v>8654</v>
      </c>
      <c r="HKM1" t="s">
        <v>8655</v>
      </c>
      <c r="HKN1" t="s">
        <v>8656</v>
      </c>
      <c r="HKO1" t="s">
        <v>8657</v>
      </c>
      <c r="HKP1" t="s">
        <v>8658</v>
      </c>
      <c r="HKQ1" t="s">
        <v>8659</v>
      </c>
      <c r="HKR1" t="s">
        <v>8660</v>
      </c>
      <c r="HKS1" t="s">
        <v>8661</v>
      </c>
      <c r="HKT1" t="s">
        <v>8662</v>
      </c>
      <c r="HKU1" t="s">
        <v>8663</v>
      </c>
      <c r="HKV1" t="s">
        <v>8664</v>
      </c>
      <c r="HKW1" t="s">
        <v>8665</v>
      </c>
      <c r="HKX1" t="s">
        <v>8666</v>
      </c>
      <c r="HKY1" t="s">
        <v>8667</v>
      </c>
      <c r="HKZ1" t="s">
        <v>8668</v>
      </c>
      <c r="HLA1" t="s">
        <v>8669</v>
      </c>
      <c r="HLB1" t="s">
        <v>8670</v>
      </c>
      <c r="HLC1" t="s">
        <v>8671</v>
      </c>
      <c r="HLD1" t="s">
        <v>8672</v>
      </c>
      <c r="HLE1" t="s">
        <v>8673</v>
      </c>
      <c r="HLF1" t="s">
        <v>8674</v>
      </c>
      <c r="HLG1" t="s">
        <v>8675</v>
      </c>
      <c r="HLH1" t="s">
        <v>8676</v>
      </c>
      <c r="HLI1" t="s">
        <v>8677</v>
      </c>
      <c r="HLJ1" t="s">
        <v>8678</v>
      </c>
      <c r="HLK1" t="s">
        <v>8679</v>
      </c>
      <c r="HLL1" t="s">
        <v>8680</v>
      </c>
      <c r="HLM1" t="s">
        <v>8681</v>
      </c>
      <c r="HLN1" t="s">
        <v>8682</v>
      </c>
      <c r="HLO1" t="s">
        <v>8683</v>
      </c>
      <c r="HLP1" t="s">
        <v>8684</v>
      </c>
      <c r="HLQ1" t="s">
        <v>8685</v>
      </c>
      <c r="HLR1" t="s">
        <v>8686</v>
      </c>
      <c r="HLS1" t="s">
        <v>8687</v>
      </c>
      <c r="HLT1" t="s">
        <v>8688</v>
      </c>
      <c r="HLU1" t="s">
        <v>8689</v>
      </c>
      <c r="HLV1" t="s">
        <v>8690</v>
      </c>
      <c r="HLW1" t="s">
        <v>8691</v>
      </c>
      <c r="HLX1" t="s">
        <v>8692</v>
      </c>
      <c r="HLY1" t="s">
        <v>8693</v>
      </c>
      <c r="HLZ1" t="s">
        <v>8694</v>
      </c>
      <c r="HMA1" t="s">
        <v>8695</v>
      </c>
      <c r="HMB1" t="s">
        <v>8696</v>
      </c>
      <c r="HMC1" t="s">
        <v>8697</v>
      </c>
      <c r="HMD1" t="s">
        <v>8698</v>
      </c>
      <c r="HME1" t="s">
        <v>8699</v>
      </c>
      <c r="HMF1" t="s">
        <v>8700</v>
      </c>
      <c r="HMG1" t="s">
        <v>8701</v>
      </c>
      <c r="HMH1" t="s">
        <v>8702</v>
      </c>
      <c r="HMI1" t="s">
        <v>8703</v>
      </c>
      <c r="HMJ1" t="s">
        <v>8704</v>
      </c>
      <c r="HMK1" t="s">
        <v>8705</v>
      </c>
      <c r="HML1" t="s">
        <v>8706</v>
      </c>
      <c r="HMM1" t="s">
        <v>8707</v>
      </c>
      <c r="HMN1" t="s">
        <v>8708</v>
      </c>
      <c r="HMO1" t="s">
        <v>8709</v>
      </c>
      <c r="HMP1" t="s">
        <v>8710</v>
      </c>
      <c r="HMQ1" t="s">
        <v>8711</v>
      </c>
      <c r="HMR1" t="s">
        <v>8712</v>
      </c>
      <c r="HMS1" t="s">
        <v>8713</v>
      </c>
      <c r="HMT1" t="s">
        <v>8714</v>
      </c>
      <c r="HMU1" t="s">
        <v>8715</v>
      </c>
      <c r="HMV1" t="s">
        <v>8716</v>
      </c>
      <c r="HMW1" t="s">
        <v>8717</v>
      </c>
      <c r="HMX1" t="s">
        <v>8718</v>
      </c>
      <c r="HMY1" t="s">
        <v>8719</v>
      </c>
      <c r="HMZ1" t="s">
        <v>8720</v>
      </c>
      <c r="HNA1" t="s">
        <v>8721</v>
      </c>
      <c r="HNB1" t="s">
        <v>8722</v>
      </c>
      <c r="HNC1" t="s">
        <v>8723</v>
      </c>
      <c r="HND1" t="s">
        <v>8724</v>
      </c>
      <c r="HNE1" t="s">
        <v>8725</v>
      </c>
      <c r="HNF1" t="s">
        <v>8726</v>
      </c>
      <c r="HNG1" t="s">
        <v>8727</v>
      </c>
      <c r="HNH1" t="s">
        <v>8728</v>
      </c>
      <c r="HNI1" t="s">
        <v>8729</v>
      </c>
      <c r="HNJ1" t="s">
        <v>8730</v>
      </c>
      <c r="HNK1" t="s">
        <v>8731</v>
      </c>
      <c r="HNL1" t="s">
        <v>8732</v>
      </c>
      <c r="HNM1" t="s">
        <v>8733</v>
      </c>
      <c r="HNN1" t="s">
        <v>8734</v>
      </c>
      <c r="HNO1" t="s">
        <v>8735</v>
      </c>
      <c r="HNP1" t="s">
        <v>8736</v>
      </c>
      <c r="HNQ1" t="s">
        <v>8737</v>
      </c>
      <c r="HNR1" t="s">
        <v>8738</v>
      </c>
      <c r="HNS1" t="s">
        <v>8739</v>
      </c>
      <c r="HNT1" t="s">
        <v>8740</v>
      </c>
      <c r="HNU1" t="s">
        <v>8741</v>
      </c>
      <c r="HNV1" t="s">
        <v>8742</v>
      </c>
      <c r="HNW1" t="s">
        <v>8743</v>
      </c>
      <c r="HNX1" t="s">
        <v>8744</v>
      </c>
      <c r="HNY1" t="s">
        <v>8745</v>
      </c>
      <c r="HNZ1" t="s">
        <v>8746</v>
      </c>
      <c r="HOA1" t="s">
        <v>8747</v>
      </c>
      <c r="HOB1" t="s">
        <v>8748</v>
      </c>
      <c r="HOC1" t="s">
        <v>8749</v>
      </c>
      <c r="HOD1" t="s">
        <v>8750</v>
      </c>
      <c r="HOE1" t="s">
        <v>8751</v>
      </c>
      <c r="HOF1" t="s">
        <v>8752</v>
      </c>
      <c r="HOG1" t="s">
        <v>8753</v>
      </c>
      <c r="HOH1" t="s">
        <v>8754</v>
      </c>
      <c r="HOI1" t="s">
        <v>8755</v>
      </c>
      <c r="HOJ1" t="s">
        <v>8756</v>
      </c>
      <c r="HOK1" t="s">
        <v>8757</v>
      </c>
      <c r="HOL1" t="s">
        <v>8758</v>
      </c>
      <c r="HOM1" t="s">
        <v>8759</v>
      </c>
      <c r="HON1" t="s">
        <v>8760</v>
      </c>
      <c r="HOO1" t="s">
        <v>8761</v>
      </c>
      <c r="HOP1" t="s">
        <v>8762</v>
      </c>
      <c r="HOQ1" t="s">
        <v>8763</v>
      </c>
      <c r="HOR1" t="s">
        <v>8764</v>
      </c>
      <c r="HOS1" t="s">
        <v>8765</v>
      </c>
      <c r="HOT1" t="s">
        <v>8766</v>
      </c>
      <c r="HOU1" t="s">
        <v>8767</v>
      </c>
      <c r="HOV1" t="s">
        <v>8768</v>
      </c>
      <c r="HOW1" t="s">
        <v>8769</v>
      </c>
      <c r="HOX1" t="s">
        <v>8770</v>
      </c>
      <c r="HOY1" t="s">
        <v>8771</v>
      </c>
      <c r="HOZ1" t="s">
        <v>8772</v>
      </c>
      <c r="HPA1" t="s">
        <v>8773</v>
      </c>
      <c r="HPB1" t="s">
        <v>8774</v>
      </c>
      <c r="HPC1" t="s">
        <v>8775</v>
      </c>
      <c r="HPD1" t="s">
        <v>8776</v>
      </c>
      <c r="HPE1" t="s">
        <v>8777</v>
      </c>
      <c r="HPF1" t="s">
        <v>8778</v>
      </c>
      <c r="HPG1" t="s">
        <v>8779</v>
      </c>
      <c r="HPH1" t="s">
        <v>8780</v>
      </c>
      <c r="HPI1" t="s">
        <v>8781</v>
      </c>
      <c r="HPJ1" t="s">
        <v>8782</v>
      </c>
      <c r="HPK1" t="s">
        <v>8783</v>
      </c>
      <c r="HPL1" t="s">
        <v>8784</v>
      </c>
      <c r="HPM1" t="s">
        <v>8785</v>
      </c>
      <c r="HPN1" t="s">
        <v>8786</v>
      </c>
      <c r="HPO1" t="s">
        <v>8787</v>
      </c>
      <c r="HPP1" t="s">
        <v>8788</v>
      </c>
      <c r="HPQ1" t="s">
        <v>8789</v>
      </c>
      <c r="HPR1" t="s">
        <v>8790</v>
      </c>
      <c r="HPS1" t="s">
        <v>8791</v>
      </c>
      <c r="HPT1" t="s">
        <v>8792</v>
      </c>
      <c r="HPU1" t="s">
        <v>8793</v>
      </c>
      <c r="HPV1" t="s">
        <v>8794</v>
      </c>
      <c r="HPW1" t="s">
        <v>8795</v>
      </c>
      <c r="HPX1" t="s">
        <v>8796</v>
      </c>
      <c r="HPY1" t="s">
        <v>8797</v>
      </c>
      <c r="HPZ1" t="s">
        <v>8798</v>
      </c>
      <c r="HQA1" t="s">
        <v>8799</v>
      </c>
      <c r="HQB1" t="s">
        <v>8800</v>
      </c>
      <c r="HQC1" t="s">
        <v>8801</v>
      </c>
      <c r="HQD1" t="s">
        <v>8802</v>
      </c>
      <c r="HQE1" t="s">
        <v>8803</v>
      </c>
      <c r="HQF1" t="s">
        <v>8804</v>
      </c>
      <c r="HQG1" t="s">
        <v>8805</v>
      </c>
      <c r="HQH1" t="s">
        <v>8806</v>
      </c>
      <c r="HQI1" t="s">
        <v>8807</v>
      </c>
      <c r="HQJ1" t="s">
        <v>8808</v>
      </c>
      <c r="HQK1" t="s">
        <v>8809</v>
      </c>
      <c r="HQL1" t="s">
        <v>8810</v>
      </c>
      <c r="HQM1" t="s">
        <v>8811</v>
      </c>
      <c r="HQN1" t="s">
        <v>8812</v>
      </c>
      <c r="HQO1" t="s">
        <v>8813</v>
      </c>
      <c r="HQP1" t="s">
        <v>8814</v>
      </c>
      <c r="HQQ1" t="s">
        <v>8815</v>
      </c>
      <c r="HQR1" t="s">
        <v>8816</v>
      </c>
      <c r="HQS1" t="s">
        <v>8817</v>
      </c>
      <c r="HQT1" t="s">
        <v>8818</v>
      </c>
      <c r="HQU1" t="s">
        <v>8819</v>
      </c>
      <c r="HQV1" t="s">
        <v>8820</v>
      </c>
      <c r="HQW1" t="s">
        <v>8821</v>
      </c>
      <c r="HQX1" t="s">
        <v>8822</v>
      </c>
      <c r="HQY1" t="s">
        <v>8823</v>
      </c>
      <c r="HQZ1" t="s">
        <v>8824</v>
      </c>
      <c r="HRA1" t="s">
        <v>8825</v>
      </c>
      <c r="HRB1" t="s">
        <v>8826</v>
      </c>
      <c r="HRC1" t="s">
        <v>8827</v>
      </c>
      <c r="HRD1" t="s">
        <v>8828</v>
      </c>
      <c r="HRE1" t="s">
        <v>8829</v>
      </c>
      <c r="HRF1" t="s">
        <v>8830</v>
      </c>
      <c r="HRG1" t="s">
        <v>8831</v>
      </c>
      <c r="HRH1" t="s">
        <v>8832</v>
      </c>
      <c r="HRI1" t="s">
        <v>8833</v>
      </c>
      <c r="HRJ1" t="s">
        <v>8834</v>
      </c>
      <c r="HRK1" t="s">
        <v>8835</v>
      </c>
      <c r="HRL1" t="s">
        <v>8836</v>
      </c>
      <c r="HRM1" t="s">
        <v>8837</v>
      </c>
      <c r="HRN1" t="s">
        <v>8838</v>
      </c>
      <c r="HRO1" t="s">
        <v>8839</v>
      </c>
      <c r="HRP1" t="s">
        <v>8840</v>
      </c>
      <c r="HRQ1" t="s">
        <v>8841</v>
      </c>
      <c r="HRR1" t="s">
        <v>8842</v>
      </c>
      <c r="HRS1" t="s">
        <v>8843</v>
      </c>
      <c r="HRT1" t="s">
        <v>8844</v>
      </c>
      <c r="HRU1" t="s">
        <v>8845</v>
      </c>
      <c r="HRV1" t="s">
        <v>8846</v>
      </c>
      <c r="HRW1" t="s">
        <v>8847</v>
      </c>
      <c r="HRX1" t="s">
        <v>8848</v>
      </c>
      <c r="HRY1" t="s">
        <v>8849</v>
      </c>
      <c r="HRZ1" t="s">
        <v>8850</v>
      </c>
      <c r="HSA1" t="s">
        <v>8851</v>
      </c>
      <c r="HSB1" t="s">
        <v>8852</v>
      </c>
      <c r="HSC1" t="s">
        <v>8853</v>
      </c>
      <c r="HSD1" t="s">
        <v>8854</v>
      </c>
      <c r="HSE1" t="s">
        <v>8855</v>
      </c>
      <c r="HSF1" t="s">
        <v>8856</v>
      </c>
      <c r="HSG1" t="s">
        <v>8857</v>
      </c>
      <c r="HSH1" t="s">
        <v>8858</v>
      </c>
      <c r="HSI1" t="s">
        <v>8859</v>
      </c>
      <c r="HSJ1" t="s">
        <v>8860</v>
      </c>
      <c r="HSK1" t="s">
        <v>8861</v>
      </c>
      <c r="HSL1" t="s">
        <v>8862</v>
      </c>
      <c r="HSM1" t="s">
        <v>8863</v>
      </c>
      <c r="HSN1" t="s">
        <v>8864</v>
      </c>
      <c r="HSO1" t="s">
        <v>8865</v>
      </c>
      <c r="HSP1" t="s">
        <v>8866</v>
      </c>
      <c r="HSQ1" t="s">
        <v>8867</v>
      </c>
      <c r="HSR1" t="s">
        <v>8868</v>
      </c>
      <c r="HSS1" t="s">
        <v>8869</v>
      </c>
      <c r="HST1" t="s">
        <v>8870</v>
      </c>
      <c r="HSU1" t="s">
        <v>8871</v>
      </c>
      <c r="HSV1" t="s">
        <v>8872</v>
      </c>
      <c r="HSW1" t="s">
        <v>8873</v>
      </c>
      <c r="HSX1" t="s">
        <v>8874</v>
      </c>
      <c r="HSY1" t="s">
        <v>8875</v>
      </c>
      <c r="HSZ1" t="s">
        <v>8876</v>
      </c>
      <c r="HTA1" t="s">
        <v>8877</v>
      </c>
      <c r="HTB1" t="s">
        <v>8878</v>
      </c>
      <c r="HTC1" t="s">
        <v>8879</v>
      </c>
      <c r="HTD1" t="s">
        <v>8880</v>
      </c>
      <c r="HTE1" t="s">
        <v>8881</v>
      </c>
      <c r="HTF1" t="s">
        <v>8882</v>
      </c>
      <c r="HTG1" t="s">
        <v>8883</v>
      </c>
      <c r="HTH1" t="s">
        <v>8884</v>
      </c>
      <c r="HTI1" t="s">
        <v>8885</v>
      </c>
      <c r="HTJ1" t="s">
        <v>8886</v>
      </c>
      <c r="HTK1" t="s">
        <v>8887</v>
      </c>
      <c r="HTL1" t="s">
        <v>8888</v>
      </c>
      <c r="HTM1" t="s">
        <v>8889</v>
      </c>
      <c r="HTN1" t="s">
        <v>8890</v>
      </c>
      <c r="HTO1" t="s">
        <v>8891</v>
      </c>
      <c r="HTP1" t="s">
        <v>8892</v>
      </c>
      <c r="HTQ1" t="s">
        <v>8893</v>
      </c>
      <c r="HTR1" t="s">
        <v>8894</v>
      </c>
      <c r="HTS1" t="s">
        <v>8895</v>
      </c>
      <c r="HTT1" t="s">
        <v>8896</v>
      </c>
      <c r="HTU1" t="s">
        <v>8897</v>
      </c>
      <c r="HTV1" t="s">
        <v>8898</v>
      </c>
      <c r="HTW1" t="s">
        <v>8899</v>
      </c>
      <c r="HTX1" t="s">
        <v>8900</v>
      </c>
      <c r="HTY1" t="s">
        <v>8901</v>
      </c>
      <c r="HTZ1" t="s">
        <v>8902</v>
      </c>
      <c r="HUA1" t="s">
        <v>8903</v>
      </c>
      <c r="HUB1" t="s">
        <v>8904</v>
      </c>
      <c r="HUC1" t="s">
        <v>8905</v>
      </c>
      <c r="HUD1" t="s">
        <v>8906</v>
      </c>
      <c r="HUE1" t="s">
        <v>8907</v>
      </c>
      <c r="HUF1" t="s">
        <v>8908</v>
      </c>
      <c r="HUG1" t="s">
        <v>8909</v>
      </c>
      <c r="HUH1" t="s">
        <v>8910</v>
      </c>
      <c r="HUI1" t="s">
        <v>8911</v>
      </c>
      <c r="HUJ1" t="s">
        <v>8912</v>
      </c>
      <c r="HUK1" t="s">
        <v>8913</v>
      </c>
      <c r="HUL1" t="s">
        <v>8914</v>
      </c>
      <c r="HUM1" t="s">
        <v>8915</v>
      </c>
      <c r="HUN1" t="s">
        <v>8916</v>
      </c>
      <c r="HUO1" t="s">
        <v>8917</v>
      </c>
      <c r="HUP1" t="s">
        <v>8918</v>
      </c>
      <c r="HUQ1" t="s">
        <v>8919</v>
      </c>
      <c r="HUR1" t="s">
        <v>8920</v>
      </c>
      <c r="HUS1" t="s">
        <v>8921</v>
      </c>
      <c r="HUT1" t="s">
        <v>8922</v>
      </c>
      <c r="HUU1" t="s">
        <v>8923</v>
      </c>
      <c r="HUV1" t="s">
        <v>8924</v>
      </c>
      <c r="HUW1" t="s">
        <v>8925</v>
      </c>
      <c r="HUX1" t="s">
        <v>8926</v>
      </c>
      <c r="HUY1" t="s">
        <v>8927</v>
      </c>
      <c r="HUZ1" t="s">
        <v>8928</v>
      </c>
      <c r="HVA1" t="s">
        <v>8929</v>
      </c>
      <c r="HVB1" t="s">
        <v>8930</v>
      </c>
      <c r="HVC1" t="s">
        <v>8931</v>
      </c>
      <c r="HVD1" t="s">
        <v>8932</v>
      </c>
      <c r="HVE1" t="s">
        <v>8933</v>
      </c>
      <c r="HVF1" t="s">
        <v>8934</v>
      </c>
      <c r="HVG1" t="s">
        <v>8935</v>
      </c>
      <c r="HVH1" t="s">
        <v>8936</v>
      </c>
      <c r="HVI1" t="s">
        <v>8937</v>
      </c>
      <c r="HVJ1" t="s">
        <v>8938</v>
      </c>
      <c r="HVK1" t="s">
        <v>8939</v>
      </c>
      <c r="HVL1" t="s">
        <v>8940</v>
      </c>
      <c r="HVM1" t="s">
        <v>8941</v>
      </c>
      <c r="HVN1" t="s">
        <v>8942</v>
      </c>
      <c r="HVO1" t="s">
        <v>8943</v>
      </c>
      <c r="HVP1" t="s">
        <v>8944</v>
      </c>
      <c r="HVQ1" t="s">
        <v>8945</v>
      </c>
      <c r="HVR1" t="s">
        <v>8946</v>
      </c>
      <c r="HVS1" t="s">
        <v>8947</v>
      </c>
      <c r="HVT1" t="s">
        <v>8948</v>
      </c>
      <c r="HVU1" t="s">
        <v>8949</v>
      </c>
      <c r="HVV1" t="s">
        <v>8950</v>
      </c>
      <c r="HVW1" t="s">
        <v>8951</v>
      </c>
      <c r="HVX1" t="s">
        <v>8952</v>
      </c>
      <c r="HVY1" t="s">
        <v>8953</v>
      </c>
      <c r="HVZ1" t="s">
        <v>8954</v>
      </c>
      <c r="HWA1" t="s">
        <v>8955</v>
      </c>
      <c r="HWB1" t="s">
        <v>8956</v>
      </c>
      <c r="HWC1" t="s">
        <v>8957</v>
      </c>
      <c r="HWD1" t="s">
        <v>8958</v>
      </c>
      <c r="HWE1" t="s">
        <v>8959</v>
      </c>
      <c r="HWF1" t="s">
        <v>8960</v>
      </c>
      <c r="HWG1" t="s">
        <v>8961</v>
      </c>
      <c r="HWH1" t="s">
        <v>8962</v>
      </c>
      <c r="HWI1" t="s">
        <v>8963</v>
      </c>
      <c r="HWJ1" t="s">
        <v>8964</v>
      </c>
      <c r="HWK1" t="s">
        <v>8965</v>
      </c>
      <c r="HWL1" t="s">
        <v>8966</v>
      </c>
      <c r="HWM1" t="s">
        <v>8967</v>
      </c>
      <c r="HWN1" t="s">
        <v>8968</v>
      </c>
      <c r="HWO1" t="s">
        <v>8969</v>
      </c>
      <c r="HWP1" t="s">
        <v>8970</v>
      </c>
      <c r="HWQ1" t="s">
        <v>8971</v>
      </c>
      <c r="HWR1" t="s">
        <v>8972</v>
      </c>
      <c r="HWS1" t="s">
        <v>8973</v>
      </c>
      <c r="HWT1" t="s">
        <v>8974</v>
      </c>
      <c r="HWU1" t="s">
        <v>8975</v>
      </c>
      <c r="HWV1" t="s">
        <v>8976</v>
      </c>
      <c r="HWW1" t="s">
        <v>8977</v>
      </c>
      <c r="HWX1" t="s">
        <v>8978</v>
      </c>
      <c r="HWY1" t="s">
        <v>8979</v>
      </c>
      <c r="HWZ1" t="s">
        <v>8980</v>
      </c>
      <c r="HXA1" t="s">
        <v>8981</v>
      </c>
      <c r="HXB1" t="s">
        <v>8982</v>
      </c>
      <c r="HXC1" t="s">
        <v>8983</v>
      </c>
      <c r="HXD1" t="s">
        <v>8984</v>
      </c>
      <c r="HXE1" t="s">
        <v>8985</v>
      </c>
      <c r="HXF1" t="s">
        <v>8986</v>
      </c>
      <c r="HXG1" t="s">
        <v>8987</v>
      </c>
      <c r="HXH1" t="s">
        <v>8988</v>
      </c>
      <c r="HXI1" t="s">
        <v>8989</v>
      </c>
      <c r="HXJ1" t="s">
        <v>8990</v>
      </c>
      <c r="HXK1" t="s">
        <v>8991</v>
      </c>
      <c r="HXL1" t="s">
        <v>8992</v>
      </c>
      <c r="HXM1" t="s">
        <v>8993</v>
      </c>
      <c r="HXN1" t="s">
        <v>8994</v>
      </c>
      <c r="HXO1" t="s">
        <v>8995</v>
      </c>
      <c r="HXP1" t="s">
        <v>8996</v>
      </c>
      <c r="HXQ1" t="s">
        <v>8997</v>
      </c>
      <c r="HXR1" t="s">
        <v>8998</v>
      </c>
      <c r="HXS1" t="s">
        <v>8999</v>
      </c>
      <c r="HXT1" t="s">
        <v>9000</v>
      </c>
      <c r="HXU1" t="s">
        <v>9001</v>
      </c>
      <c r="HXV1" t="s">
        <v>9002</v>
      </c>
      <c r="HXW1" t="s">
        <v>9003</v>
      </c>
      <c r="HXX1" t="s">
        <v>9004</v>
      </c>
      <c r="HXY1" t="s">
        <v>9005</v>
      </c>
      <c r="HXZ1" t="s">
        <v>9006</v>
      </c>
      <c r="HYA1" t="s">
        <v>9007</v>
      </c>
      <c r="HYB1" t="s">
        <v>9008</v>
      </c>
      <c r="HYC1" t="s">
        <v>9009</v>
      </c>
      <c r="HYD1" t="s">
        <v>9010</v>
      </c>
      <c r="HYE1" t="s">
        <v>9011</v>
      </c>
      <c r="HYF1" t="s">
        <v>9012</v>
      </c>
      <c r="HYG1" t="s">
        <v>9013</v>
      </c>
      <c r="HYH1" t="s">
        <v>9014</v>
      </c>
      <c r="HYI1" t="s">
        <v>9015</v>
      </c>
      <c r="HYJ1" t="s">
        <v>9016</v>
      </c>
      <c r="HYK1" t="s">
        <v>9017</v>
      </c>
      <c r="HYL1" t="s">
        <v>9018</v>
      </c>
      <c r="HYM1" t="s">
        <v>9019</v>
      </c>
      <c r="HYN1" t="s">
        <v>9020</v>
      </c>
      <c r="HYO1" t="s">
        <v>9021</v>
      </c>
      <c r="HYP1" t="s">
        <v>9022</v>
      </c>
      <c r="HYQ1" t="s">
        <v>9023</v>
      </c>
      <c r="HYR1" t="s">
        <v>9024</v>
      </c>
      <c r="HYS1" t="s">
        <v>9025</v>
      </c>
      <c r="HYT1" t="s">
        <v>9026</v>
      </c>
      <c r="HYU1" t="s">
        <v>9027</v>
      </c>
      <c r="HYV1" t="s">
        <v>9028</v>
      </c>
      <c r="HYW1" t="s">
        <v>9029</v>
      </c>
      <c r="HYX1" t="s">
        <v>9030</v>
      </c>
      <c r="HYY1" t="s">
        <v>9031</v>
      </c>
      <c r="HYZ1" t="s">
        <v>9032</v>
      </c>
      <c r="HZA1" t="s">
        <v>9033</v>
      </c>
      <c r="HZB1" t="s">
        <v>9034</v>
      </c>
      <c r="HZC1" t="s">
        <v>9035</v>
      </c>
      <c r="HZD1" t="s">
        <v>9036</v>
      </c>
      <c r="HZE1" t="s">
        <v>9037</v>
      </c>
      <c r="HZF1" t="s">
        <v>9038</v>
      </c>
      <c r="HZG1" t="s">
        <v>9039</v>
      </c>
      <c r="HZH1" t="s">
        <v>9040</v>
      </c>
      <c r="HZI1" t="s">
        <v>9041</v>
      </c>
      <c r="HZJ1" t="s">
        <v>9042</v>
      </c>
      <c r="HZK1" t="s">
        <v>9043</v>
      </c>
      <c r="HZL1" t="s">
        <v>9044</v>
      </c>
      <c r="HZM1" t="s">
        <v>9045</v>
      </c>
      <c r="HZN1" t="s">
        <v>9046</v>
      </c>
      <c r="HZO1" t="s">
        <v>9047</v>
      </c>
      <c r="HZP1" t="s">
        <v>9048</v>
      </c>
      <c r="HZQ1" t="s">
        <v>9049</v>
      </c>
      <c r="HZR1" t="s">
        <v>9050</v>
      </c>
      <c r="HZS1" t="s">
        <v>9051</v>
      </c>
      <c r="HZT1" t="s">
        <v>9052</v>
      </c>
      <c r="HZU1" t="s">
        <v>9053</v>
      </c>
      <c r="HZV1" t="s">
        <v>9054</v>
      </c>
      <c r="HZW1" t="s">
        <v>9055</v>
      </c>
      <c r="HZX1" t="s">
        <v>9056</v>
      </c>
      <c r="HZY1" t="s">
        <v>9057</v>
      </c>
      <c r="HZZ1" t="s">
        <v>9058</v>
      </c>
      <c r="IAA1" t="s">
        <v>9059</v>
      </c>
      <c r="IAB1" t="s">
        <v>9060</v>
      </c>
      <c r="IAC1" t="s">
        <v>9061</v>
      </c>
      <c r="IAD1" t="s">
        <v>9062</v>
      </c>
      <c r="IAE1" t="s">
        <v>9063</v>
      </c>
      <c r="IAF1" t="s">
        <v>9064</v>
      </c>
      <c r="IAG1" t="s">
        <v>9065</v>
      </c>
      <c r="IAH1" t="s">
        <v>9066</v>
      </c>
      <c r="IAI1" t="s">
        <v>9067</v>
      </c>
      <c r="IAJ1" t="s">
        <v>9068</v>
      </c>
      <c r="IAK1" t="s">
        <v>9069</v>
      </c>
      <c r="IAL1" t="s">
        <v>9070</v>
      </c>
      <c r="IAM1" t="s">
        <v>9071</v>
      </c>
      <c r="IAN1" t="s">
        <v>9072</v>
      </c>
      <c r="IAO1" t="s">
        <v>9073</v>
      </c>
      <c r="IAP1" t="s">
        <v>9074</v>
      </c>
      <c r="IAQ1" t="s">
        <v>9075</v>
      </c>
      <c r="IAR1" t="s">
        <v>9076</v>
      </c>
      <c r="IAS1" t="s">
        <v>9077</v>
      </c>
      <c r="IAT1" t="s">
        <v>9078</v>
      </c>
      <c r="IAU1" t="s">
        <v>9079</v>
      </c>
      <c r="IAV1" t="s">
        <v>9080</v>
      </c>
      <c r="IAW1" t="s">
        <v>9081</v>
      </c>
      <c r="IAX1" t="s">
        <v>9082</v>
      </c>
      <c r="IAY1" t="s">
        <v>9083</v>
      </c>
      <c r="IAZ1" t="s">
        <v>9084</v>
      </c>
      <c r="IBA1" t="s">
        <v>9085</v>
      </c>
      <c r="IBB1" t="s">
        <v>9086</v>
      </c>
      <c r="IBC1" t="s">
        <v>9087</v>
      </c>
      <c r="IBD1" t="s">
        <v>9088</v>
      </c>
      <c r="IBE1" t="s">
        <v>9089</v>
      </c>
      <c r="IBF1" t="s">
        <v>9090</v>
      </c>
      <c r="IBG1" t="s">
        <v>9091</v>
      </c>
      <c r="IBH1" t="s">
        <v>9092</v>
      </c>
      <c r="IBI1" t="s">
        <v>9093</v>
      </c>
      <c r="IBJ1" t="s">
        <v>9094</v>
      </c>
      <c r="IBK1" t="s">
        <v>9095</v>
      </c>
      <c r="IBL1" t="s">
        <v>9096</v>
      </c>
      <c r="IBM1" t="s">
        <v>9097</v>
      </c>
      <c r="IBN1" t="s">
        <v>9098</v>
      </c>
      <c r="IBO1" t="s">
        <v>9099</v>
      </c>
      <c r="IBP1" t="s">
        <v>9100</v>
      </c>
      <c r="IBQ1" t="s">
        <v>9101</v>
      </c>
      <c r="IBR1" t="s">
        <v>9102</v>
      </c>
      <c r="IBS1" t="s">
        <v>9103</v>
      </c>
      <c r="IBT1" t="s">
        <v>9104</v>
      </c>
      <c r="IBU1" t="s">
        <v>9105</v>
      </c>
      <c r="IBV1" t="s">
        <v>9106</v>
      </c>
      <c r="IBW1" t="s">
        <v>9107</v>
      </c>
      <c r="IBX1" t="s">
        <v>9108</v>
      </c>
      <c r="IBY1" t="s">
        <v>9109</v>
      </c>
      <c r="IBZ1" t="s">
        <v>9110</v>
      </c>
      <c r="ICA1" t="s">
        <v>9111</v>
      </c>
      <c r="ICB1" t="s">
        <v>9112</v>
      </c>
      <c r="ICC1" t="s">
        <v>9113</v>
      </c>
      <c r="ICD1" t="s">
        <v>9114</v>
      </c>
      <c r="ICE1" t="s">
        <v>9115</v>
      </c>
      <c r="ICF1" t="s">
        <v>9116</v>
      </c>
      <c r="ICG1" t="s">
        <v>9117</v>
      </c>
      <c r="ICH1" t="s">
        <v>9118</v>
      </c>
      <c r="ICI1" t="s">
        <v>9119</v>
      </c>
      <c r="ICJ1" t="s">
        <v>9120</v>
      </c>
      <c r="ICK1" t="s">
        <v>9121</v>
      </c>
      <c r="ICL1" t="s">
        <v>9122</v>
      </c>
      <c r="ICM1" t="s">
        <v>9123</v>
      </c>
      <c r="ICN1" t="s">
        <v>9124</v>
      </c>
      <c r="ICO1" t="s">
        <v>9125</v>
      </c>
      <c r="ICP1" t="s">
        <v>9126</v>
      </c>
      <c r="ICQ1" t="s">
        <v>9127</v>
      </c>
      <c r="ICR1" t="s">
        <v>9128</v>
      </c>
      <c r="ICS1" t="s">
        <v>9129</v>
      </c>
      <c r="ICT1" t="s">
        <v>9130</v>
      </c>
      <c r="ICU1" t="s">
        <v>9131</v>
      </c>
      <c r="ICV1" t="s">
        <v>9132</v>
      </c>
      <c r="ICW1" t="s">
        <v>9133</v>
      </c>
      <c r="ICX1" t="s">
        <v>9134</v>
      </c>
      <c r="ICY1" t="s">
        <v>9135</v>
      </c>
      <c r="ICZ1" t="s">
        <v>9136</v>
      </c>
      <c r="IDA1" t="s">
        <v>9137</v>
      </c>
      <c r="IDB1" t="s">
        <v>9138</v>
      </c>
      <c r="IDC1" t="s">
        <v>9139</v>
      </c>
      <c r="IDD1" t="s">
        <v>9140</v>
      </c>
      <c r="IDE1" t="s">
        <v>9141</v>
      </c>
      <c r="IDF1" t="s">
        <v>9142</v>
      </c>
      <c r="IDG1" t="s">
        <v>9143</v>
      </c>
      <c r="IDH1" t="s">
        <v>9144</v>
      </c>
      <c r="IDI1" t="s">
        <v>9145</v>
      </c>
      <c r="IDJ1" t="s">
        <v>9146</v>
      </c>
      <c r="IDK1" t="s">
        <v>9147</v>
      </c>
      <c r="IDL1" t="s">
        <v>9148</v>
      </c>
      <c r="IDM1" t="s">
        <v>9149</v>
      </c>
      <c r="IDN1" t="s">
        <v>9150</v>
      </c>
      <c r="IDO1" t="s">
        <v>9151</v>
      </c>
      <c r="IDP1" t="s">
        <v>9152</v>
      </c>
      <c r="IDQ1" t="s">
        <v>9153</v>
      </c>
      <c r="IDR1" t="s">
        <v>9154</v>
      </c>
      <c r="IDS1" t="s">
        <v>9155</v>
      </c>
      <c r="IDT1" t="s">
        <v>9156</v>
      </c>
      <c r="IDU1" t="s">
        <v>9157</v>
      </c>
      <c r="IDV1" t="s">
        <v>9158</v>
      </c>
      <c r="IDW1" t="s">
        <v>9159</v>
      </c>
      <c r="IDX1" t="s">
        <v>9160</v>
      </c>
      <c r="IDY1" t="s">
        <v>9161</v>
      </c>
      <c r="IDZ1" t="s">
        <v>9162</v>
      </c>
      <c r="IEA1" t="s">
        <v>9163</v>
      </c>
      <c r="IEB1" t="s">
        <v>9164</v>
      </c>
      <c r="IEC1" t="s">
        <v>9165</v>
      </c>
      <c r="IED1" t="s">
        <v>9166</v>
      </c>
      <c r="IEE1" t="s">
        <v>9167</v>
      </c>
      <c r="IEF1" t="s">
        <v>9168</v>
      </c>
      <c r="IEG1" t="s">
        <v>9169</v>
      </c>
      <c r="IEH1" t="s">
        <v>9170</v>
      </c>
      <c r="IEI1" t="s">
        <v>9171</v>
      </c>
      <c r="IEJ1" t="s">
        <v>9172</v>
      </c>
      <c r="IEK1" t="s">
        <v>9173</v>
      </c>
      <c r="IEL1" t="s">
        <v>9174</v>
      </c>
      <c r="IEM1" t="s">
        <v>9175</v>
      </c>
      <c r="IEN1" t="s">
        <v>9176</v>
      </c>
      <c r="IEO1" t="s">
        <v>9177</v>
      </c>
      <c r="IEP1" t="s">
        <v>9178</v>
      </c>
      <c r="IEQ1" t="s">
        <v>9179</v>
      </c>
      <c r="IER1" t="s">
        <v>9180</v>
      </c>
      <c r="IES1" t="s">
        <v>9181</v>
      </c>
      <c r="IET1" t="s">
        <v>9182</v>
      </c>
      <c r="IEU1" t="s">
        <v>9183</v>
      </c>
      <c r="IEV1" t="s">
        <v>9184</v>
      </c>
      <c r="IEW1" t="s">
        <v>9185</v>
      </c>
      <c r="IEX1" t="s">
        <v>9186</v>
      </c>
      <c r="IEY1" t="s">
        <v>9187</v>
      </c>
      <c r="IEZ1" t="s">
        <v>9188</v>
      </c>
      <c r="IFA1" t="s">
        <v>9189</v>
      </c>
      <c r="IFB1" t="s">
        <v>9190</v>
      </c>
      <c r="IFC1" t="s">
        <v>9191</v>
      </c>
      <c r="IFD1" t="s">
        <v>9192</v>
      </c>
      <c r="IFE1" t="s">
        <v>9193</v>
      </c>
      <c r="IFF1" t="s">
        <v>9194</v>
      </c>
      <c r="IFG1" t="s">
        <v>9195</v>
      </c>
      <c r="IFH1" t="s">
        <v>9196</v>
      </c>
      <c r="IFI1" t="s">
        <v>9197</v>
      </c>
      <c r="IFJ1" t="s">
        <v>9198</v>
      </c>
      <c r="IFK1" t="s">
        <v>9199</v>
      </c>
      <c r="IFL1" t="s">
        <v>9200</v>
      </c>
      <c r="IFM1" t="s">
        <v>9201</v>
      </c>
      <c r="IFN1" t="s">
        <v>9202</v>
      </c>
      <c r="IFO1" t="s">
        <v>9203</v>
      </c>
      <c r="IFP1" t="s">
        <v>9204</v>
      </c>
      <c r="IFQ1" t="s">
        <v>9205</v>
      </c>
      <c r="IFR1" t="s">
        <v>9206</v>
      </c>
      <c r="IFS1" t="s">
        <v>9207</v>
      </c>
      <c r="IFT1" t="s">
        <v>9208</v>
      </c>
      <c r="IFU1" t="s">
        <v>9209</v>
      </c>
      <c r="IFV1" t="s">
        <v>9210</v>
      </c>
      <c r="IFW1" t="s">
        <v>9211</v>
      </c>
      <c r="IFX1" t="s">
        <v>9212</v>
      </c>
      <c r="IFY1" t="s">
        <v>9213</v>
      </c>
      <c r="IFZ1" t="s">
        <v>9214</v>
      </c>
      <c r="IGA1" t="s">
        <v>9215</v>
      </c>
      <c r="IGB1" t="s">
        <v>9216</v>
      </c>
      <c r="IGC1" t="s">
        <v>9217</v>
      </c>
      <c r="IGD1" t="s">
        <v>9218</v>
      </c>
      <c r="IGE1" t="s">
        <v>9219</v>
      </c>
      <c r="IGF1" t="s">
        <v>9220</v>
      </c>
      <c r="IGG1" t="s">
        <v>9221</v>
      </c>
      <c r="IGH1" t="s">
        <v>9222</v>
      </c>
      <c r="IGI1" t="s">
        <v>9223</v>
      </c>
      <c r="IGJ1" t="s">
        <v>9224</v>
      </c>
      <c r="IGK1" t="s">
        <v>9225</v>
      </c>
      <c r="IGL1" t="s">
        <v>9226</v>
      </c>
      <c r="IGM1" t="s">
        <v>9227</v>
      </c>
      <c r="IGN1" t="s">
        <v>9228</v>
      </c>
      <c r="IGO1" t="s">
        <v>9229</v>
      </c>
      <c r="IGP1" t="s">
        <v>9230</v>
      </c>
      <c r="IGQ1" t="s">
        <v>9231</v>
      </c>
      <c r="IGR1" t="s">
        <v>9232</v>
      </c>
      <c r="IGS1" t="s">
        <v>9233</v>
      </c>
      <c r="IGT1" t="s">
        <v>9234</v>
      </c>
      <c r="IGU1" t="s">
        <v>9235</v>
      </c>
      <c r="IGV1" t="s">
        <v>9236</v>
      </c>
      <c r="IGW1" t="s">
        <v>9237</v>
      </c>
      <c r="IGX1" t="s">
        <v>9238</v>
      </c>
      <c r="IGY1" t="s">
        <v>9239</v>
      </c>
      <c r="IGZ1" t="s">
        <v>9240</v>
      </c>
      <c r="IHA1" t="s">
        <v>9241</v>
      </c>
      <c r="IHB1" t="s">
        <v>9242</v>
      </c>
      <c r="IHC1" t="s">
        <v>9243</v>
      </c>
      <c r="IHD1" t="s">
        <v>9244</v>
      </c>
      <c r="IHE1" t="s">
        <v>9245</v>
      </c>
      <c r="IHF1" t="s">
        <v>9246</v>
      </c>
      <c r="IHG1" t="s">
        <v>9247</v>
      </c>
      <c r="IHH1" t="s">
        <v>9248</v>
      </c>
      <c r="IHI1" t="s">
        <v>9249</v>
      </c>
      <c r="IHJ1" t="s">
        <v>9250</v>
      </c>
      <c r="IHK1" t="s">
        <v>9251</v>
      </c>
      <c r="IHL1" t="s">
        <v>9252</v>
      </c>
      <c r="IHM1" t="s">
        <v>9253</v>
      </c>
      <c r="IHN1" t="s">
        <v>9254</v>
      </c>
      <c r="IHO1" t="s">
        <v>9255</v>
      </c>
      <c r="IHP1" t="s">
        <v>9256</v>
      </c>
      <c r="IHQ1" t="s">
        <v>9257</v>
      </c>
      <c r="IHR1" t="s">
        <v>9258</v>
      </c>
      <c r="IHS1" t="s">
        <v>9259</v>
      </c>
      <c r="IHT1" t="s">
        <v>9260</v>
      </c>
      <c r="IHU1" t="s">
        <v>9261</v>
      </c>
      <c r="IHV1" t="s">
        <v>9262</v>
      </c>
      <c r="IHW1" t="s">
        <v>9263</v>
      </c>
      <c r="IHX1" t="s">
        <v>9264</v>
      </c>
      <c r="IHY1" t="s">
        <v>9265</v>
      </c>
      <c r="IHZ1" t="s">
        <v>9266</v>
      </c>
      <c r="IIA1" t="s">
        <v>9267</v>
      </c>
      <c r="IIB1" t="s">
        <v>9268</v>
      </c>
      <c r="IIC1" t="s">
        <v>9269</v>
      </c>
      <c r="IID1" t="s">
        <v>9270</v>
      </c>
      <c r="IIE1" t="s">
        <v>9271</v>
      </c>
      <c r="IIF1" t="s">
        <v>9272</v>
      </c>
      <c r="IIG1" t="s">
        <v>9273</v>
      </c>
      <c r="IIH1" t="s">
        <v>9274</v>
      </c>
      <c r="III1" t="s">
        <v>9275</v>
      </c>
      <c r="IIJ1" t="s">
        <v>9276</v>
      </c>
      <c r="IIK1" t="s">
        <v>9277</v>
      </c>
      <c r="IIL1" t="s">
        <v>9278</v>
      </c>
      <c r="IIM1" t="s">
        <v>9279</v>
      </c>
      <c r="IIN1" t="s">
        <v>9280</v>
      </c>
      <c r="IIO1" t="s">
        <v>9281</v>
      </c>
      <c r="IIP1" t="s">
        <v>9282</v>
      </c>
      <c r="IIQ1" t="s">
        <v>9283</v>
      </c>
      <c r="IIR1" t="s">
        <v>9284</v>
      </c>
      <c r="IIS1" t="s">
        <v>9285</v>
      </c>
      <c r="IIT1" t="s">
        <v>9286</v>
      </c>
      <c r="IIU1" t="s">
        <v>9287</v>
      </c>
      <c r="IIV1" t="s">
        <v>9288</v>
      </c>
      <c r="IIW1" t="s">
        <v>9289</v>
      </c>
      <c r="IIX1" t="s">
        <v>9290</v>
      </c>
      <c r="IIY1" t="s">
        <v>9291</v>
      </c>
      <c r="IIZ1" t="s">
        <v>9292</v>
      </c>
      <c r="IJA1" t="s">
        <v>9293</v>
      </c>
      <c r="IJB1" t="s">
        <v>9294</v>
      </c>
      <c r="IJC1" t="s">
        <v>9295</v>
      </c>
      <c r="IJD1" t="s">
        <v>9296</v>
      </c>
      <c r="IJE1" t="s">
        <v>9297</v>
      </c>
      <c r="IJF1" t="s">
        <v>9298</v>
      </c>
      <c r="IJG1" t="s">
        <v>9299</v>
      </c>
      <c r="IJH1" t="s">
        <v>9300</v>
      </c>
      <c r="IJI1" t="s">
        <v>9301</v>
      </c>
      <c r="IJJ1" t="s">
        <v>9302</v>
      </c>
      <c r="IJK1" t="s">
        <v>9303</v>
      </c>
      <c r="IJL1" t="s">
        <v>9304</v>
      </c>
      <c r="IJM1" t="s">
        <v>9305</v>
      </c>
      <c r="IJN1" t="s">
        <v>9306</v>
      </c>
      <c r="IJO1" t="s">
        <v>9307</v>
      </c>
      <c r="IJP1" t="s">
        <v>9308</v>
      </c>
      <c r="IJQ1" t="s">
        <v>9309</v>
      </c>
      <c r="IJR1" t="s">
        <v>9310</v>
      </c>
      <c r="IJS1" t="s">
        <v>9311</v>
      </c>
      <c r="IJT1" t="s">
        <v>9312</v>
      </c>
      <c r="IJU1" t="s">
        <v>9313</v>
      </c>
      <c r="IJV1" t="s">
        <v>9314</v>
      </c>
      <c r="IJW1" t="s">
        <v>9315</v>
      </c>
      <c r="IJX1" t="s">
        <v>9316</v>
      </c>
      <c r="IJY1" t="s">
        <v>9317</v>
      </c>
      <c r="IJZ1" t="s">
        <v>9318</v>
      </c>
      <c r="IKA1" t="s">
        <v>9319</v>
      </c>
      <c r="IKB1" t="s">
        <v>9320</v>
      </c>
      <c r="IKC1" t="s">
        <v>9321</v>
      </c>
      <c r="IKD1" t="s">
        <v>9322</v>
      </c>
      <c r="IKE1" t="s">
        <v>9323</v>
      </c>
      <c r="IKF1" t="s">
        <v>9324</v>
      </c>
      <c r="IKG1" t="s">
        <v>9325</v>
      </c>
      <c r="IKH1" t="s">
        <v>9326</v>
      </c>
      <c r="IKI1" t="s">
        <v>9327</v>
      </c>
      <c r="IKJ1" t="s">
        <v>9328</v>
      </c>
      <c r="IKK1" t="s">
        <v>9329</v>
      </c>
      <c r="IKL1" t="s">
        <v>9330</v>
      </c>
      <c r="IKM1" t="s">
        <v>9331</v>
      </c>
      <c r="IKN1" t="s">
        <v>9332</v>
      </c>
      <c r="IKO1" t="s">
        <v>9333</v>
      </c>
      <c r="IKP1" t="s">
        <v>9334</v>
      </c>
      <c r="IKQ1" t="s">
        <v>9335</v>
      </c>
      <c r="IKR1" t="s">
        <v>9336</v>
      </c>
      <c r="IKS1" t="s">
        <v>9337</v>
      </c>
      <c r="IKT1" t="s">
        <v>9338</v>
      </c>
      <c r="IKU1" t="s">
        <v>9339</v>
      </c>
      <c r="IKV1" t="s">
        <v>9340</v>
      </c>
      <c r="IKW1" t="s">
        <v>9341</v>
      </c>
      <c r="IKX1" t="s">
        <v>9342</v>
      </c>
      <c r="IKY1" t="s">
        <v>9343</v>
      </c>
      <c r="IKZ1" t="s">
        <v>9344</v>
      </c>
      <c r="ILA1" t="s">
        <v>9345</v>
      </c>
      <c r="ILB1" t="s">
        <v>9346</v>
      </c>
      <c r="ILC1" t="s">
        <v>9347</v>
      </c>
      <c r="ILD1" t="s">
        <v>9348</v>
      </c>
      <c r="ILE1" t="s">
        <v>9349</v>
      </c>
      <c r="ILF1" t="s">
        <v>9350</v>
      </c>
      <c r="ILG1" t="s">
        <v>9351</v>
      </c>
      <c r="ILH1" t="s">
        <v>9352</v>
      </c>
      <c r="ILI1" t="s">
        <v>9353</v>
      </c>
      <c r="ILJ1" t="s">
        <v>9354</v>
      </c>
      <c r="ILK1" t="s">
        <v>9355</v>
      </c>
      <c r="ILL1" t="s">
        <v>9356</v>
      </c>
      <c r="ILM1" t="s">
        <v>9357</v>
      </c>
      <c r="ILN1" t="s">
        <v>9358</v>
      </c>
      <c r="ILO1" t="s">
        <v>9359</v>
      </c>
      <c r="ILP1" t="s">
        <v>9360</v>
      </c>
      <c r="ILQ1" t="s">
        <v>9361</v>
      </c>
      <c r="ILR1" t="s">
        <v>9362</v>
      </c>
      <c r="ILS1" t="s">
        <v>9363</v>
      </c>
      <c r="ILT1" t="s">
        <v>9364</v>
      </c>
      <c r="ILU1" t="s">
        <v>9365</v>
      </c>
      <c r="ILV1" t="s">
        <v>9366</v>
      </c>
      <c r="ILW1" t="s">
        <v>9367</v>
      </c>
      <c r="ILX1" t="s">
        <v>9368</v>
      </c>
      <c r="ILY1" t="s">
        <v>9369</v>
      </c>
      <c r="ILZ1" t="s">
        <v>9370</v>
      </c>
      <c r="IMA1" t="s">
        <v>9371</v>
      </c>
      <c r="IMB1" t="s">
        <v>9372</v>
      </c>
      <c r="IMC1" t="s">
        <v>9373</v>
      </c>
      <c r="IMD1" t="s">
        <v>9374</v>
      </c>
      <c r="IME1" t="s">
        <v>9375</v>
      </c>
      <c r="IMF1" t="s">
        <v>9376</v>
      </c>
      <c r="IMG1" t="s">
        <v>9377</v>
      </c>
      <c r="IMH1" t="s">
        <v>9378</v>
      </c>
      <c r="IMI1" t="s">
        <v>9379</v>
      </c>
      <c r="IMJ1" t="s">
        <v>9380</v>
      </c>
      <c r="IMK1" t="s">
        <v>9381</v>
      </c>
      <c r="IML1" t="s">
        <v>9382</v>
      </c>
      <c r="IMM1" t="s">
        <v>9383</v>
      </c>
      <c r="IMN1" t="s">
        <v>9384</v>
      </c>
      <c r="IMO1" t="s">
        <v>9385</v>
      </c>
      <c r="IMP1" t="s">
        <v>9386</v>
      </c>
      <c r="IMQ1" t="s">
        <v>9387</v>
      </c>
      <c r="IMR1" t="s">
        <v>9388</v>
      </c>
      <c r="IMS1" t="s">
        <v>9389</v>
      </c>
      <c r="IMT1" t="s">
        <v>9390</v>
      </c>
      <c r="IMU1" t="s">
        <v>9391</v>
      </c>
      <c r="IMV1" t="s">
        <v>9392</v>
      </c>
      <c r="IMW1" t="s">
        <v>9393</v>
      </c>
      <c r="IMX1" t="s">
        <v>9394</v>
      </c>
      <c r="IMY1" t="s">
        <v>9395</v>
      </c>
      <c r="IMZ1" t="s">
        <v>9396</v>
      </c>
      <c r="INA1" t="s">
        <v>9397</v>
      </c>
      <c r="INB1" t="s">
        <v>9398</v>
      </c>
      <c r="INC1" t="s">
        <v>9399</v>
      </c>
      <c r="IND1" t="s">
        <v>9400</v>
      </c>
      <c r="INE1" t="s">
        <v>9401</v>
      </c>
      <c r="INF1" t="s">
        <v>9402</v>
      </c>
      <c r="ING1" t="s">
        <v>9403</v>
      </c>
      <c r="INH1" t="s">
        <v>9404</v>
      </c>
      <c r="INI1" t="s">
        <v>9405</v>
      </c>
      <c r="INJ1" t="s">
        <v>9406</v>
      </c>
      <c r="INK1" t="s">
        <v>9407</v>
      </c>
      <c r="INL1" t="s">
        <v>9408</v>
      </c>
      <c r="INM1" t="s">
        <v>9409</v>
      </c>
      <c r="INN1" t="s">
        <v>9410</v>
      </c>
      <c r="INO1" t="s">
        <v>9411</v>
      </c>
      <c r="INP1" t="s">
        <v>9412</v>
      </c>
      <c r="INQ1" t="s">
        <v>9413</v>
      </c>
      <c r="INR1" t="s">
        <v>9414</v>
      </c>
      <c r="INS1" t="s">
        <v>9415</v>
      </c>
      <c r="INT1" t="s">
        <v>9416</v>
      </c>
      <c r="INU1" t="s">
        <v>9417</v>
      </c>
      <c r="INV1" t="s">
        <v>9418</v>
      </c>
      <c r="INW1" t="s">
        <v>9419</v>
      </c>
      <c r="INX1" t="s">
        <v>9420</v>
      </c>
      <c r="INY1" t="s">
        <v>9421</v>
      </c>
      <c r="INZ1" t="s">
        <v>9422</v>
      </c>
      <c r="IOA1" t="s">
        <v>9423</v>
      </c>
      <c r="IOB1" t="s">
        <v>9424</v>
      </c>
      <c r="IOC1" t="s">
        <v>9425</v>
      </c>
      <c r="IOD1" t="s">
        <v>9426</v>
      </c>
      <c r="IOE1" t="s">
        <v>9427</v>
      </c>
      <c r="IOF1" t="s">
        <v>9428</v>
      </c>
      <c r="IOG1" t="s">
        <v>9429</v>
      </c>
      <c r="IOH1" t="s">
        <v>9430</v>
      </c>
      <c r="IOI1" t="s">
        <v>9431</v>
      </c>
      <c r="IOJ1" t="s">
        <v>9432</v>
      </c>
      <c r="IOK1" t="s">
        <v>9433</v>
      </c>
      <c r="IOL1" t="s">
        <v>9434</v>
      </c>
      <c r="IOM1" t="s">
        <v>9435</v>
      </c>
      <c r="ION1" t="s">
        <v>9436</v>
      </c>
      <c r="IOO1" t="s">
        <v>9437</v>
      </c>
      <c r="IOP1" t="s">
        <v>9438</v>
      </c>
      <c r="IOQ1" t="s">
        <v>9439</v>
      </c>
      <c r="IOR1" t="s">
        <v>9440</v>
      </c>
      <c r="IOS1" t="s">
        <v>9441</v>
      </c>
      <c r="IOT1" t="s">
        <v>9442</v>
      </c>
      <c r="IOU1" t="s">
        <v>9443</v>
      </c>
      <c r="IOV1" t="s">
        <v>9444</v>
      </c>
      <c r="IOW1" t="s">
        <v>9445</v>
      </c>
      <c r="IOX1" t="s">
        <v>9446</v>
      </c>
      <c r="IOY1" t="s">
        <v>9447</v>
      </c>
      <c r="IOZ1" t="s">
        <v>9448</v>
      </c>
      <c r="IPA1" t="s">
        <v>9449</v>
      </c>
      <c r="IPB1" t="s">
        <v>9450</v>
      </c>
      <c r="IPC1" t="s">
        <v>9451</v>
      </c>
      <c r="IPD1" t="s">
        <v>9452</v>
      </c>
      <c r="IPE1" t="s">
        <v>9453</v>
      </c>
      <c r="IPF1" t="s">
        <v>9454</v>
      </c>
      <c r="IPG1" t="s">
        <v>9455</v>
      </c>
      <c r="IPH1" t="s">
        <v>9456</v>
      </c>
      <c r="IPI1" t="s">
        <v>9457</v>
      </c>
      <c r="IPJ1" t="s">
        <v>9458</v>
      </c>
      <c r="IPK1" t="s">
        <v>9459</v>
      </c>
      <c r="IPL1" t="s">
        <v>9460</v>
      </c>
      <c r="IPM1" t="s">
        <v>9461</v>
      </c>
      <c r="IPN1" t="s">
        <v>9462</v>
      </c>
      <c r="IPO1" t="s">
        <v>9463</v>
      </c>
      <c r="IPP1" t="s">
        <v>9464</v>
      </c>
      <c r="IPQ1" t="s">
        <v>9465</v>
      </c>
      <c r="IPR1" t="s">
        <v>9466</v>
      </c>
      <c r="IPS1" t="s">
        <v>9467</v>
      </c>
      <c r="IPT1" t="s">
        <v>9468</v>
      </c>
      <c r="IPU1" t="s">
        <v>9469</v>
      </c>
      <c r="IPV1" t="s">
        <v>9470</v>
      </c>
      <c r="IPW1" t="s">
        <v>9471</v>
      </c>
      <c r="IPX1" t="s">
        <v>9472</v>
      </c>
      <c r="IPY1" t="s">
        <v>9473</v>
      </c>
      <c r="IPZ1" t="s">
        <v>9474</v>
      </c>
      <c r="IQA1" t="s">
        <v>9475</v>
      </c>
      <c r="IQB1" t="s">
        <v>9476</v>
      </c>
      <c r="IQC1" t="s">
        <v>9477</v>
      </c>
      <c r="IQD1" t="s">
        <v>9478</v>
      </c>
      <c r="IQE1" t="s">
        <v>9479</v>
      </c>
      <c r="IQF1" t="s">
        <v>9480</v>
      </c>
      <c r="IQG1" t="s">
        <v>9481</v>
      </c>
      <c r="IQH1" t="s">
        <v>9482</v>
      </c>
      <c r="IQI1" t="s">
        <v>9483</v>
      </c>
      <c r="IQJ1" t="s">
        <v>9484</v>
      </c>
      <c r="IQK1" t="s">
        <v>9485</v>
      </c>
      <c r="IQL1" t="s">
        <v>9486</v>
      </c>
      <c r="IQM1" t="s">
        <v>9487</v>
      </c>
      <c r="IQN1" t="s">
        <v>9488</v>
      </c>
      <c r="IQO1" t="s">
        <v>9489</v>
      </c>
      <c r="IQP1" t="s">
        <v>9490</v>
      </c>
      <c r="IQQ1" t="s">
        <v>9491</v>
      </c>
      <c r="IQR1" t="s">
        <v>9492</v>
      </c>
      <c r="IQS1" t="s">
        <v>9493</v>
      </c>
      <c r="IQT1" t="s">
        <v>9494</v>
      </c>
      <c r="IQU1" t="s">
        <v>9495</v>
      </c>
      <c r="IQV1" t="s">
        <v>9496</v>
      </c>
      <c r="IQW1" t="s">
        <v>9497</v>
      </c>
      <c r="IQX1" t="s">
        <v>9498</v>
      </c>
      <c r="IQY1" t="s">
        <v>9499</v>
      </c>
      <c r="IQZ1" t="s">
        <v>9500</v>
      </c>
      <c r="IRA1" t="s">
        <v>9501</v>
      </c>
      <c r="IRB1" t="s">
        <v>9502</v>
      </c>
      <c r="IRC1" t="s">
        <v>9503</v>
      </c>
      <c r="IRD1" t="s">
        <v>9504</v>
      </c>
      <c r="IRE1" t="s">
        <v>9505</v>
      </c>
      <c r="IRF1" t="s">
        <v>9506</v>
      </c>
      <c r="IRG1" t="s">
        <v>9507</v>
      </c>
      <c r="IRH1" t="s">
        <v>9508</v>
      </c>
      <c r="IRI1" t="s">
        <v>9509</v>
      </c>
      <c r="IRJ1" t="s">
        <v>9510</v>
      </c>
      <c r="IRK1" t="s">
        <v>9511</v>
      </c>
      <c r="IRL1" t="s">
        <v>9512</v>
      </c>
      <c r="IRM1" t="s">
        <v>9513</v>
      </c>
      <c r="IRN1" t="s">
        <v>9514</v>
      </c>
      <c r="IRO1" t="s">
        <v>9515</v>
      </c>
      <c r="IRP1" t="s">
        <v>9516</v>
      </c>
      <c r="IRQ1" t="s">
        <v>9517</v>
      </c>
      <c r="IRR1" t="s">
        <v>9518</v>
      </c>
      <c r="IRS1" t="s">
        <v>9519</v>
      </c>
      <c r="IRT1" t="s">
        <v>9520</v>
      </c>
      <c r="IRU1" t="s">
        <v>9521</v>
      </c>
      <c r="IRV1" t="s">
        <v>9522</v>
      </c>
      <c r="IRW1" t="s">
        <v>9523</v>
      </c>
      <c r="IRX1" t="s">
        <v>9524</v>
      </c>
      <c r="IRY1" t="s">
        <v>9525</v>
      </c>
      <c r="IRZ1" t="s">
        <v>9526</v>
      </c>
      <c r="ISA1" t="s">
        <v>9527</v>
      </c>
      <c r="ISB1" t="s">
        <v>9528</v>
      </c>
      <c r="ISC1" t="s">
        <v>9529</v>
      </c>
      <c r="ISD1" t="s">
        <v>9530</v>
      </c>
      <c r="ISE1" t="s">
        <v>9531</v>
      </c>
      <c r="ISF1" t="s">
        <v>9532</v>
      </c>
      <c r="ISG1" t="s">
        <v>9533</v>
      </c>
      <c r="ISH1" t="s">
        <v>9534</v>
      </c>
      <c r="ISI1" t="s">
        <v>9535</v>
      </c>
      <c r="ISJ1" t="s">
        <v>9536</v>
      </c>
      <c r="ISK1" t="s">
        <v>9537</v>
      </c>
      <c r="ISL1" t="s">
        <v>9538</v>
      </c>
      <c r="ISM1" t="s">
        <v>9539</v>
      </c>
      <c r="ISN1" t="s">
        <v>9540</v>
      </c>
      <c r="ISO1" t="s">
        <v>9541</v>
      </c>
      <c r="ISP1" t="s">
        <v>9542</v>
      </c>
      <c r="ISQ1" t="s">
        <v>9543</v>
      </c>
      <c r="ISR1" t="s">
        <v>9544</v>
      </c>
      <c r="ISS1" t="s">
        <v>9545</v>
      </c>
      <c r="IST1" t="s">
        <v>9546</v>
      </c>
      <c r="ISU1" t="s">
        <v>9547</v>
      </c>
      <c r="ISV1" t="s">
        <v>9548</v>
      </c>
      <c r="ISW1" t="s">
        <v>9549</v>
      </c>
      <c r="ISX1" t="s">
        <v>9550</v>
      </c>
      <c r="ISY1" t="s">
        <v>9551</v>
      </c>
      <c r="ISZ1" t="s">
        <v>9552</v>
      </c>
      <c r="ITA1" t="s">
        <v>9553</v>
      </c>
      <c r="ITB1" t="s">
        <v>9554</v>
      </c>
      <c r="ITC1" t="s">
        <v>9555</v>
      </c>
      <c r="ITD1" t="s">
        <v>9556</v>
      </c>
      <c r="ITE1" t="s">
        <v>9557</v>
      </c>
      <c r="ITF1" t="s">
        <v>9558</v>
      </c>
      <c r="ITG1" t="s">
        <v>9559</v>
      </c>
      <c r="ITH1" t="s">
        <v>9560</v>
      </c>
      <c r="ITI1" t="s">
        <v>9561</v>
      </c>
      <c r="ITJ1" t="s">
        <v>9562</v>
      </c>
      <c r="ITK1" t="s">
        <v>9563</v>
      </c>
      <c r="ITL1" t="s">
        <v>9564</v>
      </c>
      <c r="ITM1" t="s">
        <v>9565</v>
      </c>
      <c r="ITN1" t="s">
        <v>9566</v>
      </c>
      <c r="ITO1" t="s">
        <v>9567</v>
      </c>
      <c r="ITP1" t="s">
        <v>9568</v>
      </c>
      <c r="ITQ1" t="s">
        <v>9569</v>
      </c>
      <c r="ITR1" t="s">
        <v>9570</v>
      </c>
      <c r="ITS1" t="s">
        <v>9571</v>
      </c>
      <c r="ITT1" t="s">
        <v>9572</v>
      </c>
      <c r="ITU1" t="s">
        <v>9573</v>
      </c>
      <c r="ITV1" t="s">
        <v>9574</v>
      </c>
      <c r="ITW1" t="s">
        <v>9575</v>
      </c>
      <c r="ITX1" t="s">
        <v>9576</v>
      </c>
      <c r="ITY1" t="s">
        <v>9577</v>
      </c>
      <c r="ITZ1" t="s">
        <v>9578</v>
      </c>
      <c r="IUA1" t="s">
        <v>9579</v>
      </c>
      <c r="IUB1" t="s">
        <v>9580</v>
      </c>
      <c r="IUC1" t="s">
        <v>9581</v>
      </c>
      <c r="IUD1" t="s">
        <v>9582</v>
      </c>
      <c r="IUE1" t="s">
        <v>9583</v>
      </c>
      <c r="IUF1" t="s">
        <v>9584</v>
      </c>
      <c r="IUG1" t="s">
        <v>9585</v>
      </c>
      <c r="IUH1" t="s">
        <v>9586</v>
      </c>
      <c r="IUI1" t="s">
        <v>9587</v>
      </c>
      <c r="IUJ1" t="s">
        <v>9588</v>
      </c>
      <c r="IUK1" t="s">
        <v>9589</v>
      </c>
      <c r="IUL1" t="s">
        <v>9590</v>
      </c>
      <c r="IUM1" t="s">
        <v>9591</v>
      </c>
      <c r="IUN1" t="s">
        <v>9592</v>
      </c>
      <c r="IUO1" t="s">
        <v>9593</v>
      </c>
      <c r="IUP1" t="s">
        <v>9594</v>
      </c>
      <c r="IUQ1" t="s">
        <v>9595</v>
      </c>
      <c r="IUR1" t="s">
        <v>9596</v>
      </c>
      <c r="IUS1" t="s">
        <v>9597</v>
      </c>
      <c r="IUT1" t="s">
        <v>9598</v>
      </c>
      <c r="IUU1" t="s">
        <v>9599</v>
      </c>
      <c r="IUV1" t="s">
        <v>9600</v>
      </c>
      <c r="IUW1" t="s">
        <v>9601</v>
      </c>
      <c r="IUX1" t="s">
        <v>9602</v>
      </c>
      <c r="IUY1" t="s">
        <v>9603</v>
      </c>
      <c r="IUZ1" t="s">
        <v>9604</v>
      </c>
      <c r="IVA1" t="s">
        <v>9605</v>
      </c>
      <c r="IVB1" t="s">
        <v>9606</v>
      </c>
      <c r="IVC1" t="s">
        <v>9607</v>
      </c>
      <c r="IVD1" t="s">
        <v>9608</v>
      </c>
      <c r="IVE1" t="s">
        <v>9609</v>
      </c>
      <c r="IVF1" t="s">
        <v>9610</v>
      </c>
      <c r="IVG1" t="s">
        <v>9611</v>
      </c>
      <c r="IVH1" t="s">
        <v>9612</v>
      </c>
      <c r="IVI1" t="s">
        <v>9613</v>
      </c>
      <c r="IVJ1" t="s">
        <v>9614</v>
      </c>
      <c r="IVK1" t="s">
        <v>9615</v>
      </c>
      <c r="IVL1" t="s">
        <v>9616</v>
      </c>
      <c r="IVM1" t="s">
        <v>9617</v>
      </c>
      <c r="IVN1" t="s">
        <v>9618</v>
      </c>
      <c r="IVO1" t="s">
        <v>9619</v>
      </c>
      <c r="IVP1" t="s">
        <v>9620</v>
      </c>
      <c r="IVQ1" t="s">
        <v>9621</v>
      </c>
      <c r="IVR1" t="s">
        <v>9622</v>
      </c>
      <c r="IVS1" t="s">
        <v>9623</v>
      </c>
      <c r="IVT1" t="s">
        <v>9624</v>
      </c>
      <c r="IVU1" t="s">
        <v>9625</v>
      </c>
      <c r="IVV1" t="s">
        <v>9626</v>
      </c>
      <c r="IVW1" t="s">
        <v>9627</v>
      </c>
      <c r="IVX1" t="s">
        <v>9628</v>
      </c>
      <c r="IVY1" t="s">
        <v>9629</v>
      </c>
      <c r="IVZ1" t="s">
        <v>9630</v>
      </c>
      <c r="IWA1" t="s">
        <v>9631</v>
      </c>
      <c r="IWB1" t="s">
        <v>9632</v>
      </c>
      <c r="IWC1" t="s">
        <v>9633</v>
      </c>
      <c r="IWD1" t="s">
        <v>9634</v>
      </c>
      <c r="IWE1" t="s">
        <v>9635</v>
      </c>
      <c r="IWF1" t="s">
        <v>9636</v>
      </c>
      <c r="IWG1" t="s">
        <v>9637</v>
      </c>
      <c r="IWH1" t="s">
        <v>9638</v>
      </c>
      <c r="IWI1" t="s">
        <v>9639</v>
      </c>
      <c r="IWJ1" t="s">
        <v>9640</v>
      </c>
      <c r="IWK1" t="s">
        <v>9641</v>
      </c>
      <c r="IWL1" t="s">
        <v>9642</v>
      </c>
      <c r="IWM1" t="s">
        <v>9643</v>
      </c>
      <c r="IWN1" t="s">
        <v>9644</v>
      </c>
      <c r="IWO1" t="s">
        <v>9645</v>
      </c>
      <c r="IWP1" t="s">
        <v>9646</v>
      </c>
      <c r="IWQ1" t="s">
        <v>9647</v>
      </c>
      <c r="IWR1" t="s">
        <v>9648</v>
      </c>
      <c r="IWS1" t="s">
        <v>9649</v>
      </c>
      <c r="IWT1" t="s">
        <v>9650</v>
      </c>
      <c r="IWU1" t="s">
        <v>9651</v>
      </c>
      <c r="IWV1" t="s">
        <v>9652</v>
      </c>
      <c r="IWW1" t="s">
        <v>9653</v>
      </c>
      <c r="IWX1" t="s">
        <v>9654</v>
      </c>
      <c r="IWY1" t="s">
        <v>9655</v>
      </c>
      <c r="IWZ1" t="s">
        <v>9656</v>
      </c>
      <c r="IXA1" t="s">
        <v>9657</v>
      </c>
      <c r="IXB1" t="s">
        <v>9658</v>
      </c>
      <c r="IXC1" t="s">
        <v>9659</v>
      </c>
      <c r="IXD1" t="s">
        <v>9660</v>
      </c>
      <c r="IXE1" t="s">
        <v>9661</v>
      </c>
      <c r="IXF1" t="s">
        <v>9662</v>
      </c>
      <c r="IXG1" t="s">
        <v>9663</v>
      </c>
      <c r="IXH1" t="s">
        <v>9664</v>
      </c>
      <c r="IXI1" t="s">
        <v>9665</v>
      </c>
      <c r="IXJ1" t="s">
        <v>9666</v>
      </c>
      <c r="IXK1" t="s">
        <v>9667</v>
      </c>
      <c r="IXL1" t="s">
        <v>9668</v>
      </c>
      <c r="IXM1" t="s">
        <v>9669</v>
      </c>
      <c r="IXN1" t="s">
        <v>9670</v>
      </c>
      <c r="IXO1" t="s">
        <v>9671</v>
      </c>
      <c r="IXP1" t="s">
        <v>9672</v>
      </c>
      <c r="IXQ1" t="s">
        <v>9673</v>
      </c>
      <c r="IXR1" t="s">
        <v>9674</v>
      </c>
      <c r="IXS1" t="s">
        <v>9675</v>
      </c>
      <c r="IXT1" t="s">
        <v>9676</v>
      </c>
      <c r="IXU1" t="s">
        <v>9677</v>
      </c>
      <c r="IXV1" t="s">
        <v>9678</v>
      </c>
      <c r="IXW1" t="s">
        <v>9679</v>
      </c>
      <c r="IXX1" t="s">
        <v>9680</v>
      </c>
      <c r="IXY1" t="s">
        <v>9681</v>
      </c>
      <c r="IXZ1" t="s">
        <v>9682</v>
      </c>
      <c r="IYA1" t="s">
        <v>9683</v>
      </c>
      <c r="IYB1" t="s">
        <v>9684</v>
      </c>
      <c r="IYC1" t="s">
        <v>9685</v>
      </c>
      <c r="IYD1" t="s">
        <v>9686</v>
      </c>
      <c r="IYE1" t="s">
        <v>9687</v>
      </c>
      <c r="IYF1" t="s">
        <v>9688</v>
      </c>
      <c r="IYG1" t="s">
        <v>9689</v>
      </c>
      <c r="IYH1" t="s">
        <v>9690</v>
      </c>
      <c r="IYI1" t="s">
        <v>9691</v>
      </c>
      <c r="IYJ1" t="s">
        <v>9692</v>
      </c>
      <c r="IYK1" t="s">
        <v>9693</v>
      </c>
      <c r="IYL1" t="s">
        <v>9694</v>
      </c>
      <c r="IYM1" t="s">
        <v>9695</v>
      </c>
      <c r="IYN1" t="s">
        <v>9696</v>
      </c>
      <c r="IYO1" t="s">
        <v>9697</v>
      </c>
      <c r="IYP1" t="s">
        <v>9698</v>
      </c>
      <c r="IYQ1" t="s">
        <v>9699</v>
      </c>
      <c r="IYR1" t="s">
        <v>9700</v>
      </c>
      <c r="IYS1" t="s">
        <v>9701</v>
      </c>
      <c r="IYT1" t="s">
        <v>9702</v>
      </c>
      <c r="IYU1" t="s">
        <v>9703</v>
      </c>
      <c r="IYV1" t="s">
        <v>9704</v>
      </c>
      <c r="IYW1" t="s">
        <v>9705</v>
      </c>
      <c r="IYX1" t="s">
        <v>9706</v>
      </c>
      <c r="IYY1" t="s">
        <v>9707</v>
      </c>
      <c r="IYZ1" t="s">
        <v>9708</v>
      </c>
      <c r="IZA1" t="s">
        <v>9709</v>
      </c>
      <c r="IZB1" t="s">
        <v>9710</v>
      </c>
      <c r="IZC1" t="s">
        <v>9711</v>
      </c>
      <c r="IZD1" t="s">
        <v>9712</v>
      </c>
      <c r="IZE1" t="s">
        <v>9713</v>
      </c>
      <c r="IZF1" t="s">
        <v>9714</v>
      </c>
      <c r="IZG1" t="s">
        <v>9715</v>
      </c>
      <c r="IZH1" t="s">
        <v>9716</v>
      </c>
      <c r="IZI1" t="s">
        <v>9717</v>
      </c>
      <c r="IZJ1" t="s">
        <v>9718</v>
      </c>
      <c r="IZK1" t="s">
        <v>9719</v>
      </c>
      <c r="IZL1" t="s">
        <v>9720</v>
      </c>
      <c r="IZM1" t="s">
        <v>9721</v>
      </c>
      <c r="IZN1" t="s">
        <v>9722</v>
      </c>
      <c r="IZO1" t="s">
        <v>9723</v>
      </c>
      <c r="IZP1" t="s">
        <v>9724</v>
      </c>
      <c r="IZQ1" t="s">
        <v>9725</v>
      </c>
      <c r="IZR1" t="s">
        <v>9726</v>
      </c>
      <c r="IZS1" t="s">
        <v>9727</v>
      </c>
      <c r="IZT1" t="s">
        <v>9728</v>
      </c>
      <c r="IZU1" t="s">
        <v>9729</v>
      </c>
      <c r="IZV1" t="s">
        <v>9730</v>
      </c>
      <c r="IZW1" t="s">
        <v>9731</v>
      </c>
      <c r="IZX1" t="s">
        <v>9732</v>
      </c>
      <c r="IZY1" t="s">
        <v>9733</v>
      </c>
      <c r="IZZ1" t="s">
        <v>9734</v>
      </c>
      <c r="JAA1" t="s">
        <v>9735</v>
      </c>
      <c r="JAB1" t="s">
        <v>9736</v>
      </c>
      <c r="JAC1" t="s">
        <v>9737</v>
      </c>
      <c r="JAD1" t="s">
        <v>9738</v>
      </c>
      <c r="JAE1" t="s">
        <v>9739</v>
      </c>
      <c r="JAF1" t="s">
        <v>9740</v>
      </c>
      <c r="JAG1" t="s">
        <v>9741</v>
      </c>
      <c r="JAH1" t="s">
        <v>9742</v>
      </c>
      <c r="JAI1" t="s">
        <v>9743</v>
      </c>
      <c r="JAJ1" t="s">
        <v>9744</v>
      </c>
      <c r="JAK1" t="s">
        <v>9745</v>
      </c>
      <c r="JAL1" t="s">
        <v>9746</v>
      </c>
      <c r="JAM1" t="s">
        <v>9747</v>
      </c>
      <c r="JAN1" t="s">
        <v>9748</v>
      </c>
      <c r="JAO1" t="s">
        <v>9749</v>
      </c>
      <c r="JAP1" t="s">
        <v>9750</v>
      </c>
      <c r="JAQ1" t="s">
        <v>9751</v>
      </c>
      <c r="JAR1" t="s">
        <v>9752</v>
      </c>
      <c r="JAS1" t="s">
        <v>9753</v>
      </c>
      <c r="JAT1" t="s">
        <v>9754</v>
      </c>
      <c r="JAU1" t="s">
        <v>9755</v>
      </c>
      <c r="JAV1" t="s">
        <v>9756</v>
      </c>
      <c r="JAW1" t="s">
        <v>9757</v>
      </c>
      <c r="JAX1" t="s">
        <v>9758</v>
      </c>
      <c r="JAY1" t="s">
        <v>9759</v>
      </c>
      <c r="JAZ1" t="s">
        <v>9760</v>
      </c>
      <c r="JBA1" t="s">
        <v>9761</v>
      </c>
      <c r="JBB1" t="s">
        <v>9762</v>
      </c>
      <c r="JBC1" t="s">
        <v>9763</v>
      </c>
      <c r="JBD1" t="s">
        <v>9764</v>
      </c>
      <c r="JBE1" t="s">
        <v>9765</v>
      </c>
      <c r="JBF1" t="s">
        <v>9766</v>
      </c>
      <c r="JBG1" t="s">
        <v>9767</v>
      </c>
      <c r="JBH1" t="s">
        <v>9768</v>
      </c>
      <c r="JBI1" t="s">
        <v>9769</v>
      </c>
      <c r="JBJ1" t="s">
        <v>9770</v>
      </c>
      <c r="JBK1" t="s">
        <v>9771</v>
      </c>
      <c r="JBL1" t="s">
        <v>9772</v>
      </c>
      <c r="JBM1" t="s">
        <v>9773</v>
      </c>
      <c r="JBN1" t="s">
        <v>9774</v>
      </c>
      <c r="JBO1" t="s">
        <v>9775</v>
      </c>
      <c r="JBP1" t="s">
        <v>9776</v>
      </c>
      <c r="JBQ1" t="s">
        <v>9777</v>
      </c>
      <c r="JBR1" t="s">
        <v>9778</v>
      </c>
      <c r="JBS1" t="s">
        <v>9779</v>
      </c>
      <c r="JBT1" t="s">
        <v>9780</v>
      </c>
      <c r="JBU1" t="s">
        <v>9781</v>
      </c>
      <c r="JBV1" t="s">
        <v>9782</v>
      </c>
      <c r="JBW1" t="s">
        <v>9783</v>
      </c>
      <c r="JBX1" t="s">
        <v>9784</v>
      </c>
      <c r="JBY1" t="s">
        <v>9785</v>
      </c>
      <c r="JBZ1" t="s">
        <v>9786</v>
      </c>
      <c r="JCA1" t="s">
        <v>9787</v>
      </c>
      <c r="JCB1" t="s">
        <v>9788</v>
      </c>
      <c r="JCC1" t="s">
        <v>9789</v>
      </c>
      <c r="JCD1" t="s">
        <v>9790</v>
      </c>
      <c r="JCE1" t="s">
        <v>9791</v>
      </c>
      <c r="JCF1" t="s">
        <v>9792</v>
      </c>
      <c r="JCG1" t="s">
        <v>9793</v>
      </c>
      <c r="JCH1" t="s">
        <v>9794</v>
      </c>
      <c r="JCI1" t="s">
        <v>9795</v>
      </c>
      <c r="JCJ1" t="s">
        <v>9796</v>
      </c>
      <c r="JCK1" t="s">
        <v>9797</v>
      </c>
      <c r="JCL1" t="s">
        <v>9798</v>
      </c>
      <c r="JCM1" t="s">
        <v>9799</v>
      </c>
      <c r="JCN1" t="s">
        <v>9800</v>
      </c>
      <c r="JCO1" t="s">
        <v>9801</v>
      </c>
      <c r="JCP1" t="s">
        <v>9802</v>
      </c>
      <c r="JCQ1" t="s">
        <v>9803</v>
      </c>
      <c r="JCR1" t="s">
        <v>9804</v>
      </c>
      <c r="JCS1" t="s">
        <v>9805</v>
      </c>
      <c r="JCT1" t="s">
        <v>9806</v>
      </c>
      <c r="JCU1" t="s">
        <v>9807</v>
      </c>
      <c r="JCV1" t="s">
        <v>9808</v>
      </c>
      <c r="JCW1" t="s">
        <v>9809</v>
      </c>
      <c r="JCX1" t="s">
        <v>9810</v>
      </c>
      <c r="JCY1" t="s">
        <v>9811</v>
      </c>
      <c r="JCZ1" t="s">
        <v>9812</v>
      </c>
      <c r="JDA1" t="s">
        <v>9813</v>
      </c>
      <c r="JDB1" t="s">
        <v>9814</v>
      </c>
      <c r="JDC1" t="s">
        <v>9815</v>
      </c>
      <c r="JDD1" t="s">
        <v>9816</v>
      </c>
      <c r="JDE1" t="s">
        <v>9817</v>
      </c>
      <c r="JDF1" t="s">
        <v>9818</v>
      </c>
      <c r="JDG1" t="s">
        <v>9819</v>
      </c>
      <c r="JDH1" t="s">
        <v>9820</v>
      </c>
      <c r="JDI1" t="s">
        <v>9821</v>
      </c>
      <c r="JDJ1" t="s">
        <v>9822</v>
      </c>
      <c r="JDK1" t="s">
        <v>9823</v>
      </c>
      <c r="JDL1" t="s">
        <v>9824</v>
      </c>
      <c r="JDM1" t="s">
        <v>9825</v>
      </c>
      <c r="JDN1" t="s">
        <v>9826</v>
      </c>
      <c r="JDO1" t="s">
        <v>9827</v>
      </c>
      <c r="JDP1" t="s">
        <v>9828</v>
      </c>
      <c r="JDQ1" t="s">
        <v>9829</v>
      </c>
      <c r="JDR1" t="s">
        <v>9830</v>
      </c>
      <c r="JDS1" t="s">
        <v>9831</v>
      </c>
      <c r="JDT1" t="s">
        <v>9832</v>
      </c>
      <c r="JDU1" t="s">
        <v>9833</v>
      </c>
      <c r="JDV1" t="s">
        <v>9834</v>
      </c>
      <c r="JDW1" t="s">
        <v>9835</v>
      </c>
      <c r="JDX1" t="s">
        <v>9836</v>
      </c>
      <c r="JDY1" t="s">
        <v>9837</v>
      </c>
      <c r="JDZ1" t="s">
        <v>9838</v>
      </c>
      <c r="JEA1" t="s">
        <v>9839</v>
      </c>
      <c r="JEB1" t="s">
        <v>9840</v>
      </c>
      <c r="JEC1" t="s">
        <v>9841</v>
      </c>
      <c r="JED1" t="s">
        <v>9842</v>
      </c>
      <c r="JEE1" t="s">
        <v>9843</v>
      </c>
      <c r="JEF1" t="s">
        <v>9844</v>
      </c>
      <c r="JEG1" t="s">
        <v>9845</v>
      </c>
      <c r="JEH1" t="s">
        <v>9846</v>
      </c>
      <c r="JEI1" t="s">
        <v>9847</v>
      </c>
      <c r="JEJ1" t="s">
        <v>9848</v>
      </c>
      <c r="JEK1" t="s">
        <v>9849</v>
      </c>
      <c r="JEL1" t="s">
        <v>9850</v>
      </c>
      <c r="JEM1" t="s">
        <v>9851</v>
      </c>
      <c r="JEN1" t="s">
        <v>9852</v>
      </c>
      <c r="JEO1" t="s">
        <v>9853</v>
      </c>
      <c r="JEP1" t="s">
        <v>9854</v>
      </c>
      <c r="JEQ1" t="s">
        <v>9855</v>
      </c>
      <c r="JER1" t="s">
        <v>9856</v>
      </c>
      <c r="JES1" t="s">
        <v>9857</v>
      </c>
      <c r="JET1" t="s">
        <v>9858</v>
      </c>
      <c r="JEU1" t="s">
        <v>9859</v>
      </c>
      <c r="JEV1" t="s">
        <v>9860</v>
      </c>
      <c r="JEW1" t="s">
        <v>9861</v>
      </c>
      <c r="JEX1" t="s">
        <v>9862</v>
      </c>
      <c r="JEY1" t="s">
        <v>9863</v>
      </c>
      <c r="JEZ1" t="s">
        <v>9864</v>
      </c>
      <c r="JFA1" t="s">
        <v>9865</v>
      </c>
      <c r="JFB1" t="s">
        <v>9866</v>
      </c>
      <c r="JFC1" t="s">
        <v>9867</v>
      </c>
      <c r="JFD1" t="s">
        <v>9868</v>
      </c>
      <c r="JFE1" t="s">
        <v>9869</v>
      </c>
      <c r="JFF1" t="s">
        <v>9870</v>
      </c>
      <c r="JFG1" t="s">
        <v>9871</v>
      </c>
      <c r="JFH1" t="s">
        <v>9872</v>
      </c>
      <c r="JFI1" t="s">
        <v>9873</v>
      </c>
      <c r="JFJ1" t="s">
        <v>9874</v>
      </c>
      <c r="JFK1" t="s">
        <v>9875</v>
      </c>
      <c r="JFL1" t="s">
        <v>9876</v>
      </c>
      <c r="JFM1" t="s">
        <v>9877</v>
      </c>
      <c r="JFN1" t="s">
        <v>9878</v>
      </c>
      <c r="JFO1" t="s">
        <v>9879</v>
      </c>
      <c r="JFP1" t="s">
        <v>9880</v>
      </c>
      <c r="JFQ1" t="s">
        <v>9881</v>
      </c>
      <c r="JFR1" t="s">
        <v>9882</v>
      </c>
      <c r="JFS1" t="s">
        <v>9883</v>
      </c>
      <c r="JFT1" t="s">
        <v>9884</v>
      </c>
      <c r="JFU1" t="s">
        <v>9885</v>
      </c>
      <c r="JFV1" t="s">
        <v>9886</v>
      </c>
      <c r="JFW1" t="s">
        <v>9887</v>
      </c>
      <c r="JFX1" t="s">
        <v>9888</v>
      </c>
      <c r="JFY1" t="s">
        <v>9889</v>
      </c>
      <c r="JFZ1" t="s">
        <v>9890</v>
      </c>
      <c r="JGA1" t="s">
        <v>9891</v>
      </c>
      <c r="JGB1" t="s">
        <v>9892</v>
      </c>
      <c r="JGC1" t="s">
        <v>9893</v>
      </c>
      <c r="JGD1" t="s">
        <v>9894</v>
      </c>
      <c r="JGE1" t="s">
        <v>9895</v>
      </c>
      <c r="JGF1" t="s">
        <v>9896</v>
      </c>
      <c r="JGG1" t="s">
        <v>9897</v>
      </c>
      <c r="JGH1" t="s">
        <v>9898</v>
      </c>
      <c r="JGI1" t="s">
        <v>9899</v>
      </c>
      <c r="JGJ1" t="s">
        <v>9900</v>
      </c>
      <c r="JGK1" t="s">
        <v>9901</v>
      </c>
      <c r="JGL1" t="s">
        <v>9902</v>
      </c>
      <c r="JGM1" t="s">
        <v>9903</v>
      </c>
      <c r="JGN1" t="s">
        <v>9904</v>
      </c>
      <c r="JGO1" t="s">
        <v>9905</v>
      </c>
      <c r="JGP1" t="s">
        <v>9906</v>
      </c>
      <c r="JGQ1" t="s">
        <v>9907</v>
      </c>
      <c r="JGR1" t="s">
        <v>9908</v>
      </c>
      <c r="JGS1" t="s">
        <v>9909</v>
      </c>
      <c r="JGT1" t="s">
        <v>9910</v>
      </c>
      <c r="JGU1" t="s">
        <v>9911</v>
      </c>
      <c r="JGV1" t="s">
        <v>9912</v>
      </c>
      <c r="JGW1" t="s">
        <v>9913</v>
      </c>
      <c r="JGX1" t="s">
        <v>9914</v>
      </c>
      <c r="JGY1" t="s">
        <v>9915</v>
      </c>
      <c r="JGZ1" t="s">
        <v>9916</v>
      </c>
      <c r="JHA1" t="s">
        <v>9917</v>
      </c>
      <c r="JHB1" t="s">
        <v>9918</v>
      </c>
      <c r="JHC1" t="s">
        <v>9919</v>
      </c>
      <c r="JHD1" t="s">
        <v>9920</v>
      </c>
      <c r="JHE1" t="s">
        <v>9921</v>
      </c>
      <c r="JHF1" t="s">
        <v>9922</v>
      </c>
      <c r="JHG1" t="s">
        <v>9923</v>
      </c>
      <c r="JHH1" t="s">
        <v>9924</v>
      </c>
      <c r="JHI1" t="s">
        <v>9925</v>
      </c>
      <c r="JHJ1" t="s">
        <v>9926</v>
      </c>
      <c r="JHK1" t="s">
        <v>9927</v>
      </c>
      <c r="JHL1" t="s">
        <v>9928</v>
      </c>
      <c r="JHM1" t="s">
        <v>9929</v>
      </c>
      <c r="JHN1" t="s">
        <v>9930</v>
      </c>
      <c r="JHO1" t="s">
        <v>9931</v>
      </c>
      <c r="JHP1" t="s">
        <v>9932</v>
      </c>
      <c r="JHQ1" t="s">
        <v>9933</v>
      </c>
      <c r="JHR1" t="s">
        <v>9934</v>
      </c>
      <c r="JHS1" t="s">
        <v>9935</v>
      </c>
      <c r="JHT1" t="s">
        <v>9936</v>
      </c>
      <c r="JHU1" t="s">
        <v>9937</v>
      </c>
      <c r="JHV1" t="s">
        <v>9938</v>
      </c>
      <c r="JHW1" t="s">
        <v>9939</v>
      </c>
      <c r="JHX1" t="s">
        <v>9940</v>
      </c>
      <c r="JHY1" t="s">
        <v>9941</v>
      </c>
      <c r="JHZ1" t="s">
        <v>9942</v>
      </c>
      <c r="JIA1" t="s">
        <v>9943</v>
      </c>
      <c r="JIB1" t="s">
        <v>9944</v>
      </c>
      <c r="JIC1" t="s">
        <v>9945</v>
      </c>
      <c r="JID1" t="s">
        <v>9946</v>
      </c>
      <c r="JIE1" t="s">
        <v>9947</v>
      </c>
      <c r="JIF1" t="s">
        <v>9948</v>
      </c>
      <c r="JIG1" t="s">
        <v>9949</v>
      </c>
      <c r="JIH1" t="s">
        <v>9950</v>
      </c>
      <c r="JII1" t="s">
        <v>9951</v>
      </c>
      <c r="JIJ1" t="s">
        <v>9952</v>
      </c>
      <c r="JIK1" t="s">
        <v>9953</v>
      </c>
      <c r="JIL1" t="s">
        <v>9954</v>
      </c>
      <c r="JIM1" t="s">
        <v>9955</v>
      </c>
      <c r="JIN1" t="s">
        <v>9956</v>
      </c>
      <c r="JIO1" t="s">
        <v>9957</v>
      </c>
      <c r="JIP1" t="s">
        <v>9958</v>
      </c>
      <c r="JIQ1" t="s">
        <v>9959</v>
      </c>
      <c r="JIR1" t="s">
        <v>9960</v>
      </c>
      <c r="JIS1" t="s">
        <v>9961</v>
      </c>
      <c r="JIT1" t="s">
        <v>9962</v>
      </c>
      <c r="JIU1" t="s">
        <v>9963</v>
      </c>
      <c r="JIV1" t="s">
        <v>9964</v>
      </c>
      <c r="JIW1" t="s">
        <v>9965</v>
      </c>
      <c r="JIX1" t="s">
        <v>9966</v>
      </c>
      <c r="JIY1" t="s">
        <v>9967</v>
      </c>
      <c r="JIZ1" t="s">
        <v>9968</v>
      </c>
      <c r="JJA1" t="s">
        <v>9969</v>
      </c>
      <c r="JJB1" t="s">
        <v>9970</v>
      </c>
      <c r="JJC1" t="s">
        <v>9971</v>
      </c>
      <c r="JJD1" t="s">
        <v>9972</v>
      </c>
      <c r="JJE1" t="s">
        <v>9973</v>
      </c>
      <c r="JJF1" t="s">
        <v>9974</v>
      </c>
      <c r="JJG1" t="s">
        <v>9975</v>
      </c>
      <c r="JJH1" t="s">
        <v>9976</v>
      </c>
      <c r="JJI1" t="s">
        <v>9977</v>
      </c>
      <c r="JJJ1" t="s">
        <v>9978</v>
      </c>
      <c r="JJK1" t="s">
        <v>9979</v>
      </c>
      <c r="JJL1" t="s">
        <v>9980</v>
      </c>
      <c r="JJM1" t="s">
        <v>9981</v>
      </c>
      <c r="JJN1" t="s">
        <v>9982</v>
      </c>
      <c r="JJO1" t="s">
        <v>9983</v>
      </c>
      <c r="JJP1" t="s">
        <v>9984</v>
      </c>
      <c r="JJQ1" t="s">
        <v>9985</v>
      </c>
      <c r="JJR1" t="s">
        <v>9986</v>
      </c>
      <c r="JJS1" t="s">
        <v>9987</v>
      </c>
      <c r="JJT1" t="s">
        <v>9988</v>
      </c>
      <c r="JJU1" t="s">
        <v>9989</v>
      </c>
      <c r="JJV1" t="s">
        <v>9990</v>
      </c>
      <c r="JJW1" t="s">
        <v>9991</v>
      </c>
      <c r="JJX1" t="s">
        <v>9992</v>
      </c>
      <c r="JJY1" t="s">
        <v>9993</v>
      </c>
      <c r="JJZ1" t="s">
        <v>9994</v>
      </c>
      <c r="JKA1" t="s">
        <v>9995</v>
      </c>
      <c r="JKB1" t="s">
        <v>9996</v>
      </c>
      <c r="JKC1" t="s">
        <v>9997</v>
      </c>
      <c r="JKD1" t="s">
        <v>9998</v>
      </c>
      <c r="JKE1" t="s">
        <v>9999</v>
      </c>
      <c r="JKF1" t="s">
        <v>10000</v>
      </c>
      <c r="JKG1" t="s">
        <v>10001</v>
      </c>
      <c r="JKH1" t="s">
        <v>10002</v>
      </c>
      <c r="JKI1" t="s">
        <v>10003</v>
      </c>
      <c r="JKJ1" t="s">
        <v>10004</v>
      </c>
      <c r="JKK1" t="s">
        <v>10005</v>
      </c>
      <c r="JKL1" t="s">
        <v>10006</v>
      </c>
      <c r="JKM1" t="s">
        <v>10007</v>
      </c>
      <c r="JKN1" t="s">
        <v>10008</v>
      </c>
      <c r="JKO1" t="s">
        <v>10009</v>
      </c>
      <c r="JKP1" t="s">
        <v>10010</v>
      </c>
      <c r="JKQ1" t="s">
        <v>10011</v>
      </c>
      <c r="JKR1" t="s">
        <v>10012</v>
      </c>
      <c r="JKS1" t="s">
        <v>10013</v>
      </c>
      <c r="JKT1" t="s">
        <v>10014</v>
      </c>
      <c r="JKU1" t="s">
        <v>10015</v>
      </c>
      <c r="JKV1" t="s">
        <v>10016</v>
      </c>
      <c r="JKW1" t="s">
        <v>10017</v>
      </c>
      <c r="JKX1" t="s">
        <v>10018</v>
      </c>
      <c r="JKY1" t="s">
        <v>10019</v>
      </c>
      <c r="JKZ1" t="s">
        <v>10020</v>
      </c>
      <c r="JLA1" t="s">
        <v>10021</v>
      </c>
      <c r="JLB1" t="s">
        <v>10022</v>
      </c>
      <c r="JLC1" t="s">
        <v>10023</v>
      </c>
      <c r="JLD1" t="s">
        <v>10024</v>
      </c>
      <c r="JLE1" t="s">
        <v>10025</v>
      </c>
      <c r="JLF1" t="s">
        <v>10026</v>
      </c>
      <c r="JLG1" t="s">
        <v>10027</v>
      </c>
      <c r="JLH1" t="s">
        <v>10028</v>
      </c>
      <c r="JLI1" t="s">
        <v>10029</v>
      </c>
      <c r="JLJ1" t="s">
        <v>10030</v>
      </c>
      <c r="JLK1" t="s">
        <v>10031</v>
      </c>
      <c r="JLL1" t="s">
        <v>10032</v>
      </c>
      <c r="JLM1" t="s">
        <v>10033</v>
      </c>
      <c r="JLN1" t="s">
        <v>10034</v>
      </c>
      <c r="JLO1" t="s">
        <v>10035</v>
      </c>
      <c r="JLP1" t="s">
        <v>10036</v>
      </c>
      <c r="JLQ1" t="s">
        <v>10037</v>
      </c>
      <c r="JLR1" t="s">
        <v>10038</v>
      </c>
      <c r="JLS1" t="s">
        <v>10039</v>
      </c>
      <c r="JLT1" t="s">
        <v>10040</v>
      </c>
      <c r="JLU1" t="s">
        <v>10041</v>
      </c>
      <c r="JLV1" t="s">
        <v>10042</v>
      </c>
      <c r="JLW1" t="s">
        <v>10043</v>
      </c>
      <c r="JLX1" t="s">
        <v>10044</v>
      </c>
      <c r="JLY1" t="s">
        <v>10045</v>
      </c>
      <c r="JLZ1" t="s">
        <v>10046</v>
      </c>
      <c r="JMA1" t="s">
        <v>10047</v>
      </c>
      <c r="JMB1" t="s">
        <v>10048</v>
      </c>
      <c r="JMC1" t="s">
        <v>10049</v>
      </c>
      <c r="JMD1" t="s">
        <v>10050</v>
      </c>
      <c r="JME1" t="s">
        <v>10051</v>
      </c>
      <c r="JMF1" t="s">
        <v>10052</v>
      </c>
      <c r="JMG1" t="s">
        <v>10053</v>
      </c>
      <c r="JMH1" t="s">
        <v>10054</v>
      </c>
      <c r="JMI1" t="s">
        <v>10055</v>
      </c>
      <c r="JMJ1" t="s">
        <v>10056</v>
      </c>
      <c r="JMK1" t="s">
        <v>10057</v>
      </c>
      <c r="JML1" t="s">
        <v>10058</v>
      </c>
      <c r="JMM1" t="s">
        <v>10059</v>
      </c>
      <c r="JMN1" t="s">
        <v>10060</v>
      </c>
      <c r="JMO1" t="s">
        <v>10061</v>
      </c>
      <c r="JMP1" t="s">
        <v>10062</v>
      </c>
      <c r="JMQ1" t="s">
        <v>10063</v>
      </c>
      <c r="JMR1" t="s">
        <v>10064</v>
      </c>
      <c r="JMS1" t="s">
        <v>10065</v>
      </c>
      <c r="JMT1" t="s">
        <v>10066</v>
      </c>
      <c r="JMU1" t="s">
        <v>10067</v>
      </c>
      <c r="JMV1" t="s">
        <v>10068</v>
      </c>
      <c r="JMW1" t="s">
        <v>10069</v>
      </c>
      <c r="JMX1" t="s">
        <v>10070</v>
      </c>
      <c r="JMY1" t="s">
        <v>10071</v>
      </c>
      <c r="JMZ1" t="s">
        <v>10072</v>
      </c>
      <c r="JNA1" t="s">
        <v>10073</v>
      </c>
      <c r="JNB1" t="s">
        <v>10074</v>
      </c>
      <c r="JNC1" t="s">
        <v>10075</v>
      </c>
      <c r="JND1" t="s">
        <v>10076</v>
      </c>
      <c r="JNE1" t="s">
        <v>10077</v>
      </c>
      <c r="JNF1" t="s">
        <v>10078</v>
      </c>
      <c r="JNG1" t="s">
        <v>10079</v>
      </c>
      <c r="JNH1" t="s">
        <v>10080</v>
      </c>
      <c r="JNI1" t="s">
        <v>10081</v>
      </c>
      <c r="JNJ1" t="s">
        <v>10082</v>
      </c>
      <c r="JNK1" t="s">
        <v>10083</v>
      </c>
      <c r="JNL1" t="s">
        <v>10084</v>
      </c>
      <c r="JNM1" t="s">
        <v>10085</v>
      </c>
      <c r="JNN1" t="s">
        <v>10086</v>
      </c>
      <c r="JNO1" t="s">
        <v>10087</v>
      </c>
      <c r="JNP1" t="s">
        <v>10088</v>
      </c>
      <c r="JNQ1" t="s">
        <v>10089</v>
      </c>
      <c r="JNR1" t="s">
        <v>10090</v>
      </c>
      <c r="JNS1" t="s">
        <v>10091</v>
      </c>
      <c r="JNT1" t="s">
        <v>10092</v>
      </c>
      <c r="JNU1" t="s">
        <v>10093</v>
      </c>
      <c r="JNV1" t="s">
        <v>10094</v>
      </c>
      <c r="JNW1" t="s">
        <v>10095</v>
      </c>
      <c r="JNX1" t="s">
        <v>10096</v>
      </c>
      <c r="JNY1" t="s">
        <v>10097</v>
      </c>
      <c r="JNZ1" t="s">
        <v>10098</v>
      </c>
      <c r="JOA1" t="s">
        <v>10099</v>
      </c>
      <c r="JOB1" t="s">
        <v>10100</v>
      </c>
      <c r="JOC1" t="s">
        <v>10101</v>
      </c>
      <c r="JOD1" t="s">
        <v>10102</v>
      </c>
      <c r="JOE1" t="s">
        <v>10103</v>
      </c>
      <c r="JOF1" t="s">
        <v>10104</v>
      </c>
      <c r="JOG1" t="s">
        <v>10105</v>
      </c>
      <c r="JOH1" t="s">
        <v>10106</v>
      </c>
      <c r="JOI1" t="s">
        <v>10107</v>
      </c>
      <c r="JOJ1" t="s">
        <v>10108</v>
      </c>
      <c r="JOK1" t="s">
        <v>10109</v>
      </c>
      <c r="JOL1" t="s">
        <v>10110</v>
      </c>
      <c r="JOM1" t="s">
        <v>10111</v>
      </c>
      <c r="JON1" t="s">
        <v>10112</v>
      </c>
      <c r="JOO1" t="s">
        <v>10113</v>
      </c>
      <c r="JOP1" t="s">
        <v>10114</v>
      </c>
      <c r="JOQ1" t="s">
        <v>10115</v>
      </c>
      <c r="JOR1" t="s">
        <v>10116</v>
      </c>
      <c r="JOS1" t="s">
        <v>10117</v>
      </c>
      <c r="JOT1" t="s">
        <v>10118</v>
      </c>
      <c r="JOU1" t="s">
        <v>10119</v>
      </c>
      <c r="JOV1" t="s">
        <v>10120</v>
      </c>
      <c r="JOW1" t="s">
        <v>10121</v>
      </c>
      <c r="JOX1" t="s">
        <v>10122</v>
      </c>
      <c r="JOY1" t="s">
        <v>10123</v>
      </c>
      <c r="JOZ1" t="s">
        <v>10124</v>
      </c>
      <c r="JPA1" t="s">
        <v>10125</v>
      </c>
      <c r="JPB1" t="s">
        <v>10126</v>
      </c>
      <c r="JPC1" t="s">
        <v>10127</v>
      </c>
      <c r="JPD1" t="s">
        <v>10128</v>
      </c>
      <c r="JPE1" t="s">
        <v>10129</v>
      </c>
      <c r="JPF1" t="s">
        <v>10130</v>
      </c>
      <c r="JPG1" t="s">
        <v>10131</v>
      </c>
      <c r="JPH1" t="s">
        <v>10132</v>
      </c>
      <c r="JPI1" t="s">
        <v>10133</v>
      </c>
      <c r="JPJ1" t="s">
        <v>10134</v>
      </c>
      <c r="JPK1" t="s">
        <v>10135</v>
      </c>
      <c r="JPL1" t="s">
        <v>10136</v>
      </c>
      <c r="JPM1" t="s">
        <v>10137</v>
      </c>
      <c r="JPN1" t="s">
        <v>10138</v>
      </c>
      <c r="JPO1" t="s">
        <v>10139</v>
      </c>
      <c r="JPP1" t="s">
        <v>10140</v>
      </c>
      <c r="JPQ1" t="s">
        <v>10141</v>
      </c>
      <c r="JPR1" t="s">
        <v>10142</v>
      </c>
      <c r="JPS1" t="s">
        <v>10143</v>
      </c>
      <c r="JPT1" t="s">
        <v>10144</v>
      </c>
      <c r="JPU1" t="s">
        <v>10145</v>
      </c>
      <c r="JPV1" t="s">
        <v>10146</v>
      </c>
      <c r="JPW1" t="s">
        <v>10147</v>
      </c>
      <c r="JPX1" t="s">
        <v>10148</v>
      </c>
      <c r="JPY1" t="s">
        <v>10149</v>
      </c>
      <c r="JPZ1" t="s">
        <v>10150</v>
      </c>
      <c r="JQA1" t="s">
        <v>10151</v>
      </c>
      <c r="JQB1" t="s">
        <v>10152</v>
      </c>
      <c r="JQC1" t="s">
        <v>10153</v>
      </c>
      <c r="JQD1" t="s">
        <v>10154</v>
      </c>
      <c r="JQE1" t="s">
        <v>10155</v>
      </c>
      <c r="JQF1" t="s">
        <v>10156</v>
      </c>
      <c r="JQG1" t="s">
        <v>10157</v>
      </c>
      <c r="JQH1" t="s">
        <v>10158</v>
      </c>
      <c r="JQI1" t="s">
        <v>10159</v>
      </c>
      <c r="JQJ1" t="s">
        <v>10160</v>
      </c>
      <c r="JQK1" t="s">
        <v>10161</v>
      </c>
      <c r="JQL1" t="s">
        <v>10162</v>
      </c>
      <c r="JQM1" t="s">
        <v>10163</v>
      </c>
      <c r="JQN1" t="s">
        <v>10164</v>
      </c>
      <c r="JQO1" t="s">
        <v>10165</v>
      </c>
      <c r="JQP1" t="s">
        <v>10166</v>
      </c>
      <c r="JQQ1" t="s">
        <v>10167</v>
      </c>
      <c r="JQR1" t="s">
        <v>10168</v>
      </c>
      <c r="JQS1" t="s">
        <v>10169</v>
      </c>
      <c r="JQT1" t="s">
        <v>10170</v>
      </c>
      <c r="JQU1" t="s">
        <v>10171</v>
      </c>
      <c r="JQV1" t="s">
        <v>10172</v>
      </c>
      <c r="JQW1" t="s">
        <v>10173</v>
      </c>
      <c r="JQX1" t="s">
        <v>10174</v>
      </c>
      <c r="JQY1" t="s">
        <v>10175</v>
      </c>
      <c r="JQZ1" t="s">
        <v>10176</v>
      </c>
      <c r="JRA1" t="s">
        <v>10177</v>
      </c>
      <c r="JRB1" t="s">
        <v>10178</v>
      </c>
      <c r="JRC1" t="s">
        <v>10179</v>
      </c>
      <c r="JRD1" t="s">
        <v>10180</v>
      </c>
      <c r="JRE1" t="s">
        <v>10181</v>
      </c>
      <c r="JRF1" t="s">
        <v>10182</v>
      </c>
      <c r="JRG1" t="s">
        <v>10183</v>
      </c>
      <c r="JRH1" t="s">
        <v>10184</v>
      </c>
      <c r="JRI1" t="s">
        <v>10185</v>
      </c>
      <c r="JRJ1" t="s">
        <v>10186</v>
      </c>
      <c r="JRK1" t="s">
        <v>10187</v>
      </c>
      <c r="JRL1" t="s">
        <v>10188</v>
      </c>
      <c r="JRM1" t="s">
        <v>10189</v>
      </c>
      <c r="JRN1" t="s">
        <v>10190</v>
      </c>
      <c r="JRO1" t="s">
        <v>10191</v>
      </c>
      <c r="JRP1" t="s">
        <v>10192</v>
      </c>
      <c r="JRQ1" t="s">
        <v>10193</v>
      </c>
      <c r="JRR1" t="s">
        <v>10194</v>
      </c>
      <c r="JRS1" t="s">
        <v>10195</v>
      </c>
      <c r="JRT1" t="s">
        <v>10196</v>
      </c>
      <c r="JRU1" t="s">
        <v>10197</v>
      </c>
      <c r="JRV1" t="s">
        <v>10198</v>
      </c>
      <c r="JRW1" t="s">
        <v>10199</v>
      </c>
      <c r="JRX1" t="s">
        <v>10200</v>
      </c>
      <c r="JRY1" t="s">
        <v>10201</v>
      </c>
      <c r="JRZ1" t="s">
        <v>10202</v>
      </c>
      <c r="JSA1" t="s">
        <v>10203</v>
      </c>
      <c r="JSB1" t="s">
        <v>10204</v>
      </c>
      <c r="JSC1" t="s">
        <v>10205</v>
      </c>
      <c r="JSD1" t="s">
        <v>10206</v>
      </c>
      <c r="JSE1" t="s">
        <v>10207</v>
      </c>
      <c r="JSF1" t="s">
        <v>10208</v>
      </c>
      <c r="JSG1" t="s">
        <v>10209</v>
      </c>
      <c r="JSH1" t="s">
        <v>10210</v>
      </c>
      <c r="JSI1" t="s">
        <v>10211</v>
      </c>
      <c r="JSJ1" t="s">
        <v>10212</v>
      </c>
      <c r="JSK1" t="s">
        <v>10213</v>
      </c>
      <c r="JSL1" t="s">
        <v>10214</v>
      </c>
      <c r="JSM1" t="s">
        <v>10215</v>
      </c>
      <c r="JSN1" t="s">
        <v>10216</v>
      </c>
      <c r="JSO1" t="s">
        <v>10217</v>
      </c>
      <c r="JSP1" t="s">
        <v>10218</v>
      </c>
      <c r="JSQ1" t="s">
        <v>10219</v>
      </c>
      <c r="JSR1" t="s">
        <v>10220</v>
      </c>
      <c r="JSS1" t="s">
        <v>10221</v>
      </c>
      <c r="JST1" t="s">
        <v>10222</v>
      </c>
      <c r="JSU1" t="s">
        <v>10223</v>
      </c>
      <c r="JSV1" t="s">
        <v>10224</v>
      </c>
      <c r="JSW1" t="s">
        <v>10225</v>
      </c>
      <c r="JSX1" t="s">
        <v>10226</v>
      </c>
      <c r="JSY1" t="s">
        <v>10227</v>
      </c>
      <c r="JSZ1" t="s">
        <v>10228</v>
      </c>
      <c r="JTA1" t="s">
        <v>10229</v>
      </c>
      <c r="JTB1" t="s">
        <v>10230</v>
      </c>
      <c r="JTC1" t="s">
        <v>10231</v>
      </c>
      <c r="JTD1" t="s">
        <v>10232</v>
      </c>
      <c r="JTE1" t="s">
        <v>10233</v>
      </c>
      <c r="JTF1" t="s">
        <v>10234</v>
      </c>
      <c r="JTG1" t="s">
        <v>10235</v>
      </c>
      <c r="JTH1" t="s">
        <v>10236</v>
      </c>
      <c r="JTI1" t="s">
        <v>10237</v>
      </c>
      <c r="JTJ1" t="s">
        <v>10238</v>
      </c>
      <c r="JTK1" t="s">
        <v>10239</v>
      </c>
      <c r="JTL1" t="s">
        <v>10240</v>
      </c>
      <c r="JTM1" t="s">
        <v>10241</v>
      </c>
      <c r="JTN1" t="s">
        <v>10242</v>
      </c>
      <c r="JTO1" t="s">
        <v>10243</v>
      </c>
      <c r="JTP1" t="s">
        <v>10244</v>
      </c>
      <c r="JTQ1" t="s">
        <v>10245</v>
      </c>
      <c r="JTR1" t="s">
        <v>10246</v>
      </c>
      <c r="JTS1" t="s">
        <v>10247</v>
      </c>
      <c r="JTT1" t="s">
        <v>10248</v>
      </c>
      <c r="JTU1" t="s">
        <v>10249</v>
      </c>
      <c r="JTV1" t="s">
        <v>10250</v>
      </c>
      <c r="JTW1" t="s">
        <v>10251</v>
      </c>
      <c r="JTX1" t="s">
        <v>10252</v>
      </c>
      <c r="JTY1" t="s">
        <v>10253</v>
      </c>
      <c r="JTZ1" t="s">
        <v>10254</v>
      </c>
      <c r="JUA1" t="s">
        <v>10255</v>
      </c>
      <c r="JUB1" t="s">
        <v>10256</v>
      </c>
      <c r="JUC1" t="s">
        <v>10257</v>
      </c>
      <c r="JUD1" t="s">
        <v>10258</v>
      </c>
      <c r="JUE1" t="s">
        <v>10259</v>
      </c>
      <c r="JUF1" t="s">
        <v>10260</v>
      </c>
      <c r="JUG1" t="s">
        <v>10261</v>
      </c>
      <c r="JUH1" t="s">
        <v>10262</v>
      </c>
      <c r="JUI1" t="s">
        <v>10263</v>
      </c>
      <c r="JUJ1" t="s">
        <v>10264</v>
      </c>
      <c r="JUK1" t="s">
        <v>10265</v>
      </c>
      <c r="JUL1" t="s">
        <v>10266</v>
      </c>
      <c r="JUM1" t="s">
        <v>10267</v>
      </c>
      <c r="JUN1" t="s">
        <v>10268</v>
      </c>
      <c r="JUO1" t="s">
        <v>10269</v>
      </c>
      <c r="JUP1" t="s">
        <v>10270</v>
      </c>
      <c r="JUQ1" t="s">
        <v>10271</v>
      </c>
      <c r="JUR1" t="s">
        <v>10272</v>
      </c>
      <c r="JUS1" t="s">
        <v>10273</v>
      </c>
      <c r="JUT1" t="s">
        <v>10274</v>
      </c>
      <c r="JUU1" t="s">
        <v>10275</v>
      </c>
      <c r="JUV1" t="s">
        <v>10276</v>
      </c>
      <c r="JUW1" t="s">
        <v>10277</v>
      </c>
      <c r="JUX1" t="s">
        <v>10278</v>
      </c>
      <c r="JUY1" t="s">
        <v>10279</v>
      </c>
      <c r="JUZ1" t="s">
        <v>10280</v>
      </c>
      <c r="JVA1" t="s">
        <v>10281</v>
      </c>
      <c r="JVB1" t="s">
        <v>10282</v>
      </c>
      <c r="JVC1" t="s">
        <v>10283</v>
      </c>
      <c r="JVD1" t="s">
        <v>10284</v>
      </c>
      <c r="JVE1" t="s">
        <v>10285</v>
      </c>
      <c r="JVF1" t="s">
        <v>10286</v>
      </c>
      <c r="JVG1" t="s">
        <v>10287</v>
      </c>
      <c r="JVH1" t="s">
        <v>10288</v>
      </c>
      <c r="JVI1" t="s">
        <v>10289</v>
      </c>
      <c r="JVJ1" t="s">
        <v>10290</v>
      </c>
      <c r="JVK1" t="s">
        <v>10291</v>
      </c>
      <c r="JVL1" t="s">
        <v>10292</v>
      </c>
      <c r="JVM1" t="s">
        <v>10293</v>
      </c>
      <c r="JVN1" t="s">
        <v>10294</v>
      </c>
      <c r="JVO1" t="s">
        <v>10295</v>
      </c>
      <c r="JVP1" t="s">
        <v>10296</v>
      </c>
      <c r="JVQ1" t="s">
        <v>10297</v>
      </c>
      <c r="JVR1" t="s">
        <v>10298</v>
      </c>
      <c r="JVS1" t="s">
        <v>10299</v>
      </c>
      <c r="JVT1" t="s">
        <v>10300</v>
      </c>
      <c r="JVU1" t="s">
        <v>10301</v>
      </c>
      <c r="JVV1" t="s">
        <v>10302</v>
      </c>
      <c r="JVW1" t="s">
        <v>10303</v>
      </c>
      <c r="JVX1" t="s">
        <v>10304</v>
      </c>
      <c r="JVY1" t="s">
        <v>10305</v>
      </c>
      <c r="JVZ1" t="s">
        <v>10306</v>
      </c>
      <c r="JWA1" t="s">
        <v>10307</v>
      </c>
      <c r="JWB1" t="s">
        <v>10308</v>
      </c>
      <c r="JWC1" t="s">
        <v>10309</v>
      </c>
      <c r="JWD1" t="s">
        <v>10310</v>
      </c>
      <c r="JWE1" t="s">
        <v>10311</v>
      </c>
      <c r="JWF1" t="s">
        <v>10312</v>
      </c>
      <c r="JWG1" t="s">
        <v>10313</v>
      </c>
      <c r="JWH1" t="s">
        <v>10314</v>
      </c>
      <c r="JWI1" t="s">
        <v>10315</v>
      </c>
      <c r="JWJ1" t="s">
        <v>10316</v>
      </c>
      <c r="JWK1" t="s">
        <v>10317</v>
      </c>
      <c r="JWL1" t="s">
        <v>10318</v>
      </c>
      <c r="JWM1" t="s">
        <v>10319</v>
      </c>
      <c r="JWN1" t="s">
        <v>10320</v>
      </c>
      <c r="JWO1" t="s">
        <v>10321</v>
      </c>
      <c r="JWP1" t="s">
        <v>10322</v>
      </c>
      <c r="JWQ1" t="s">
        <v>10323</v>
      </c>
      <c r="JWR1" t="s">
        <v>10324</v>
      </c>
      <c r="JWS1" t="s">
        <v>10325</v>
      </c>
      <c r="JWT1" t="s">
        <v>10326</v>
      </c>
      <c r="JWU1" t="s">
        <v>10327</v>
      </c>
      <c r="JWV1" t="s">
        <v>10328</v>
      </c>
      <c r="JWW1" t="s">
        <v>10329</v>
      </c>
      <c r="JWX1" t="s">
        <v>10330</v>
      </c>
      <c r="JWY1" t="s">
        <v>10331</v>
      </c>
      <c r="JWZ1" t="s">
        <v>10332</v>
      </c>
      <c r="JXA1" t="s">
        <v>10333</v>
      </c>
      <c r="JXB1" t="s">
        <v>10334</v>
      </c>
      <c r="JXC1" t="s">
        <v>10335</v>
      </c>
      <c r="JXD1" t="s">
        <v>10336</v>
      </c>
      <c r="JXE1" t="s">
        <v>10337</v>
      </c>
      <c r="JXF1" t="s">
        <v>10338</v>
      </c>
      <c r="JXG1" t="s">
        <v>10339</v>
      </c>
      <c r="JXH1" t="s">
        <v>10340</v>
      </c>
      <c r="JXI1" t="s">
        <v>10341</v>
      </c>
      <c r="JXJ1" t="s">
        <v>10342</v>
      </c>
      <c r="JXK1" t="s">
        <v>10343</v>
      </c>
      <c r="JXL1" t="s">
        <v>10344</v>
      </c>
      <c r="JXM1" t="s">
        <v>10345</v>
      </c>
      <c r="JXN1" t="s">
        <v>10346</v>
      </c>
      <c r="JXO1" t="s">
        <v>10347</v>
      </c>
      <c r="JXP1" t="s">
        <v>10348</v>
      </c>
      <c r="JXQ1" t="s">
        <v>10349</v>
      </c>
      <c r="JXR1" t="s">
        <v>10350</v>
      </c>
      <c r="JXS1" t="s">
        <v>10351</v>
      </c>
      <c r="JXT1" t="s">
        <v>10352</v>
      </c>
      <c r="JXU1" t="s">
        <v>10353</v>
      </c>
      <c r="JXV1" t="s">
        <v>10354</v>
      </c>
      <c r="JXW1" t="s">
        <v>10355</v>
      </c>
      <c r="JXX1" t="s">
        <v>10356</v>
      </c>
      <c r="JXY1" t="s">
        <v>10357</v>
      </c>
      <c r="JXZ1" t="s">
        <v>10358</v>
      </c>
      <c r="JYA1" t="s">
        <v>10359</v>
      </c>
      <c r="JYB1" t="s">
        <v>10360</v>
      </c>
      <c r="JYC1" t="s">
        <v>10361</v>
      </c>
      <c r="JYD1" t="s">
        <v>10362</v>
      </c>
      <c r="JYE1" t="s">
        <v>10363</v>
      </c>
      <c r="JYF1" t="s">
        <v>10364</v>
      </c>
      <c r="JYG1" t="s">
        <v>10365</v>
      </c>
      <c r="JYH1" t="s">
        <v>10366</v>
      </c>
      <c r="JYI1" t="s">
        <v>10367</v>
      </c>
      <c r="JYJ1" t="s">
        <v>10368</v>
      </c>
      <c r="JYK1" t="s">
        <v>10369</v>
      </c>
      <c r="JYL1" t="s">
        <v>10370</v>
      </c>
      <c r="JYM1" t="s">
        <v>10371</v>
      </c>
      <c r="JYN1" t="s">
        <v>10372</v>
      </c>
      <c r="JYO1" t="s">
        <v>10373</v>
      </c>
      <c r="JYP1" t="s">
        <v>10374</v>
      </c>
      <c r="JYQ1" t="s">
        <v>10375</v>
      </c>
      <c r="JYR1" t="s">
        <v>10376</v>
      </c>
      <c r="JYS1" t="s">
        <v>10377</v>
      </c>
      <c r="JYT1" t="s">
        <v>10378</v>
      </c>
      <c r="JYU1" t="s">
        <v>10379</v>
      </c>
      <c r="JYV1" t="s">
        <v>10380</v>
      </c>
      <c r="JYW1" t="s">
        <v>10381</v>
      </c>
      <c r="JYX1" t="s">
        <v>10382</v>
      </c>
      <c r="JYY1" t="s">
        <v>10383</v>
      </c>
      <c r="JYZ1" t="s">
        <v>10384</v>
      </c>
      <c r="JZA1" t="s">
        <v>10385</v>
      </c>
      <c r="JZB1" t="s">
        <v>10386</v>
      </c>
      <c r="JZC1" t="s">
        <v>10387</v>
      </c>
      <c r="JZD1" t="s">
        <v>10388</v>
      </c>
      <c r="JZE1" t="s">
        <v>10389</v>
      </c>
      <c r="JZF1" t="s">
        <v>10390</v>
      </c>
      <c r="JZG1" t="s">
        <v>10391</v>
      </c>
      <c r="JZH1" t="s">
        <v>10392</v>
      </c>
      <c r="JZI1" t="s">
        <v>10393</v>
      </c>
      <c r="JZJ1" t="s">
        <v>10394</v>
      </c>
      <c r="JZK1" t="s">
        <v>10395</v>
      </c>
      <c r="JZL1" t="s">
        <v>10396</v>
      </c>
      <c r="JZM1" t="s">
        <v>10397</v>
      </c>
      <c r="JZN1" t="s">
        <v>10398</v>
      </c>
      <c r="JZO1" t="s">
        <v>10399</v>
      </c>
      <c r="JZP1" t="s">
        <v>10400</v>
      </c>
      <c r="JZQ1" t="s">
        <v>10401</v>
      </c>
      <c r="JZR1" t="s">
        <v>10402</v>
      </c>
      <c r="JZS1" t="s">
        <v>10403</v>
      </c>
      <c r="JZT1" t="s">
        <v>10404</v>
      </c>
      <c r="JZU1" t="s">
        <v>10405</v>
      </c>
      <c r="JZV1" t="s">
        <v>10406</v>
      </c>
      <c r="JZW1" t="s">
        <v>10407</v>
      </c>
      <c r="JZX1" t="s">
        <v>10408</v>
      </c>
      <c r="JZY1" t="s">
        <v>10409</v>
      </c>
      <c r="JZZ1" t="s">
        <v>10410</v>
      </c>
      <c r="KAA1" t="s">
        <v>10411</v>
      </c>
      <c r="KAB1" t="s">
        <v>10412</v>
      </c>
      <c r="KAC1" t="s">
        <v>10413</v>
      </c>
      <c r="KAD1" t="s">
        <v>10414</v>
      </c>
      <c r="KAE1" t="s">
        <v>10415</v>
      </c>
      <c r="KAF1" t="s">
        <v>10416</v>
      </c>
      <c r="KAG1" t="s">
        <v>10417</v>
      </c>
      <c r="KAH1" t="s">
        <v>10418</v>
      </c>
      <c r="KAI1" t="s">
        <v>10419</v>
      </c>
      <c r="KAJ1" t="s">
        <v>10420</v>
      </c>
      <c r="KAK1" t="s">
        <v>10421</v>
      </c>
      <c r="KAL1" t="s">
        <v>10422</v>
      </c>
      <c r="KAM1" t="s">
        <v>10423</v>
      </c>
      <c r="KAN1" t="s">
        <v>10424</v>
      </c>
      <c r="KAO1" t="s">
        <v>10425</v>
      </c>
      <c r="KAP1" t="s">
        <v>10426</v>
      </c>
      <c r="KAQ1" t="s">
        <v>10427</v>
      </c>
      <c r="KAR1" t="s">
        <v>10428</v>
      </c>
      <c r="KAS1" t="s">
        <v>10429</v>
      </c>
      <c r="KAT1" t="s">
        <v>10430</v>
      </c>
      <c r="KAU1" t="s">
        <v>10431</v>
      </c>
      <c r="KAV1" t="s">
        <v>10432</v>
      </c>
      <c r="KAW1" t="s">
        <v>10433</v>
      </c>
      <c r="KAX1" t="s">
        <v>10434</v>
      </c>
      <c r="KAY1" t="s">
        <v>10435</v>
      </c>
      <c r="KAZ1" t="s">
        <v>10436</v>
      </c>
      <c r="KBA1" t="s">
        <v>10437</v>
      </c>
      <c r="KBB1" t="s">
        <v>10438</v>
      </c>
      <c r="KBC1" t="s">
        <v>10439</v>
      </c>
      <c r="KBD1" t="s">
        <v>10440</v>
      </c>
      <c r="KBE1" t="s">
        <v>10441</v>
      </c>
      <c r="KBF1" t="s">
        <v>10442</v>
      </c>
      <c r="KBG1" t="s">
        <v>10443</v>
      </c>
      <c r="KBH1" t="s">
        <v>10444</v>
      </c>
      <c r="KBI1" t="s">
        <v>10445</v>
      </c>
      <c r="KBJ1" t="s">
        <v>10446</v>
      </c>
      <c r="KBK1" t="s">
        <v>10447</v>
      </c>
      <c r="KBL1" t="s">
        <v>10448</v>
      </c>
      <c r="KBM1" t="s">
        <v>10449</v>
      </c>
      <c r="KBN1" t="s">
        <v>10450</v>
      </c>
      <c r="KBO1" t="s">
        <v>10451</v>
      </c>
      <c r="KBP1" t="s">
        <v>10452</v>
      </c>
      <c r="KBQ1" t="s">
        <v>10453</v>
      </c>
      <c r="KBR1" t="s">
        <v>10454</v>
      </c>
      <c r="KBS1" t="s">
        <v>10455</v>
      </c>
      <c r="KBT1" t="s">
        <v>10456</v>
      </c>
      <c r="KBU1" t="s">
        <v>10457</v>
      </c>
      <c r="KBV1" t="s">
        <v>10458</v>
      </c>
      <c r="KBW1" t="s">
        <v>10459</v>
      </c>
      <c r="KBX1" t="s">
        <v>10460</v>
      </c>
      <c r="KBY1" t="s">
        <v>10461</v>
      </c>
      <c r="KBZ1" t="s">
        <v>10462</v>
      </c>
      <c r="KCA1" t="s">
        <v>10463</v>
      </c>
      <c r="KCB1" t="s">
        <v>10464</v>
      </c>
      <c r="KCC1" t="s">
        <v>10465</v>
      </c>
      <c r="KCD1" t="s">
        <v>10466</v>
      </c>
      <c r="KCE1" t="s">
        <v>10467</v>
      </c>
      <c r="KCF1" t="s">
        <v>10468</v>
      </c>
      <c r="KCG1" t="s">
        <v>10469</v>
      </c>
      <c r="KCH1" t="s">
        <v>10470</v>
      </c>
      <c r="KCI1" t="s">
        <v>10471</v>
      </c>
      <c r="KCJ1" t="s">
        <v>10472</v>
      </c>
      <c r="KCK1" t="s">
        <v>10473</v>
      </c>
      <c r="KCL1" t="s">
        <v>10474</v>
      </c>
      <c r="KCM1" t="s">
        <v>10475</v>
      </c>
      <c r="KCN1" t="s">
        <v>10476</v>
      </c>
      <c r="KCO1" t="s">
        <v>10477</v>
      </c>
      <c r="KCP1" t="s">
        <v>10478</v>
      </c>
      <c r="KCQ1" t="s">
        <v>10479</v>
      </c>
      <c r="KCR1" t="s">
        <v>10480</v>
      </c>
      <c r="KCS1" t="s">
        <v>10481</v>
      </c>
      <c r="KCT1" t="s">
        <v>10482</v>
      </c>
      <c r="KCU1" t="s">
        <v>10483</v>
      </c>
      <c r="KCV1" t="s">
        <v>10484</v>
      </c>
      <c r="KCW1" t="s">
        <v>10485</v>
      </c>
      <c r="KCX1" t="s">
        <v>10486</v>
      </c>
      <c r="KCY1" t="s">
        <v>10487</v>
      </c>
      <c r="KCZ1" t="s">
        <v>10488</v>
      </c>
      <c r="KDA1" t="s">
        <v>10489</v>
      </c>
      <c r="KDB1" t="s">
        <v>10490</v>
      </c>
      <c r="KDC1" t="s">
        <v>10491</v>
      </c>
      <c r="KDD1" t="s">
        <v>10492</v>
      </c>
      <c r="KDE1" t="s">
        <v>10493</v>
      </c>
      <c r="KDF1" t="s">
        <v>10494</v>
      </c>
      <c r="KDG1" t="s">
        <v>10495</v>
      </c>
      <c r="KDH1" t="s">
        <v>10496</v>
      </c>
      <c r="KDI1" t="s">
        <v>10497</v>
      </c>
      <c r="KDJ1" t="s">
        <v>10498</v>
      </c>
      <c r="KDK1" t="s">
        <v>10499</v>
      </c>
      <c r="KDL1" t="s">
        <v>10500</v>
      </c>
      <c r="KDM1" t="s">
        <v>10501</v>
      </c>
      <c r="KDN1" t="s">
        <v>10502</v>
      </c>
      <c r="KDO1" t="s">
        <v>10503</v>
      </c>
      <c r="KDP1" t="s">
        <v>10504</v>
      </c>
      <c r="KDQ1" t="s">
        <v>10505</v>
      </c>
      <c r="KDR1" t="s">
        <v>10506</v>
      </c>
      <c r="KDS1" t="s">
        <v>10507</v>
      </c>
      <c r="KDT1" t="s">
        <v>10508</v>
      </c>
      <c r="KDU1" t="s">
        <v>10509</v>
      </c>
      <c r="KDV1" t="s">
        <v>10510</v>
      </c>
      <c r="KDW1" t="s">
        <v>10511</v>
      </c>
      <c r="KDX1" t="s">
        <v>10512</v>
      </c>
      <c r="KDY1" t="s">
        <v>10513</v>
      </c>
      <c r="KDZ1" t="s">
        <v>10514</v>
      </c>
      <c r="KEA1" t="s">
        <v>10515</v>
      </c>
      <c r="KEB1" t="s">
        <v>10516</v>
      </c>
      <c r="KEC1" t="s">
        <v>10517</v>
      </c>
      <c r="KED1" t="s">
        <v>10518</v>
      </c>
      <c r="KEE1" t="s">
        <v>10519</v>
      </c>
      <c r="KEF1" t="s">
        <v>10520</v>
      </c>
      <c r="KEG1" t="s">
        <v>10521</v>
      </c>
      <c r="KEH1" t="s">
        <v>10522</v>
      </c>
      <c r="KEI1" t="s">
        <v>10523</v>
      </c>
      <c r="KEJ1" t="s">
        <v>10524</v>
      </c>
      <c r="KEK1" t="s">
        <v>10525</v>
      </c>
      <c r="KEL1" t="s">
        <v>10526</v>
      </c>
      <c r="KEM1" t="s">
        <v>10527</v>
      </c>
      <c r="KEN1" t="s">
        <v>10528</v>
      </c>
      <c r="KEO1" t="s">
        <v>10529</v>
      </c>
      <c r="KEP1" t="s">
        <v>10530</v>
      </c>
      <c r="KEQ1" t="s">
        <v>10531</v>
      </c>
      <c r="KER1" t="s">
        <v>10532</v>
      </c>
      <c r="KES1" t="s">
        <v>10533</v>
      </c>
      <c r="KET1" t="s">
        <v>10534</v>
      </c>
      <c r="KEU1" t="s">
        <v>10535</v>
      </c>
      <c r="KEV1" t="s">
        <v>10536</v>
      </c>
      <c r="KEW1" t="s">
        <v>10537</v>
      </c>
      <c r="KEX1" t="s">
        <v>10538</v>
      </c>
      <c r="KEY1" t="s">
        <v>10539</v>
      </c>
      <c r="KEZ1" t="s">
        <v>10540</v>
      </c>
      <c r="KFA1" t="s">
        <v>10541</v>
      </c>
      <c r="KFB1" t="s">
        <v>10542</v>
      </c>
      <c r="KFC1" t="s">
        <v>10543</v>
      </c>
      <c r="KFD1" t="s">
        <v>10544</v>
      </c>
      <c r="KFE1" t="s">
        <v>10545</v>
      </c>
      <c r="KFF1" t="s">
        <v>10546</v>
      </c>
      <c r="KFG1" t="s">
        <v>10547</v>
      </c>
      <c r="KFH1" t="s">
        <v>10548</v>
      </c>
      <c r="KFI1" t="s">
        <v>10549</v>
      </c>
      <c r="KFJ1" t="s">
        <v>10550</v>
      </c>
      <c r="KFK1" t="s">
        <v>10551</v>
      </c>
      <c r="KFL1" t="s">
        <v>10552</v>
      </c>
      <c r="KFM1" t="s">
        <v>10553</v>
      </c>
      <c r="KFN1" t="s">
        <v>10554</v>
      </c>
      <c r="KFO1" t="s">
        <v>10555</v>
      </c>
      <c r="KFP1" t="s">
        <v>10556</v>
      </c>
      <c r="KFQ1" t="s">
        <v>10557</v>
      </c>
      <c r="KFR1" t="s">
        <v>10558</v>
      </c>
      <c r="KFS1" t="s">
        <v>10559</v>
      </c>
      <c r="KFT1" t="s">
        <v>10560</v>
      </c>
      <c r="KFU1" t="s">
        <v>10561</v>
      </c>
      <c r="KFV1" t="s">
        <v>10562</v>
      </c>
      <c r="KFW1" t="s">
        <v>10563</v>
      </c>
      <c r="KFX1" t="s">
        <v>10564</v>
      </c>
      <c r="KFY1" t="s">
        <v>10565</v>
      </c>
      <c r="KFZ1" t="s">
        <v>10566</v>
      </c>
      <c r="KGA1" t="s">
        <v>10567</v>
      </c>
      <c r="KGB1" t="s">
        <v>10568</v>
      </c>
      <c r="KGC1" t="s">
        <v>10569</v>
      </c>
      <c r="KGD1" t="s">
        <v>10570</v>
      </c>
      <c r="KGE1" t="s">
        <v>10571</v>
      </c>
      <c r="KGF1" t="s">
        <v>10572</v>
      </c>
      <c r="KGG1" t="s">
        <v>10573</v>
      </c>
      <c r="KGH1" t="s">
        <v>10574</v>
      </c>
      <c r="KGI1" t="s">
        <v>10575</v>
      </c>
      <c r="KGJ1" t="s">
        <v>10576</v>
      </c>
      <c r="KGK1" t="s">
        <v>10577</v>
      </c>
      <c r="KGL1" t="s">
        <v>10578</v>
      </c>
      <c r="KGM1" t="s">
        <v>10579</v>
      </c>
      <c r="KGN1" t="s">
        <v>10580</v>
      </c>
      <c r="KGO1" t="s">
        <v>10581</v>
      </c>
      <c r="KGP1" t="s">
        <v>10582</v>
      </c>
      <c r="KGQ1" t="s">
        <v>10583</v>
      </c>
      <c r="KGR1" t="s">
        <v>10584</v>
      </c>
      <c r="KGS1" t="s">
        <v>10585</v>
      </c>
      <c r="KGT1" t="s">
        <v>10586</v>
      </c>
      <c r="KGU1" t="s">
        <v>10587</v>
      </c>
      <c r="KGV1" t="s">
        <v>10588</v>
      </c>
      <c r="KGW1" t="s">
        <v>10589</v>
      </c>
      <c r="KGX1" t="s">
        <v>10590</v>
      </c>
      <c r="KGY1" t="s">
        <v>10591</v>
      </c>
      <c r="KGZ1" t="s">
        <v>10592</v>
      </c>
      <c r="KHA1" t="s">
        <v>10593</v>
      </c>
      <c r="KHB1" t="s">
        <v>10594</v>
      </c>
      <c r="KHC1" t="s">
        <v>10595</v>
      </c>
      <c r="KHD1" t="s">
        <v>10596</v>
      </c>
      <c r="KHE1" t="s">
        <v>10597</v>
      </c>
      <c r="KHF1" t="s">
        <v>10598</v>
      </c>
      <c r="KHG1" t="s">
        <v>10599</v>
      </c>
      <c r="KHH1" t="s">
        <v>10600</v>
      </c>
      <c r="KHI1" t="s">
        <v>10601</v>
      </c>
      <c r="KHJ1" t="s">
        <v>10602</v>
      </c>
      <c r="KHK1" t="s">
        <v>10603</v>
      </c>
      <c r="KHL1" t="s">
        <v>10604</v>
      </c>
      <c r="KHM1" t="s">
        <v>10605</v>
      </c>
      <c r="KHN1" t="s">
        <v>10606</v>
      </c>
      <c r="KHO1" t="s">
        <v>10607</v>
      </c>
      <c r="KHP1" t="s">
        <v>10608</v>
      </c>
      <c r="KHQ1" t="s">
        <v>10609</v>
      </c>
      <c r="KHR1" t="s">
        <v>10610</v>
      </c>
      <c r="KHS1" t="s">
        <v>10611</v>
      </c>
      <c r="KHT1" t="s">
        <v>10612</v>
      </c>
      <c r="KHU1" t="s">
        <v>10613</v>
      </c>
      <c r="KHV1" t="s">
        <v>10614</v>
      </c>
      <c r="KHW1" t="s">
        <v>10615</v>
      </c>
      <c r="KHX1" t="s">
        <v>10616</v>
      </c>
      <c r="KHY1" t="s">
        <v>10617</v>
      </c>
      <c r="KHZ1" t="s">
        <v>10618</v>
      </c>
      <c r="KIA1" t="s">
        <v>10619</v>
      </c>
      <c r="KIB1" t="s">
        <v>10620</v>
      </c>
      <c r="KIC1" t="s">
        <v>10621</v>
      </c>
      <c r="KID1" t="s">
        <v>10622</v>
      </c>
      <c r="KIE1" t="s">
        <v>10623</v>
      </c>
      <c r="KIF1" t="s">
        <v>10624</v>
      </c>
      <c r="KIG1" t="s">
        <v>10625</v>
      </c>
      <c r="KIH1" t="s">
        <v>10626</v>
      </c>
      <c r="KII1" t="s">
        <v>10627</v>
      </c>
      <c r="KIJ1" t="s">
        <v>10628</v>
      </c>
      <c r="KIK1" t="s">
        <v>10629</v>
      </c>
      <c r="KIL1" t="s">
        <v>10630</v>
      </c>
      <c r="KIM1" t="s">
        <v>10631</v>
      </c>
      <c r="KIN1" t="s">
        <v>10632</v>
      </c>
      <c r="KIO1" t="s">
        <v>10633</v>
      </c>
      <c r="KIP1" t="s">
        <v>10634</v>
      </c>
      <c r="KIQ1" t="s">
        <v>10635</v>
      </c>
      <c r="KIR1" t="s">
        <v>10636</v>
      </c>
      <c r="KIS1" t="s">
        <v>10637</v>
      </c>
      <c r="KIT1" t="s">
        <v>10638</v>
      </c>
      <c r="KIU1" t="s">
        <v>10639</v>
      </c>
      <c r="KIV1" t="s">
        <v>10640</v>
      </c>
      <c r="KIW1" t="s">
        <v>10641</v>
      </c>
      <c r="KIX1" t="s">
        <v>10642</v>
      </c>
      <c r="KIY1" t="s">
        <v>10643</v>
      </c>
      <c r="KIZ1" t="s">
        <v>10644</v>
      </c>
      <c r="KJA1" t="s">
        <v>10645</v>
      </c>
      <c r="KJB1" t="s">
        <v>10646</v>
      </c>
      <c r="KJC1" t="s">
        <v>10647</v>
      </c>
      <c r="KJD1" t="s">
        <v>10648</v>
      </c>
      <c r="KJE1" t="s">
        <v>10649</v>
      </c>
      <c r="KJF1" t="s">
        <v>10650</v>
      </c>
      <c r="KJG1" t="s">
        <v>10651</v>
      </c>
      <c r="KJH1" t="s">
        <v>10652</v>
      </c>
      <c r="KJI1" t="s">
        <v>10653</v>
      </c>
      <c r="KJJ1" t="s">
        <v>10654</v>
      </c>
      <c r="KJK1" t="s">
        <v>10655</v>
      </c>
      <c r="KJL1" t="s">
        <v>10656</v>
      </c>
      <c r="KJM1" t="s">
        <v>10657</v>
      </c>
      <c r="KJN1" t="s">
        <v>10658</v>
      </c>
      <c r="KJO1" t="s">
        <v>10659</v>
      </c>
      <c r="KJP1" t="s">
        <v>10660</v>
      </c>
      <c r="KJQ1" t="s">
        <v>10661</v>
      </c>
      <c r="KJR1" t="s">
        <v>10662</v>
      </c>
      <c r="KJS1" t="s">
        <v>10663</v>
      </c>
      <c r="KJT1" t="s">
        <v>10664</v>
      </c>
      <c r="KJU1" t="s">
        <v>10665</v>
      </c>
      <c r="KJV1" t="s">
        <v>10666</v>
      </c>
      <c r="KJW1" t="s">
        <v>10667</v>
      </c>
      <c r="KJX1" t="s">
        <v>10668</v>
      </c>
      <c r="KJY1" t="s">
        <v>10669</v>
      </c>
      <c r="KJZ1" t="s">
        <v>10670</v>
      </c>
      <c r="KKA1" t="s">
        <v>10671</v>
      </c>
      <c r="KKB1" t="s">
        <v>10672</v>
      </c>
      <c r="KKC1" t="s">
        <v>10673</v>
      </c>
      <c r="KKD1" t="s">
        <v>10674</v>
      </c>
      <c r="KKE1" t="s">
        <v>10675</v>
      </c>
      <c r="KKF1" t="s">
        <v>10676</v>
      </c>
      <c r="KKG1" t="s">
        <v>10677</v>
      </c>
      <c r="KKH1" t="s">
        <v>10678</v>
      </c>
      <c r="KKI1" t="s">
        <v>10679</v>
      </c>
      <c r="KKJ1" t="s">
        <v>10680</v>
      </c>
      <c r="KKK1" t="s">
        <v>10681</v>
      </c>
      <c r="KKL1" t="s">
        <v>10682</v>
      </c>
      <c r="KKM1" t="s">
        <v>10683</v>
      </c>
      <c r="KKN1" t="s">
        <v>10684</v>
      </c>
      <c r="KKO1" t="s">
        <v>10685</v>
      </c>
      <c r="KKP1" t="s">
        <v>10686</v>
      </c>
      <c r="KKQ1" t="s">
        <v>10687</v>
      </c>
      <c r="KKR1" t="s">
        <v>10688</v>
      </c>
      <c r="KKS1" t="s">
        <v>10689</v>
      </c>
      <c r="KKT1" t="s">
        <v>10690</v>
      </c>
      <c r="KKU1" t="s">
        <v>10691</v>
      </c>
      <c r="KKV1" t="s">
        <v>10692</v>
      </c>
      <c r="KKW1" t="s">
        <v>10693</v>
      </c>
      <c r="KKX1" t="s">
        <v>10694</v>
      </c>
      <c r="KKY1" t="s">
        <v>10695</v>
      </c>
      <c r="KKZ1" t="s">
        <v>10696</v>
      </c>
      <c r="KLA1" t="s">
        <v>10697</v>
      </c>
      <c r="KLB1" t="s">
        <v>10698</v>
      </c>
      <c r="KLC1" t="s">
        <v>10699</v>
      </c>
      <c r="KLD1" t="s">
        <v>10700</v>
      </c>
      <c r="KLE1" t="s">
        <v>10701</v>
      </c>
      <c r="KLF1" t="s">
        <v>10702</v>
      </c>
      <c r="KLG1" t="s">
        <v>10703</v>
      </c>
      <c r="KLH1" t="s">
        <v>10704</v>
      </c>
      <c r="KLI1" t="s">
        <v>10705</v>
      </c>
      <c r="KLJ1" t="s">
        <v>10706</v>
      </c>
      <c r="KLK1" t="s">
        <v>10707</v>
      </c>
      <c r="KLL1" t="s">
        <v>10708</v>
      </c>
      <c r="KLM1" t="s">
        <v>10709</v>
      </c>
      <c r="KLN1" t="s">
        <v>10710</v>
      </c>
      <c r="KLO1" t="s">
        <v>10711</v>
      </c>
      <c r="KLP1" t="s">
        <v>10712</v>
      </c>
      <c r="KLQ1" t="s">
        <v>10713</v>
      </c>
      <c r="KLR1" t="s">
        <v>10714</v>
      </c>
      <c r="KLS1" t="s">
        <v>10715</v>
      </c>
      <c r="KLT1" t="s">
        <v>10716</v>
      </c>
      <c r="KLU1" t="s">
        <v>10717</v>
      </c>
      <c r="KLV1" t="s">
        <v>10718</v>
      </c>
      <c r="KLW1" t="s">
        <v>10719</v>
      </c>
      <c r="KLX1" t="s">
        <v>10720</v>
      </c>
      <c r="KLY1" t="s">
        <v>10721</v>
      </c>
      <c r="KLZ1" t="s">
        <v>10722</v>
      </c>
      <c r="KMA1" t="s">
        <v>10723</v>
      </c>
      <c r="KMB1" t="s">
        <v>10724</v>
      </c>
      <c r="KMC1" t="s">
        <v>10725</v>
      </c>
      <c r="KMD1" t="s">
        <v>10726</v>
      </c>
      <c r="KME1" t="s">
        <v>10727</v>
      </c>
      <c r="KMF1" t="s">
        <v>10728</v>
      </c>
      <c r="KMG1" t="s">
        <v>10729</v>
      </c>
      <c r="KMH1" t="s">
        <v>10730</v>
      </c>
      <c r="KMI1" t="s">
        <v>10731</v>
      </c>
      <c r="KMJ1" t="s">
        <v>10732</v>
      </c>
      <c r="KMK1" t="s">
        <v>10733</v>
      </c>
      <c r="KML1" t="s">
        <v>10734</v>
      </c>
      <c r="KMM1" t="s">
        <v>10735</v>
      </c>
      <c r="KMN1" t="s">
        <v>10736</v>
      </c>
      <c r="KMO1" t="s">
        <v>10737</v>
      </c>
      <c r="KMP1" t="s">
        <v>10738</v>
      </c>
      <c r="KMQ1" t="s">
        <v>10739</v>
      </c>
      <c r="KMR1" t="s">
        <v>10740</v>
      </c>
      <c r="KMS1" t="s">
        <v>10741</v>
      </c>
      <c r="KMT1" t="s">
        <v>10742</v>
      </c>
      <c r="KMU1" t="s">
        <v>10743</v>
      </c>
      <c r="KMV1" t="s">
        <v>10744</v>
      </c>
      <c r="KMW1" t="s">
        <v>10745</v>
      </c>
      <c r="KMX1" t="s">
        <v>10746</v>
      </c>
      <c r="KMY1" t="s">
        <v>10747</v>
      </c>
      <c r="KMZ1" t="s">
        <v>10748</v>
      </c>
      <c r="KNA1" t="s">
        <v>10749</v>
      </c>
      <c r="KNB1" t="s">
        <v>10750</v>
      </c>
      <c r="KNC1" t="s">
        <v>10751</v>
      </c>
      <c r="KND1" t="s">
        <v>10752</v>
      </c>
      <c r="KNE1" t="s">
        <v>10753</v>
      </c>
      <c r="KNF1" t="s">
        <v>10754</v>
      </c>
      <c r="KNG1" t="s">
        <v>10755</v>
      </c>
      <c r="KNH1" t="s">
        <v>10756</v>
      </c>
      <c r="KNI1" t="s">
        <v>10757</v>
      </c>
      <c r="KNJ1" t="s">
        <v>10758</v>
      </c>
      <c r="KNK1" t="s">
        <v>10759</v>
      </c>
      <c r="KNL1" t="s">
        <v>10760</v>
      </c>
      <c r="KNM1" t="s">
        <v>10761</v>
      </c>
      <c r="KNN1" t="s">
        <v>10762</v>
      </c>
      <c r="KNO1" t="s">
        <v>10763</v>
      </c>
      <c r="KNP1" t="s">
        <v>10764</v>
      </c>
      <c r="KNQ1" t="s">
        <v>10765</v>
      </c>
      <c r="KNR1" t="s">
        <v>10766</v>
      </c>
      <c r="KNS1" t="s">
        <v>10767</v>
      </c>
      <c r="KNT1" t="s">
        <v>10768</v>
      </c>
      <c r="KNU1" t="s">
        <v>10769</v>
      </c>
      <c r="KNV1" t="s">
        <v>10770</v>
      </c>
      <c r="KNW1" t="s">
        <v>10771</v>
      </c>
      <c r="KNX1" t="s">
        <v>10772</v>
      </c>
      <c r="KNY1" t="s">
        <v>10773</v>
      </c>
      <c r="KNZ1" t="s">
        <v>10774</v>
      </c>
      <c r="KOA1" t="s">
        <v>10775</v>
      </c>
      <c r="KOB1" t="s">
        <v>10776</v>
      </c>
      <c r="KOC1" t="s">
        <v>10777</v>
      </c>
      <c r="KOD1" t="s">
        <v>10778</v>
      </c>
      <c r="KOE1" t="s">
        <v>10779</v>
      </c>
      <c r="KOF1" t="s">
        <v>10780</v>
      </c>
      <c r="KOG1" t="s">
        <v>10781</v>
      </c>
      <c r="KOH1" t="s">
        <v>10782</v>
      </c>
      <c r="KOI1" t="s">
        <v>10783</v>
      </c>
      <c r="KOJ1" t="s">
        <v>10784</v>
      </c>
      <c r="KOK1" t="s">
        <v>10785</v>
      </c>
      <c r="KOL1" t="s">
        <v>10786</v>
      </c>
      <c r="KOM1" t="s">
        <v>10787</v>
      </c>
      <c r="KON1" t="s">
        <v>10788</v>
      </c>
      <c r="KOO1" t="s">
        <v>10789</v>
      </c>
      <c r="KOP1" t="s">
        <v>10790</v>
      </c>
      <c r="KOQ1" t="s">
        <v>10791</v>
      </c>
      <c r="KOR1" t="s">
        <v>10792</v>
      </c>
      <c r="KOS1" t="s">
        <v>10793</v>
      </c>
      <c r="KOT1" t="s">
        <v>10794</v>
      </c>
      <c r="KOU1" t="s">
        <v>10795</v>
      </c>
      <c r="KOV1" t="s">
        <v>10796</v>
      </c>
      <c r="KOW1" t="s">
        <v>10797</v>
      </c>
      <c r="KOX1" t="s">
        <v>10798</v>
      </c>
      <c r="KOY1" t="s">
        <v>10799</v>
      </c>
      <c r="KOZ1" t="s">
        <v>10800</v>
      </c>
      <c r="KPA1" t="s">
        <v>10801</v>
      </c>
      <c r="KPB1" t="s">
        <v>10802</v>
      </c>
      <c r="KPC1" t="s">
        <v>10803</v>
      </c>
      <c r="KPD1" t="s">
        <v>10804</v>
      </c>
      <c r="KPE1" t="s">
        <v>10805</v>
      </c>
      <c r="KPF1" t="s">
        <v>10806</v>
      </c>
      <c r="KPG1" t="s">
        <v>10807</v>
      </c>
      <c r="KPH1" t="s">
        <v>10808</v>
      </c>
      <c r="KPI1" t="s">
        <v>10809</v>
      </c>
      <c r="KPJ1" t="s">
        <v>10810</v>
      </c>
      <c r="KPK1" t="s">
        <v>10811</v>
      </c>
      <c r="KPL1" t="s">
        <v>10812</v>
      </c>
      <c r="KPM1" t="s">
        <v>10813</v>
      </c>
      <c r="KPN1" t="s">
        <v>10814</v>
      </c>
      <c r="KPO1" t="s">
        <v>10815</v>
      </c>
      <c r="KPP1" t="s">
        <v>10816</v>
      </c>
      <c r="KPQ1" t="s">
        <v>10817</v>
      </c>
      <c r="KPR1" t="s">
        <v>10818</v>
      </c>
      <c r="KPS1" t="s">
        <v>10819</v>
      </c>
      <c r="KPT1" t="s">
        <v>10820</v>
      </c>
      <c r="KPU1" t="s">
        <v>10821</v>
      </c>
      <c r="KPV1" t="s">
        <v>10822</v>
      </c>
      <c r="KPW1" t="s">
        <v>10823</v>
      </c>
      <c r="KPX1" t="s">
        <v>10824</v>
      </c>
      <c r="KPY1" t="s">
        <v>10825</v>
      </c>
      <c r="KPZ1" t="s">
        <v>10826</v>
      </c>
      <c r="KQA1" t="s">
        <v>10827</v>
      </c>
      <c r="KQB1" t="s">
        <v>10828</v>
      </c>
      <c r="KQC1" t="s">
        <v>10829</v>
      </c>
      <c r="KQD1" t="s">
        <v>10830</v>
      </c>
      <c r="KQE1" t="s">
        <v>10831</v>
      </c>
      <c r="KQF1" t="s">
        <v>10832</v>
      </c>
      <c r="KQG1" t="s">
        <v>10833</v>
      </c>
      <c r="KQH1" t="s">
        <v>10834</v>
      </c>
      <c r="KQI1" t="s">
        <v>10835</v>
      </c>
      <c r="KQJ1" t="s">
        <v>10836</v>
      </c>
      <c r="KQK1" t="s">
        <v>10837</v>
      </c>
      <c r="KQL1" t="s">
        <v>10838</v>
      </c>
      <c r="KQM1" t="s">
        <v>10839</v>
      </c>
      <c r="KQN1" t="s">
        <v>10840</v>
      </c>
      <c r="KQO1" t="s">
        <v>10841</v>
      </c>
      <c r="KQP1" t="s">
        <v>10842</v>
      </c>
      <c r="KQQ1" t="s">
        <v>10843</v>
      </c>
      <c r="KQR1" t="s">
        <v>10844</v>
      </c>
      <c r="KQS1" t="s">
        <v>10845</v>
      </c>
      <c r="KQT1" t="s">
        <v>10846</v>
      </c>
      <c r="KQU1" t="s">
        <v>10847</v>
      </c>
      <c r="KQV1" t="s">
        <v>10848</v>
      </c>
      <c r="KQW1" t="s">
        <v>10849</v>
      </c>
      <c r="KQX1" t="s">
        <v>10850</v>
      </c>
      <c r="KQY1" t="s">
        <v>10851</v>
      </c>
      <c r="KQZ1" t="s">
        <v>10852</v>
      </c>
      <c r="KRA1" t="s">
        <v>10853</v>
      </c>
      <c r="KRB1" t="s">
        <v>10854</v>
      </c>
      <c r="KRC1" t="s">
        <v>10855</v>
      </c>
      <c r="KRD1" t="s">
        <v>10856</v>
      </c>
      <c r="KRE1" t="s">
        <v>10857</v>
      </c>
      <c r="KRF1" t="s">
        <v>10858</v>
      </c>
      <c r="KRG1" t="s">
        <v>10859</v>
      </c>
      <c r="KRH1" t="s">
        <v>10860</v>
      </c>
      <c r="KRI1" t="s">
        <v>10861</v>
      </c>
      <c r="KRJ1" t="s">
        <v>10862</v>
      </c>
      <c r="KRK1" t="s">
        <v>10863</v>
      </c>
      <c r="KRL1" t="s">
        <v>10864</v>
      </c>
      <c r="KRM1" t="s">
        <v>10865</v>
      </c>
      <c r="KRN1" t="s">
        <v>10866</v>
      </c>
      <c r="KRO1" t="s">
        <v>10867</v>
      </c>
      <c r="KRP1" t="s">
        <v>10868</v>
      </c>
      <c r="KRQ1" t="s">
        <v>10869</v>
      </c>
      <c r="KRR1" t="s">
        <v>10870</v>
      </c>
      <c r="KRS1" t="s">
        <v>10871</v>
      </c>
      <c r="KRT1" t="s">
        <v>10872</v>
      </c>
      <c r="KRU1" t="s">
        <v>10873</v>
      </c>
      <c r="KRV1" t="s">
        <v>10874</v>
      </c>
      <c r="KRW1" t="s">
        <v>10875</v>
      </c>
      <c r="KRX1" t="s">
        <v>10876</v>
      </c>
      <c r="KRY1" t="s">
        <v>10877</v>
      </c>
      <c r="KRZ1" t="s">
        <v>10878</v>
      </c>
      <c r="KSA1" t="s">
        <v>10879</v>
      </c>
      <c r="KSB1" t="s">
        <v>10880</v>
      </c>
      <c r="KSC1" t="s">
        <v>10881</v>
      </c>
      <c r="KSD1" t="s">
        <v>10882</v>
      </c>
      <c r="KSE1" t="s">
        <v>10883</v>
      </c>
      <c r="KSF1" t="s">
        <v>10884</v>
      </c>
      <c r="KSG1" t="s">
        <v>10885</v>
      </c>
      <c r="KSH1" t="s">
        <v>10886</v>
      </c>
      <c r="KSI1" t="s">
        <v>10887</v>
      </c>
      <c r="KSJ1" t="s">
        <v>10888</v>
      </c>
      <c r="KSK1" t="s">
        <v>10889</v>
      </c>
      <c r="KSL1" t="s">
        <v>10890</v>
      </c>
      <c r="KSM1" t="s">
        <v>10891</v>
      </c>
      <c r="KSN1" t="s">
        <v>10892</v>
      </c>
      <c r="KSO1" t="s">
        <v>10893</v>
      </c>
      <c r="KSP1" t="s">
        <v>10894</v>
      </c>
      <c r="KSQ1" t="s">
        <v>10895</v>
      </c>
      <c r="KSR1" t="s">
        <v>10896</v>
      </c>
      <c r="KSS1" t="s">
        <v>10897</v>
      </c>
      <c r="KST1" t="s">
        <v>10898</v>
      </c>
      <c r="KSU1" t="s">
        <v>10899</v>
      </c>
      <c r="KSV1" t="s">
        <v>10900</v>
      </c>
      <c r="KSW1" t="s">
        <v>10901</v>
      </c>
      <c r="KSX1" t="s">
        <v>10902</v>
      </c>
      <c r="KSY1" t="s">
        <v>10903</v>
      </c>
      <c r="KSZ1" t="s">
        <v>10904</v>
      </c>
      <c r="KTA1" t="s">
        <v>10905</v>
      </c>
      <c r="KTB1" t="s">
        <v>10906</v>
      </c>
      <c r="KTC1" t="s">
        <v>10907</v>
      </c>
      <c r="KTD1" t="s">
        <v>10908</v>
      </c>
      <c r="KTE1" t="s">
        <v>10909</v>
      </c>
      <c r="KTF1" t="s">
        <v>10910</v>
      </c>
      <c r="KTG1" t="s">
        <v>10911</v>
      </c>
      <c r="KTH1" t="s">
        <v>10912</v>
      </c>
      <c r="KTI1" t="s">
        <v>10913</v>
      </c>
      <c r="KTJ1" t="s">
        <v>10914</v>
      </c>
      <c r="KTK1" t="s">
        <v>10915</v>
      </c>
      <c r="KTL1" t="s">
        <v>10916</v>
      </c>
      <c r="KTM1" t="s">
        <v>10917</v>
      </c>
      <c r="KTN1" t="s">
        <v>10918</v>
      </c>
      <c r="KTO1" t="s">
        <v>10919</v>
      </c>
      <c r="KTP1" t="s">
        <v>10920</v>
      </c>
      <c r="KTQ1" t="s">
        <v>10921</v>
      </c>
      <c r="KTR1" t="s">
        <v>10922</v>
      </c>
      <c r="KTS1" t="s">
        <v>10923</v>
      </c>
      <c r="KTT1" t="s">
        <v>10924</v>
      </c>
      <c r="KTU1" t="s">
        <v>10925</v>
      </c>
      <c r="KTV1" t="s">
        <v>10926</v>
      </c>
      <c r="KTW1" t="s">
        <v>10927</v>
      </c>
      <c r="KTX1" t="s">
        <v>10928</v>
      </c>
      <c r="KTY1" t="s">
        <v>10929</v>
      </c>
      <c r="KTZ1" t="s">
        <v>10930</v>
      </c>
      <c r="KUA1" t="s">
        <v>10931</v>
      </c>
      <c r="KUB1" t="s">
        <v>10932</v>
      </c>
      <c r="KUC1" t="s">
        <v>10933</v>
      </c>
      <c r="KUD1" t="s">
        <v>10934</v>
      </c>
      <c r="KUE1" t="s">
        <v>10935</v>
      </c>
      <c r="KUF1" t="s">
        <v>10936</v>
      </c>
      <c r="KUG1" t="s">
        <v>10937</v>
      </c>
      <c r="KUH1" t="s">
        <v>10938</v>
      </c>
      <c r="KUI1" t="s">
        <v>10939</v>
      </c>
      <c r="KUJ1" t="s">
        <v>10940</v>
      </c>
      <c r="KUK1" t="s">
        <v>10941</v>
      </c>
      <c r="KUL1" t="s">
        <v>10942</v>
      </c>
      <c r="KUM1" t="s">
        <v>10943</v>
      </c>
      <c r="KUN1" t="s">
        <v>10944</v>
      </c>
      <c r="KUO1" t="s">
        <v>10945</v>
      </c>
      <c r="KUP1" t="s">
        <v>10946</v>
      </c>
      <c r="KUQ1" t="s">
        <v>10947</v>
      </c>
      <c r="KUR1" t="s">
        <v>10948</v>
      </c>
      <c r="KUS1" t="s">
        <v>10949</v>
      </c>
      <c r="KUT1" t="s">
        <v>10950</v>
      </c>
      <c r="KUU1" t="s">
        <v>10951</v>
      </c>
      <c r="KUV1" t="s">
        <v>10952</v>
      </c>
      <c r="KUW1" t="s">
        <v>10953</v>
      </c>
      <c r="KUX1" t="s">
        <v>10954</v>
      </c>
      <c r="KUY1" t="s">
        <v>10955</v>
      </c>
      <c r="KUZ1" t="s">
        <v>10956</v>
      </c>
      <c r="KVA1" t="s">
        <v>10957</v>
      </c>
      <c r="KVB1" t="s">
        <v>10958</v>
      </c>
      <c r="KVC1" t="s">
        <v>10959</v>
      </c>
      <c r="KVD1" t="s">
        <v>10960</v>
      </c>
      <c r="KVE1" t="s">
        <v>10961</v>
      </c>
      <c r="KVF1" t="s">
        <v>10962</v>
      </c>
      <c r="KVG1" t="s">
        <v>10963</v>
      </c>
      <c r="KVH1" t="s">
        <v>10964</v>
      </c>
      <c r="KVI1" t="s">
        <v>10965</v>
      </c>
      <c r="KVJ1" t="s">
        <v>10966</v>
      </c>
      <c r="KVK1" t="s">
        <v>10967</v>
      </c>
      <c r="KVL1" t="s">
        <v>10968</v>
      </c>
      <c r="KVM1" t="s">
        <v>10969</v>
      </c>
      <c r="KVN1" t="s">
        <v>10970</v>
      </c>
      <c r="KVO1" t="s">
        <v>10971</v>
      </c>
      <c r="KVP1" t="s">
        <v>10972</v>
      </c>
      <c r="KVQ1" t="s">
        <v>10973</v>
      </c>
      <c r="KVR1" t="s">
        <v>10974</v>
      </c>
      <c r="KVS1" t="s">
        <v>10975</v>
      </c>
      <c r="KVT1" t="s">
        <v>10976</v>
      </c>
      <c r="KVU1" t="s">
        <v>10977</v>
      </c>
      <c r="KVV1" t="s">
        <v>10978</v>
      </c>
      <c r="KVW1" t="s">
        <v>10979</v>
      </c>
      <c r="KVX1" t="s">
        <v>10980</v>
      </c>
      <c r="KVY1" t="s">
        <v>10981</v>
      </c>
      <c r="KVZ1" t="s">
        <v>10982</v>
      </c>
      <c r="KWA1" t="s">
        <v>10983</v>
      </c>
      <c r="KWB1" t="s">
        <v>10984</v>
      </c>
      <c r="KWC1" t="s">
        <v>10985</v>
      </c>
      <c r="KWD1" t="s">
        <v>10986</v>
      </c>
      <c r="KWE1" t="s">
        <v>10987</v>
      </c>
      <c r="KWF1" t="s">
        <v>10988</v>
      </c>
      <c r="KWG1" t="s">
        <v>10989</v>
      </c>
      <c r="KWH1" t="s">
        <v>10990</v>
      </c>
      <c r="KWI1" t="s">
        <v>10991</v>
      </c>
      <c r="KWJ1" t="s">
        <v>10992</v>
      </c>
      <c r="KWK1" t="s">
        <v>10993</v>
      </c>
      <c r="KWL1" t="s">
        <v>10994</v>
      </c>
      <c r="KWM1" t="s">
        <v>10995</v>
      </c>
      <c r="KWN1" t="s">
        <v>10996</v>
      </c>
      <c r="KWO1" t="s">
        <v>10997</v>
      </c>
      <c r="KWP1" t="s">
        <v>10998</v>
      </c>
      <c r="KWQ1" t="s">
        <v>10999</v>
      </c>
      <c r="KWR1" t="s">
        <v>11000</v>
      </c>
      <c r="KWS1" t="s">
        <v>11001</v>
      </c>
      <c r="KWT1" t="s">
        <v>11002</v>
      </c>
      <c r="KWU1" t="s">
        <v>11003</v>
      </c>
      <c r="KWV1" t="s">
        <v>11004</v>
      </c>
      <c r="KWW1" t="s">
        <v>11005</v>
      </c>
      <c r="KWX1" t="s">
        <v>11006</v>
      </c>
      <c r="KWY1" t="s">
        <v>11007</v>
      </c>
      <c r="KWZ1" t="s">
        <v>11008</v>
      </c>
      <c r="KXA1" t="s">
        <v>11009</v>
      </c>
      <c r="KXB1" t="s">
        <v>11010</v>
      </c>
      <c r="KXC1" t="s">
        <v>11011</v>
      </c>
      <c r="KXD1" t="s">
        <v>11012</v>
      </c>
      <c r="KXE1" t="s">
        <v>11013</v>
      </c>
      <c r="KXF1" t="s">
        <v>11014</v>
      </c>
      <c r="KXG1" t="s">
        <v>11015</v>
      </c>
      <c r="KXH1" t="s">
        <v>11016</v>
      </c>
      <c r="KXI1" t="s">
        <v>11017</v>
      </c>
      <c r="KXJ1" t="s">
        <v>11018</v>
      </c>
      <c r="KXK1" t="s">
        <v>11019</v>
      </c>
      <c r="KXL1" t="s">
        <v>11020</v>
      </c>
      <c r="KXM1" t="s">
        <v>11021</v>
      </c>
      <c r="KXN1" t="s">
        <v>11022</v>
      </c>
      <c r="KXO1" t="s">
        <v>11023</v>
      </c>
      <c r="KXP1" t="s">
        <v>11024</v>
      </c>
      <c r="KXQ1" t="s">
        <v>11025</v>
      </c>
      <c r="KXR1" t="s">
        <v>11026</v>
      </c>
      <c r="KXS1" t="s">
        <v>11027</v>
      </c>
      <c r="KXT1" t="s">
        <v>11028</v>
      </c>
      <c r="KXU1" t="s">
        <v>11029</v>
      </c>
      <c r="KXV1" t="s">
        <v>11030</v>
      </c>
      <c r="KXW1" t="s">
        <v>11031</v>
      </c>
      <c r="KXX1" t="s">
        <v>11032</v>
      </c>
      <c r="KXY1" t="s">
        <v>11033</v>
      </c>
      <c r="KXZ1" t="s">
        <v>11034</v>
      </c>
      <c r="KYA1" t="s">
        <v>11035</v>
      </c>
      <c r="KYB1" t="s">
        <v>11036</v>
      </c>
      <c r="KYC1" t="s">
        <v>11037</v>
      </c>
      <c r="KYD1" t="s">
        <v>11038</v>
      </c>
      <c r="KYE1" t="s">
        <v>11039</v>
      </c>
      <c r="KYF1" t="s">
        <v>11040</v>
      </c>
      <c r="KYG1" t="s">
        <v>11041</v>
      </c>
      <c r="KYH1" t="s">
        <v>11042</v>
      </c>
      <c r="KYI1" t="s">
        <v>11043</v>
      </c>
      <c r="KYJ1" t="s">
        <v>11044</v>
      </c>
      <c r="KYK1" t="s">
        <v>11045</v>
      </c>
      <c r="KYL1" t="s">
        <v>11046</v>
      </c>
      <c r="KYM1" t="s">
        <v>11047</v>
      </c>
      <c r="KYN1" t="s">
        <v>11048</v>
      </c>
      <c r="KYO1" t="s">
        <v>11049</v>
      </c>
      <c r="KYP1" t="s">
        <v>11050</v>
      </c>
      <c r="KYQ1" t="s">
        <v>11051</v>
      </c>
      <c r="KYR1" t="s">
        <v>11052</v>
      </c>
      <c r="KYS1" t="s">
        <v>11053</v>
      </c>
      <c r="KYT1" t="s">
        <v>11054</v>
      </c>
      <c r="KYU1" t="s">
        <v>11055</v>
      </c>
      <c r="KYV1" t="s">
        <v>11056</v>
      </c>
      <c r="KYW1" t="s">
        <v>11057</v>
      </c>
      <c r="KYX1" t="s">
        <v>11058</v>
      </c>
      <c r="KYY1" t="s">
        <v>11059</v>
      </c>
      <c r="KYZ1" t="s">
        <v>11060</v>
      </c>
      <c r="KZA1" t="s">
        <v>11061</v>
      </c>
      <c r="KZB1" t="s">
        <v>11062</v>
      </c>
      <c r="KZC1" t="s">
        <v>11063</v>
      </c>
      <c r="KZD1" t="s">
        <v>11064</v>
      </c>
      <c r="KZE1" t="s">
        <v>11065</v>
      </c>
      <c r="KZF1" t="s">
        <v>11066</v>
      </c>
      <c r="KZG1" t="s">
        <v>11067</v>
      </c>
      <c r="KZH1" t="s">
        <v>11068</v>
      </c>
      <c r="KZI1" t="s">
        <v>11069</v>
      </c>
      <c r="KZJ1" t="s">
        <v>11070</v>
      </c>
      <c r="KZK1" t="s">
        <v>11071</v>
      </c>
      <c r="KZL1" t="s">
        <v>11072</v>
      </c>
      <c r="KZM1" t="s">
        <v>11073</v>
      </c>
      <c r="KZN1" t="s">
        <v>11074</v>
      </c>
      <c r="KZO1" t="s">
        <v>11075</v>
      </c>
      <c r="KZP1" t="s">
        <v>11076</v>
      </c>
      <c r="KZQ1" t="s">
        <v>11077</v>
      </c>
      <c r="KZR1" t="s">
        <v>11078</v>
      </c>
      <c r="KZS1" t="s">
        <v>11079</v>
      </c>
      <c r="KZT1" t="s">
        <v>11080</v>
      </c>
      <c r="KZU1" t="s">
        <v>11081</v>
      </c>
      <c r="KZV1" t="s">
        <v>11082</v>
      </c>
      <c r="KZW1" t="s">
        <v>11083</v>
      </c>
      <c r="KZX1" t="s">
        <v>11084</v>
      </c>
      <c r="KZY1" t="s">
        <v>11085</v>
      </c>
      <c r="KZZ1" t="s">
        <v>11086</v>
      </c>
      <c r="LAA1" t="s">
        <v>11087</v>
      </c>
      <c r="LAB1" t="s">
        <v>11088</v>
      </c>
      <c r="LAC1" t="s">
        <v>11089</v>
      </c>
      <c r="LAD1" t="s">
        <v>11090</v>
      </c>
      <c r="LAE1" t="s">
        <v>11091</v>
      </c>
      <c r="LAF1" t="s">
        <v>11092</v>
      </c>
      <c r="LAG1" t="s">
        <v>11093</v>
      </c>
      <c r="LAH1" t="s">
        <v>11094</v>
      </c>
      <c r="LAI1" t="s">
        <v>11095</v>
      </c>
      <c r="LAJ1" t="s">
        <v>11096</v>
      </c>
      <c r="LAK1" t="s">
        <v>11097</v>
      </c>
      <c r="LAL1" t="s">
        <v>11098</v>
      </c>
      <c r="LAM1" t="s">
        <v>11099</v>
      </c>
      <c r="LAN1" t="s">
        <v>11100</v>
      </c>
      <c r="LAO1" t="s">
        <v>11101</v>
      </c>
      <c r="LAP1" t="s">
        <v>11102</v>
      </c>
      <c r="LAQ1" t="s">
        <v>11103</v>
      </c>
      <c r="LAR1" t="s">
        <v>11104</v>
      </c>
      <c r="LAS1" t="s">
        <v>11105</v>
      </c>
      <c r="LAT1" t="s">
        <v>11106</v>
      </c>
      <c r="LAU1" t="s">
        <v>11107</v>
      </c>
      <c r="LAV1" t="s">
        <v>11108</v>
      </c>
      <c r="LAW1" t="s">
        <v>11109</v>
      </c>
      <c r="LAX1" t="s">
        <v>11110</v>
      </c>
      <c r="LAY1" t="s">
        <v>11111</v>
      </c>
      <c r="LAZ1" t="s">
        <v>11112</v>
      </c>
      <c r="LBA1" t="s">
        <v>11113</v>
      </c>
      <c r="LBB1" t="s">
        <v>11114</v>
      </c>
      <c r="LBC1" t="s">
        <v>11115</v>
      </c>
      <c r="LBD1" t="s">
        <v>11116</v>
      </c>
      <c r="LBE1" t="s">
        <v>11117</v>
      </c>
      <c r="LBF1" t="s">
        <v>11118</v>
      </c>
      <c r="LBG1" t="s">
        <v>11119</v>
      </c>
      <c r="LBH1" t="s">
        <v>11120</v>
      </c>
      <c r="LBI1" t="s">
        <v>11121</v>
      </c>
      <c r="LBJ1" t="s">
        <v>11122</v>
      </c>
      <c r="LBK1" t="s">
        <v>11123</v>
      </c>
      <c r="LBL1" t="s">
        <v>11124</v>
      </c>
      <c r="LBM1" t="s">
        <v>11125</v>
      </c>
      <c r="LBN1" t="s">
        <v>11126</v>
      </c>
      <c r="LBO1" t="s">
        <v>11127</v>
      </c>
      <c r="LBP1" t="s">
        <v>11128</v>
      </c>
      <c r="LBQ1" t="s">
        <v>11129</v>
      </c>
      <c r="LBR1" t="s">
        <v>11130</v>
      </c>
      <c r="LBS1" t="s">
        <v>11131</v>
      </c>
      <c r="LBT1" t="s">
        <v>11132</v>
      </c>
      <c r="LBU1" t="s">
        <v>11133</v>
      </c>
      <c r="LBV1" t="s">
        <v>11134</v>
      </c>
      <c r="LBW1" t="s">
        <v>11135</v>
      </c>
      <c r="LBX1" t="s">
        <v>11136</v>
      </c>
      <c r="LBY1" t="s">
        <v>11137</v>
      </c>
      <c r="LBZ1" t="s">
        <v>11138</v>
      </c>
      <c r="LCA1" t="s">
        <v>11139</v>
      </c>
      <c r="LCB1" t="s">
        <v>11140</v>
      </c>
      <c r="LCC1" t="s">
        <v>11141</v>
      </c>
      <c r="LCD1" t="s">
        <v>11142</v>
      </c>
      <c r="LCE1" t="s">
        <v>11143</v>
      </c>
      <c r="LCF1" t="s">
        <v>11144</v>
      </c>
      <c r="LCG1" t="s">
        <v>11145</v>
      </c>
      <c r="LCH1" t="s">
        <v>11146</v>
      </c>
      <c r="LCI1" t="s">
        <v>11147</v>
      </c>
      <c r="LCJ1" t="s">
        <v>11148</v>
      </c>
      <c r="LCK1" t="s">
        <v>11149</v>
      </c>
      <c r="LCL1" t="s">
        <v>11150</v>
      </c>
      <c r="LCM1" t="s">
        <v>11151</v>
      </c>
      <c r="LCN1" t="s">
        <v>11152</v>
      </c>
      <c r="LCO1" t="s">
        <v>11153</v>
      </c>
      <c r="LCP1" t="s">
        <v>11154</v>
      </c>
      <c r="LCQ1" t="s">
        <v>11155</v>
      </c>
      <c r="LCR1" t="s">
        <v>11156</v>
      </c>
      <c r="LCS1" t="s">
        <v>11157</v>
      </c>
      <c r="LCT1" t="s">
        <v>11158</v>
      </c>
      <c r="LCU1" t="s">
        <v>11159</v>
      </c>
      <c r="LCV1" t="s">
        <v>11160</v>
      </c>
      <c r="LCW1" t="s">
        <v>11161</v>
      </c>
      <c r="LCX1" t="s">
        <v>11162</v>
      </c>
      <c r="LCY1" t="s">
        <v>11163</v>
      </c>
      <c r="LCZ1" t="s">
        <v>11164</v>
      </c>
      <c r="LDA1" t="s">
        <v>11165</v>
      </c>
      <c r="LDB1" t="s">
        <v>11166</v>
      </c>
      <c r="LDC1" t="s">
        <v>11167</v>
      </c>
      <c r="LDD1" t="s">
        <v>11168</v>
      </c>
      <c r="LDE1" t="s">
        <v>11169</v>
      </c>
      <c r="LDF1" t="s">
        <v>11170</v>
      </c>
      <c r="LDG1" t="s">
        <v>11171</v>
      </c>
      <c r="LDH1" t="s">
        <v>11172</v>
      </c>
      <c r="LDI1" t="s">
        <v>11173</v>
      </c>
      <c r="LDJ1" t="s">
        <v>11174</v>
      </c>
      <c r="LDK1" t="s">
        <v>11175</v>
      </c>
      <c r="LDL1" t="s">
        <v>11176</v>
      </c>
      <c r="LDM1" t="s">
        <v>11177</v>
      </c>
      <c r="LDN1" t="s">
        <v>11178</v>
      </c>
      <c r="LDO1" t="s">
        <v>11179</v>
      </c>
      <c r="LDP1" t="s">
        <v>11180</v>
      </c>
      <c r="LDQ1" t="s">
        <v>11181</v>
      </c>
      <c r="LDR1" t="s">
        <v>11182</v>
      </c>
      <c r="LDS1" t="s">
        <v>11183</v>
      </c>
      <c r="LDT1" t="s">
        <v>11184</v>
      </c>
      <c r="LDU1" t="s">
        <v>11185</v>
      </c>
      <c r="LDV1" t="s">
        <v>11186</v>
      </c>
      <c r="LDW1" t="s">
        <v>11187</v>
      </c>
      <c r="LDX1" t="s">
        <v>11188</v>
      </c>
      <c r="LDY1" t="s">
        <v>11189</v>
      </c>
      <c r="LDZ1" t="s">
        <v>11190</v>
      </c>
      <c r="LEA1" t="s">
        <v>11191</v>
      </c>
      <c r="LEB1" t="s">
        <v>11192</v>
      </c>
      <c r="LEC1" t="s">
        <v>11193</v>
      </c>
      <c r="LED1" t="s">
        <v>11194</v>
      </c>
      <c r="LEE1" t="s">
        <v>11195</v>
      </c>
      <c r="LEF1" t="s">
        <v>11196</v>
      </c>
      <c r="LEG1" t="s">
        <v>11197</v>
      </c>
      <c r="LEH1" t="s">
        <v>11198</v>
      </c>
      <c r="LEI1" t="s">
        <v>11199</v>
      </c>
      <c r="LEJ1" t="s">
        <v>11200</v>
      </c>
      <c r="LEK1" t="s">
        <v>11201</v>
      </c>
      <c r="LEL1" t="s">
        <v>11202</v>
      </c>
      <c r="LEM1" t="s">
        <v>11203</v>
      </c>
      <c r="LEN1" t="s">
        <v>11204</v>
      </c>
      <c r="LEO1" t="s">
        <v>11205</v>
      </c>
      <c r="LEP1" t="s">
        <v>11206</v>
      </c>
      <c r="LEQ1" t="s">
        <v>11207</v>
      </c>
      <c r="LER1" t="s">
        <v>11208</v>
      </c>
      <c r="LES1" t="s">
        <v>11209</v>
      </c>
      <c r="LET1" t="s">
        <v>11210</v>
      </c>
      <c r="LEU1" t="s">
        <v>11211</v>
      </c>
      <c r="LEV1" t="s">
        <v>11212</v>
      </c>
      <c r="LEW1" t="s">
        <v>11213</v>
      </c>
      <c r="LEX1" t="s">
        <v>11214</v>
      </c>
      <c r="LEY1" t="s">
        <v>11215</v>
      </c>
      <c r="LEZ1" t="s">
        <v>11216</v>
      </c>
      <c r="LFA1" t="s">
        <v>11217</v>
      </c>
      <c r="LFB1" t="s">
        <v>11218</v>
      </c>
      <c r="LFC1" t="s">
        <v>11219</v>
      </c>
      <c r="LFD1" t="s">
        <v>11220</v>
      </c>
      <c r="LFE1" t="s">
        <v>11221</v>
      </c>
      <c r="LFF1" t="s">
        <v>11222</v>
      </c>
      <c r="LFG1" t="s">
        <v>11223</v>
      </c>
      <c r="LFH1" t="s">
        <v>11224</v>
      </c>
      <c r="LFI1" t="s">
        <v>11225</v>
      </c>
      <c r="LFJ1" t="s">
        <v>11226</v>
      </c>
      <c r="LFK1" t="s">
        <v>11227</v>
      </c>
      <c r="LFL1" t="s">
        <v>11228</v>
      </c>
      <c r="LFM1" t="s">
        <v>11229</v>
      </c>
      <c r="LFN1" t="s">
        <v>11230</v>
      </c>
      <c r="LFO1" t="s">
        <v>11231</v>
      </c>
      <c r="LFP1" t="s">
        <v>11232</v>
      </c>
      <c r="LFQ1" t="s">
        <v>11233</v>
      </c>
      <c r="LFR1" t="s">
        <v>11234</v>
      </c>
      <c r="LFS1" t="s">
        <v>11235</v>
      </c>
      <c r="LFT1" t="s">
        <v>11236</v>
      </c>
      <c r="LFU1" t="s">
        <v>11237</v>
      </c>
      <c r="LFV1" t="s">
        <v>11238</v>
      </c>
      <c r="LFW1" t="s">
        <v>11239</v>
      </c>
      <c r="LFX1" t="s">
        <v>11240</v>
      </c>
      <c r="LFY1" t="s">
        <v>11241</v>
      </c>
      <c r="LFZ1" t="s">
        <v>11242</v>
      </c>
      <c r="LGA1" t="s">
        <v>11243</v>
      </c>
      <c r="LGB1" t="s">
        <v>11244</v>
      </c>
      <c r="LGC1" t="s">
        <v>11245</v>
      </c>
      <c r="LGD1" t="s">
        <v>11246</v>
      </c>
      <c r="LGE1" t="s">
        <v>11247</v>
      </c>
      <c r="LGF1" t="s">
        <v>11248</v>
      </c>
      <c r="LGG1" t="s">
        <v>11249</v>
      </c>
      <c r="LGH1" t="s">
        <v>11250</v>
      </c>
      <c r="LGI1" t="s">
        <v>11251</v>
      </c>
      <c r="LGJ1" t="s">
        <v>11252</v>
      </c>
      <c r="LGK1" t="s">
        <v>11253</v>
      </c>
      <c r="LGL1" t="s">
        <v>11254</v>
      </c>
      <c r="LGM1" t="s">
        <v>11255</v>
      </c>
      <c r="LGN1" t="s">
        <v>11256</v>
      </c>
      <c r="LGO1" t="s">
        <v>11257</v>
      </c>
      <c r="LGP1" t="s">
        <v>11258</v>
      </c>
      <c r="LGQ1" t="s">
        <v>11259</v>
      </c>
      <c r="LGR1" t="s">
        <v>11260</v>
      </c>
      <c r="LGS1" t="s">
        <v>11261</v>
      </c>
      <c r="LGT1" t="s">
        <v>11262</v>
      </c>
      <c r="LGU1" t="s">
        <v>11263</v>
      </c>
      <c r="LGV1" t="s">
        <v>11264</v>
      </c>
      <c r="LGW1" t="s">
        <v>11265</v>
      </c>
      <c r="LGX1" t="s">
        <v>11266</v>
      </c>
      <c r="LGY1" t="s">
        <v>11267</v>
      </c>
      <c r="LGZ1" t="s">
        <v>11268</v>
      </c>
      <c r="LHA1" t="s">
        <v>11269</v>
      </c>
      <c r="LHB1" t="s">
        <v>11270</v>
      </c>
      <c r="LHC1" t="s">
        <v>11271</v>
      </c>
      <c r="LHD1" t="s">
        <v>11272</v>
      </c>
      <c r="LHE1" t="s">
        <v>11273</v>
      </c>
      <c r="LHF1" t="s">
        <v>11274</v>
      </c>
      <c r="LHG1" t="s">
        <v>11275</v>
      </c>
      <c r="LHH1" t="s">
        <v>11276</v>
      </c>
      <c r="LHI1" t="s">
        <v>11277</v>
      </c>
      <c r="LHJ1" t="s">
        <v>11278</v>
      </c>
      <c r="LHK1" t="s">
        <v>11279</v>
      </c>
      <c r="LHL1" t="s">
        <v>11280</v>
      </c>
      <c r="LHM1" t="s">
        <v>11281</v>
      </c>
      <c r="LHN1" t="s">
        <v>11282</v>
      </c>
      <c r="LHO1" t="s">
        <v>11283</v>
      </c>
      <c r="LHP1" t="s">
        <v>11284</v>
      </c>
      <c r="LHQ1" t="s">
        <v>11285</v>
      </c>
      <c r="LHR1" t="s">
        <v>11286</v>
      </c>
      <c r="LHS1" t="s">
        <v>11287</v>
      </c>
      <c r="LHT1" t="s">
        <v>11288</v>
      </c>
      <c r="LHU1" t="s">
        <v>11289</v>
      </c>
      <c r="LHV1" t="s">
        <v>11290</v>
      </c>
      <c r="LHW1" t="s">
        <v>11291</v>
      </c>
      <c r="LHX1" t="s">
        <v>11292</v>
      </c>
      <c r="LHY1" t="s">
        <v>11293</v>
      </c>
      <c r="LHZ1" t="s">
        <v>11294</v>
      </c>
      <c r="LIA1" t="s">
        <v>11295</v>
      </c>
      <c r="LIB1" t="s">
        <v>11296</v>
      </c>
      <c r="LIC1" t="s">
        <v>11297</v>
      </c>
      <c r="LID1" t="s">
        <v>11298</v>
      </c>
      <c r="LIE1" t="s">
        <v>11299</v>
      </c>
      <c r="LIF1" t="s">
        <v>11300</v>
      </c>
      <c r="LIG1" t="s">
        <v>11301</v>
      </c>
      <c r="LIH1" t="s">
        <v>11302</v>
      </c>
      <c r="LII1" t="s">
        <v>11303</v>
      </c>
      <c r="LIJ1" t="s">
        <v>11304</v>
      </c>
      <c r="LIK1" t="s">
        <v>11305</v>
      </c>
      <c r="LIL1" t="s">
        <v>11306</v>
      </c>
      <c r="LIM1" t="s">
        <v>11307</v>
      </c>
      <c r="LIN1" t="s">
        <v>11308</v>
      </c>
      <c r="LIO1" t="s">
        <v>11309</v>
      </c>
      <c r="LIP1" t="s">
        <v>11310</v>
      </c>
      <c r="LIQ1" t="s">
        <v>11311</v>
      </c>
      <c r="LIR1" t="s">
        <v>11312</v>
      </c>
      <c r="LIS1" t="s">
        <v>11313</v>
      </c>
      <c r="LIT1" t="s">
        <v>11314</v>
      </c>
      <c r="LIU1" t="s">
        <v>11315</v>
      </c>
      <c r="LIV1" t="s">
        <v>11316</v>
      </c>
      <c r="LIW1" t="s">
        <v>11317</v>
      </c>
      <c r="LIX1" t="s">
        <v>11318</v>
      </c>
      <c r="LIY1" t="s">
        <v>11319</v>
      </c>
      <c r="LIZ1" t="s">
        <v>11320</v>
      </c>
      <c r="LJA1" t="s">
        <v>11321</v>
      </c>
      <c r="LJB1" t="s">
        <v>11322</v>
      </c>
      <c r="LJC1" t="s">
        <v>11323</v>
      </c>
      <c r="LJD1" t="s">
        <v>11324</v>
      </c>
      <c r="LJE1" t="s">
        <v>11325</v>
      </c>
      <c r="LJF1" t="s">
        <v>11326</v>
      </c>
      <c r="LJG1" t="s">
        <v>11327</v>
      </c>
      <c r="LJH1" t="s">
        <v>11328</v>
      </c>
      <c r="LJI1" t="s">
        <v>11329</v>
      </c>
      <c r="LJJ1" t="s">
        <v>11330</v>
      </c>
      <c r="LJK1" t="s">
        <v>11331</v>
      </c>
      <c r="LJL1" t="s">
        <v>11332</v>
      </c>
      <c r="LJM1" t="s">
        <v>11333</v>
      </c>
      <c r="LJN1" t="s">
        <v>11334</v>
      </c>
      <c r="LJO1" t="s">
        <v>11335</v>
      </c>
      <c r="LJP1" t="s">
        <v>11336</v>
      </c>
      <c r="LJQ1" t="s">
        <v>11337</v>
      </c>
      <c r="LJR1" t="s">
        <v>11338</v>
      </c>
      <c r="LJS1" t="s">
        <v>11339</v>
      </c>
      <c r="LJT1" t="s">
        <v>11340</v>
      </c>
      <c r="LJU1" t="s">
        <v>11341</v>
      </c>
      <c r="LJV1" t="s">
        <v>11342</v>
      </c>
      <c r="LJW1" t="s">
        <v>11343</v>
      </c>
      <c r="LJX1" t="s">
        <v>11344</v>
      </c>
      <c r="LJY1" t="s">
        <v>11345</v>
      </c>
      <c r="LJZ1" t="s">
        <v>11346</v>
      </c>
      <c r="LKA1" t="s">
        <v>11347</v>
      </c>
      <c r="LKB1" t="s">
        <v>11348</v>
      </c>
      <c r="LKC1" t="s">
        <v>11349</v>
      </c>
      <c r="LKD1" t="s">
        <v>11350</v>
      </c>
      <c r="LKE1" t="s">
        <v>11351</v>
      </c>
      <c r="LKF1" t="s">
        <v>11352</v>
      </c>
      <c r="LKG1" t="s">
        <v>11353</v>
      </c>
      <c r="LKH1" t="s">
        <v>11354</v>
      </c>
      <c r="LKI1" t="s">
        <v>11355</v>
      </c>
      <c r="LKJ1" t="s">
        <v>11356</v>
      </c>
      <c r="LKK1" t="s">
        <v>11357</v>
      </c>
      <c r="LKL1" t="s">
        <v>11358</v>
      </c>
      <c r="LKM1" t="s">
        <v>11359</v>
      </c>
      <c r="LKN1" t="s">
        <v>11360</v>
      </c>
      <c r="LKO1" t="s">
        <v>11361</v>
      </c>
      <c r="LKP1" t="s">
        <v>11362</v>
      </c>
      <c r="LKQ1" t="s">
        <v>11363</v>
      </c>
      <c r="LKR1" t="s">
        <v>11364</v>
      </c>
      <c r="LKS1" t="s">
        <v>11365</v>
      </c>
      <c r="LKT1" t="s">
        <v>11366</v>
      </c>
      <c r="LKU1" t="s">
        <v>11367</v>
      </c>
      <c r="LKV1" t="s">
        <v>11368</v>
      </c>
      <c r="LKW1" t="s">
        <v>11369</v>
      </c>
      <c r="LKX1" t="s">
        <v>11370</v>
      </c>
      <c r="LKY1" t="s">
        <v>11371</v>
      </c>
      <c r="LKZ1" t="s">
        <v>11372</v>
      </c>
      <c r="LLA1" t="s">
        <v>11373</v>
      </c>
      <c r="LLB1" t="s">
        <v>11374</v>
      </c>
      <c r="LLC1" t="s">
        <v>11375</v>
      </c>
      <c r="LLD1" t="s">
        <v>11376</v>
      </c>
      <c r="LLE1" t="s">
        <v>11377</v>
      </c>
      <c r="LLF1" t="s">
        <v>11378</v>
      </c>
      <c r="LLG1" t="s">
        <v>11379</v>
      </c>
      <c r="LLH1" t="s">
        <v>11380</v>
      </c>
      <c r="LLI1" t="s">
        <v>11381</v>
      </c>
      <c r="LLJ1" t="s">
        <v>11382</v>
      </c>
      <c r="LLK1" t="s">
        <v>11383</v>
      </c>
      <c r="LLL1" t="s">
        <v>11384</v>
      </c>
      <c r="LLM1" t="s">
        <v>11385</v>
      </c>
      <c r="LLN1" t="s">
        <v>11386</v>
      </c>
      <c r="LLO1" t="s">
        <v>11387</v>
      </c>
      <c r="LLP1" t="s">
        <v>11388</v>
      </c>
      <c r="LLQ1" t="s">
        <v>11389</v>
      </c>
      <c r="LLR1" t="s">
        <v>11390</v>
      </c>
      <c r="LLS1" t="s">
        <v>11391</v>
      </c>
      <c r="LLT1" t="s">
        <v>11392</v>
      </c>
      <c r="LLU1" t="s">
        <v>11393</v>
      </c>
      <c r="LLV1" t="s">
        <v>11394</v>
      </c>
      <c r="LLW1" t="s">
        <v>11395</v>
      </c>
      <c r="LLX1" t="s">
        <v>11396</v>
      </c>
      <c r="LLY1" t="s">
        <v>11397</v>
      </c>
      <c r="LLZ1" t="s">
        <v>11398</v>
      </c>
      <c r="LMA1" t="s">
        <v>11399</v>
      </c>
      <c r="LMB1" t="s">
        <v>11400</v>
      </c>
      <c r="LMC1" t="s">
        <v>11401</v>
      </c>
      <c r="LMD1" t="s">
        <v>11402</v>
      </c>
      <c r="LME1" t="s">
        <v>11403</v>
      </c>
      <c r="LMF1" t="s">
        <v>11404</v>
      </c>
      <c r="LMG1" t="s">
        <v>11405</v>
      </c>
      <c r="LMH1" t="s">
        <v>11406</v>
      </c>
      <c r="LMI1" t="s">
        <v>11407</v>
      </c>
      <c r="LMJ1" t="s">
        <v>11408</v>
      </c>
      <c r="LMK1" t="s">
        <v>11409</v>
      </c>
      <c r="LML1" t="s">
        <v>11410</v>
      </c>
      <c r="LMM1" t="s">
        <v>11411</v>
      </c>
      <c r="LMN1" t="s">
        <v>11412</v>
      </c>
      <c r="LMO1" t="s">
        <v>11413</v>
      </c>
      <c r="LMP1" t="s">
        <v>11414</v>
      </c>
      <c r="LMQ1" t="s">
        <v>11415</v>
      </c>
      <c r="LMR1" t="s">
        <v>11416</v>
      </c>
      <c r="LMS1" t="s">
        <v>11417</v>
      </c>
      <c r="LMT1" t="s">
        <v>11418</v>
      </c>
      <c r="LMU1" t="s">
        <v>11419</v>
      </c>
      <c r="LMV1" t="s">
        <v>11420</v>
      </c>
      <c r="LMW1" t="s">
        <v>11421</v>
      </c>
      <c r="LMX1" t="s">
        <v>11422</v>
      </c>
      <c r="LMY1" t="s">
        <v>11423</v>
      </c>
      <c r="LMZ1" t="s">
        <v>11424</v>
      </c>
      <c r="LNA1" t="s">
        <v>11425</v>
      </c>
      <c r="LNB1" t="s">
        <v>11426</v>
      </c>
      <c r="LNC1" t="s">
        <v>11427</v>
      </c>
      <c r="LND1" t="s">
        <v>11428</v>
      </c>
      <c r="LNE1" t="s">
        <v>11429</v>
      </c>
      <c r="LNF1" t="s">
        <v>11430</v>
      </c>
      <c r="LNG1" t="s">
        <v>11431</v>
      </c>
      <c r="LNH1" t="s">
        <v>11432</v>
      </c>
      <c r="LNI1" t="s">
        <v>11433</v>
      </c>
      <c r="LNJ1" t="s">
        <v>11434</v>
      </c>
      <c r="LNK1" t="s">
        <v>11435</v>
      </c>
      <c r="LNL1" t="s">
        <v>11436</v>
      </c>
      <c r="LNM1" t="s">
        <v>11437</v>
      </c>
      <c r="LNN1" t="s">
        <v>11438</v>
      </c>
      <c r="LNO1" t="s">
        <v>11439</v>
      </c>
      <c r="LNP1" t="s">
        <v>11440</v>
      </c>
      <c r="LNQ1" t="s">
        <v>11441</v>
      </c>
      <c r="LNR1" t="s">
        <v>11442</v>
      </c>
      <c r="LNS1" t="s">
        <v>11443</v>
      </c>
      <c r="LNT1" t="s">
        <v>11444</v>
      </c>
      <c r="LNU1" t="s">
        <v>11445</v>
      </c>
      <c r="LNV1" t="s">
        <v>11446</v>
      </c>
      <c r="LNW1" t="s">
        <v>11447</v>
      </c>
      <c r="LNX1" t="s">
        <v>11448</v>
      </c>
      <c r="LNY1" t="s">
        <v>11449</v>
      </c>
      <c r="LNZ1" t="s">
        <v>11450</v>
      </c>
      <c r="LOA1" t="s">
        <v>11451</v>
      </c>
      <c r="LOB1" t="s">
        <v>11452</v>
      </c>
      <c r="LOC1" t="s">
        <v>11453</v>
      </c>
      <c r="LOD1" t="s">
        <v>11454</v>
      </c>
      <c r="LOE1" t="s">
        <v>11455</v>
      </c>
      <c r="LOF1" t="s">
        <v>11456</v>
      </c>
      <c r="LOG1" t="s">
        <v>11457</v>
      </c>
      <c r="LOH1" t="s">
        <v>11458</v>
      </c>
      <c r="LOI1" t="s">
        <v>11459</v>
      </c>
      <c r="LOJ1" t="s">
        <v>11460</v>
      </c>
      <c r="LOK1" t="s">
        <v>11461</v>
      </c>
      <c r="LOL1" t="s">
        <v>11462</v>
      </c>
      <c r="LOM1" t="s">
        <v>11463</v>
      </c>
      <c r="LON1" t="s">
        <v>11464</v>
      </c>
      <c r="LOO1" t="s">
        <v>11465</v>
      </c>
      <c r="LOP1" t="s">
        <v>11466</v>
      </c>
      <c r="LOQ1" t="s">
        <v>11467</v>
      </c>
      <c r="LOR1" t="s">
        <v>11468</v>
      </c>
      <c r="LOS1" t="s">
        <v>11469</v>
      </c>
      <c r="LOT1" t="s">
        <v>11470</v>
      </c>
      <c r="LOU1" t="s">
        <v>11471</v>
      </c>
      <c r="LOV1" t="s">
        <v>11472</v>
      </c>
      <c r="LOW1" t="s">
        <v>11473</v>
      </c>
      <c r="LOX1" t="s">
        <v>11474</v>
      </c>
      <c r="LOY1" t="s">
        <v>11475</v>
      </c>
      <c r="LOZ1" t="s">
        <v>11476</v>
      </c>
      <c r="LPA1" t="s">
        <v>11477</v>
      </c>
      <c r="LPB1" t="s">
        <v>11478</v>
      </c>
      <c r="LPC1" t="s">
        <v>11479</v>
      </c>
      <c r="LPD1" t="s">
        <v>11480</v>
      </c>
      <c r="LPE1" t="s">
        <v>11481</v>
      </c>
      <c r="LPF1" t="s">
        <v>11482</v>
      </c>
      <c r="LPG1" t="s">
        <v>11483</v>
      </c>
      <c r="LPH1" t="s">
        <v>11484</v>
      </c>
      <c r="LPI1" t="s">
        <v>11485</v>
      </c>
      <c r="LPJ1" t="s">
        <v>11486</v>
      </c>
      <c r="LPK1" t="s">
        <v>11487</v>
      </c>
      <c r="LPL1" t="s">
        <v>11488</v>
      </c>
      <c r="LPM1" t="s">
        <v>11489</v>
      </c>
      <c r="LPN1" t="s">
        <v>11490</v>
      </c>
      <c r="LPO1" t="s">
        <v>11491</v>
      </c>
      <c r="LPP1" t="s">
        <v>11492</v>
      </c>
      <c r="LPQ1" t="s">
        <v>11493</v>
      </c>
      <c r="LPR1" t="s">
        <v>11494</v>
      </c>
      <c r="LPS1" t="s">
        <v>11495</v>
      </c>
      <c r="LPT1" t="s">
        <v>11496</v>
      </c>
      <c r="LPU1" t="s">
        <v>11497</v>
      </c>
      <c r="LPV1" t="s">
        <v>11498</v>
      </c>
      <c r="LPW1" t="s">
        <v>11499</v>
      </c>
      <c r="LPX1" t="s">
        <v>11500</v>
      </c>
      <c r="LPY1" t="s">
        <v>11501</v>
      </c>
      <c r="LPZ1" t="s">
        <v>11502</v>
      </c>
      <c r="LQA1" t="s">
        <v>11503</v>
      </c>
      <c r="LQB1" t="s">
        <v>11504</v>
      </c>
      <c r="LQC1" t="s">
        <v>11505</v>
      </c>
      <c r="LQD1" t="s">
        <v>11506</v>
      </c>
      <c r="LQE1" t="s">
        <v>11507</v>
      </c>
      <c r="LQF1" t="s">
        <v>11508</v>
      </c>
      <c r="LQG1" t="s">
        <v>11509</v>
      </c>
      <c r="LQH1" t="s">
        <v>11510</v>
      </c>
      <c r="LQI1" t="s">
        <v>11511</v>
      </c>
      <c r="LQJ1" t="s">
        <v>11512</v>
      </c>
      <c r="LQK1" t="s">
        <v>11513</v>
      </c>
      <c r="LQL1" t="s">
        <v>11514</v>
      </c>
      <c r="LQM1" t="s">
        <v>11515</v>
      </c>
      <c r="LQN1" t="s">
        <v>11516</v>
      </c>
      <c r="LQO1" t="s">
        <v>11517</v>
      </c>
      <c r="LQP1" t="s">
        <v>11518</v>
      </c>
      <c r="LQQ1" t="s">
        <v>11519</v>
      </c>
      <c r="LQR1" t="s">
        <v>11520</v>
      </c>
      <c r="LQS1" t="s">
        <v>11521</v>
      </c>
      <c r="LQT1" t="s">
        <v>11522</v>
      </c>
      <c r="LQU1" t="s">
        <v>11523</v>
      </c>
      <c r="LQV1" t="s">
        <v>11524</v>
      </c>
      <c r="LQW1" t="s">
        <v>11525</v>
      </c>
      <c r="LQX1" t="s">
        <v>11526</v>
      </c>
      <c r="LQY1" t="s">
        <v>11527</v>
      </c>
      <c r="LQZ1" t="s">
        <v>11528</v>
      </c>
      <c r="LRA1" t="s">
        <v>11529</v>
      </c>
      <c r="LRB1" t="s">
        <v>11530</v>
      </c>
      <c r="LRC1" t="s">
        <v>11531</v>
      </c>
      <c r="LRD1" t="s">
        <v>11532</v>
      </c>
      <c r="LRE1" t="s">
        <v>11533</v>
      </c>
      <c r="LRF1" t="s">
        <v>11534</v>
      </c>
      <c r="LRG1" t="s">
        <v>11535</v>
      </c>
      <c r="LRH1" t="s">
        <v>11536</v>
      </c>
      <c r="LRI1" t="s">
        <v>11537</v>
      </c>
      <c r="LRJ1" t="s">
        <v>11538</v>
      </c>
      <c r="LRK1" t="s">
        <v>11539</v>
      </c>
      <c r="LRL1" t="s">
        <v>11540</v>
      </c>
      <c r="LRM1" t="s">
        <v>11541</v>
      </c>
      <c r="LRN1" t="s">
        <v>11542</v>
      </c>
      <c r="LRO1" t="s">
        <v>11543</v>
      </c>
      <c r="LRP1" t="s">
        <v>11544</v>
      </c>
      <c r="LRQ1" t="s">
        <v>11545</v>
      </c>
      <c r="LRR1" t="s">
        <v>11546</v>
      </c>
      <c r="LRS1" t="s">
        <v>11547</v>
      </c>
      <c r="LRT1" t="s">
        <v>11548</v>
      </c>
      <c r="LRU1" t="s">
        <v>11549</v>
      </c>
      <c r="LRV1" t="s">
        <v>11550</v>
      </c>
      <c r="LRW1" t="s">
        <v>11551</v>
      </c>
      <c r="LRX1" t="s">
        <v>11552</v>
      </c>
      <c r="LRY1" t="s">
        <v>11553</v>
      </c>
      <c r="LRZ1" t="s">
        <v>11554</v>
      </c>
      <c r="LSA1" t="s">
        <v>11555</v>
      </c>
      <c r="LSB1" t="s">
        <v>11556</v>
      </c>
      <c r="LSC1" t="s">
        <v>11557</v>
      </c>
      <c r="LSD1" t="s">
        <v>11558</v>
      </c>
      <c r="LSE1" t="s">
        <v>11559</v>
      </c>
      <c r="LSF1" t="s">
        <v>11560</v>
      </c>
      <c r="LSG1" t="s">
        <v>11561</v>
      </c>
      <c r="LSH1" t="s">
        <v>11562</v>
      </c>
      <c r="LSI1" t="s">
        <v>11563</v>
      </c>
      <c r="LSJ1" t="s">
        <v>11564</v>
      </c>
      <c r="LSK1" t="s">
        <v>11565</v>
      </c>
      <c r="LSL1" t="s">
        <v>11566</v>
      </c>
      <c r="LSM1" t="s">
        <v>11567</v>
      </c>
      <c r="LSN1" t="s">
        <v>11568</v>
      </c>
      <c r="LSO1" t="s">
        <v>11569</v>
      </c>
      <c r="LSP1" t="s">
        <v>11570</v>
      </c>
      <c r="LSQ1" t="s">
        <v>11571</v>
      </c>
      <c r="LSR1" t="s">
        <v>11572</v>
      </c>
      <c r="LSS1" t="s">
        <v>11573</v>
      </c>
      <c r="LST1" t="s">
        <v>11574</v>
      </c>
      <c r="LSU1" t="s">
        <v>11575</v>
      </c>
      <c r="LSV1" t="s">
        <v>11576</v>
      </c>
      <c r="LSW1" t="s">
        <v>11577</v>
      </c>
      <c r="LSX1" t="s">
        <v>11578</v>
      </c>
      <c r="LSY1" t="s">
        <v>11579</v>
      </c>
      <c r="LSZ1" t="s">
        <v>11580</v>
      </c>
      <c r="LTA1" t="s">
        <v>11581</v>
      </c>
      <c r="LTB1" t="s">
        <v>11582</v>
      </c>
      <c r="LTC1" t="s">
        <v>11583</v>
      </c>
      <c r="LTD1" t="s">
        <v>11584</v>
      </c>
      <c r="LTE1" t="s">
        <v>11585</v>
      </c>
      <c r="LTF1" t="s">
        <v>11586</v>
      </c>
      <c r="LTG1" t="s">
        <v>11587</v>
      </c>
      <c r="LTH1" t="s">
        <v>11588</v>
      </c>
      <c r="LTI1" t="s">
        <v>11589</v>
      </c>
      <c r="LTJ1" t="s">
        <v>11590</v>
      </c>
      <c r="LTK1" t="s">
        <v>11591</v>
      </c>
      <c r="LTL1" t="s">
        <v>11592</v>
      </c>
      <c r="LTM1" t="s">
        <v>11593</v>
      </c>
      <c r="LTN1" t="s">
        <v>11594</v>
      </c>
      <c r="LTO1" t="s">
        <v>11595</v>
      </c>
      <c r="LTP1" t="s">
        <v>11596</v>
      </c>
      <c r="LTQ1" t="s">
        <v>11597</v>
      </c>
      <c r="LTR1" t="s">
        <v>11598</v>
      </c>
      <c r="LTS1" t="s">
        <v>11599</v>
      </c>
      <c r="LTT1" t="s">
        <v>11600</v>
      </c>
      <c r="LTU1" t="s">
        <v>11601</v>
      </c>
      <c r="LTV1" t="s">
        <v>11602</v>
      </c>
      <c r="LTW1" t="s">
        <v>11603</v>
      </c>
      <c r="LTX1" t="s">
        <v>11604</v>
      </c>
      <c r="LTY1" t="s">
        <v>11605</v>
      </c>
      <c r="LTZ1" t="s">
        <v>11606</v>
      </c>
      <c r="LUA1" t="s">
        <v>11607</v>
      </c>
      <c r="LUB1" t="s">
        <v>11608</v>
      </c>
      <c r="LUC1" t="s">
        <v>11609</v>
      </c>
      <c r="LUD1" t="s">
        <v>11610</v>
      </c>
      <c r="LUE1" t="s">
        <v>11611</v>
      </c>
      <c r="LUF1" t="s">
        <v>11612</v>
      </c>
      <c r="LUG1" t="s">
        <v>11613</v>
      </c>
      <c r="LUH1" t="s">
        <v>11614</v>
      </c>
      <c r="LUI1" t="s">
        <v>11615</v>
      </c>
      <c r="LUJ1" t="s">
        <v>11616</v>
      </c>
      <c r="LUK1" t="s">
        <v>11617</v>
      </c>
      <c r="LUL1" t="s">
        <v>11618</v>
      </c>
      <c r="LUM1" t="s">
        <v>11619</v>
      </c>
      <c r="LUN1" t="s">
        <v>11620</v>
      </c>
      <c r="LUO1" t="s">
        <v>11621</v>
      </c>
      <c r="LUP1" t="s">
        <v>11622</v>
      </c>
      <c r="LUQ1" t="s">
        <v>11623</v>
      </c>
      <c r="LUR1" t="s">
        <v>11624</v>
      </c>
      <c r="LUS1" t="s">
        <v>11625</v>
      </c>
      <c r="LUT1" t="s">
        <v>11626</v>
      </c>
      <c r="LUU1" t="s">
        <v>11627</v>
      </c>
      <c r="LUV1" t="s">
        <v>11628</v>
      </c>
      <c r="LUW1" t="s">
        <v>11629</v>
      </c>
      <c r="LUX1" t="s">
        <v>11630</v>
      </c>
      <c r="LUY1" t="s">
        <v>11631</v>
      </c>
      <c r="LUZ1" t="s">
        <v>11632</v>
      </c>
      <c r="LVA1" t="s">
        <v>11633</v>
      </c>
      <c r="LVB1" t="s">
        <v>11634</v>
      </c>
      <c r="LVC1" t="s">
        <v>11635</v>
      </c>
      <c r="LVD1" t="s">
        <v>11636</v>
      </c>
      <c r="LVE1" t="s">
        <v>11637</v>
      </c>
      <c r="LVF1" t="s">
        <v>11638</v>
      </c>
      <c r="LVG1" t="s">
        <v>11639</v>
      </c>
      <c r="LVH1" t="s">
        <v>11640</v>
      </c>
      <c r="LVI1" t="s">
        <v>11641</v>
      </c>
      <c r="LVJ1" t="s">
        <v>11642</v>
      </c>
      <c r="LVK1" t="s">
        <v>11643</v>
      </c>
      <c r="LVL1" t="s">
        <v>11644</v>
      </c>
      <c r="LVM1" t="s">
        <v>11645</v>
      </c>
      <c r="LVN1" t="s">
        <v>11646</v>
      </c>
      <c r="LVO1" t="s">
        <v>11647</v>
      </c>
      <c r="LVP1" t="s">
        <v>11648</v>
      </c>
      <c r="LVQ1" t="s">
        <v>11649</v>
      </c>
      <c r="LVR1" t="s">
        <v>11650</v>
      </c>
      <c r="LVS1" t="s">
        <v>11651</v>
      </c>
      <c r="LVT1" t="s">
        <v>11652</v>
      </c>
      <c r="LVU1" t="s">
        <v>11653</v>
      </c>
      <c r="LVV1" t="s">
        <v>11654</v>
      </c>
      <c r="LVW1" t="s">
        <v>11655</v>
      </c>
      <c r="LVX1" t="s">
        <v>11656</v>
      </c>
      <c r="LVY1" t="s">
        <v>11657</v>
      </c>
      <c r="LVZ1" t="s">
        <v>11658</v>
      </c>
      <c r="LWA1" t="s">
        <v>11659</v>
      </c>
      <c r="LWB1" t="s">
        <v>11660</v>
      </c>
      <c r="LWC1" t="s">
        <v>11661</v>
      </c>
      <c r="LWD1" t="s">
        <v>11662</v>
      </c>
      <c r="LWE1" t="s">
        <v>11663</v>
      </c>
      <c r="LWF1" t="s">
        <v>11664</v>
      </c>
      <c r="LWG1" t="s">
        <v>11665</v>
      </c>
      <c r="LWH1" t="s">
        <v>11666</v>
      </c>
      <c r="LWI1" t="s">
        <v>11667</v>
      </c>
      <c r="LWJ1" t="s">
        <v>11668</v>
      </c>
      <c r="LWK1" t="s">
        <v>11669</v>
      </c>
      <c r="LWL1" t="s">
        <v>11670</v>
      </c>
      <c r="LWM1" t="s">
        <v>11671</v>
      </c>
      <c r="LWN1" t="s">
        <v>11672</v>
      </c>
      <c r="LWO1" t="s">
        <v>11673</v>
      </c>
      <c r="LWP1" t="s">
        <v>11674</v>
      </c>
      <c r="LWQ1" t="s">
        <v>11675</v>
      </c>
      <c r="LWR1" t="s">
        <v>11676</v>
      </c>
      <c r="LWS1" t="s">
        <v>11677</v>
      </c>
      <c r="LWT1" t="s">
        <v>11678</v>
      </c>
      <c r="LWU1" t="s">
        <v>11679</v>
      </c>
      <c r="LWV1" t="s">
        <v>11680</v>
      </c>
      <c r="LWW1" t="s">
        <v>11681</v>
      </c>
      <c r="LWX1" t="s">
        <v>11682</v>
      </c>
      <c r="LWY1" t="s">
        <v>11683</v>
      </c>
      <c r="LWZ1" t="s">
        <v>11684</v>
      </c>
      <c r="LXA1" t="s">
        <v>11685</v>
      </c>
      <c r="LXB1" t="s">
        <v>11686</v>
      </c>
      <c r="LXC1" t="s">
        <v>11687</v>
      </c>
      <c r="LXD1" t="s">
        <v>11688</v>
      </c>
      <c r="LXE1" t="s">
        <v>11689</v>
      </c>
      <c r="LXF1" t="s">
        <v>11690</v>
      </c>
      <c r="LXG1" t="s">
        <v>11691</v>
      </c>
      <c r="LXH1" t="s">
        <v>11692</v>
      </c>
      <c r="LXI1" t="s">
        <v>11693</v>
      </c>
      <c r="LXJ1" t="s">
        <v>11694</v>
      </c>
      <c r="LXK1" t="s">
        <v>11695</v>
      </c>
      <c r="LXL1" t="s">
        <v>11696</v>
      </c>
      <c r="LXM1" t="s">
        <v>11697</v>
      </c>
      <c r="LXN1" t="s">
        <v>11698</v>
      </c>
      <c r="LXO1" t="s">
        <v>11699</v>
      </c>
      <c r="LXP1" t="s">
        <v>11700</v>
      </c>
      <c r="LXQ1" t="s">
        <v>11701</v>
      </c>
      <c r="LXR1" t="s">
        <v>11702</v>
      </c>
      <c r="LXS1" t="s">
        <v>11703</v>
      </c>
      <c r="LXT1" t="s">
        <v>11704</v>
      </c>
      <c r="LXU1" t="s">
        <v>11705</v>
      </c>
      <c r="LXV1" t="s">
        <v>11706</v>
      </c>
      <c r="LXW1" t="s">
        <v>11707</v>
      </c>
      <c r="LXX1" t="s">
        <v>11708</v>
      </c>
      <c r="LXY1" t="s">
        <v>11709</v>
      </c>
      <c r="LXZ1" t="s">
        <v>11710</v>
      </c>
      <c r="LYA1" t="s">
        <v>11711</v>
      </c>
      <c r="LYB1" t="s">
        <v>11712</v>
      </c>
      <c r="LYC1" t="s">
        <v>11713</v>
      </c>
      <c r="LYD1" t="s">
        <v>11714</v>
      </c>
      <c r="LYE1" t="s">
        <v>11715</v>
      </c>
      <c r="LYF1" t="s">
        <v>11716</v>
      </c>
      <c r="LYG1" t="s">
        <v>11717</v>
      </c>
      <c r="LYH1" t="s">
        <v>11718</v>
      </c>
      <c r="LYI1" t="s">
        <v>11719</v>
      </c>
      <c r="LYJ1" t="s">
        <v>11720</v>
      </c>
      <c r="LYK1" t="s">
        <v>11721</v>
      </c>
      <c r="LYL1" t="s">
        <v>11722</v>
      </c>
      <c r="LYM1" t="s">
        <v>11723</v>
      </c>
      <c r="LYN1" t="s">
        <v>11724</v>
      </c>
      <c r="LYO1" t="s">
        <v>11725</v>
      </c>
      <c r="LYP1" t="s">
        <v>11726</v>
      </c>
      <c r="LYQ1" t="s">
        <v>11727</v>
      </c>
      <c r="LYR1" t="s">
        <v>11728</v>
      </c>
      <c r="LYS1" t="s">
        <v>11729</v>
      </c>
      <c r="LYT1" t="s">
        <v>11730</v>
      </c>
      <c r="LYU1" t="s">
        <v>11731</v>
      </c>
      <c r="LYV1" t="s">
        <v>11732</v>
      </c>
      <c r="LYW1" t="s">
        <v>11733</v>
      </c>
      <c r="LYX1" t="s">
        <v>11734</v>
      </c>
      <c r="LYY1" t="s">
        <v>11735</v>
      </c>
      <c r="LYZ1" t="s">
        <v>11736</v>
      </c>
      <c r="LZA1" t="s">
        <v>11737</v>
      </c>
      <c r="LZB1" t="s">
        <v>11738</v>
      </c>
      <c r="LZC1" t="s">
        <v>11739</v>
      </c>
      <c r="LZD1" t="s">
        <v>11740</v>
      </c>
      <c r="LZE1" t="s">
        <v>11741</v>
      </c>
      <c r="LZF1" t="s">
        <v>11742</v>
      </c>
      <c r="LZG1" t="s">
        <v>11743</v>
      </c>
      <c r="LZH1" t="s">
        <v>11744</v>
      </c>
      <c r="LZI1" t="s">
        <v>11745</v>
      </c>
      <c r="LZJ1" t="s">
        <v>11746</v>
      </c>
      <c r="LZK1" t="s">
        <v>11747</v>
      </c>
      <c r="LZL1" t="s">
        <v>11748</v>
      </c>
      <c r="LZM1" t="s">
        <v>11749</v>
      </c>
      <c r="LZN1" t="s">
        <v>11750</v>
      </c>
      <c r="LZO1" t="s">
        <v>11751</v>
      </c>
      <c r="LZP1" t="s">
        <v>11752</v>
      </c>
      <c r="LZQ1" t="s">
        <v>11753</v>
      </c>
      <c r="LZR1" t="s">
        <v>11754</v>
      </c>
      <c r="LZS1" t="s">
        <v>11755</v>
      </c>
      <c r="LZT1" t="s">
        <v>11756</v>
      </c>
      <c r="LZU1" t="s">
        <v>11757</v>
      </c>
      <c r="LZV1" t="s">
        <v>11758</v>
      </c>
      <c r="LZW1" t="s">
        <v>11759</v>
      </c>
      <c r="LZX1" t="s">
        <v>11760</v>
      </c>
      <c r="LZY1" t="s">
        <v>11761</v>
      </c>
      <c r="LZZ1" t="s">
        <v>11762</v>
      </c>
      <c r="MAA1" t="s">
        <v>11763</v>
      </c>
      <c r="MAB1" t="s">
        <v>11764</v>
      </c>
      <c r="MAC1" t="s">
        <v>11765</v>
      </c>
      <c r="MAD1" t="s">
        <v>11766</v>
      </c>
      <c r="MAE1" t="s">
        <v>11767</v>
      </c>
      <c r="MAF1" t="s">
        <v>11768</v>
      </c>
      <c r="MAG1" t="s">
        <v>11769</v>
      </c>
      <c r="MAH1" t="s">
        <v>11770</v>
      </c>
      <c r="MAI1" t="s">
        <v>11771</v>
      </c>
      <c r="MAJ1" t="s">
        <v>11772</v>
      </c>
      <c r="MAK1" t="s">
        <v>11773</v>
      </c>
      <c r="MAL1" t="s">
        <v>11774</v>
      </c>
      <c r="MAM1" t="s">
        <v>11775</v>
      </c>
      <c r="MAN1" t="s">
        <v>11776</v>
      </c>
      <c r="MAO1" t="s">
        <v>11777</v>
      </c>
      <c r="MAP1" t="s">
        <v>11778</v>
      </c>
      <c r="MAQ1" t="s">
        <v>11779</v>
      </c>
      <c r="MAR1" t="s">
        <v>11780</v>
      </c>
      <c r="MAS1" t="s">
        <v>11781</v>
      </c>
      <c r="MAT1" t="s">
        <v>11782</v>
      </c>
      <c r="MAU1" t="s">
        <v>11783</v>
      </c>
      <c r="MAV1" t="s">
        <v>11784</v>
      </c>
      <c r="MAW1" t="s">
        <v>11785</v>
      </c>
      <c r="MAX1" t="s">
        <v>11786</v>
      </c>
      <c r="MAY1" t="s">
        <v>11787</v>
      </c>
      <c r="MAZ1" t="s">
        <v>11788</v>
      </c>
      <c r="MBA1" t="s">
        <v>11789</v>
      </c>
      <c r="MBB1" t="s">
        <v>11790</v>
      </c>
      <c r="MBC1" t="s">
        <v>11791</v>
      </c>
      <c r="MBD1" t="s">
        <v>11792</v>
      </c>
      <c r="MBE1" t="s">
        <v>11793</v>
      </c>
      <c r="MBF1" t="s">
        <v>11794</v>
      </c>
      <c r="MBG1" t="s">
        <v>11795</v>
      </c>
      <c r="MBH1" t="s">
        <v>11796</v>
      </c>
      <c r="MBI1" t="s">
        <v>11797</v>
      </c>
      <c r="MBJ1" t="s">
        <v>11798</v>
      </c>
      <c r="MBK1" t="s">
        <v>11799</v>
      </c>
      <c r="MBL1" t="s">
        <v>11800</v>
      </c>
      <c r="MBM1" t="s">
        <v>11801</v>
      </c>
      <c r="MBN1" t="s">
        <v>11802</v>
      </c>
      <c r="MBO1" t="s">
        <v>11803</v>
      </c>
      <c r="MBP1" t="s">
        <v>11804</v>
      </c>
      <c r="MBQ1" t="s">
        <v>11805</v>
      </c>
      <c r="MBR1" t="s">
        <v>11806</v>
      </c>
      <c r="MBS1" t="s">
        <v>11807</v>
      </c>
      <c r="MBT1" t="s">
        <v>11808</v>
      </c>
      <c r="MBU1" t="s">
        <v>11809</v>
      </c>
      <c r="MBV1" t="s">
        <v>11810</v>
      </c>
      <c r="MBW1" t="s">
        <v>11811</v>
      </c>
      <c r="MBX1" t="s">
        <v>11812</v>
      </c>
      <c r="MBY1" t="s">
        <v>11813</v>
      </c>
      <c r="MBZ1" t="s">
        <v>11814</v>
      </c>
      <c r="MCA1" t="s">
        <v>11815</v>
      </c>
      <c r="MCB1" t="s">
        <v>11816</v>
      </c>
      <c r="MCC1" t="s">
        <v>11817</v>
      </c>
      <c r="MCD1" t="s">
        <v>11818</v>
      </c>
      <c r="MCE1" t="s">
        <v>11819</v>
      </c>
      <c r="MCF1" t="s">
        <v>11820</v>
      </c>
      <c r="MCG1" t="s">
        <v>11821</v>
      </c>
      <c r="MCH1" t="s">
        <v>11822</v>
      </c>
      <c r="MCI1" t="s">
        <v>11823</v>
      </c>
      <c r="MCJ1" t="s">
        <v>11824</v>
      </c>
      <c r="MCK1" t="s">
        <v>11825</v>
      </c>
      <c r="MCL1" t="s">
        <v>11826</v>
      </c>
      <c r="MCM1" t="s">
        <v>11827</v>
      </c>
      <c r="MCN1" t="s">
        <v>11828</v>
      </c>
      <c r="MCO1" t="s">
        <v>11829</v>
      </c>
      <c r="MCP1" t="s">
        <v>11830</v>
      </c>
      <c r="MCQ1" t="s">
        <v>11831</v>
      </c>
      <c r="MCR1" t="s">
        <v>11832</v>
      </c>
      <c r="MCS1" t="s">
        <v>11833</v>
      </c>
      <c r="MCT1" t="s">
        <v>11834</v>
      </c>
      <c r="MCU1" t="s">
        <v>11835</v>
      </c>
      <c r="MCV1" t="s">
        <v>11836</v>
      </c>
      <c r="MCW1" t="s">
        <v>11837</v>
      </c>
      <c r="MCX1" t="s">
        <v>11838</v>
      </c>
      <c r="MCY1" t="s">
        <v>11839</v>
      </c>
      <c r="MCZ1" t="s">
        <v>11840</v>
      </c>
      <c r="MDA1" t="s">
        <v>11841</v>
      </c>
      <c r="MDB1" t="s">
        <v>11842</v>
      </c>
      <c r="MDC1" t="s">
        <v>11843</v>
      </c>
      <c r="MDD1" t="s">
        <v>11844</v>
      </c>
      <c r="MDE1" t="s">
        <v>11845</v>
      </c>
      <c r="MDF1" t="s">
        <v>11846</v>
      </c>
      <c r="MDG1" t="s">
        <v>11847</v>
      </c>
      <c r="MDH1" t="s">
        <v>11848</v>
      </c>
      <c r="MDI1" t="s">
        <v>11849</v>
      </c>
      <c r="MDJ1" t="s">
        <v>11850</v>
      </c>
      <c r="MDK1" t="s">
        <v>11851</v>
      </c>
      <c r="MDL1" t="s">
        <v>11852</v>
      </c>
      <c r="MDM1" t="s">
        <v>11853</v>
      </c>
      <c r="MDN1" t="s">
        <v>11854</v>
      </c>
      <c r="MDO1" t="s">
        <v>11855</v>
      </c>
      <c r="MDP1" t="s">
        <v>11856</v>
      </c>
      <c r="MDQ1" t="s">
        <v>11857</v>
      </c>
      <c r="MDR1" t="s">
        <v>11858</v>
      </c>
      <c r="MDS1" t="s">
        <v>11859</v>
      </c>
      <c r="MDT1" t="s">
        <v>11860</v>
      </c>
      <c r="MDU1" t="s">
        <v>11861</v>
      </c>
      <c r="MDV1" t="s">
        <v>11862</v>
      </c>
      <c r="MDW1" t="s">
        <v>11863</v>
      </c>
      <c r="MDX1" t="s">
        <v>11864</v>
      </c>
      <c r="MDY1" t="s">
        <v>11865</v>
      </c>
      <c r="MDZ1" t="s">
        <v>11866</v>
      </c>
      <c r="MEA1" t="s">
        <v>11867</v>
      </c>
      <c r="MEB1" t="s">
        <v>11868</v>
      </c>
      <c r="MEC1" t="s">
        <v>11869</v>
      </c>
      <c r="MED1" t="s">
        <v>11870</v>
      </c>
      <c r="MEE1" t="s">
        <v>11871</v>
      </c>
      <c r="MEF1" t="s">
        <v>11872</v>
      </c>
      <c r="MEG1" t="s">
        <v>11873</v>
      </c>
      <c r="MEH1" t="s">
        <v>11874</v>
      </c>
      <c r="MEI1" t="s">
        <v>11875</v>
      </c>
      <c r="MEJ1" t="s">
        <v>11876</v>
      </c>
      <c r="MEK1" t="s">
        <v>11877</v>
      </c>
      <c r="MEL1" t="s">
        <v>11878</v>
      </c>
      <c r="MEM1" t="s">
        <v>11879</v>
      </c>
      <c r="MEN1" t="s">
        <v>11880</v>
      </c>
      <c r="MEO1" t="s">
        <v>11881</v>
      </c>
      <c r="MEP1" t="s">
        <v>11882</v>
      </c>
      <c r="MEQ1" t="s">
        <v>11883</v>
      </c>
      <c r="MER1" t="s">
        <v>11884</v>
      </c>
      <c r="MES1" t="s">
        <v>11885</v>
      </c>
      <c r="MET1" t="s">
        <v>11886</v>
      </c>
      <c r="MEU1" t="s">
        <v>11887</v>
      </c>
      <c r="MEV1" t="s">
        <v>11888</v>
      </c>
      <c r="MEW1" t="s">
        <v>11889</v>
      </c>
      <c r="MEX1" t="s">
        <v>11890</v>
      </c>
      <c r="MEY1" t="s">
        <v>11891</v>
      </c>
      <c r="MEZ1" t="s">
        <v>11892</v>
      </c>
      <c r="MFA1" t="s">
        <v>11893</v>
      </c>
      <c r="MFB1" t="s">
        <v>11894</v>
      </c>
      <c r="MFC1" t="s">
        <v>11895</v>
      </c>
      <c r="MFD1" t="s">
        <v>11896</v>
      </c>
      <c r="MFE1" t="s">
        <v>11897</v>
      </c>
      <c r="MFF1" t="s">
        <v>11898</v>
      </c>
      <c r="MFG1" t="s">
        <v>11899</v>
      </c>
      <c r="MFH1" t="s">
        <v>11900</v>
      </c>
      <c r="MFI1" t="s">
        <v>11901</v>
      </c>
      <c r="MFJ1" t="s">
        <v>11902</v>
      </c>
      <c r="MFK1" t="s">
        <v>11903</v>
      </c>
      <c r="MFL1" t="s">
        <v>11904</v>
      </c>
      <c r="MFM1" t="s">
        <v>11905</v>
      </c>
      <c r="MFN1" t="s">
        <v>11906</v>
      </c>
      <c r="MFO1" t="s">
        <v>11907</v>
      </c>
      <c r="MFP1" t="s">
        <v>11908</v>
      </c>
      <c r="MFQ1" t="s">
        <v>11909</v>
      </c>
      <c r="MFR1" t="s">
        <v>11910</v>
      </c>
      <c r="MFS1" t="s">
        <v>11911</v>
      </c>
      <c r="MFT1" t="s">
        <v>11912</v>
      </c>
      <c r="MFU1" t="s">
        <v>11913</v>
      </c>
      <c r="MFV1" t="s">
        <v>11914</v>
      </c>
      <c r="MFW1" t="s">
        <v>11915</v>
      </c>
      <c r="MFX1" t="s">
        <v>11916</v>
      </c>
      <c r="MFY1" t="s">
        <v>11917</v>
      </c>
      <c r="MFZ1" t="s">
        <v>11918</v>
      </c>
      <c r="MGA1" t="s">
        <v>11919</v>
      </c>
      <c r="MGB1" t="s">
        <v>11920</v>
      </c>
      <c r="MGC1" t="s">
        <v>11921</v>
      </c>
      <c r="MGD1" t="s">
        <v>11922</v>
      </c>
      <c r="MGE1" t="s">
        <v>11923</v>
      </c>
      <c r="MGF1" t="s">
        <v>11924</v>
      </c>
      <c r="MGG1" t="s">
        <v>11925</v>
      </c>
      <c r="MGH1" t="s">
        <v>11926</v>
      </c>
      <c r="MGI1" t="s">
        <v>11927</v>
      </c>
      <c r="MGJ1" t="s">
        <v>11928</v>
      </c>
      <c r="MGK1" t="s">
        <v>11929</v>
      </c>
      <c r="MGL1" t="s">
        <v>11930</v>
      </c>
      <c r="MGM1" t="s">
        <v>11931</v>
      </c>
      <c r="MGN1" t="s">
        <v>11932</v>
      </c>
      <c r="MGO1" t="s">
        <v>11933</v>
      </c>
      <c r="MGP1" t="s">
        <v>11934</v>
      </c>
      <c r="MGQ1" t="s">
        <v>11935</v>
      </c>
      <c r="MGR1" t="s">
        <v>11936</v>
      </c>
      <c r="MGS1" t="s">
        <v>11937</v>
      </c>
      <c r="MGT1" t="s">
        <v>11938</v>
      </c>
      <c r="MGU1" t="s">
        <v>11939</v>
      </c>
      <c r="MGV1" t="s">
        <v>11940</v>
      </c>
      <c r="MGW1" t="s">
        <v>11941</v>
      </c>
      <c r="MGX1" t="s">
        <v>11942</v>
      </c>
      <c r="MGY1" t="s">
        <v>11943</v>
      </c>
      <c r="MGZ1" t="s">
        <v>11944</v>
      </c>
      <c r="MHA1" t="s">
        <v>11945</v>
      </c>
      <c r="MHB1" t="s">
        <v>11946</v>
      </c>
      <c r="MHC1" t="s">
        <v>11947</v>
      </c>
      <c r="MHD1" t="s">
        <v>11948</v>
      </c>
      <c r="MHE1" t="s">
        <v>11949</v>
      </c>
      <c r="MHF1" t="s">
        <v>11950</v>
      </c>
      <c r="MHG1" t="s">
        <v>11951</v>
      </c>
      <c r="MHH1" t="s">
        <v>11952</v>
      </c>
      <c r="MHI1" t="s">
        <v>11953</v>
      </c>
      <c r="MHJ1" t="s">
        <v>11954</v>
      </c>
      <c r="MHK1" t="s">
        <v>11955</v>
      </c>
      <c r="MHL1" t="s">
        <v>11956</v>
      </c>
      <c r="MHM1" t="s">
        <v>11957</v>
      </c>
      <c r="MHN1" t="s">
        <v>11958</v>
      </c>
      <c r="MHO1" t="s">
        <v>11959</v>
      </c>
      <c r="MHP1" t="s">
        <v>11960</v>
      </c>
      <c r="MHQ1" t="s">
        <v>11961</v>
      </c>
      <c r="MHR1" t="s">
        <v>11962</v>
      </c>
      <c r="MHS1" t="s">
        <v>11963</v>
      </c>
      <c r="MHT1" t="s">
        <v>11964</v>
      </c>
      <c r="MHU1" t="s">
        <v>11965</v>
      </c>
      <c r="MHV1" t="s">
        <v>11966</v>
      </c>
      <c r="MHW1" t="s">
        <v>11967</v>
      </c>
      <c r="MHX1" t="s">
        <v>11968</v>
      </c>
      <c r="MHY1" t="s">
        <v>11969</v>
      </c>
      <c r="MHZ1" t="s">
        <v>11970</v>
      </c>
      <c r="MIA1" t="s">
        <v>11971</v>
      </c>
      <c r="MIB1" t="s">
        <v>11972</v>
      </c>
      <c r="MIC1" t="s">
        <v>11973</v>
      </c>
      <c r="MID1" t="s">
        <v>11974</v>
      </c>
      <c r="MIE1" t="s">
        <v>11975</v>
      </c>
      <c r="MIF1" t="s">
        <v>11976</v>
      </c>
      <c r="MIG1" t="s">
        <v>11977</v>
      </c>
      <c r="MIH1" t="s">
        <v>11978</v>
      </c>
      <c r="MII1" t="s">
        <v>11979</v>
      </c>
      <c r="MIJ1" t="s">
        <v>11980</v>
      </c>
      <c r="MIK1" t="s">
        <v>11981</v>
      </c>
      <c r="MIL1" t="s">
        <v>11982</v>
      </c>
      <c r="MIM1" t="s">
        <v>11983</v>
      </c>
      <c r="MIN1" t="s">
        <v>11984</v>
      </c>
      <c r="MIO1" t="s">
        <v>11985</v>
      </c>
      <c r="MIP1" t="s">
        <v>11986</v>
      </c>
      <c r="MIQ1" t="s">
        <v>11987</v>
      </c>
      <c r="MIR1" t="s">
        <v>11988</v>
      </c>
      <c r="MIS1" t="s">
        <v>11989</v>
      </c>
      <c r="MIT1" t="s">
        <v>11990</v>
      </c>
      <c r="MIU1" t="s">
        <v>11991</v>
      </c>
      <c r="MIV1" t="s">
        <v>11992</v>
      </c>
      <c r="MIW1" t="s">
        <v>11993</v>
      </c>
      <c r="MIX1" t="s">
        <v>11994</v>
      </c>
      <c r="MIY1" t="s">
        <v>11995</v>
      </c>
      <c r="MIZ1" t="s">
        <v>11996</v>
      </c>
      <c r="MJA1" t="s">
        <v>11997</v>
      </c>
      <c r="MJB1" t="s">
        <v>11998</v>
      </c>
      <c r="MJC1" t="s">
        <v>11999</v>
      </c>
      <c r="MJD1" t="s">
        <v>12000</v>
      </c>
      <c r="MJE1" t="s">
        <v>12001</v>
      </c>
      <c r="MJF1" t="s">
        <v>12002</v>
      </c>
      <c r="MJG1" t="s">
        <v>12003</v>
      </c>
      <c r="MJH1" t="s">
        <v>12004</v>
      </c>
      <c r="MJI1" t="s">
        <v>12005</v>
      </c>
      <c r="MJJ1" t="s">
        <v>12006</v>
      </c>
      <c r="MJK1" t="s">
        <v>12007</v>
      </c>
      <c r="MJL1" t="s">
        <v>12008</v>
      </c>
      <c r="MJM1" t="s">
        <v>12009</v>
      </c>
      <c r="MJN1" t="s">
        <v>12010</v>
      </c>
      <c r="MJO1" t="s">
        <v>12011</v>
      </c>
      <c r="MJP1" t="s">
        <v>12012</v>
      </c>
      <c r="MJQ1" t="s">
        <v>12013</v>
      </c>
      <c r="MJR1" t="s">
        <v>12014</v>
      </c>
      <c r="MJS1" t="s">
        <v>12015</v>
      </c>
      <c r="MJT1" t="s">
        <v>12016</v>
      </c>
      <c r="MJU1" t="s">
        <v>12017</v>
      </c>
      <c r="MJV1" t="s">
        <v>12018</v>
      </c>
      <c r="MJW1" t="s">
        <v>12019</v>
      </c>
      <c r="MJX1" t="s">
        <v>12020</v>
      </c>
      <c r="MJY1" t="s">
        <v>12021</v>
      </c>
      <c r="MJZ1" t="s">
        <v>12022</v>
      </c>
      <c r="MKA1" t="s">
        <v>12023</v>
      </c>
      <c r="MKB1" t="s">
        <v>12024</v>
      </c>
      <c r="MKC1" t="s">
        <v>12025</v>
      </c>
      <c r="MKD1" t="s">
        <v>12026</v>
      </c>
      <c r="MKE1" t="s">
        <v>12027</v>
      </c>
      <c r="MKF1" t="s">
        <v>12028</v>
      </c>
      <c r="MKG1" t="s">
        <v>12029</v>
      </c>
      <c r="MKH1" t="s">
        <v>12030</v>
      </c>
      <c r="MKI1" t="s">
        <v>12031</v>
      </c>
      <c r="MKJ1" t="s">
        <v>12032</v>
      </c>
      <c r="MKK1" t="s">
        <v>12033</v>
      </c>
      <c r="MKL1" t="s">
        <v>12034</v>
      </c>
      <c r="MKM1" t="s">
        <v>12035</v>
      </c>
      <c r="MKN1" t="s">
        <v>12036</v>
      </c>
      <c r="MKO1" t="s">
        <v>12037</v>
      </c>
      <c r="MKP1" t="s">
        <v>12038</v>
      </c>
      <c r="MKQ1" t="s">
        <v>12039</v>
      </c>
      <c r="MKR1" t="s">
        <v>12040</v>
      </c>
      <c r="MKS1" t="s">
        <v>12041</v>
      </c>
      <c r="MKT1" t="s">
        <v>12042</v>
      </c>
      <c r="MKU1" t="s">
        <v>12043</v>
      </c>
      <c r="MKV1" t="s">
        <v>12044</v>
      </c>
      <c r="MKW1" t="s">
        <v>12045</v>
      </c>
      <c r="MKX1" t="s">
        <v>12046</v>
      </c>
      <c r="MKY1" t="s">
        <v>12047</v>
      </c>
      <c r="MKZ1" t="s">
        <v>12048</v>
      </c>
      <c r="MLA1" t="s">
        <v>12049</v>
      </c>
      <c r="MLB1" t="s">
        <v>12050</v>
      </c>
      <c r="MLC1" t="s">
        <v>12051</v>
      </c>
      <c r="MLD1" t="s">
        <v>12052</v>
      </c>
      <c r="MLE1" t="s">
        <v>12053</v>
      </c>
      <c r="MLF1" t="s">
        <v>12054</v>
      </c>
      <c r="MLG1" t="s">
        <v>12055</v>
      </c>
      <c r="MLH1" t="s">
        <v>12056</v>
      </c>
      <c r="MLI1" t="s">
        <v>12057</v>
      </c>
      <c r="MLJ1" t="s">
        <v>12058</v>
      </c>
      <c r="MLK1" t="s">
        <v>12059</v>
      </c>
      <c r="MLL1" t="s">
        <v>12060</v>
      </c>
      <c r="MLM1" t="s">
        <v>12061</v>
      </c>
      <c r="MLN1" t="s">
        <v>12062</v>
      </c>
      <c r="MLO1" t="s">
        <v>12063</v>
      </c>
      <c r="MLP1" t="s">
        <v>12064</v>
      </c>
      <c r="MLQ1" t="s">
        <v>12065</v>
      </c>
      <c r="MLR1" t="s">
        <v>12066</v>
      </c>
      <c r="MLS1" t="s">
        <v>12067</v>
      </c>
      <c r="MLT1" t="s">
        <v>12068</v>
      </c>
      <c r="MLU1" t="s">
        <v>12069</v>
      </c>
      <c r="MLV1" t="s">
        <v>12070</v>
      </c>
      <c r="MLW1" t="s">
        <v>12071</v>
      </c>
      <c r="MLX1" t="s">
        <v>12072</v>
      </c>
      <c r="MLY1" t="s">
        <v>12073</v>
      </c>
      <c r="MLZ1" t="s">
        <v>12074</v>
      </c>
      <c r="MMA1" t="s">
        <v>12075</v>
      </c>
      <c r="MMB1" t="s">
        <v>12076</v>
      </c>
      <c r="MMC1" t="s">
        <v>12077</v>
      </c>
      <c r="MMD1" t="s">
        <v>12078</v>
      </c>
      <c r="MME1" t="s">
        <v>12079</v>
      </c>
      <c r="MMF1" t="s">
        <v>12080</v>
      </c>
      <c r="MMG1" t="s">
        <v>12081</v>
      </c>
      <c r="MMH1" t="s">
        <v>12082</v>
      </c>
      <c r="MMI1" t="s">
        <v>12083</v>
      </c>
      <c r="MMJ1" t="s">
        <v>12084</v>
      </c>
      <c r="MMK1" t="s">
        <v>12085</v>
      </c>
      <c r="MML1" t="s">
        <v>12086</v>
      </c>
      <c r="MMM1" t="s">
        <v>12087</v>
      </c>
      <c r="MMN1" t="s">
        <v>12088</v>
      </c>
      <c r="MMO1" t="s">
        <v>12089</v>
      </c>
      <c r="MMP1" t="s">
        <v>12090</v>
      </c>
      <c r="MMQ1" t="s">
        <v>12091</v>
      </c>
      <c r="MMR1" t="s">
        <v>12092</v>
      </c>
      <c r="MMS1" t="s">
        <v>12093</v>
      </c>
      <c r="MMT1" t="s">
        <v>12094</v>
      </c>
      <c r="MMU1" t="s">
        <v>12095</v>
      </c>
      <c r="MMV1" t="s">
        <v>12096</v>
      </c>
      <c r="MMW1" t="s">
        <v>12097</v>
      </c>
      <c r="MMX1" t="s">
        <v>12098</v>
      </c>
      <c r="MMY1" t="s">
        <v>12099</v>
      </c>
      <c r="MMZ1" t="s">
        <v>12100</v>
      </c>
      <c r="MNA1" t="s">
        <v>12101</v>
      </c>
      <c r="MNB1" t="s">
        <v>12102</v>
      </c>
      <c r="MNC1" t="s">
        <v>12103</v>
      </c>
      <c r="MND1" t="s">
        <v>12104</v>
      </c>
      <c r="MNE1" t="s">
        <v>12105</v>
      </c>
      <c r="MNF1" t="s">
        <v>12106</v>
      </c>
      <c r="MNG1" t="s">
        <v>12107</v>
      </c>
      <c r="MNH1" t="s">
        <v>12108</v>
      </c>
      <c r="MNI1" t="s">
        <v>12109</v>
      </c>
      <c r="MNJ1" t="s">
        <v>12110</v>
      </c>
      <c r="MNK1" t="s">
        <v>12111</v>
      </c>
      <c r="MNL1" t="s">
        <v>12112</v>
      </c>
      <c r="MNM1" t="s">
        <v>12113</v>
      </c>
      <c r="MNN1" t="s">
        <v>12114</v>
      </c>
      <c r="MNO1" t="s">
        <v>12115</v>
      </c>
      <c r="MNP1" t="s">
        <v>12116</v>
      </c>
      <c r="MNQ1" t="s">
        <v>12117</v>
      </c>
      <c r="MNR1" t="s">
        <v>12118</v>
      </c>
      <c r="MNS1" t="s">
        <v>12119</v>
      </c>
      <c r="MNT1" t="s">
        <v>12120</v>
      </c>
      <c r="MNU1" t="s">
        <v>12121</v>
      </c>
      <c r="MNV1" t="s">
        <v>12122</v>
      </c>
      <c r="MNW1" t="s">
        <v>12123</v>
      </c>
      <c r="MNX1" t="s">
        <v>12124</v>
      </c>
      <c r="MNY1" t="s">
        <v>12125</v>
      </c>
      <c r="MNZ1" t="s">
        <v>12126</v>
      </c>
      <c r="MOA1" t="s">
        <v>12127</v>
      </c>
      <c r="MOB1" t="s">
        <v>12128</v>
      </c>
      <c r="MOC1" t="s">
        <v>12129</v>
      </c>
      <c r="MOD1" t="s">
        <v>12130</v>
      </c>
      <c r="MOE1" t="s">
        <v>12131</v>
      </c>
      <c r="MOF1" t="s">
        <v>12132</v>
      </c>
      <c r="MOG1" t="s">
        <v>12133</v>
      </c>
      <c r="MOH1" t="s">
        <v>12134</v>
      </c>
      <c r="MOI1" t="s">
        <v>12135</v>
      </c>
      <c r="MOJ1" t="s">
        <v>12136</v>
      </c>
      <c r="MOK1" t="s">
        <v>12137</v>
      </c>
      <c r="MOL1" t="s">
        <v>12138</v>
      </c>
      <c r="MOM1" t="s">
        <v>12139</v>
      </c>
      <c r="MON1" t="s">
        <v>12140</v>
      </c>
      <c r="MOO1" t="s">
        <v>12141</v>
      </c>
      <c r="MOP1" t="s">
        <v>12142</v>
      </c>
      <c r="MOQ1" t="s">
        <v>12143</v>
      </c>
      <c r="MOR1" t="s">
        <v>12144</v>
      </c>
      <c r="MOS1" t="s">
        <v>12145</v>
      </c>
      <c r="MOT1" t="s">
        <v>12146</v>
      </c>
      <c r="MOU1" t="s">
        <v>12147</v>
      </c>
      <c r="MOV1" t="s">
        <v>12148</v>
      </c>
      <c r="MOW1" t="s">
        <v>12149</v>
      </c>
      <c r="MOX1" t="s">
        <v>12150</v>
      </c>
      <c r="MOY1" t="s">
        <v>12151</v>
      </c>
      <c r="MOZ1" t="s">
        <v>12152</v>
      </c>
      <c r="MPA1" t="s">
        <v>12153</v>
      </c>
      <c r="MPB1" t="s">
        <v>12154</v>
      </c>
      <c r="MPC1" t="s">
        <v>12155</v>
      </c>
      <c r="MPD1" t="s">
        <v>12156</v>
      </c>
      <c r="MPE1" t="s">
        <v>12157</v>
      </c>
      <c r="MPF1" t="s">
        <v>12158</v>
      </c>
      <c r="MPG1" t="s">
        <v>12159</v>
      </c>
      <c r="MPH1" t="s">
        <v>12160</v>
      </c>
      <c r="MPI1" t="s">
        <v>12161</v>
      </c>
      <c r="MPJ1" t="s">
        <v>12162</v>
      </c>
      <c r="MPK1" t="s">
        <v>12163</v>
      </c>
      <c r="MPL1" t="s">
        <v>12164</v>
      </c>
      <c r="MPM1" t="s">
        <v>12165</v>
      </c>
      <c r="MPN1" t="s">
        <v>12166</v>
      </c>
      <c r="MPO1" t="s">
        <v>12167</v>
      </c>
      <c r="MPP1" t="s">
        <v>12168</v>
      </c>
      <c r="MPQ1" t="s">
        <v>12169</v>
      </c>
      <c r="MPR1" t="s">
        <v>12170</v>
      </c>
      <c r="MPS1" t="s">
        <v>12171</v>
      </c>
      <c r="MPT1" t="s">
        <v>12172</v>
      </c>
      <c r="MPU1" t="s">
        <v>12173</v>
      </c>
      <c r="MPV1" t="s">
        <v>12174</v>
      </c>
      <c r="MPW1" t="s">
        <v>12175</v>
      </c>
      <c r="MPX1" t="s">
        <v>12176</v>
      </c>
      <c r="MPY1" t="s">
        <v>12177</v>
      </c>
      <c r="MPZ1" t="s">
        <v>12178</v>
      </c>
      <c r="MQA1" t="s">
        <v>12179</v>
      </c>
      <c r="MQB1" t="s">
        <v>12180</v>
      </c>
      <c r="MQC1" t="s">
        <v>12181</v>
      </c>
      <c r="MQD1" t="s">
        <v>12182</v>
      </c>
      <c r="MQE1" t="s">
        <v>12183</v>
      </c>
      <c r="MQF1" t="s">
        <v>12184</v>
      </c>
      <c r="MQG1" t="s">
        <v>12185</v>
      </c>
      <c r="MQH1" t="s">
        <v>12186</v>
      </c>
      <c r="MQI1" t="s">
        <v>12187</v>
      </c>
      <c r="MQJ1" t="s">
        <v>12188</v>
      </c>
      <c r="MQK1" t="s">
        <v>12189</v>
      </c>
      <c r="MQL1" t="s">
        <v>12190</v>
      </c>
      <c r="MQM1" t="s">
        <v>12191</v>
      </c>
      <c r="MQN1" t="s">
        <v>12192</v>
      </c>
      <c r="MQO1" t="s">
        <v>12193</v>
      </c>
      <c r="MQP1" t="s">
        <v>12194</v>
      </c>
      <c r="MQQ1" t="s">
        <v>12195</v>
      </c>
      <c r="MQR1" t="s">
        <v>12196</v>
      </c>
      <c r="MQS1" t="s">
        <v>12197</v>
      </c>
      <c r="MQT1" t="s">
        <v>12198</v>
      </c>
      <c r="MQU1" t="s">
        <v>12199</v>
      </c>
      <c r="MQV1" t="s">
        <v>12200</v>
      </c>
      <c r="MQW1" t="s">
        <v>12201</v>
      </c>
      <c r="MQX1" t="s">
        <v>12202</v>
      </c>
      <c r="MQY1" t="s">
        <v>12203</v>
      </c>
      <c r="MQZ1" t="s">
        <v>12204</v>
      </c>
      <c r="MRA1" t="s">
        <v>12205</v>
      </c>
      <c r="MRB1" t="s">
        <v>12206</v>
      </c>
      <c r="MRC1" t="s">
        <v>12207</v>
      </c>
      <c r="MRD1" t="s">
        <v>12208</v>
      </c>
      <c r="MRE1" t="s">
        <v>12209</v>
      </c>
      <c r="MRF1" t="s">
        <v>12210</v>
      </c>
      <c r="MRG1" t="s">
        <v>12211</v>
      </c>
      <c r="MRH1" t="s">
        <v>12212</v>
      </c>
      <c r="MRI1" t="s">
        <v>12213</v>
      </c>
      <c r="MRJ1" t="s">
        <v>12214</v>
      </c>
      <c r="MRK1" t="s">
        <v>12215</v>
      </c>
      <c r="MRL1" t="s">
        <v>12216</v>
      </c>
      <c r="MRM1" t="s">
        <v>12217</v>
      </c>
      <c r="MRN1" t="s">
        <v>12218</v>
      </c>
      <c r="MRO1" t="s">
        <v>12219</v>
      </c>
      <c r="MRP1" t="s">
        <v>12220</v>
      </c>
      <c r="MRQ1" t="s">
        <v>12221</v>
      </c>
      <c r="MRR1" t="s">
        <v>12222</v>
      </c>
      <c r="MRS1" t="s">
        <v>12223</v>
      </c>
      <c r="MRT1" t="s">
        <v>12224</v>
      </c>
      <c r="MRU1" t="s">
        <v>12225</v>
      </c>
      <c r="MRV1" t="s">
        <v>12226</v>
      </c>
      <c r="MRW1" t="s">
        <v>12227</v>
      </c>
      <c r="MRX1" t="s">
        <v>12228</v>
      </c>
      <c r="MRY1" t="s">
        <v>12229</v>
      </c>
      <c r="MRZ1" t="s">
        <v>12230</v>
      </c>
      <c r="MSA1" t="s">
        <v>12231</v>
      </c>
      <c r="MSB1" t="s">
        <v>12232</v>
      </c>
      <c r="MSC1" t="s">
        <v>12233</v>
      </c>
      <c r="MSD1" t="s">
        <v>12234</v>
      </c>
      <c r="MSE1" t="s">
        <v>12235</v>
      </c>
      <c r="MSF1" t="s">
        <v>12236</v>
      </c>
      <c r="MSG1" t="s">
        <v>12237</v>
      </c>
      <c r="MSH1" t="s">
        <v>12238</v>
      </c>
      <c r="MSI1" t="s">
        <v>12239</v>
      </c>
      <c r="MSJ1" t="s">
        <v>12240</v>
      </c>
      <c r="MSK1" t="s">
        <v>12241</v>
      </c>
      <c r="MSL1" t="s">
        <v>12242</v>
      </c>
      <c r="MSM1" t="s">
        <v>12243</v>
      </c>
      <c r="MSN1" t="s">
        <v>12244</v>
      </c>
      <c r="MSO1" t="s">
        <v>12245</v>
      </c>
      <c r="MSP1" t="s">
        <v>12246</v>
      </c>
      <c r="MSQ1" t="s">
        <v>12247</v>
      </c>
      <c r="MSR1" t="s">
        <v>12248</v>
      </c>
      <c r="MSS1" t="s">
        <v>12249</v>
      </c>
      <c r="MST1" t="s">
        <v>12250</v>
      </c>
      <c r="MSU1" t="s">
        <v>12251</v>
      </c>
      <c r="MSV1" t="s">
        <v>12252</v>
      </c>
      <c r="MSW1" t="s">
        <v>12253</v>
      </c>
      <c r="MSX1" t="s">
        <v>12254</v>
      </c>
      <c r="MSY1" t="s">
        <v>12255</v>
      </c>
      <c r="MSZ1" t="s">
        <v>12256</v>
      </c>
      <c r="MTA1" t="s">
        <v>12257</v>
      </c>
      <c r="MTB1" t="s">
        <v>12258</v>
      </c>
      <c r="MTC1" t="s">
        <v>12259</v>
      </c>
      <c r="MTD1" t="s">
        <v>12260</v>
      </c>
      <c r="MTE1" t="s">
        <v>12261</v>
      </c>
      <c r="MTF1" t="s">
        <v>12262</v>
      </c>
      <c r="MTG1" t="s">
        <v>12263</v>
      </c>
      <c r="MTH1" t="s">
        <v>12264</v>
      </c>
      <c r="MTI1" t="s">
        <v>12265</v>
      </c>
      <c r="MTJ1" t="s">
        <v>12266</v>
      </c>
      <c r="MTK1" t="s">
        <v>12267</v>
      </c>
      <c r="MTL1" t="s">
        <v>12268</v>
      </c>
      <c r="MTM1" t="s">
        <v>12269</v>
      </c>
      <c r="MTN1" t="s">
        <v>12270</v>
      </c>
      <c r="MTO1" t="s">
        <v>12271</v>
      </c>
      <c r="MTP1" t="s">
        <v>12272</v>
      </c>
      <c r="MTQ1" t="s">
        <v>12273</v>
      </c>
      <c r="MTR1" t="s">
        <v>12274</v>
      </c>
      <c r="MTS1" t="s">
        <v>12275</v>
      </c>
      <c r="MTT1" t="s">
        <v>12276</v>
      </c>
      <c r="MTU1" t="s">
        <v>12277</v>
      </c>
      <c r="MTV1" t="s">
        <v>12278</v>
      </c>
      <c r="MTW1" t="s">
        <v>12279</v>
      </c>
      <c r="MTX1" t="s">
        <v>12280</v>
      </c>
      <c r="MTY1" t="s">
        <v>12281</v>
      </c>
      <c r="MTZ1" t="s">
        <v>12282</v>
      </c>
      <c r="MUA1" t="s">
        <v>12283</v>
      </c>
      <c r="MUB1" t="s">
        <v>12284</v>
      </c>
      <c r="MUC1" t="s">
        <v>12285</v>
      </c>
      <c r="MUD1" t="s">
        <v>12286</v>
      </c>
      <c r="MUE1" t="s">
        <v>12287</v>
      </c>
      <c r="MUF1" t="s">
        <v>12288</v>
      </c>
      <c r="MUG1" t="s">
        <v>12289</v>
      </c>
      <c r="MUH1" t="s">
        <v>12290</v>
      </c>
      <c r="MUI1" t="s">
        <v>12291</v>
      </c>
      <c r="MUJ1" t="s">
        <v>12292</v>
      </c>
      <c r="MUK1" t="s">
        <v>12293</v>
      </c>
      <c r="MUL1" t="s">
        <v>12294</v>
      </c>
      <c r="MUM1" t="s">
        <v>12295</v>
      </c>
      <c r="MUN1" t="s">
        <v>12296</v>
      </c>
      <c r="MUO1" t="s">
        <v>12297</v>
      </c>
      <c r="MUP1" t="s">
        <v>12298</v>
      </c>
      <c r="MUQ1" t="s">
        <v>12299</v>
      </c>
      <c r="MUR1" t="s">
        <v>12300</v>
      </c>
      <c r="MUS1" t="s">
        <v>12301</v>
      </c>
      <c r="MUT1" t="s">
        <v>12302</v>
      </c>
      <c r="MUU1" t="s">
        <v>12303</v>
      </c>
      <c r="MUV1" t="s">
        <v>12304</v>
      </c>
      <c r="MUW1" t="s">
        <v>12305</v>
      </c>
      <c r="MUX1" t="s">
        <v>12306</v>
      </c>
      <c r="MUY1" t="s">
        <v>12307</v>
      </c>
      <c r="MUZ1" t="s">
        <v>12308</v>
      </c>
      <c r="MVA1" t="s">
        <v>12309</v>
      </c>
      <c r="MVB1" t="s">
        <v>12310</v>
      </c>
      <c r="MVC1" t="s">
        <v>12311</v>
      </c>
      <c r="MVD1" t="s">
        <v>12312</v>
      </c>
      <c r="MVE1" t="s">
        <v>12313</v>
      </c>
      <c r="MVF1" t="s">
        <v>12314</v>
      </c>
      <c r="MVG1" t="s">
        <v>12315</v>
      </c>
      <c r="MVH1" t="s">
        <v>12316</v>
      </c>
      <c r="MVI1" t="s">
        <v>12317</v>
      </c>
      <c r="MVJ1" t="s">
        <v>12318</v>
      </c>
      <c r="MVK1" t="s">
        <v>12319</v>
      </c>
      <c r="MVL1" t="s">
        <v>12320</v>
      </c>
      <c r="MVM1" t="s">
        <v>12321</v>
      </c>
      <c r="MVN1" t="s">
        <v>12322</v>
      </c>
      <c r="MVO1" t="s">
        <v>12323</v>
      </c>
      <c r="MVP1" t="s">
        <v>12324</v>
      </c>
      <c r="MVQ1" t="s">
        <v>12325</v>
      </c>
      <c r="MVR1" t="s">
        <v>12326</v>
      </c>
      <c r="MVS1" t="s">
        <v>12327</v>
      </c>
      <c r="MVT1" t="s">
        <v>12328</v>
      </c>
      <c r="MVU1" t="s">
        <v>12329</v>
      </c>
      <c r="MVV1" t="s">
        <v>12330</v>
      </c>
      <c r="MVW1" t="s">
        <v>12331</v>
      </c>
      <c r="MVX1" t="s">
        <v>12332</v>
      </c>
      <c r="MVY1" t="s">
        <v>12333</v>
      </c>
      <c r="MVZ1" t="s">
        <v>12334</v>
      </c>
      <c r="MWA1" t="s">
        <v>12335</v>
      </c>
      <c r="MWB1" t="s">
        <v>12336</v>
      </c>
      <c r="MWC1" t="s">
        <v>12337</v>
      </c>
      <c r="MWD1" t="s">
        <v>12338</v>
      </c>
      <c r="MWE1" t="s">
        <v>12339</v>
      </c>
      <c r="MWF1" t="s">
        <v>12340</v>
      </c>
      <c r="MWG1" t="s">
        <v>12341</v>
      </c>
      <c r="MWH1" t="s">
        <v>12342</v>
      </c>
      <c r="MWI1" t="s">
        <v>12343</v>
      </c>
      <c r="MWJ1" t="s">
        <v>12344</v>
      </c>
      <c r="MWK1" t="s">
        <v>12345</v>
      </c>
      <c r="MWL1" t="s">
        <v>12346</v>
      </c>
      <c r="MWM1" t="s">
        <v>12347</v>
      </c>
      <c r="MWN1" t="s">
        <v>12348</v>
      </c>
      <c r="MWO1" t="s">
        <v>12349</v>
      </c>
      <c r="MWP1" t="s">
        <v>12350</v>
      </c>
      <c r="MWQ1" t="s">
        <v>12351</v>
      </c>
      <c r="MWR1" t="s">
        <v>12352</v>
      </c>
      <c r="MWS1" t="s">
        <v>12353</v>
      </c>
      <c r="MWT1" t="s">
        <v>12354</v>
      </c>
      <c r="MWU1" t="s">
        <v>12355</v>
      </c>
      <c r="MWV1" t="s">
        <v>12356</v>
      </c>
      <c r="MWW1" t="s">
        <v>12357</v>
      </c>
      <c r="MWX1" t="s">
        <v>12358</v>
      </c>
      <c r="MWY1" t="s">
        <v>12359</v>
      </c>
      <c r="MWZ1" t="s">
        <v>12360</v>
      </c>
      <c r="MXA1" t="s">
        <v>12361</v>
      </c>
      <c r="MXB1" t="s">
        <v>12362</v>
      </c>
      <c r="MXC1" t="s">
        <v>12363</v>
      </c>
      <c r="MXD1" t="s">
        <v>12364</v>
      </c>
      <c r="MXE1" t="s">
        <v>12365</v>
      </c>
      <c r="MXF1" t="s">
        <v>12366</v>
      </c>
      <c r="MXG1" t="s">
        <v>12367</v>
      </c>
      <c r="MXH1" t="s">
        <v>12368</v>
      </c>
      <c r="MXI1" t="s">
        <v>12369</v>
      </c>
      <c r="MXJ1" t="s">
        <v>12370</v>
      </c>
      <c r="MXK1" t="s">
        <v>12371</v>
      </c>
      <c r="MXL1" t="s">
        <v>12372</v>
      </c>
      <c r="MXM1" t="s">
        <v>12373</v>
      </c>
      <c r="MXN1" t="s">
        <v>12374</v>
      </c>
      <c r="MXO1" t="s">
        <v>12375</v>
      </c>
      <c r="MXP1" t="s">
        <v>12376</v>
      </c>
      <c r="MXQ1" t="s">
        <v>12377</v>
      </c>
      <c r="MXR1" t="s">
        <v>12378</v>
      </c>
      <c r="MXS1" t="s">
        <v>12379</v>
      </c>
      <c r="MXT1" t="s">
        <v>12380</v>
      </c>
      <c r="MXU1" t="s">
        <v>12381</v>
      </c>
      <c r="MXV1" t="s">
        <v>12382</v>
      </c>
      <c r="MXW1" t="s">
        <v>12383</v>
      </c>
      <c r="MXX1" t="s">
        <v>12384</v>
      </c>
      <c r="MXY1" t="s">
        <v>12385</v>
      </c>
      <c r="MXZ1" t="s">
        <v>12386</v>
      </c>
      <c r="MYA1" t="s">
        <v>12387</v>
      </c>
      <c r="MYB1" t="s">
        <v>12388</v>
      </c>
      <c r="MYC1" t="s">
        <v>12389</v>
      </c>
      <c r="MYD1" t="s">
        <v>12390</v>
      </c>
      <c r="MYE1" t="s">
        <v>12391</v>
      </c>
      <c r="MYF1" t="s">
        <v>12392</v>
      </c>
      <c r="MYG1" t="s">
        <v>12393</v>
      </c>
      <c r="MYH1" t="s">
        <v>12394</v>
      </c>
      <c r="MYI1" t="s">
        <v>12395</v>
      </c>
      <c r="MYJ1" t="s">
        <v>12396</v>
      </c>
      <c r="MYK1" t="s">
        <v>12397</v>
      </c>
      <c r="MYL1" t="s">
        <v>12398</v>
      </c>
      <c r="MYM1" t="s">
        <v>12399</v>
      </c>
      <c r="MYN1" t="s">
        <v>12400</v>
      </c>
      <c r="MYO1" t="s">
        <v>12401</v>
      </c>
      <c r="MYP1" t="s">
        <v>12402</v>
      </c>
      <c r="MYQ1" t="s">
        <v>12403</v>
      </c>
      <c r="MYR1" t="s">
        <v>12404</v>
      </c>
      <c r="MYS1" t="s">
        <v>12405</v>
      </c>
      <c r="MYT1" t="s">
        <v>12406</v>
      </c>
      <c r="MYU1" t="s">
        <v>12407</v>
      </c>
      <c r="MYV1" t="s">
        <v>12408</v>
      </c>
      <c r="MYW1" t="s">
        <v>12409</v>
      </c>
      <c r="MYX1" t="s">
        <v>12410</v>
      </c>
      <c r="MYY1" t="s">
        <v>12411</v>
      </c>
      <c r="MYZ1" t="s">
        <v>12412</v>
      </c>
      <c r="MZA1" t="s">
        <v>12413</v>
      </c>
      <c r="MZB1" t="s">
        <v>12414</v>
      </c>
      <c r="MZC1" t="s">
        <v>12415</v>
      </c>
      <c r="MZD1" t="s">
        <v>12416</v>
      </c>
      <c r="MZE1" t="s">
        <v>12417</v>
      </c>
      <c r="MZF1" t="s">
        <v>12418</v>
      </c>
      <c r="MZG1" t="s">
        <v>12419</v>
      </c>
      <c r="MZH1" t="s">
        <v>12420</v>
      </c>
      <c r="MZI1" t="s">
        <v>12421</v>
      </c>
      <c r="MZJ1" t="s">
        <v>12422</v>
      </c>
      <c r="MZK1" t="s">
        <v>12423</v>
      </c>
      <c r="MZL1" t="s">
        <v>12424</v>
      </c>
      <c r="MZM1" t="s">
        <v>12425</v>
      </c>
      <c r="MZN1" t="s">
        <v>12426</v>
      </c>
      <c r="MZO1" t="s">
        <v>12427</v>
      </c>
      <c r="MZP1" t="s">
        <v>12428</v>
      </c>
      <c r="MZQ1" t="s">
        <v>12429</v>
      </c>
      <c r="MZR1" t="s">
        <v>12430</v>
      </c>
      <c r="MZS1" t="s">
        <v>12431</v>
      </c>
      <c r="MZT1" t="s">
        <v>12432</v>
      </c>
      <c r="MZU1" t="s">
        <v>12433</v>
      </c>
      <c r="MZV1" t="s">
        <v>12434</v>
      </c>
      <c r="MZW1" t="s">
        <v>12435</v>
      </c>
      <c r="MZX1" t="s">
        <v>12436</v>
      </c>
      <c r="MZY1" t="s">
        <v>12437</v>
      </c>
      <c r="MZZ1" t="s">
        <v>12438</v>
      </c>
      <c r="NAA1" t="s">
        <v>12439</v>
      </c>
      <c r="NAB1" t="s">
        <v>12440</v>
      </c>
      <c r="NAC1" t="s">
        <v>12441</v>
      </c>
      <c r="NAD1" t="s">
        <v>12442</v>
      </c>
      <c r="NAE1" t="s">
        <v>12443</v>
      </c>
      <c r="NAF1" t="s">
        <v>12444</v>
      </c>
      <c r="NAG1" t="s">
        <v>12445</v>
      </c>
      <c r="NAH1" t="s">
        <v>12446</v>
      </c>
      <c r="NAI1" t="s">
        <v>12447</v>
      </c>
      <c r="NAJ1" t="s">
        <v>12448</v>
      </c>
      <c r="NAK1" t="s">
        <v>12449</v>
      </c>
      <c r="NAL1" t="s">
        <v>12450</v>
      </c>
      <c r="NAM1" t="s">
        <v>12451</v>
      </c>
      <c r="NAN1" t="s">
        <v>12452</v>
      </c>
      <c r="NAO1" t="s">
        <v>12453</v>
      </c>
      <c r="NAP1" t="s">
        <v>12454</v>
      </c>
      <c r="NAQ1" t="s">
        <v>12455</v>
      </c>
      <c r="NAR1" t="s">
        <v>12456</v>
      </c>
      <c r="NAS1" t="s">
        <v>12457</v>
      </c>
      <c r="NAT1" t="s">
        <v>12458</v>
      </c>
      <c r="NAU1" t="s">
        <v>12459</v>
      </c>
      <c r="NAV1" t="s">
        <v>12460</v>
      </c>
      <c r="NAW1" t="s">
        <v>12461</v>
      </c>
      <c r="NAX1" t="s">
        <v>12462</v>
      </c>
      <c r="NAY1" t="s">
        <v>12463</v>
      </c>
      <c r="NAZ1" t="s">
        <v>12464</v>
      </c>
      <c r="NBA1" t="s">
        <v>12465</v>
      </c>
      <c r="NBB1" t="s">
        <v>12466</v>
      </c>
      <c r="NBC1" t="s">
        <v>12467</v>
      </c>
      <c r="NBD1" t="s">
        <v>12468</v>
      </c>
      <c r="NBE1" t="s">
        <v>12469</v>
      </c>
      <c r="NBF1" t="s">
        <v>12470</v>
      </c>
      <c r="NBG1" t="s">
        <v>12471</v>
      </c>
      <c r="NBH1" t="s">
        <v>12472</v>
      </c>
      <c r="NBI1" t="s">
        <v>12473</v>
      </c>
      <c r="NBJ1" t="s">
        <v>12474</v>
      </c>
      <c r="NBK1" t="s">
        <v>12475</v>
      </c>
      <c r="NBL1" t="s">
        <v>12476</v>
      </c>
      <c r="NBM1" t="s">
        <v>12477</v>
      </c>
      <c r="NBN1" t="s">
        <v>12478</v>
      </c>
      <c r="NBO1" t="s">
        <v>12479</v>
      </c>
      <c r="NBP1" t="s">
        <v>12480</v>
      </c>
      <c r="NBQ1" t="s">
        <v>12481</v>
      </c>
      <c r="NBR1" t="s">
        <v>12482</v>
      </c>
      <c r="NBS1" t="s">
        <v>12483</v>
      </c>
      <c r="NBT1" t="s">
        <v>12484</v>
      </c>
      <c r="NBU1" t="s">
        <v>12485</v>
      </c>
      <c r="NBV1" t="s">
        <v>12486</v>
      </c>
      <c r="NBW1" t="s">
        <v>12487</v>
      </c>
      <c r="NBX1" t="s">
        <v>12488</v>
      </c>
      <c r="NBY1" t="s">
        <v>12489</v>
      </c>
      <c r="NBZ1" t="s">
        <v>12490</v>
      </c>
      <c r="NCA1" t="s">
        <v>12491</v>
      </c>
      <c r="NCB1" t="s">
        <v>12492</v>
      </c>
      <c r="NCC1" t="s">
        <v>12493</v>
      </c>
      <c r="NCD1" t="s">
        <v>12494</v>
      </c>
      <c r="NCE1" t="s">
        <v>12495</v>
      </c>
      <c r="NCF1" t="s">
        <v>12496</v>
      </c>
      <c r="NCG1" t="s">
        <v>12497</v>
      </c>
      <c r="NCH1" t="s">
        <v>12498</v>
      </c>
      <c r="NCI1" t="s">
        <v>12499</v>
      </c>
      <c r="NCJ1" t="s">
        <v>12500</v>
      </c>
      <c r="NCK1" t="s">
        <v>12501</v>
      </c>
      <c r="NCL1" t="s">
        <v>12502</v>
      </c>
      <c r="NCM1" t="s">
        <v>12503</v>
      </c>
      <c r="NCN1" t="s">
        <v>12504</v>
      </c>
      <c r="NCO1" t="s">
        <v>12505</v>
      </c>
      <c r="NCP1" t="s">
        <v>12506</v>
      </c>
      <c r="NCQ1" t="s">
        <v>12507</v>
      </c>
      <c r="NCR1" t="s">
        <v>12508</v>
      </c>
      <c r="NCS1" t="s">
        <v>12509</v>
      </c>
      <c r="NCT1" t="s">
        <v>12510</v>
      </c>
      <c r="NCU1" t="s">
        <v>12511</v>
      </c>
      <c r="NCV1" t="s">
        <v>12512</v>
      </c>
      <c r="NCW1" t="s">
        <v>12513</v>
      </c>
      <c r="NCX1" t="s">
        <v>12514</v>
      </c>
      <c r="NCY1" t="s">
        <v>12515</v>
      </c>
      <c r="NCZ1" t="s">
        <v>12516</v>
      </c>
      <c r="NDA1" t="s">
        <v>12517</v>
      </c>
      <c r="NDB1" t="s">
        <v>12518</v>
      </c>
      <c r="NDC1" t="s">
        <v>12519</v>
      </c>
      <c r="NDD1" t="s">
        <v>12520</v>
      </c>
      <c r="NDE1" t="s">
        <v>12521</v>
      </c>
      <c r="NDF1" t="s">
        <v>12522</v>
      </c>
      <c r="NDG1" t="s">
        <v>12523</v>
      </c>
      <c r="NDH1" t="s">
        <v>12524</v>
      </c>
      <c r="NDI1" t="s">
        <v>12525</v>
      </c>
      <c r="NDJ1" t="s">
        <v>12526</v>
      </c>
      <c r="NDK1" t="s">
        <v>12527</v>
      </c>
      <c r="NDL1" t="s">
        <v>12528</v>
      </c>
      <c r="NDM1" t="s">
        <v>12529</v>
      </c>
      <c r="NDN1" t="s">
        <v>12530</v>
      </c>
      <c r="NDO1" t="s">
        <v>12531</v>
      </c>
      <c r="NDP1" t="s">
        <v>12532</v>
      </c>
      <c r="NDQ1" t="s">
        <v>12533</v>
      </c>
      <c r="NDR1" t="s">
        <v>12534</v>
      </c>
      <c r="NDS1" t="s">
        <v>12535</v>
      </c>
      <c r="NDT1" t="s">
        <v>12536</v>
      </c>
      <c r="NDU1" t="s">
        <v>12537</v>
      </c>
      <c r="NDV1" t="s">
        <v>12538</v>
      </c>
      <c r="NDW1" t="s">
        <v>12539</v>
      </c>
      <c r="NDX1" t="s">
        <v>12540</v>
      </c>
      <c r="NDY1" t="s">
        <v>12541</v>
      </c>
      <c r="NDZ1" t="s">
        <v>12542</v>
      </c>
      <c r="NEA1" t="s">
        <v>12543</v>
      </c>
      <c r="NEB1" t="s">
        <v>12544</v>
      </c>
      <c r="NEC1" t="s">
        <v>12545</v>
      </c>
      <c r="NED1" t="s">
        <v>12546</v>
      </c>
      <c r="NEE1" t="s">
        <v>12547</v>
      </c>
      <c r="NEF1" t="s">
        <v>12548</v>
      </c>
      <c r="NEG1" t="s">
        <v>12549</v>
      </c>
      <c r="NEH1" t="s">
        <v>12550</v>
      </c>
      <c r="NEI1" t="s">
        <v>12551</v>
      </c>
      <c r="NEJ1" t="s">
        <v>12552</v>
      </c>
      <c r="NEK1" t="s">
        <v>12553</v>
      </c>
      <c r="NEL1" t="s">
        <v>12554</v>
      </c>
      <c r="NEM1" t="s">
        <v>12555</v>
      </c>
      <c r="NEN1" t="s">
        <v>12556</v>
      </c>
      <c r="NEO1" t="s">
        <v>12557</v>
      </c>
      <c r="NEP1" t="s">
        <v>12558</v>
      </c>
      <c r="NEQ1" t="s">
        <v>12559</v>
      </c>
      <c r="NER1" t="s">
        <v>12560</v>
      </c>
      <c r="NES1" t="s">
        <v>12561</v>
      </c>
      <c r="NET1" t="s">
        <v>12562</v>
      </c>
      <c r="NEU1" t="s">
        <v>12563</v>
      </c>
      <c r="NEV1" t="s">
        <v>12564</v>
      </c>
      <c r="NEW1" t="s">
        <v>12565</v>
      </c>
      <c r="NEX1" t="s">
        <v>12566</v>
      </c>
      <c r="NEY1" t="s">
        <v>12567</v>
      </c>
      <c r="NEZ1" t="s">
        <v>12568</v>
      </c>
      <c r="NFA1" t="s">
        <v>12569</v>
      </c>
      <c r="NFB1" t="s">
        <v>12570</v>
      </c>
      <c r="NFC1" t="s">
        <v>12571</v>
      </c>
      <c r="NFD1" t="s">
        <v>12572</v>
      </c>
      <c r="NFE1" t="s">
        <v>12573</v>
      </c>
      <c r="NFF1" t="s">
        <v>12574</v>
      </c>
      <c r="NFG1" t="s">
        <v>12575</v>
      </c>
      <c r="NFH1" t="s">
        <v>12576</v>
      </c>
      <c r="NFI1" t="s">
        <v>12577</v>
      </c>
      <c r="NFJ1" t="s">
        <v>12578</v>
      </c>
      <c r="NFK1" t="s">
        <v>12579</v>
      </c>
      <c r="NFL1" t="s">
        <v>12580</v>
      </c>
      <c r="NFM1" t="s">
        <v>12581</v>
      </c>
      <c r="NFN1" t="s">
        <v>12582</v>
      </c>
      <c r="NFO1" t="s">
        <v>12583</v>
      </c>
      <c r="NFP1" t="s">
        <v>12584</v>
      </c>
      <c r="NFQ1" t="s">
        <v>12585</v>
      </c>
      <c r="NFR1" t="s">
        <v>12586</v>
      </c>
      <c r="NFS1" t="s">
        <v>12587</v>
      </c>
      <c r="NFT1" t="s">
        <v>12588</v>
      </c>
      <c r="NFU1" t="s">
        <v>12589</v>
      </c>
      <c r="NFV1" t="s">
        <v>12590</v>
      </c>
      <c r="NFW1" t="s">
        <v>12591</v>
      </c>
      <c r="NFX1" t="s">
        <v>12592</v>
      </c>
      <c r="NFY1" t="s">
        <v>12593</v>
      </c>
      <c r="NFZ1" t="s">
        <v>12594</v>
      </c>
      <c r="NGA1" t="s">
        <v>12595</v>
      </c>
      <c r="NGB1" t="s">
        <v>12596</v>
      </c>
      <c r="NGC1" t="s">
        <v>12597</v>
      </c>
      <c r="NGD1" t="s">
        <v>12598</v>
      </c>
      <c r="NGE1" t="s">
        <v>12599</v>
      </c>
      <c r="NGF1" t="s">
        <v>12600</v>
      </c>
      <c r="NGG1" t="s">
        <v>12601</v>
      </c>
      <c r="NGH1" t="s">
        <v>12602</v>
      </c>
      <c r="NGI1" t="s">
        <v>12603</v>
      </c>
      <c r="NGJ1" t="s">
        <v>12604</v>
      </c>
      <c r="NGK1" t="s">
        <v>12605</v>
      </c>
      <c r="NGL1" t="s">
        <v>12606</v>
      </c>
      <c r="NGM1" t="s">
        <v>12607</v>
      </c>
      <c r="NGN1" t="s">
        <v>12608</v>
      </c>
      <c r="NGO1" t="s">
        <v>12609</v>
      </c>
      <c r="NGP1" t="s">
        <v>12610</v>
      </c>
      <c r="NGQ1" t="s">
        <v>12611</v>
      </c>
      <c r="NGR1" t="s">
        <v>12612</v>
      </c>
      <c r="NGS1" t="s">
        <v>12613</v>
      </c>
      <c r="NGT1" t="s">
        <v>12614</v>
      </c>
      <c r="NGU1" t="s">
        <v>12615</v>
      </c>
      <c r="NGV1" t="s">
        <v>12616</v>
      </c>
      <c r="NGW1" t="s">
        <v>12617</v>
      </c>
      <c r="NGX1" t="s">
        <v>12618</v>
      </c>
      <c r="NGY1" t="s">
        <v>12619</v>
      </c>
      <c r="NGZ1" t="s">
        <v>12620</v>
      </c>
      <c r="NHA1" t="s">
        <v>12621</v>
      </c>
      <c r="NHB1" t="s">
        <v>12622</v>
      </c>
      <c r="NHC1" t="s">
        <v>12623</v>
      </c>
      <c r="NHD1" t="s">
        <v>12624</v>
      </c>
      <c r="NHE1" t="s">
        <v>12625</v>
      </c>
      <c r="NHF1" t="s">
        <v>12626</v>
      </c>
      <c r="NHG1" t="s">
        <v>12627</v>
      </c>
      <c r="NHH1" t="s">
        <v>12628</v>
      </c>
      <c r="NHI1" t="s">
        <v>12629</v>
      </c>
      <c r="NHJ1" t="s">
        <v>12630</v>
      </c>
      <c r="NHK1" t="s">
        <v>12631</v>
      </c>
      <c r="NHL1" t="s">
        <v>12632</v>
      </c>
      <c r="NHM1" t="s">
        <v>12633</v>
      </c>
      <c r="NHN1" t="s">
        <v>12634</v>
      </c>
      <c r="NHO1" t="s">
        <v>12635</v>
      </c>
      <c r="NHP1" t="s">
        <v>12636</v>
      </c>
      <c r="NHQ1" t="s">
        <v>12637</v>
      </c>
      <c r="NHR1" t="s">
        <v>12638</v>
      </c>
      <c r="NHS1" t="s">
        <v>12639</v>
      </c>
      <c r="NHT1" t="s">
        <v>12640</v>
      </c>
      <c r="NHU1" t="s">
        <v>12641</v>
      </c>
      <c r="NHV1" t="s">
        <v>12642</v>
      </c>
      <c r="NHW1" t="s">
        <v>12643</v>
      </c>
      <c r="NHX1" t="s">
        <v>12644</v>
      </c>
      <c r="NHY1" t="s">
        <v>12645</v>
      </c>
      <c r="NHZ1" t="s">
        <v>12646</v>
      </c>
      <c r="NIA1" t="s">
        <v>12647</v>
      </c>
      <c r="NIB1" t="s">
        <v>12648</v>
      </c>
      <c r="NIC1" t="s">
        <v>12649</v>
      </c>
      <c r="NID1" t="s">
        <v>12650</v>
      </c>
      <c r="NIE1" t="s">
        <v>12651</v>
      </c>
      <c r="NIF1" t="s">
        <v>12652</v>
      </c>
      <c r="NIG1" t="s">
        <v>12653</v>
      </c>
      <c r="NIH1" t="s">
        <v>12654</v>
      </c>
      <c r="NII1" t="s">
        <v>12655</v>
      </c>
      <c r="NIJ1" t="s">
        <v>12656</v>
      </c>
      <c r="NIK1" t="s">
        <v>12657</v>
      </c>
      <c r="NIL1" t="s">
        <v>12658</v>
      </c>
      <c r="NIM1" t="s">
        <v>12659</v>
      </c>
      <c r="NIN1" t="s">
        <v>12660</v>
      </c>
      <c r="NIO1" t="s">
        <v>12661</v>
      </c>
      <c r="NIP1" t="s">
        <v>12662</v>
      </c>
      <c r="NIQ1" t="s">
        <v>12663</v>
      </c>
      <c r="NIR1" t="s">
        <v>12664</v>
      </c>
      <c r="NIS1" t="s">
        <v>12665</v>
      </c>
      <c r="NIT1" t="s">
        <v>12666</v>
      </c>
      <c r="NIU1" t="s">
        <v>12667</v>
      </c>
      <c r="NIV1" t="s">
        <v>12668</v>
      </c>
      <c r="NIW1" t="s">
        <v>12669</v>
      </c>
      <c r="NIX1" t="s">
        <v>12670</v>
      </c>
      <c r="NIY1" t="s">
        <v>12671</v>
      </c>
      <c r="NIZ1" t="s">
        <v>12672</v>
      </c>
      <c r="NJA1" t="s">
        <v>12673</v>
      </c>
      <c r="NJB1" t="s">
        <v>12674</v>
      </c>
      <c r="NJC1" t="s">
        <v>12675</v>
      </c>
      <c r="NJD1" t="s">
        <v>12676</v>
      </c>
      <c r="NJE1" t="s">
        <v>12677</v>
      </c>
      <c r="NJF1" t="s">
        <v>12678</v>
      </c>
      <c r="NJG1" t="s">
        <v>12679</v>
      </c>
      <c r="NJH1" t="s">
        <v>12680</v>
      </c>
      <c r="NJI1" t="s">
        <v>12681</v>
      </c>
      <c r="NJJ1" t="s">
        <v>12682</v>
      </c>
      <c r="NJK1" t="s">
        <v>12683</v>
      </c>
      <c r="NJL1" t="s">
        <v>12684</v>
      </c>
      <c r="NJM1" t="s">
        <v>12685</v>
      </c>
      <c r="NJN1" t="s">
        <v>12686</v>
      </c>
      <c r="NJO1" t="s">
        <v>12687</v>
      </c>
      <c r="NJP1" t="s">
        <v>12688</v>
      </c>
      <c r="NJQ1" t="s">
        <v>12689</v>
      </c>
      <c r="NJR1" t="s">
        <v>12690</v>
      </c>
      <c r="NJS1" t="s">
        <v>12691</v>
      </c>
      <c r="NJT1" t="s">
        <v>12692</v>
      </c>
      <c r="NJU1" t="s">
        <v>12693</v>
      </c>
      <c r="NJV1" t="s">
        <v>12694</v>
      </c>
      <c r="NJW1" t="s">
        <v>12695</v>
      </c>
      <c r="NJX1" t="s">
        <v>12696</v>
      </c>
      <c r="NJY1" t="s">
        <v>12697</v>
      </c>
      <c r="NJZ1" t="s">
        <v>12698</v>
      </c>
      <c r="NKA1" t="s">
        <v>12699</v>
      </c>
      <c r="NKB1" t="s">
        <v>12700</v>
      </c>
      <c r="NKC1" t="s">
        <v>12701</v>
      </c>
      <c r="NKD1" t="s">
        <v>12702</v>
      </c>
      <c r="NKE1" t="s">
        <v>12703</v>
      </c>
      <c r="NKF1" t="s">
        <v>12704</v>
      </c>
      <c r="NKG1" t="s">
        <v>12705</v>
      </c>
      <c r="NKH1" t="s">
        <v>12706</v>
      </c>
      <c r="NKI1" t="s">
        <v>12707</v>
      </c>
      <c r="NKJ1" t="s">
        <v>12708</v>
      </c>
      <c r="NKK1" t="s">
        <v>12709</v>
      </c>
      <c r="NKL1" t="s">
        <v>12710</v>
      </c>
      <c r="NKM1" t="s">
        <v>12711</v>
      </c>
      <c r="NKN1" t="s">
        <v>12712</v>
      </c>
      <c r="NKO1" t="s">
        <v>12713</v>
      </c>
      <c r="NKP1" t="s">
        <v>12714</v>
      </c>
      <c r="NKQ1" t="s">
        <v>12715</v>
      </c>
      <c r="NKR1" t="s">
        <v>12716</v>
      </c>
      <c r="NKS1" t="s">
        <v>12717</v>
      </c>
      <c r="NKT1" t="s">
        <v>12718</v>
      </c>
      <c r="NKU1" t="s">
        <v>12719</v>
      </c>
      <c r="NKV1" t="s">
        <v>12720</v>
      </c>
      <c r="NKW1" t="s">
        <v>12721</v>
      </c>
      <c r="NKX1" t="s">
        <v>12722</v>
      </c>
      <c r="NKY1" t="s">
        <v>12723</v>
      </c>
      <c r="NKZ1" t="s">
        <v>12724</v>
      </c>
      <c r="NLA1" t="s">
        <v>12725</v>
      </c>
      <c r="NLB1" t="s">
        <v>12726</v>
      </c>
      <c r="NLC1" t="s">
        <v>12727</v>
      </c>
      <c r="NLD1" t="s">
        <v>12728</v>
      </c>
      <c r="NLE1" t="s">
        <v>12729</v>
      </c>
      <c r="NLF1" t="s">
        <v>12730</v>
      </c>
      <c r="NLG1" t="s">
        <v>12731</v>
      </c>
      <c r="NLH1" t="s">
        <v>12732</v>
      </c>
      <c r="NLI1" t="s">
        <v>12733</v>
      </c>
      <c r="NLJ1" t="s">
        <v>12734</v>
      </c>
      <c r="NLK1" t="s">
        <v>12735</v>
      </c>
      <c r="NLL1" t="s">
        <v>12736</v>
      </c>
      <c r="NLM1" t="s">
        <v>12737</v>
      </c>
      <c r="NLN1" t="s">
        <v>12738</v>
      </c>
      <c r="NLO1" t="s">
        <v>12739</v>
      </c>
      <c r="NLP1" t="s">
        <v>12740</v>
      </c>
      <c r="NLQ1" t="s">
        <v>12741</v>
      </c>
      <c r="NLR1" t="s">
        <v>12742</v>
      </c>
      <c r="NLS1" t="s">
        <v>12743</v>
      </c>
      <c r="NLT1" t="s">
        <v>12744</v>
      </c>
      <c r="NLU1" t="s">
        <v>12745</v>
      </c>
      <c r="NLV1" t="s">
        <v>12746</v>
      </c>
      <c r="NLW1" t="s">
        <v>12747</v>
      </c>
      <c r="NLX1" t="s">
        <v>12748</v>
      </c>
      <c r="NLY1" t="s">
        <v>12749</v>
      </c>
      <c r="NLZ1" t="s">
        <v>12750</v>
      </c>
      <c r="NMA1" t="s">
        <v>12751</v>
      </c>
      <c r="NMB1" t="s">
        <v>12752</v>
      </c>
      <c r="NMC1" t="s">
        <v>12753</v>
      </c>
      <c r="NMD1" t="s">
        <v>12754</v>
      </c>
      <c r="NME1" t="s">
        <v>12755</v>
      </c>
      <c r="NMF1" t="s">
        <v>12756</v>
      </c>
      <c r="NMG1" t="s">
        <v>12757</v>
      </c>
      <c r="NMH1" t="s">
        <v>12758</v>
      </c>
      <c r="NMI1" t="s">
        <v>12759</v>
      </c>
      <c r="NMJ1" t="s">
        <v>12760</v>
      </c>
      <c r="NMK1" t="s">
        <v>12761</v>
      </c>
      <c r="NML1" t="s">
        <v>12762</v>
      </c>
      <c r="NMM1" t="s">
        <v>12763</v>
      </c>
      <c r="NMN1" t="s">
        <v>12764</v>
      </c>
      <c r="NMO1" t="s">
        <v>12765</v>
      </c>
      <c r="NMP1" t="s">
        <v>12766</v>
      </c>
      <c r="NMQ1" t="s">
        <v>12767</v>
      </c>
      <c r="NMR1" t="s">
        <v>12768</v>
      </c>
      <c r="NMS1" t="s">
        <v>12769</v>
      </c>
      <c r="NMT1" t="s">
        <v>12770</v>
      </c>
      <c r="NMU1" t="s">
        <v>12771</v>
      </c>
      <c r="NMV1" t="s">
        <v>12772</v>
      </c>
      <c r="NMW1" t="s">
        <v>12773</v>
      </c>
      <c r="NMX1" t="s">
        <v>12774</v>
      </c>
      <c r="NMY1" t="s">
        <v>12775</v>
      </c>
      <c r="NMZ1" t="s">
        <v>12776</v>
      </c>
      <c r="NNA1" t="s">
        <v>12777</v>
      </c>
      <c r="NNB1" t="s">
        <v>12778</v>
      </c>
      <c r="NNC1" t="s">
        <v>12779</v>
      </c>
      <c r="NND1" t="s">
        <v>12780</v>
      </c>
      <c r="NNE1" t="s">
        <v>12781</v>
      </c>
      <c r="NNF1" t="s">
        <v>12782</v>
      </c>
      <c r="NNG1" t="s">
        <v>12783</v>
      </c>
      <c r="NNH1" t="s">
        <v>12784</v>
      </c>
      <c r="NNI1" t="s">
        <v>12785</v>
      </c>
      <c r="NNJ1" t="s">
        <v>12786</v>
      </c>
      <c r="NNK1" t="s">
        <v>12787</v>
      </c>
      <c r="NNL1" t="s">
        <v>12788</v>
      </c>
      <c r="NNM1" t="s">
        <v>12789</v>
      </c>
      <c r="NNN1" t="s">
        <v>12790</v>
      </c>
      <c r="NNO1" t="s">
        <v>12791</v>
      </c>
      <c r="NNP1" t="s">
        <v>12792</v>
      </c>
      <c r="NNQ1" t="s">
        <v>12793</v>
      </c>
      <c r="NNR1" t="s">
        <v>12794</v>
      </c>
      <c r="NNS1" t="s">
        <v>12795</v>
      </c>
      <c r="NNT1" t="s">
        <v>12796</v>
      </c>
      <c r="NNU1" t="s">
        <v>12797</v>
      </c>
      <c r="NNV1" t="s">
        <v>12798</v>
      </c>
      <c r="NNW1" t="s">
        <v>12799</v>
      </c>
      <c r="NNX1" t="s">
        <v>12800</v>
      </c>
      <c r="NNY1" t="s">
        <v>12801</v>
      </c>
      <c r="NNZ1" t="s">
        <v>12802</v>
      </c>
      <c r="NOA1" t="s">
        <v>12803</v>
      </c>
      <c r="NOB1" t="s">
        <v>12804</v>
      </c>
      <c r="NOC1" t="s">
        <v>12805</v>
      </c>
      <c r="NOD1" t="s">
        <v>12806</v>
      </c>
      <c r="NOE1" t="s">
        <v>12807</v>
      </c>
      <c r="NOF1" t="s">
        <v>12808</v>
      </c>
      <c r="NOG1" t="s">
        <v>12809</v>
      </c>
      <c r="NOH1" t="s">
        <v>12810</v>
      </c>
      <c r="NOI1" t="s">
        <v>12811</v>
      </c>
      <c r="NOJ1" t="s">
        <v>12812</v>
      </c>
      <c r="NOK1" t="s">
        <v>12813</v>
      </c>
      <c r="NOL1" t="s">
        <v>12814</v>
      </c>
      <c r="NOM1" t="s">
        <v>12815</v>
      </c>
      <c r="NON1" t="s">
        <v>12816</v>
      </c>
      <c r="NOO1" t="s">
        <v>12817</v>
      </c>
      <c r="NOP1" t="s">
        <v>12818</v>
      </c>
      <c r="NOQ1" t="s">
        <v>12819</v>
      </c>
      <c r="NOR1" t="s">
        <v>12820</v>
      </c>
      <c r="NOS1" t="s">
        <v>12821</v>
      </c>
      <c r="NOT1" t="s">
        <v>12822</v>
      </c>
      <c r="NOU1" t="s">
        <v>12823</v>
      </c>
      <c r="NOV1" t="s">
        <v>12824</v>
      </c>
      <c r="NOW1" t="s">
        <v>12825</v>
      </c>
      <c r="NOX1" t="s">
        <v>12826</v>
      </c>
      <c r="NOY1" t="s">
        <v>12827</v>
      </c>
      <c r="NOZ1" t="s">
        <v>12828</v>
      </c>
      <c r="NPA1" t="s">
        <v>12829</v>
      </c>
      <c r="NPB1" t="s">
        <v>12830</v>
      </c>
      <c r="NPC1" t="s">
        <v>12831</v>
      </c>
      <c r="NPD1" t="s">
        <v>12832</v>
      </c>
      <c r="NPE1" t="s">
        <v>12833</v>
      </c>
      <c r="NPF1" t="s">
        <v>12834</v>
      </c>
      <c r="NPG1" t="s">
        <v>12835</v>
      </c>
      <c r="NPH1" t="s">
        <v>12836</v>
      </c>
      <c r="NPI1" t="s">
        <v>12837</v>
      </c>
      <c r="NPJ1" t="s">
        <v>12838</v>
      </c>
      <c r="NPK1" t="s">
        <v>12839</v>
      </c>
      <c r="NPL1" t="s">
        <v>12840</v>
      </c>
      <c r="NPM1" t="s">
        <v>12841</v>
      </c>
      <c r="NPN1" t="s">
        <v>12842</v>
      </c>
      <c r="NPO1" t="s">
        <v>12843</v>
      </c>
      <c r="NPP1" t="s">
        <v>12844</v>
      </c>
      <c r="NPQ1" t="s">
        <v>12845</v>
      </c>
      <c r="NPR1" t="s">
        <v>12846</v>
      </c>
      <c r="NPS1" t="s">
        <v>12847</v>
      </c>
      <c r="NPT1" t="s">
        <v>12848</v>
      </c>
      <c r="NPU1" t="s">
        <v>12849</v>
      </c>
      <c r="NPV1" t="s">
        <v>12850</v>
      </c>
      <c r="NPW1" t="s">
        <v>12851</v>
      </c>
      <c r="NPX1" t="s">
        <v>12852</v>
      </c>
      <c r="NPY1" t="s">
        <v>12853</v>
      </c>
      <c r="NPZ1" t="s">
        <v>12854</v>
      </c>
      <c r="NQA1" t="s">
        <v>12855</v>
      </c>
      <c r="NQB1" t="s">
        <v>12856</v>
      </c>
      <c r="NQC1" t="s">
        <v>12857</v>
      </c>
      <c r="NQD1" t="s">
        <v>12858</v>
      </c>
      <c r="NQE1" t="s">
        <v>12859</v>
      </c>
      <c r="NQF1" t="s">
        <v>12860</v>
      </c>
      <c r="NQG1" t="s">
        <v>12861</v>
      </c>
      <c r="NQH1" t="s">
        <v>12862</v>
      </c>
      <c r="NQI1" t="s">
        <v>12863</v>
      </c>
      <c r="NQJ1" t="s">
        <v>12864</v>
      </c>
      <c r="NQK1" t="s">
        <v>12865</v>
      </c>
      <c r="NQL1" t="s">
        <v>12866</v>
      </c>
      <c r="NQM1" t="s">
        <v>12867</v>
      </c>
      <c r="NQN1" t="s">
        <v>12868</v>
      </c>
      <c r="NQO1" t="s">
        <v>12869</v>
      </c>
      <c r="NQP1" t="s">
        <v>12870</v>
      </c>
      <c r="NQQ1" t="s">
        <v>12871</v>
      </c>
      <c r="NQR1" t="s">
        <v>12872</v>
      </c>
      <c r="NQS1" t="s">
        <v>12873</v>
      </c>
      <c r="NQT1" t="s">
        <v>12874</v>
      </c>
      <c r="NQU1" t="s">
        <v>12875</v>
      </c>
      <c r="NQV1" t="s">
        <v>12876</v>
      </c>
      <c r="NQW1" t="s">
        <v>12877</v>
      </c>
      <c r="NQX1" t="s">
        <v>12878</v>
      </c>
      <c r="NQY1" t="s">
        <v>12879</v>
      </c>
      <c r="NQZ1" t="s">
        <v>12880</v>
      </c>
      <c r="NRA1" t="s">
        <v>12881</v>
      </c>
      <c r="NRB1" t="s">
        <v>12882</v>
      </c>
      <c r="NRC1" t="s">
        <v>12883</v>
      </c>
      <c r="NRD1" t="s">
        <v>12884</v>
      </c>
      <c r="NRE1" t="s">
        <v>12885</v>
      </c>
      <c r="NRF1" t="s">
        <v>12886</v>
      </c>
      <c r="NRG1" t="s">
        <v>12887</v>
      </c>
      <c r="NRH1" t="s">
        <v>12888</v>
      </c>
      <c r="NRI1" t="s">
        <v>12889</v>
      </c>
      <c r="NRJ1" t="s">
        <v>12890</v>
      </c>
      <c r="NRK1" t="s">
        <v>12891</v>
      </c>
      <c r="NRL1" t="s">
        <v>12892</v>
      </c>
      <c r="NRM1" t="s">
        <v>12893</v>
      </c>
      <c r="NRN1" t="s">
        <v>12894</v>
      </c>
      <c r="NRO1" t="s">
        <v>12895</v>
      </c>
      <c r="NRP1" t="s">
        <v>12896</v>
      </c>
      <c r="NRQ1" t="s">
        <v>12897</v>
      </c>
      <c r="NRR1" t="s">
        <v>12898</v>
      </c>
      <c r="NRS1" t="s">
        <v>12899</v>
      </c>
      <c r="NRT1" t="s">
        <v>12900</v>
      </c>
      <c r="NRU1" t="s">
        <v>12901</v>
      </c>
      <c r="NRV1" t="s">
        <v>12902</v>
      </c>
      <c r="NRW1" t="s">
        <v>12903</v>
      </c>
      <c r="NRX1" t="s">
        <v>12904</v>
      </c>
      <c r="NRY1" t="s">
        <v>12905</v>
      </c>
      <c r="NRZ1" t="s">
        <v>12906</v>
      </c>
      <c r="NSA1" t="s">
        <v>12907</v>
      </c>
      <c r="NSB1" t="s">
        <v>12908</v>
      </c>
      <c r="NSC1" t="s">
        <v>12909</v>
      </c>
      <c r="NSD1" t="s">
        <v>12910</v>
      </c>
      <c r="NSE1" t="s">
        <v>12911</v>
      </c>
      <c r="NSF1" t="s">
        <v>12912</v>
      </c>
      <c r="NSG1" t="s">
        <v>12913</v>
      </c>
      <c r="NSH1" t="s">
        <v>12914</v>
      </c>
      <c r="NSI1" t="s">
        <v>12915</v>
      </c>
      <c r="NSJ1" t="s">
        <v>12916</v>
      </c>
      <c r="NSK1" t="s">
        <v>12917</v>
      </c>
      <c r="NSL1" t="s">
        <v>12918</v>
      </c>
      <c r="NSM1" t="s">
        <v>12919</v>
      </c>
      <c r="NSN1" t="s">
        <v>12920</v>
      </c>
      <c r="NSO1" t="s">
        <v>12921</v>
      </c>
      <c r="NSP1" t="s">
        <v>12922</v>
      </c>
      <c r="NSQ1" t="s">
        <v>12923</v>
      </c>
      <c r="NSR1" t="s">
        <v>12924</v>
      </c>
      <c r="NSS1" t="s">
        <v>12925</v>
      </c>
      <c r="NST1" t="s">
        <v>12926</v>
      </c>
      <c r="NSU1" t="s">
        <v>12927</v>
      </c>
      <c r="NSV1" t="s">
        <v>12928</v>
      </c>
      <c r="NSW1" t="s">
        <v>12929</v>
      </c>
      <c r="NSX1" t="s">
        <v>12930</v>
      </c>
      <c r="NSY1" t="s">
        <v>12931</v>
      </c>
      <c r="NSZ1" t="s">
        <v>12932</v>
      </c>
      <c r="NTA1" t="s">
        <v>12933</v>
      </c>
      <c r="NTB1" t="s">
        <v>12934</v>
      </c>
      <c r="NTC1" t="s">
        <v>12935</v>
      </c>
      <c r="NTD1" t="s">
        <v>12936</v>
      </c>
      <c r="NTE1" t="s">
        <v>12937</v>
      </c>
      <c r="NTF1" t="s">
        <v>12938</v>
      </c>
      <c r="NTG1" t="s">
        <v>12939</v>
      </c>
      <c r="NTH1" t="s">
        <v>12940</v>
      </c>
      <c r="NTI1" t="s">
        <v>12941</v>
      </c>
      <c r="NTJ1" t="s">
        <v>12942</v>
      </c>
      <c r="NTK1" t="s">
        <v>12943</v>
      </c>
      <c r="NTL1" t="s">
        <v>12944</v>
      </c>
      <c r="NTM1" t="s">
        <v>12945</v>
      </c>
      <c r="NTN1" t="s">
        <v>12946</v>
      </c>
      <c r="NTO1" t="s">
        <v>12947</v>
      </c>
      <c r="NTP1" t="s">
        <v>12948</v>
      </c>
      <c r="NTQ1" t="s">
        <v>12949</v>
      </c>
      <c r="NTR1" t="s">
        <v>12950</v>
      </c>
      <c r="NTS1" t="s">
        <v>12951</v>
      </c>
      <c r="NTT1" t="s">
        <v>12952</v>
      </c>
      <c r="NTU1" t="s">
        <v>12953</v>
      </c>
      <c r="NTV1" t="s">
        <v>12954</v>
      </c>
      <c r="NTW1" t="s">
        <v>12955</v>
      </c>
      <c r="NTX1" t="s">
        <v>12956</v>
      </c>
      <c r="NTY1" t="s">
        <v>12957</v>
      </c>
      <c r="NTZ1" t="s">
        <v>12958</v>
      </c>
      <c r="NUA1" t="s">
        <v>12959</v>
      </c>
      <c r="NUB1" t="s">
        <v>12960</v>
      </c>
      <c r="NUC1" t="s">
        <v>12961</v>
      </c>
      <c r="NUD1" t="s">
        <v>12962</v>
      </c>
      <c r="NUE1" t="s">
        <v>12963</v>
      </c>
      <c r="NUF1" t="s">
        <v>12964</v>
      </c>
      <c r="NUG1" t="s">
        <v>12965</v>
      </c>
      <c r="NUH1" t="s">
        <v>12966</v>
      </c>
      <c r="NUI1" t="s">
        <v>12967</v>
      </c>
      <c r="NUJ1" t="s">
        <v>12968</v>
      </c>
      <c r="NUK1" t="s">
        <v>12969</v>
      </c>
      <c r="NUL1" t="s">
        <v>12970</v>
      </c>
      <c r="NUM1" t="s">
        <v>12971</v>
      </c>
      <c r="NUN1" t="s">
        <v>12972</v>
      </c>
      <c r="NUO1" t="s">
        <v>12973</v>
      </c>
      <c r="NUP1" t="s">
        <v>12974</v>
      </c>
      <c r="NUQ1" t="s">
        <v>12975</v>
      </c>
      <c r="NUR1" t="s">
        <v>12976</v>
      </c>
      <c r="NUS1" t="s">
        <v>12977</v>
      </c>
      <c r="NUT1" t="s">
        <v>12978</v>
      </c>
      <c r="NUU1" t="s">
        <v>12979</v>
      </c>
      <c r="NUV1" t="s">
        <v>12980</v>
      </c>
      <c r="NUW1" t="s">
        <v>12981</v>
      </c>
      <c r="NUX1" t="s">
        <v>12982</v>
      </c>
      <c r="NUY1" t="s">
        <v>12983</v>
      </c>
      <c r="NUZ1" t="s">
        <v>12984</v>
      </c>
      <c r="NVA1" t="s">
        <v>12985</v>
      </c>
      <c r="NVB1" t="s">
        <v>12986</v>
      </c>
      <c r="NVC1" t="s">
        <v>12987</v>
      </c>
      <c r="NVD1" t="s">
        <v>12988</v>
      </c>
      <c r="NVE1" t="s">
        <v>12989</v>
      </c>
      <c r="NVF1" t="s">
        <v>12990</v>
      </c>
      <c r="NVG1" t="s">
        <v>12991</v>
      </c>
      <c r="NVH1" t="s">
        <v>12992</v>
      </c>
      <c r="NVI1" t="s">
        <v>12993</v>
      </c>
      <c r="NVJ1" t="s">
        <v>12994</v>
      </c>
      <c r="NVK1" t="s">
        <v>12995</v>
      </c>
      <c r="NVL1" t="s">
        <v>12996</v>
      </c>
      <c r="NVM1" t="s">
        <v>12997</v>
      </c>
      <c r="NVN1" t="s">
        <v>12998</v>
      </c>
      <c r="NVO1" t="s">
        <v>12999</v>
      </c>
      <c r="NVP1" t="s">
        <v>13000</v>
      </c>
      <c r="NVQ1" t="s">
        <v>13001</v>
      </c>
      <c r="NVR1" t="s">
        <v>13002</v>
      </c>
      <c r="NVS1" t="s">
        <v>13003</v>
      </c>
      <c r="NVT1" t="s">
        <v>13004</v>
      </c>
      <c r="NVU1" t="s">
        <v>13005</v>
      </c>
      <c r="NVV1" t="s">
        <v>13006</v>
      </c>
      <c r="NVW1" t="s">
        <v>13007</v>
      </c>
      <c r="NVX1" t="s">
        <v>13008</v>
      </c>
      <c r="NVY1" t="s">
        <v>13009</v>
      </c>
      <c r="NVZ1" t="s">
        <v>13010</v>
      </c>
      <c r="NWA1" t="s">
        <v>13011</v>
      </c>
      <c r="NWB1" t="s">
        <v>13012</v>
      </c>
      <c r="NWC1" t="s">
        <v>13013</v>
      </c>
      <c r="NWD1" t="s">
        <v>13014</v>
      </c>
      <c r="NWE1" t="s">
        <v>13015</v>
      </c>
      <c r="NWF1" t="s">
        <v>13016</v>
      </c>
      <c r="NWG1" t="s">
        <v>13017</v>
      </c>
      <c r="NWH1" t="s">
        <v>13018</v>
      </c>
      <c r="NWI1" t="s">
        <v>13019</v>
      </c>
      <c r="NWJ1" t="s">
        <v>13020</v>
      </c>
      <c r="NWK1" t="s">
        <v>13021</v>
      </c>
      <c r="NWL1" t="s">
        <v>13022</v>
      </c>
      <c r="NWM1" t="s">
        <v>13023</v>
      </c>
      <c r="NWN1" t="s">
        <v>13024</v>
      </c>
      <c r="NWO1" t="s">
        <v>13025</v>
      </c>
      <c r="NWP1" t="s">
        <v>13026</v>
      </c>
      <c r="NWQ1" t="s">
        <v>13027</v>
      </c>
      <c r="NWR1" t="s">
        <v>13028</v>
      </c>
      <c r="NWS1" t="s">
        <v>13029</v>
      </c>
      <c r="NWT1" t="s">
        <v>13030</v>
      </c>
      <c r="NWU1" t="s">
        <v>13031</v>
      </c>
      <c r="NWV1" t="s">
        <v>13032</v>
      </c>
      <c r="NWW1" t="s">
        <v>13033</v>
      </c>
      <c r="NWX1" t="s">
        <v>13034</v>
      </c>
      <c r="NWY1" t="s">
        <v>13035</v>
      </c>
      <c r="NWZ1" t="s">
        <v>13036</v>
      </c>
      <c r="NXA1" t="s">
        <v>13037</v>
      </c>
      <c r="NXB1" t="s">
        <v>13038</v>
      </c>
      <c r="NXC1" t="s">
        <v>13039</v>
      </c>
      <c r="NXD1" t="s">
        <v>13040</v>
      </c>
      <c r="NXE1" t="s">
        <v>13041</v>
      </c>
      <c r="NXF1" t="s">
        <v>13042</v>
      </c>
      <c r="NXG1" t="s">
        <v>13043</v>
      </c>
      <c r="NXH1" t="s">
        <v>13044</v>
      </c>
      <c r="NXI1" t="s">
        <v>13045</v>
      </c>
      <c r="NXJ1" t="s">
        <v>13046</v>
      </c>
      <c r="NXK1" t="s">
        <v>13047</v>
      </c>
      <c r="NXL1" t="s">
        <v>13048</v>
      </c>
      <c r="NXM1" t="s">
        <v>13049</v>
      </c>
      <c r="NXN1" t="s">
        <v>13050</v>
      </c>
      <c r="NXO1" t="s">
        <v>13051</v>
      </c>
      <c r="NXP1" t="s">
        <v>13052</v>
      </c>
      <c r="NXQ1" t="s">
        <v>13053</v>
      </c>
      <c r="NXR1" t="s">
        <v>13054</v>
      </c>
      <c r="NXS1" t="s">
        <v>13055</v>
      </c>
      <c r="NXT1" t="s">
        <v>13056</v>
      </c>
      <c r="NXU1" t="s">
        <v>13057</v>
      </c>
      <c r="NXV1" t="s">
        <v>13058</v>
      </c>
      <c r="NXW1" t="s">
        <v>13059</v>
      </c>
      <c r="NXX1" t="s">
        <v>13060</v>
      </c>
      <c r="NXY1" t="s">
        <v>13061</v>
      </c>
      <c r="NXZ1" t="s">
        <v>13062</v>
      </c>
      <c r="NYA1" t="s">
        <v>13063</v>
      </c>
      <c r="NYB1" t="s">
        <v>13064</v>
      </c>
      <c r="NYC1" t="s">
        <v>13065</v>
      </c>
      <c r="NYD1" t="s">
        <v>13066</v>
      </c>
      <c r="NYE1" t="s">
        <v>13067</v>
      </c>
      <c r="NYF1" t="s">
        <v>13068</v>
      </c>
      <c r="NYG1" t="s">
        <v>13069</v>
      </c>
      <c r="NYH1" t="s">
        <v>13070</v>
      </c>
      <c r="NYI1" t="s">
        <v>13071</v>
      </c>
      <c r="NYJ1" t="s">
        <v>13072</v>
      </c>
      <c r="NYK1" t="s">
        <v>13073</v>
      </c>
      <c r="NYL1" t="s">
        <v>13074</v>
      </c>
      <c r="NYM1" t="s">
        <v>13075</v>
      </c>
      <c r="NYN1" t="s">
        <v>13076</v>
      </c>
      <c r="NYO1" t="s">
        <v>13077</v>
      </c>
      <c r="NYP1" t="s">
        <v>13078</v>
      </c>
      <c r="NYQ1" t="s">
        <v>13079</v>
      </c>
      <c r="NYR1" t="s">
        <v>13080</v>
      </c>
      <c r="NYS1" t="s">
        <v>13081</v>
      </c>
      <c r="NYT1" t="s">
        <v>13082</v>
      </c>
      <c r="NYU1" t="s">
        <v>13083</v>
      </c>
      <c r="NYV1" t="s">
        <v>13084</v>
      </c>
      <c r="NYW1" t="s">
        <v>13085</v>
      </c>
      <c r="NYX1" t="s">
        <v>13086</v>
      </c>
      <c r="NYY1" t="s">
        <v>13087</v>
      </c>
      <c r="NYZ1" t="s">
        <v>13088</v>
      </c>
      <c r="NZA1" t="s">
        <v>13089</v>
      </c>
      <c r="NZB1" t="s">
        <v>13090</v>
      </c>
      <c r="NZC1" t="s">
        <v>13091</v>
      </c>
      <c r="NZD1" t="s">
        <v>13092</v>
      </c>
      <c r="NZE1" t="s">
        <v>13093</v>
      </c>
      <c r="NZF1" t="s">
        <v>13094</v>
      </c>
      <c r="NZG1" t="s">
        <v>13095</v>
      </c>
      <c r="NZH1" t="s">
        <v>13096</v>
      </c>
      <c r="NZI1" t="s">
        <v>13097</v>
      </c>
      <c r="NZJ1" t="s">
        <v>13098</v>
      </c>
      <c r="NZK1" t="s">
        <v>13099</v>
      </c>
      <c r="NZL1" t="s">
        <v>13100</v>
      </c>
      <c r="NZM1" t="s">
        <v>13101</v>
      </c>
      <c r="NZN1" t="s">
        <v>13102</v>
      </c>
      <c r="NZO1" t="s">
        <v>13103</v>
      </c>
      <c r="NZP1" t="s">
        <v>13104</v>
      </c>
      <c r="NZQ1" t="s">
        <v>13105</v>
      </c>
      <c r="NZR1" t="s">
        <v>13106</v>
      </c>
      <c r="NZS1" t="s">
        <v>13107</v>
      </c>
      <c r="NZT1" t="s">
        <v>13108</v>
      </c>
      <c r="NZU1" t="s">
        <v>13109</v>
      </c>
      <c r="NZV1" t="s">
        <v>13110</v>
      </c>
      <c r="NZW1" t="s">
        <v>13111</v>
      </c>
      <c r="NZX1" t="s">
        <v>13112</v>
      </c>
      <c r="NZY1" t="s">
        <v>13113</v>
      </c>
      <c r="NZZ1" t="s">
        <v>13114</v>
      </c>
      <c r="OAA1" t="s">
        <v>13115</v>
      </c>
      <c r="OAB1" t="s">
        <v>13116</v>
      </c>
      <c r="OAC1" t="s">
        <v>13117</v>
      </c>
      <c r="OAD1" t="s">
        <v>13118</v>
      </c>
      <c r="OAE1" t="s">
        <v>13119</v>
      </c>
      <c r="OAF1" t="s">
        <v>13120</v>
      </c>
      <c r="OAG1" t="s">
        <v>13121</v>
      </c>
      <c r="OAH1" t="s">
        <v>13122</v>
      </c>
      <c r="OAI1" t="s">
        <v>13123</v>
      </c>
      <c r="OAJ1" t="s">
        <v>13124</v>
      </c>
      <c r="OAK1" t="s">
        <v>13125</v>
      </c>
      <c r="OAL1" t="s">
        <v>13126</v>
      </c>
      <c r="OAM1" t="s">
        <v>13127</v>
      </c>
      <c r="OAN1" t="s">
        <v>13128</v>
      </c>
      <c r="OAO1" t="s">
        <v>13129</v>
      </c>
      <c r="OAP1" t="s">
        <v>13130</v>
      </c>
      <c r="OAQ1" t="s">
        <v>13131</v>
      </c>
      <c r="OAR1" t="s">
        <v>13132</v>
      </c>
      <c r="OAS1" t="s">
        <v>13133</v>
      </c>
      <c r="OAT1" t="s">
        <v>13134</v>
      </c>
      <c r="OAU1" t="s">
        <v>13135</v>
      </c>
      <c r="OAV1" t="s">
        <v>13136</v>
      </c>
      <c r="OAW1" t="s">
        <v>13137</v>
      </c>
      <c r="OAX1" t="s">
        <v>13138</v>
      </c>
      <c r="OAY1" t="s">
        <v>13139</v>
      </c>
      <c r="OAZ1" t="s">
        <v>13140</v>
      </c>
      <c r="OBA1" t="s">
        <v>13141</v>
      </c>
      <c r="OBB1" t="s">
        <v>13142</v>
      </c>
      <c r="OBC1" t="s">
        <v>13143</v>
      </c>
      <c r="OBD1" t="s">
        <v>13144</v>
      </c>
      <c r="OBE1" t="s">
        <v>13145</v>
      </c>
      <c r="OBF1" t="s">
        <v>13146</v>
      </c>
      <c r="OBG1" t="s">
        <v>13147</v>
      </c>
      <c r="OBH1" t="s">
        <v>13148</v>
      </c>
      <c r="OBI1" t="s">
        <v>13149</v>
      </c>
      <c r="OBJ1" t="s">
        <v>13150</v>
      </c>
      <c r="OBK1" t="s">
        <v>13151</v>
      </c>
      <c r="OBL1" t="s">
        <v>13152</v>
      </c>
      <c r="OBM1" t="s">
        <v>13153</v>
      </c>
      <c r="OBN1" t="s">
        <v>13154</v>
      </c>
      <c r="OBO1" t="s">
        <v>13155</v>
      </c>
      <c r="OBP1" t="s">
        <v>13156</v>
      </c>
      <c r="OBQ1" t="s">
        <v>13157</v>
      </c>
      <c r="OBR1" t="s">
        <v>13158</v>
      </c>
      <c r="OBS1" t="s">
        <v>13159</v>
      </c>
      <c r="OBT1" t="s">
        <v>13160</v>
      </c>
      <c r="OBU1" t="s">
        <v>13161</v>
      </c>
      <c r="OBV1" t="s">
        <v>13162</v>
      </c>
      <c r="OBW1" t="s">
        <v>13163</v>
      </c>
      <c r="OBX1" t="s">
        <v>13164</v>
      </c>
      <c r="OBY1" t="s">
        <v>13165</v>
      </c>
      <c r="OBZ1" t="s">
        <v>13166</v>
      </c>
      <c r="OCA1" t="s">
        <v>13167</v>
      </c>
      <c r="OCB1" t="s">
        <v>13168</v>
      </c>
      <c r="OCC1" t="s">
        <v>13169</v>
      </c>
      <c r="OCD1" t="s">
        <v>13170</v>
      </c>
      <c r="OCE1" t="s">
        <v>13171</v>
      </c>
      <c r="OCF1" t="s">
        <v>13172</v>
      </c>
      <c r="OCG1" t="s">
        <v>13173</v>
      </c>
      <c r="OCH1" t="s">
        <v>13174</v>
      </c>
      <c r="OCI1" t="s">
        <v>13175</v>
      </c>
      <c r="OCJ1" t="s">
        <v>13176</v>
      </c>
      <c r="OCK1" t="s">
        <v>13177</v>
      </c>
      <c r="OCL1" t="s">
        <v>13178</v>
      </c>
      <c r="OCM1" t="s">
        <v>13179</v>
      </c>
      <c r="OCN1" t="s">
        <v>13180</v>
      </c>
      <c r="OCO1" t="s">
        <v>13181</v>
      </c>
      <c r="OCP1" t="s">
        <v>13182</v>
      </c>
      <c r="OCQ1" t="s">
        <v>13183</v>
      </c>
      <c r="OCR1" t="s">
        <v>13184</v>
      </c>
      <c r="OCS1" t="s">
        <v>13185</v>
      </c>
      <c r="OCT1" t="s">
        <v>13186</v>
      </c>
      <c r="OCU1" t="s">
        <v>13187</v>
      </c>
      <c r="OCV1" t="s">
        <v>13188</v>
      </c>
      <c r="OCW1" t="s">
        <v>13189</v>
      </c>
      <c r="OCX1" t="s">
        <v>13190</v>
      </c>
      <c r="OCY1" t="s">
        <v>13191</v>
      </c>
      <c r="OCZ1" t="s">
        <v>13192</v>
      </c>
      <c r="ODA1" t="s">
        <v>13193</v>
      </c>
      <c r="ODB1" t="s">
        <v>13194</v>
      </c>
      <c r="ODC1" t="s">
        <v>13195</v>
      </c>
      <c r="ODD1" t="s">
        <v>13196</v>
      </c>
      <c r="ODE1" t="s">
        <v>13197</v>
      </c>
      <c r="ODF1" t="s">
        <v>13198</v>
      </c>
      <c r="ODG1" t="s">
        <v>13199</v>
      </c>
      <c r="ODH1" t="s">
        <v>13200</v>
      </c>
      <c r="ODI1" t="s">
        <v>13201</v>
      </c>
      <c r="ODJ1" t="s">
        <v>13202</v>
      </c>
      <c r="ODK1" t="s">
        <v>13203</v>
      </c>
      <c r="ODL1" t="s">
        <v>13204</v>
      </c>
      <c r="ODM1" t="s">
        <v>13205</v>
      </c>
      <c r="ODN1" t="s">
        <v>13206</v>
      </c>
      <c r="ODO1" t="s">
        <v>13207</v>
      </c>
      <c r="ODP1" t="s">
        <v>13208</v>
      </c>
      <c r="ODQ1" t="s">
        <v>13209</v>
      </c>
      <c r="ODR1" t="s">
        <v>13210</v>
      </c>
      <c r="ODS1" t="s">
        <v>13211</v>
      </c>
      <c r="ODT1" t="s">
        <v>13212</v>
      </c>
      <c r="ODU1" t="s">
        <v>13213</v>
      </c>
      <c r="ODV1" t="s">
        <v>13214</v>
      </c>
      <c r="ODW1" t="s">
        <v>13215</v>
      </c>
      <c r="ODX1" t="s">
        <v>13216</v>
      </c>
      <c r="ODY1" t="s">
        <v>13217</v>
      </c>
      <c r="ODZ1" t="s">
        <v>13218</v>
      </c>
      <c r="OEA1" t="s">
        <v>13219</v>
      </c>
      <c r="OEB1" t="s">
        <v>13220</v>
      </c>
      <c r="OEC1" t="s">
        <v>13221</v>
      </c>
      <c r="OED1" t="s">
        <v>13222</v>
      </c>
      <c r="OEE1" t="s">
        <v>13223</v>
      </c>
      <c r="OEF1" t="s">
        <v>13224</v>
      </c>
      <c r="OEG1" t="s">
        <v>13225</v>
      </c>
      <c r="OEH1" t="s">
        <v>13226</v>
      </c>
      <c r="OEI1" t="s">
        <v>13227</v>
      </c>
      <c r="OEJ1" t="s">
        <v>13228</v>
      </c>
      <c r="OEK1" t="s">
        <v>13229</v>
      </c>
      <c r="OEL1" t="s">
        <v>13230</v>
      </c>
      <c r="OEM1" t="s">
        <v>13231</v>
      </c>
      <c r="OEN1" t="s">
        <v>13232</v>
      </c>
      <c r="OEO1" t="s">
        <v>13233</v>
      </c>
      <c r="OEP1" t="s">
        <v>13234</v>
      </c>
      <c r="OEQ1" t="s">
        <v>13235</v>
      </c>
      <c r="OER1" t="s">
        <v>13236</v>
      </c>
      <c r="OES1" t="s">
        <v>13237</v>
      </c>
      <c r="OET1" t="s">
        <v>13238</v>
      </c>
      <c r="OEU1" t="s">
        <v>13239</v>
      </c>
      <c r="OEV1" t="s">
        <v>13240</v>
      </c>
      <c r="OEW1" t="s">
        <v>13241</v>
      </c>
      <c r="OEX1" t="s">
        <v>13242</v>
      </c>
      <c r="OEY1" t="s">
        <v>13243</v>
      </c>
      <c r="OEZ1" t="s">
        <v>13244</v>
      </c>
      <c r="OFA1" t="s">
        <v>13245</v>
      </c>
      <c r="OFB1" t="s">
        <v>13246</v>
      </c>
      <c r="OFC1" t="s">
        <v>13247</v>
      </c>
      <c r="OFD1" t="s">
        <v>13248</v>
      </c>
      <c r="OFE1" t="s">
        <v>13249</v>
      </c>
      <c r="OFF1" t="s">
        <v>13250</v>
      </c>
      <c r="OFG1" t="s">
        <v>13251</v>
      </c>
      <c r="OFH1" t="s">
        <v>13252</v>
      </c>
      <c r="OFI1" t="s">
        <v>13253</v>
      </c>
      <c r="OFJ1" t="s">
        <v>13254</v>
      </c>
      <c r="OFK1" t="s">
        <v>13255</v>
      </c>
      <c r="OFL1" t="s">
        <v>13256</v>
      </c>
      <c r="OFM1" t="s">
        <v>13257</v>
      </c>
      <c r="OFN1" t="s">
        <v>13258</v>
      </c>
      <c r="OFO1" t="s">
        <v>13259</v>
      </c>
      <c r="OFP1" t="s">
        <v>13260</v>
      </c>
      <c r="OFQ1" t="s">
        <v>13261</v>
      </c>
      <c r="OFR1" t="s">
        <v>13262</v>
      </c>
      <c r="OFS1" t="s">
        <v>13263</v>
      </c>
      <c r="OFT1" t="s">
        <v>13264</v>
      </c>
      <c r="OFU1" t="s">
        <v>13265</v>
      </c>
      <c r="OFV1" t="s">
        <v>13266</v>
      </c>
      <c r="OFW1" t="s">
        <v>13267</v>
      </c>
      <c r="OFX1" t="s">
        <v>13268</v>
      </c>
      <c r="OFY1" t="s">
        <v>13269</v>
      </c>
      <c r="OFZ1" t="s">
        <v>13270</v>
      </c>
      <c r="OGA1" t="s">
        <v>13271</v>
      </c>
      <c r="OGB1" t="s">
        <v>13272</v>
      </c>
      <c r="OGC1" t="s">
        <v>13273</v>
      </c>
      <c r="OGD1" t="s">
        <v>13274</v>
      </c>
      <c r="OGE1" t="s">
        <v>13275</v>
      </c>
      <c r="OGF1" t="s">
        <v>13276</v>
      </c>
      <c r="OGG1" t="s">
        <v>13277</v>
      </c>
      <c r="OGH1" t="s">
        <v>13278</v>
      </c>
      <c r="OGI1" t="s">
        <v>13279</v>
      </c>
      <c r="OGJ1" t="s">
        <v>13280</v>
      </c>
      <c r="OGK1" t="s">
        <v>13281</v>
      </c>
      <c r="OGL1" t="s">
        <v>13282</v>
      </c>
      <c r="OGM1" t="s">
        <v>13283</v>
      </c>
      <c r="OGN1" t="s">
        <v>13284</v>
      </c>
      <c r="OGO1" t="s">
        <v>13285</v>
      </c>
      <c r="OGP1" t="s">
        <v>13286</v>
      </c>
      <c r="OGQ1" t="s">
        <v>13287</v>
      </c>
      <c r="OGR1" t="s">
        <v>13288</v>
      </c>
      <c r="OGS1" t="s">
        <v>13289</v>
      </c>
      <c r="OGT1" t="s">
        <v>13290</v>
      </c>
      <c r="OGU1" t="s">
        <v>13291</v>
      </c>
      <c r="OGV1" t="s">
        <v>13292</v>
      </c>
      <c r="OGW1" t="s">
        <v>13293</v>
      </c>
      <c r="OGX1" t="s">
        <v>13294</v>
      </c>
      <c r="OGY1" t="s">
        <v>13295</v>
      </c>
      <c r="OGZ1" t="s">
        <v>13296</v>
      </c>
      <c r="OHA1" t="s">
        <v>13297</v>
      </c>
      <c r="OHB1" t="s">
        <v>13298</v>
      </c>
      <c r="OHC1" t="s">
        <v>13299</v>
      </c>
      <c r="OHD1" t="s">
        <v>13300</v>
      </c>
      <c r="OHE1" t="s">
        <v>13301</v>
      </c>
      <c r="OHF1" t="s">
        <v>13302</v>
      </c>
      <c r="OHG1" t="s">
        <v>13303</v>
      </c>
      <c r="OHH1" t="s">
        <v>13304</v>
      </c>
      <c r="OHI1" t="s">
        <v>13305</v>
      </c>
      <c r="OHJ1" t="s">
        <v>13306</v>
      </c>
      <c r="OHK1" t="s">
        <v>13307</v>
      </c>
      <c r="OHL1" t="s">
        <v>13308</v>
      </c>
      <c r="OHM1" t="s">
        <v>13309</v>
      </c>
      <c r="OHN1" t="s">
        <v>13310</v>
      </c>
      <c r="OHO1" t="s">
        <v>13311</v>
      </c>
      <c r="OHP1" t="s">
        <v>13312</v>
      </c>
      <c r="OHQ1" t="s">
        <v>13313</v>
      </c>
      <c r="OHR1" t="s">
        <v>13314</v>
      </c>
      <c r="OHS1" t="s">
        <v>13315</v>
      </c>
      <c r="OHT1" t="s">
        <v>13316</v>
      </c>
      <c r="OHU1" t="s">
        <v>13317</v>
      </c>
      <c r="OHV1" t="s">
        <v>13318</v>
      </c>
      <c r="OHW1" t="s">
        <v>13319</v>
      </c>
      <c r="OHX1" t="s">
        <v>13320</v>
      </c>
      <c r="OHY1" t="s">
        <v>13321</v>
      </c>
      <c r="OHZ1" t="s">
        <v>13322</v>
      </c>
      <c r="OIA1" t="s">
        <v>13323</v>
      </c>
      <c r="OIB1" t="s">
        <v>13324</v>
      </c>
      <c r="OIC1" t="s">
        <v>13325</v>
      </c>
      <c r="OID1" t="s">
        <v>13326</v>
      </c>
      <c r="OIE1" t="s">
        <v>13327</v>
      </c>
      <c r="OIF1" t="s">
        <v>13328</v>
      </c>
      <c r="OIG1" t="s">
        <v>13329</v>
      </c>
      <c r="OIH1" t="s">
        <v>13330</v>
      </c>
      <c r="OII1" t="s">
        <v>13331</v>
      </c>
      <c r="OIJ1" t="s">
        <v>13332</v>
      </c>
      <c r="OIK1" t="s">
        <v>13333</v>
      </c>
      <c r="OIL1" t="s">
        <v>13334</v>
      </c>
      <c r="OIM1" t="s">
        <v>13335</v>
      </c>
      <c r="OIN1" t="s">
        <v>13336</v>
      </c>
      <c r="OIO1" t="s">
        <v>13337</v>
      </c>
      <c r="OIP1" t="s">
        <v>13338</v>
      </c>
      <c r="OIQ1" t="s">
        <v>13339</v>
      </c>
      <c r="OIR1" t="s">
        <v>13340</v>
      </c>
      <c r="OIS1" t="s">
        <v>13341</v>
      </c>
      <c r="OIT1" t="s">
        <v>13342</v>
      </c>
      <c r="OIU1" t="s">
        <v>13343</v>
      </c>
      <c r="OIV1" t="s">
        <v>13344</v>
      </c>
      <c r="OIW1" t="s">
        <v>13345</v>
      </c>
      <c r="OIX1" t="s">
        <v>13346</v>
      </c>
      <c r="OIY1" t="s">
        <v>13347</v>
      </c>
      <c r="OIZ1" t="s">
        <v>13348</v>
      </c>
      <c r="OJA1" t="s">
        <v>13349</v>
      </c>
      <c r="OJB1" t="s">
        <v>13350</v>
      </c>
      <c r="OJC1" t="s">
        <v>13351</v>
      </c>
      <c r="OJD1" t="s">
        <v>13352</v>
      </c>
      <c r="OJE1" t="s">
        <v>13353</v>
      </c>
      <c r="OJF1" t="s">
        <v>13354</v>
      </c>
      <c r="OJG1" t="s">
        <v>13355</v>
      </c>
      <c r="OJH1" t="s">
        <v>13356</v>
      </c>
      <c r="OJI1" t="s">
        <v>13357</v>
      </c>
      <c r="OJJ1" t="s">
        <v>13358</v>
      </c>
      <c r="OJK1" t="s">
        <v>13359</v>
      </c>
      <c r="OJL1" t="s">
        <v>13360</v>
      </c>
      <c r="OJM1" t="s">
        <v>13361</v>
      </c>
      <c r="OJN1" t="s">
        <v>13362</v>
      </c>
      <c r="OJO1" t="s">
        <v>13363</v>
      </c>
      <c r="OJP1" t="s">
        <v>13364</v>
      </c>
      <c r="OJQ1" t="s">
        <v>13365</v>
      </c>
      <c r="OJR1" t="s">
        <v>13366</v>
      </c>
      <c r="OJS1" t="s">
        <v>13367</v>
      </c>
      <c r="OJT1" t="s">
        <v>13368</v>
      </c>
      <c r="OJU1" t="s">
        <v>13369</v>
      </c>
      <c r="OJV1" t="s">
        <v>13370</v>
      </c>
      <c r="OJW1" t="s">
        <v>13371</v>
      </c>
      <c r="OJX1" t="s">
        <v>13372</v>
      </c>
      <c r="OJY1" t="s">
        <v>13373</v>
      </c>
      <c r="OJZ1" t="s">
        <v>13374</v>
      </c>
      <c r="OKA1" t="s">
        <v>13375</v>
      </c>
      <c r="OKB1" t="s">
        <v>13376</v>
      </c>
      <c r="OKC1" t="s">
        <v>13377</v>
      </c>
      <c r="OKD1" t="s">
        <v>13378</v>
      </c>
      <c r="OKE1" t="s">
        <v>13379</v>
      </c>
      <c r="OKF1" t="s">
        <v>13380</v>
      </c>
      <c r="OKG1" t="s">
        <v>13381</v>
      </c>
      <c r="OKH1" t="s">
        <v>13382</v>
      </c>
      <c r="OKI1" t="s">
        <v>13383</v>
      </c>
      <c r="OKJ1" t="s">
        <v>13384</v>
      </c>
      <c r="OKK1" t="s">
        <v>13385</v>
      </c>
      <c r="OKL1" t="s">
        <v>13386</v>
      </c>
      <c r="OKM1" t="s">
        <v>13387</v>
      </c>
      <c r="OKN1" t="s">
        <v>13388</v>
      </c>
      <c r="OKO1" t="s">
        <v>13389</v>
      </c>
      <c r="OKP1" t="s">
        <v>13390</v>
      </c>
      <c r="OKQ1" t="s">
        <v>13391</v>
      </c>
      <c r="OKR1" t="s">
        <v>13392</v>
      </c>
      <c r="OKS1" t="s">
        <v>13393</v>
      </c>
      <c r="OKT1" t="s">
        <v>13394</v>
      </c>
      <c r="OKU1" t="s">
        <v>13395</v>
      </c>
      <c r="OKV1" t="s">
        <v>13396</v>
      </c>
      <c r="OKW1" t="s">
        <v>13397</v>
      </c>
      <c r="OKX1" t="s">
        <v>13398</v>
      </c>
      <c r="OKY1" t="s">
        <v>13399</v>
      </c>
      <c r="OKZ1" t="s">
        <v>13400</v>
      </c>
      <c r="OLA1" t="s">
        <v>13401</v>
      </c>
      <c r="OLB1" t="s">
        <v>13402</v>
      </c>
      <c r="OLC1" t="s">
        <v>13403</v>
      </c>
      <c r="OLD1" t="s">
        <v>13404</v>
      </c>
      <c r="OLE1" t="s">
        <v>13405</v>
      </c>
      <c r="OLF1" t="s">
        <v>13406</v>
      </c>
      <c r="OLG1" t="s">
        <v>13407</v>
      </c>
      <c r="OLH1" t="s">
        <v>13408</v>
      </c>
      <c r="OLI1" t="s">
        <v>13409</v>
      </c>
      <c r="OLJ1" t="s">
        <v>13410</v>
      </c>
      <c r="OLK1" t="s">
        <v>13411</v>
      </c>
      <c r="OLL1" t="s">
        <v>13412</v>
      </c>
      <c r="OLM1" t="s">
        <v>13413</v>
      </c>
      <c r="OLN1" t="s">
        <v>13414</v>
      </c>
      <c r="OLO1" t="s">
        <v>13415</v>
      </c>
      <c r="OLP1" t="s">
        <v>13416</v>
      </c>
      <c r="OLQ1" t="s">
        <v>13417</v>
      </c>
      <c r="OLR1" t="s">
        <v>13418</v>
      </c>
      <c r="OLS1" t="s">
        <v>13419</v>
      </c>
      <c r="OLT1" t="s">
        <v>13420</v>
      </c>
      <c r="OLU1" t="s">
        <v>13421</v>
      </c>
      <c r="OLV1" t="s">
        <v>13422</v>
      </c>
      <c r="OLW1" t="s">
        <v>13423</v>
      </c>
      <c r="OLX1" t="s">
        <v>13424</v>
      </c>
      <c r="OLY1" t="s">
        <v>13425</v>
      </c>
      <c r="OLZ1" t="s">
        <v>13426</v>
      </c>
      <c r="OMA1" t="s">
        <v>13427</v>
      </c>
      <c r="OMB1" t="s">
        <v>13428</v>
      </c>
      <c r="OMC1" t="s">
        <v>13429</v>
      </c>
      <c r="OMD1" t="s">
        <v>13430</v>
      </c>
      <c r="OME1" t="s">
        <v>13431</v>
      </c>
      <c r="OMF1" t="s">
        <v>13432</v>
      </c>
      <c r="OMG1" t="s">
        <v>13433</v>
      </c>
      <c r="OMH1" t="s">
        <v>13434</v>
      </c>
      <c r="OMI1" t="s">
        <v>13435</v>
      </c>
      <c r="OMJ1" t="s">
        <v>13436</v>
      </c>
      <c r="OMK1" t="s">
        <v>13437</v>
      </c>
      <c r="OML1" t="s">
        <v>13438</v>
      </c>
      <c r="OMM1" t="s">
        <v>13439</v>
      </c>
      <c r="OMN1" t="s">
        <v>13440</v>
      </c>
      <c r="OMO1" t="s">
        <v>13441</v>
      </c>
      <c r="OMP1" t="s">
        <v>13442</v>
      </c>
      <c r="OMQ1" t="s">
        <v>13443</v>
      </c>
      <c r="OMR1" t="s">
        <v>13444</v>
      </c>
      <c r="OMS1" t="s">
        <v>13445</v>
      </c>
      <c r="OMT1" t="s">
        <v>13446</v>
      </c>
      <c r="OMU1" t="s">
        <v>13447</v>
      </c>
      <c r="OMV1" t="s">
        <v>13448</v>
      </c>
      <c r="OMW1" t="s">
        <v>13449</v>
      </c>
      <c r="OMX1" t="s">
        <v>13450</v>
      </c>
      <c r="OMY1" t="s">
        <v>13451</v>
      </c>
      <c r="OMZ1" t="s">
        <v>13452</v>
      </c>
      <c r="ONA1" t="s">
        <v>13453</v>
      </c>
      <c r="ONB1" t="s">
        <v>13454</v>
      </c>
      <c r="ONC1" t="s">
        <v>13455</v>
      </c>
      <c r="OND1" t="s">
        <v>13456</v>
      </c>
      <c r="ONE1" t="s">
        <v>13457</v>
      </c>
      <c r="ONF1" t="s">
        <v>13458</v>
      </c>
      <c r="ONG1" t="s">
        <v>13459</v>
      </c>
      <c r="ONH1" t="s">
        <v>13460</v>
      </c>
      <c r="ONI1" t="s">
        <v>13461</v>
      </c>
      <c r="ONJ1" t="s">
        <v>13462</v>
      </c>
      <c r="ONK1" t="s">
        <v>13463</v>
      </c>
      <c r="ONL1" t="s">
        <v>13464</v>
      </c>
      <c r="ONM1" t="s">
        <v>13465</v>
      </c>
      <c r="ONN1" t="s">
        <v>13466</v>
      </c>
      <c r="ONO1" t="s">
        <v>13467</v>
      </c>
      <c r="ONP1" t="s">
        <v>13468</v>
      </c>
      <c r="ONQ1" t="s">
        <v>13469</v>
      </c>
      <c r="ONR1" t="s">
        <v>13470</v>
      </c>
      <c r="ONS1" t="s">
        <v>13471</v>
      </c>
      <c r="ONT1" t="s">
        <v>13472</v>
      </c>
      <c r="ONU1" t="s">
        <v>13473</v>
      </c>
      <c r="ONV1" t="s">
        <v>13474</v>
      </c>
      <c r="ONW1" t="s">
        <v>13475</v>
      </c>
      <c r="ONX1" t="s">
        <v>13476</v>
      </c>
      <c r="ONY1" t="s">
        <v>13477</v>
      </c>
      <c r="ONZ1" t="s">
        <v>13478</v>
      </c>
      <c r="OOA1" t="s">
        <v>13479</v>
      </c>
      <c r="OOB1" t="s">
        <v>13480</v>
      </c>
      <c r="OOC1" t="s">
        <v>13481</v>
      </c>
      <c r="OOD1" t="s">
        <v>13482</v>
      </c>
      <c r="OOE1" t="s">
        <v>13483</v>
      </c>
      <c r="OOF1" t="s">
        <v>13484</v>
      </c>
      <c r="OOG1" t="s">
        <v>13485</v>
      </c>
      <c r="OOH1" t="s">
        <v>13486</v>
      </c>
      <c r="OOI1" t="s">
        <v>13487</v>
      </c>
      <c r="OOJ1" t="s">
        <v>13488</v>
      </c>
      <c r="OOK1" t="s">
        <v>13489</v>
      </c>
      <c r="OOL1" t="s">
        <v>13490</v>
      </c>
      <c r="OOM1" t="s">
        <v>13491</v>
      </c>
      <c r="OON1" t="s">
        <v>13492</v>
      </c>
      <c r="OOO1" t="s">
        <v>13493</v>
      </c>
      <c r="OOP1" t="s">
        <v>13494</v>
      </c>
      <c r="OOQ1" t="s">
        <v>13495</v>
      </c>
      <c r="OOR1" t="s">
        <v>13496</v>
      </c>
      <c r="OOS1" t="s">
        <v>13497</v>
      </c>
      <c r="OOT1" t="s">
        <v>13498</v>
      </c>
      <c r="OOU1" t="s">
        <v>13499</v>
      </c>
      <c r="OOV1" t="s">
        <v>13500</v>
      </c>
      <c r="OOW1" t="s">
        <v>13501</v>
      </c>
      <c r="OOX1" t="s">
        <v>13502</v>
      </c>
      <c r="OOY1" t="s">
        <v>13503</v>
      </c>
      <c r="OOZ1" t="s">
        <v>13504</v>
      </c>
      <c r="OPA1" t="s">
        <v>13505</v>
      </c>
      <c r="OPB1" t="s">
        <v>13506</v>
      </c>
      <c r="OPC1" t="s">
        <v>13507</v>
      </c>
      <c r="OPD1" t="s">
        <v>13508</v>
      </c>
      <c r="OPE1" t="s">
        <v>13509</v>
      </c>
      <c r="OPF1" t="s">
        <v>13510</v>
      </c>
      <c r="OPG1" t="s">
        <v>13511</v>
      </c>
      <c r="OPH1" t="s">
        <v>13512</v>
      </c>
      <c r="OPI1" t="s">
        <v>13513</v>
      </c>
      <c r="OPJ1" t="s">
        <v>13514</v>
      </c>
      <c r="OPK1" t="s">
        <v>13515</v>
      </c>
      <c r="OPL1" t="s">
        <v>13516</v>
      </c>
      <c r="OPM1" t="s">
        <v>13517</v>
      </c>
      <c r="OPN1" t="s">
        <v>13518</v>
      </c>
      <c r="OPO1" t="s">
        <v>13519</v>
      </c>
      <c r="OPP1" t="s">
        <v>13520</v>
      </c>
      <c r="OPQ1" t="s">
        <v>13521</v>
      </c>
      <c r="OPR1" t="s">
        <v>13522</v>
      </c>
      <c r="OPS1" t="s">
        <v>13523</v>
      </c>
      <c r="OPT1" t="s">
        <v>13524</v>
      </c>
      <c r="OPU1" t="s">
        <v>13525</v>
      </c>
      <c r="OPV1" t="s">
        <v>13526</v>
      </c>
      <c r="OPW1" t="s">
        <v>13527</v>
      </c>
      <c r="OPX1" t="s">
        <v>13528</v>
      </c>
      <c r="OPY1" t="s">
        <v>13529</v>
      </c>
      <c r="OPZ1" t="s">
        <v>13530</v>
      </c>
      <c r="OQA1" t="s">
        <v>13531</v>
      </c>
      <c r="OQB1" t="s">
        <v>13532</v>
      </c>
      <c r="OQC1" t="s">
        <v>13533</v>
      </c>
      <c r="OQD1" t="s">
        <v>13534</v>
      </c>
      <c r="OQE1" t="s">
        <v>13535</v>
      </c>
      <c r="OQF1" t="s">
        <v>13536</v>
      </c>
      <c r="OQG1" t="s">
        <v>13537</v>
      </c>
      <c r="OQH1" t="s">
        <v>13538</v>
      </c>
      <c r="OQI1" t="s">
        <v>13539</v>
      </c>
      <c r="OQJ1" t="s">
        <v>13540</v>
      </c>
      <c r="OQK1" t="s">
        <v>13541</v>
      </c>
      <c r="OQL1" t="s">
        <v>13542</v>
      </c>
      <c r="OQM1" t="s">
        <v>13543</v>
      </c>
      <c r="OQN1" t="s">
        <v>13544</v>
      </c>
      <c r="OQO1" t="s">
        <v>13545</v>
      </c>
      <c r="OQP1" t="s">
        <v>13546</v>
      </c>
      <c r="OQQ1" t="s">
        <v>13547</v>
      </c>
      <c r="OQR1" t="s">
        <v>13548</v>
      </c>
      <c r="OQS1" t="s">
        <v>13549</v>
      </c>
      <c r="OQT1" t="s">
        <v>13550</v>
      </c>
      <c r="OQU1" t="s">
        <v>13551</v>
      </c>
      <c r="OQV1" t="s">
        <v>13552</v>
      </c>
      <c r="OQW1" t="s">
        <v>13553</v>
      </c>
      <c r="OQX1" t="s">
        <v>13554</v>
      </c>
      <c r="OQY1" t="s">
        <v>13555</v>
      </c>
      <c r="OQZ1" t="s">
        <v>13556</v>
      </c>
      <c r="ORA1" t="s">
        <v>13557</v>
      </c>
      <c r="ORB1" t="s">
        <v>13558</v>
      </c>
      <c r="ORC1" t="s">
        <v>13559</v>
      </c>
      <c r="ORD1" t="s">
        <v>13560</v>
      </c>
      <c r="ORE1" t="s">
        <v>13561</v>
      </c>
      <c r="ORF1" t="s">
        <v>13562</v>
      </c>
      <c r="ORG1" t="s">
        <v>13563</v>
      </c>
      <c r="ORH1" t="s">
        <v>13564</v>
      </c>
      <c r="ORI1" t="s">
        <v>13565</v>
      </c>
      <c r="ORJ1" t="s">
        <v>13566</v>
      </c>
      <c r="ORK1" t="s">
        <v>13567</v>
      </c>
      <c r="ORL1" t="s">
        <v>13568</v>
      </c>
      <c r="ORM1" t="s">
        <v>13569</v>
      </c>
      <c r="ORN1" t="s">
        <v>13570</v>
      </c>
      <c r="ORO1" t="s">
        <v>13571</v>
      </c>
      <c r="ORP1" t="s">
        <v>13572</v>
      </c>
      <c r="ORQ1" t="s">
        <v>13573</v>
      </c>
      <c r="ORR1" t="s">
        <v>13574</v>
      </c>
      <c r="ORS1" t="s">
        <v>13575</v>
      </c>
      <c r="ORT1" t="s">
        <v>13576</v>
      </c>
      <c r="ORU1" t="s">
        <v>13577</v>
      </c>
      <c r="ORV1" t="s">
        <v>13578</v>
      </c>
      <c r="ORW1" t="s">
        <v>13579</v>
      </c>
      <c r="ORX1" t="s">
        <v>13580</v>
      </c>
      <c r="ORY1" t="s">
        <v>13581</v>
      </c>
      <c r="ORZ1" t="s">
        <v>13582</v>
      </c>
      <c r="OSA1" t="s">
        <v>13583</v>
      </c>
      <c r="OSB1" t="s">
        <v>13584</v>
      </c>
      <c r="OSC1" t="s">
        <v>13585</v>
      </c>
      <c r="OSD1" t="s">
        <v>13586</v>
      </c>
      <c r="OSE1" t="s">
        <v>13587</v>
      </c>
      <c r="OSF1" t="s">
        <v>13588</v>
      </c>
      <c r="OSG1" t="s">
        <v>13589</v>
      </c>
      <c r="OSH1" t="s">
        <v>13590</v>
      </c>
      <c r="OSI1" t="s">
        <v>13591</v>
      </c>
      <c r="OSJ1" t="s">
        <v>13592</v>
      </c>
      <c r="OSK1" t="s">
        <v>13593</v>
      </c>
      <c r="OSL1" t="s">
        <v>13594</v>
      </c>
      <c r="OSM1" t="s">
        <v>13595</v>
      </c>
      <c r="OSN1" t="s">
        <v>13596</v>
      </c>
      <c r="OSO1" t="s">
        <v>13597</v>
      </c>
      <c r="OSP1" t="s">
        <v>13598</v>
      </c>
      <c r="OSQ1" t="s">
        <v>13599</v>
      </c>
      <c r="OSR1" t="s">
        <v>13600</v>
      </c>
      <c r="OSS1" t="s">
        <v>13601</v>
      </c>
      <c r="OST1" t="s">
        <v>13602</v>
      </c>
      <c r="OSU1" t="s">
        <v>13603</v>
      </c>
      <c r="OSV1" t="s">
        <v>13604</v>
      </c>
      <c r="OSW1" t="s">
        <v>13605</v>
      </c>
      <c r="OSX1" t="s">
        <v>13606</v>
      </c>
      <c r="OSY1" t="s">
        <v>13607</v>
      </c>
      <c r="OSZ1" t="s">
        <v>13608</v>
      </c>
      <c r="OTA1" t="s">
        <v>13609</v>
      </c>
      <c r="OTB1" t="s">
        <v>13610</v>
      </c>
      <c r="OTC1" t="s">
        <v>13611</v>
      </c>
      <c r="OTD1" t="s">
        <v>13612</v>
      </c>
      <c r="OTE1" t="s">
        <v>13613</v>
      </c>
      <c r="OTF1" t="s">
        <v>13614</v>
      </c>
      <c r="OTG1" t="s">
        <v>13615</v>
      </c>
      <c r="OTH1" t="s">
        <v>13616</v>
      </c>
      <c r="OTI1" t="s">
        <v>13617</v>
      </c>
      <c r="OTJ1" t="s">
        <v>13618</v>
      </c>
      <c r="OTK1" t="s">
        <v>13619</v>
      </c>
      <c r="OTL1" t="s">
        <v>13620</v>
      </c>
      <c r="OTM1" t="s">
        <v>13621</v>
      </c>
      <c r="OTN1" t="s">
        <v>13622</v>
      </c>
      <c r="OTO1" t="s">
        <v>13623</v>
      </c>
      <c r="OTP1" t="s">
        <v>13624</v>
      </c>
      <c r="OTQ1" t="s">
        <v>13625</v>
      </c>
      <c r="OTR1" t="s">
        <v>13626</v>
      </c>
      <c r="OTS1" t="s">
        <v>13627</v>
      </c>
      <c r="OTT1" t="s">
        <v>13628</v>
      </c>
      <c r="OTU1" t="s">
        <v>13629</v>
      </c>
      <c r="OTV1" t="s">
        <v>13630</v>
      </c>
      <c r="OTW1" t="s">
        <v>13631</v>
      </c>
      <c r="OTX1" t="s">
        <v>13632</v>
      </c>
      <c r="OTY1" t="s">
        <v>13633</v>
      </c>
      <c r="OTZ1" t="s">
        <v>13634</v>
      </c>
      <c r="OUA1" t="s">
        <v>13635</v>
      </c>
      <c r="OUB1" t="s">
        <v>13636</v>
      </c>
      <c r="OUC1" t="s">
        <v>13637</v>
      </c>
      <c r="OUD1" t="s">
        <v>13638</v>
      </c>
      <c r="OUE1" t="s">
        <v>13639</v>
      </c>
      <c r="OUF1" t="s">
        <v>13640</v>
      </c>
      <c r="OUG1" t="s">
        <v>13641</v>
      </c>
      <c r="OUH1" t="s">
        <v>13642</v>
      </c>
      <c r="OUI1" t="s">
        <v>13643</v>
      </c>
      <c r="OUJ1" t="s">
        <v>13644</v>
      </c>
      <c r="OUK1" t="s">
        <v>13645</v>
      </c>
      <c r="OUL1" t="s">
        <v>13646</v>
      </c>
      <c r="OUM1" t="s">
        <v>13647</v>
      </c>
      <c r="OUN1" t="s">
        <v>13648</v>
      </c>
      <c r="OUO1" t="s">
        <v>13649</v>
      </c>
      <c r="OUP1" t="s">
        <v>13650</v>
      </c>
      <c r="OUQ1" t="s">
        <v>13651</v>
      </c>
      <c r="OUR1" t="s">
        <v>13652</v>
      </c>
      <c r="OUS1" t="s">
        <v>13653</v>
      </c>
      <c r="OUT1" t="s">
        <v>13654</v>
      </c>
      <c r="OUU1" t="s">
        <v>13655</v>
      </c>
      <c r="OUV1" t="s">
        <v>13656</v>
      </c>
      <c r="OUW1" t="s">
        <v>13657</v>
      </c>
      <c r="OUX1" t="s">
        <v>13658</v>
      </c>
      <c r="OUY1" t="s">
        <v>13659</v>
      </c>
      <c r="OUZ1" t="s">
        <v>13660</v>
      </c>
      <c r="OVA1" t="s">
        <v>13661</v>
      </c>
      <c r="OVB1" t="s">
        <v>13662</v>
      </c>
      <c r="OVC1" t="s">
        <v>13663</v>
      </c>
      <c r="OVD1" t="s">
        <v>13664</v>
      </c>
      <c r="OVE1" t="s">
        <v>13665</v>
      </c>
      <c r="OVF1" t="s">
        <v>13666</v>
      </c>
      <c r="OVG1" t="s">
        <v>13667</v>
      </c>
      <c r="OVH1" t="s">
        <v>13668</v>
      </c>
      <c r="OVI1" t="s">
        <v>13669</v>
      </c>
      <c r="OVJ1" t="s">
        <v>13670</v>
      </c>
      <c r="OVK1" t="s">
        <v>13671</v>
      </c>
      <c r="OVL1" t="s">
        <v>13672</v>
      </c>
      <c r="OVM1" t="s">
        <v>13673</v>
      </c>
      <c r="OVN1" t="s">
        <v>13674</v>
      </c>
      <c r="OVO1" t="s">
        <v>13675</v>
      </c>
      <c r="OVP1" t="s">
        <v>13676</v>
      </c>
      <c r="OVQ1" t="s">
        <v>13677</v>
      </c>
      <c r="OVR1" t="s">
        <v>13678</v>
      </c>
      <c r="OVS1" t="s">
        <v>13679</v>
      </c>
      <c r="OVT1" t="s">
        <v>13680</v>
      </c>
      <c r="OVU1" t="s">
        <v>13681</v>
      </c>
      <c r="OVV1" t="s">
        <v>13682</v>
      </c>
      <c r="OVW1" t="s">
        <v>13683</v>
      </c>
      <c r="OVX1" t="s">
        <v>13684</v>
      </c>
      <c r="OVY1" t="s">
        <v>13685</v>
      </c>
      <c r="OVZ1" t="s">
        <v>13686</v>
      </c>
      <c r="OWA1" t="s">
        <v>13687</v>
      </c>
      <c r="OWB1" t="s">
        <v>13688</v>
      </c>
      <c r="OWC1" t="s">
        <v>13689</v>
      </c>
      <c r="OWD1" t="s">
        <v>13690</v>
      </c>
      <c r="OWE1" t="s">
        <v>13691</v>
      </c>
      <c r="OWF1" t="s">
        <v>13692</v>
      </c>
      <c r="OWG1" t="s">
        <v>13693</v>
      </c>
      <c r="OWH1" t="s">
        <v>13694</v>
      </c>
      <c r="OWI1" t="s">
        <v>13695</v>
      </c>
      <c r="OWJ1" t="s">
        <v>13696</v>
      </c>
      <c r="OWK1" t="s">
        <v>13697</v>
      </c>
      <c r="OWL1" t="s">
        <v>13698</v>
      </c>
      <c r="OWM1" t="s">
        <v>13699</v>
      </c>
      <c r="OWN1" t="s">
        <v>13700</v>
      </c>
      <c r="OWO1" t="s">
        <v>13701</v>
      </c>
      <c r="OWP1" t="s">
        <v>13702</v>
      </c>
      <c r="OWQ1" t="s">
        <v>13703</v>
      </c>
      <c r="OWR1" t="s">
        <v>13704</v>
      </c>
      <c r="OWS1" t="s">
        <v>13705</v>
      </c>
      <c r="OWT1" t="s">
        <v>13706</v>
      </c>
      <c r="OWU1" t="s">
        <v>13707</v>
      </c>
      <c r="OWV1" t="s">
        <v>13708</v>
      </c>
      <c r="OWW1" t="s">
        <v>13709</v>
      </c>
      <c r="OWX1" t="s">
        <v>13710</v>
      </c>
      <c r="OWY1" t="s">
        <v>13711</v>
      </c>
      <c r="OWZ1" t="s">
        <v>13712</v>
      </c>
      <c r="OXA1" t="s">
        <v>13713</v>
      </c>
      <c r="OXB1" t="s">
        <v>13714</v>
      </c>
      <c r="OXC1" t="s">
        <v>13715</v>
      </c>
      <c r="OXD1" t="s">
        <v>13716</v>
      </c>
      <c r="OXE1" t="s">
        <v>13717</v>
      </c>
      <c r="OXF1" t="s">
        <v>13718</v>
      </c>
      <c r="OXG1" t="s">
        <v>13719</v>
      </c>
      <c r="OXH1" t="s">
        <v>13720</v>
      </c>
      <c r="OXI1" t="s">
        <v>13721</v>
      </c>
      <c r="OXJ1" t="s">
        <v>13722</v>
      </c>
      <c r="OXK1" t="s">
        <v>13723</v>
      </c>
      <c r="OXL1" t="s">
        <v>13724</v>
      </c>
      <c r="OXM1" t="s">
        <v>13725</v>
      </c>
      <c r="OXN1" t="s">
        <v>13726</v>
      </c>
      <c r="OXO1" t="s">
        <v>13727</v>
      </c>
      <c r="OXP1" t="s">
        <v>13728</v>
      </c>
      <c r="OXQ1" t="s">
        <v>13729</v>
      </c>
      <c r="OXR1" t="s">
        <v>13730</v>
      </c>
      <c r="OXS1" t="s">
        <v>13731</v>
      </c>
      <c r="OXT1" t="s">
        <v>13732</v>
      </c>
      <c r="OXU1" t="s">
        <v>13733</v>
      </c>
      <c r="OXV1" t="s">
        <v>13734</v>
      </c>
      <c r="OXW1" t="s">
        <v>13735</v>
      </c>
      <c r="OXX1" t="s">
        <v>13736</v>
      </c>
      <c r="OXY1" t="s">
        <v>13737</v>
      </c>
      <c r="OXZ1" t="s">
        <v>13738</v>
      </c>
      <c r="OYA1" t="s">
        <v>13739</v>
      </c>
      <c r="OYB1" t="s">
        <v>13740</v>
      </c>
      <c r="OYC1" t="s">
        <v>13741</v>
      </c>
      <c r="OYD1" t="s">
        <v>13742</v>
      </c>
      <c r="OYE1" t="s">
        <v>13743</v>
      </c>
      <c r="OYF1" t="s">
        <v>13744</v>
      </c>
      <c r="OYG1" t="s">
        <v>13745</v>
      </c>
      <c r="OYH1" t="s">
        <v>13746</v>
      </c>
      <c r="OYI1" t="s">
        <v>13747</v>
      </c>
      <c r="OYJ1" t="s">
        <v>13748</v>
      </c>
      <c r="OYK1" t="s">
        <v>13749</v>
      </c>
      <c r="OYL1" t="s">
        <v>13750</v>
      </c>
      <c r="OYM1" t="s">
        <v>13751</v>
      </c>
      <c r="OYN1" t="s">
        <v>13752</v>
      </c>
      <c r="OYO1" t="s">
        <v>13753</v>
      </c>
      <c r="OYP1" t="s">
        <v>13754</v>
      </c>
      <c r="OYQ1" t="s">
        <v>13755</v>
      </c>
      <c r="OYR1" t="s">
        <v>13756</v>
      </c>
      <c r="OYS1" t="s">
        <v>13757</v>
      </c>
      <c r="OYT1" t="s">
        <v>13758</v>
      </c>
      <c r="OYU1" t="s">
        <v>13759</v>
      </c>
      <c r="OYV1" t="s">
        <v>13760</v>
      </c>
      <c r="OYW1" t="s">
        <v>13761</v>
      </c>
      <c r="OYX1" t="s">
        <v>13762</v>
      </c>
      <c r="OYY1" t="s">
        <v>13763</v>
      </c>
      <c r="OYZ1" t="s">
        <v>13764</v>
      </c>
      <c r="OZA1" t="s">
        <v>13765</v>
      </c>
      <c r="OZB1" t="s">
        <v>13766</v>
      </c>
      <c r="OZC1" t="s">
        <v>13767</v>
      </c>
      <c r="OZD1" t="s">
        <v>13768</v>
      </c>
      <c r="OZE1" t="s">
        <v>13769</v>
      </c>
      <c r="OZF1" t="s">
        <v>13770</v>
      </c>
      <c r="OZG1" t="s">
        <v>13771</v>
      </c>
      <c r="OZH1" t="s">
        <v>13772</v>
      </c>
      <c r="OZI1" t="s">
        <v>13773</v>
      </c>
      <c r="OZJ1" t="s">
        <v>13774</v>
      </c>
      <c r="OZK1" t="s">
        <v>13775</v>
      </c>
      <c r="OZL1" t="s">
        <v>13776</v>
      </c>
      <c r="OZM1" t="s">
        <v>13777</v>
      </c>
      <c r="OZN1" t="s">
        <v>13778</v>
      </c>
      <c r="OZO1" t="s">
        <v>13779</v>
      </c>
      <c r="OZP1" t="s">
        <v>13780</v>
      </c>
      <c r="OZQ1" t="s">
        <v>13781</v>
      </c>
      <c r="OZR1" t="s">
        <v>13782</v>
      </c>
      <c r="OZS1" t="s">
        <v>13783</v>
      </c>
      <c r="OZT1" t="s">
        <v>13784</v>
      </c>
      <c r="OZU1" t="s">
        <v>13785</v>
      </c>
      <c r="OZV1" t="s">
        <v>13786</v>
      </c>
      <c r="OZW1" t="s">
        <v>13787</v>
      </c>
      <c r="OZX1" t="s">
        <v>13788</v>
      </c>
      <c r="OZY1" t="s">
        <v>13789</v>
      </c>
      <c r="OZZ1" t="s">
        <v>13790</v>
      </c>
      <c r="PAA1" t="s">
        <v>13791</v>
      </c>
      <c r="PAB1" t="s">
        <v>13792</v>
      </c>
      <c r="PAC1" t="s">
        <v>13793</v>
      </c>
      <c r="PAD1" t="s">
        <v>13794</v>
      </c>
      <c r="PAE1" t="s">
        <v>13795</v>
      </c>
      <c r="PAF1" t="s">
        <v>13796</v>
      </c>
      <c r="PAG1" t="s">
        <v>13797</v>
      </c>
      <c r="PAH1" t="s">
        <v>13798</v>
      </c>
      <c r="PAI1" t="s">
        <v>13799</v>
      </c>
      <c r="PAJ1" t="s">
        <v>13800</v>
      </c>
      <c r="PAK1" t="s">
        <v>13801</v>
      </c>
      <c r="PAL1" t="s">
        <v>13802</v>
      </c>
      <c r="PAM1" t="s">
        <v>13803</v>
      </c>
      <c r="PAN1" t="s">
        <v>13804</v>
      </c>
      <c r="PAO1" t="s">
        <v>13805</v>
      </c>
      <c r="PAP1" t="s">
        <v>13806</v>
      </c>
      <c r="PAQ1" t="s">
        <v>13807</v>
      </c>
      <c r="PAR1" t="s">
        <v>13808</v>
      </c>
      <c r="PAS1" t="s">
        <v>13809</v>
      </c>
      <c r="PAT1" t="s">
        <v>13810</v>
      </c>
      <c r="PAU1" t="s">
        <v>13811</v>
      </c>
      <c r="PAV1" t="s">
        <v>13812</v>
      </c>
      <c r="PAW1" t="s">
        <v>13813</v>
      </c>
      <c r="PAX1" t="s">
        <v>13814</v>
      </c>
      <c r="PAY1" t="s">
        <v>13815</v>
      </c>
      <c r="PAZ1" t="s">
        <v>13816</v>
      </c>
      <c r="PBA1" t="s">
        <v>13817</v>
      </c>
      <c r="PBB1" t="s">
        <v>13818</v>
      </c>
      <c r="PBC1" t="s">
        <v>13819</v>
      </c>
      <c r="PBD1" t="s">
        <v>13820</v>
      </c>
      <c r="PBE1" t="s">
        <v>13821</v>
      </c>
      <c r="PBF1" t="s">
        <v>13822</v>
      </c>
      <c r="PBG1" t="s">
        <v>13823</v>
      </c>
      <c r="PBH1" t="s">
        <v>13824</v>
      </c>
      <c r="PBI1" t="s">
        <v>13825</v>
      </c>
      <c r="PBJ1" t="s">
        <v>13826</v>
      </c>
      <c r="PBK1" t="s">
        <v>13827</v>
      </c>
      <c r="PBL1" t="s">
        <v>13828</v>
      </c>
      <c r="PBM1" t="s">
        <v>13829</v>
      </c>
      <c r="PBN1" t="s">
        <v>13830</v>
      </c>
      <c r="PBO1" t="s">
        <v>13831</v>
      </c>
      <c r="PBP1" t="s">
        <v>13832</v>
      </c>
      <c r="PBQ1" t="s">
        <v>13833</v>
      </c>
      <c r="PBR1" t="s">
        <v>13834</v>
      </c>
      <c r="PBS1" t="s">
        <v>13835</v>
      </c>
      <c r="PBT1" t="s">
        <v>13836</v>
      </c>
      <c r="PBU1" t="s">
        <v>13837</v>
      </c>
      <c r="PBV1" t="s">
        <v>13838</v>
      </c>
      <c r="PBW1" t="s">
        <v>13839</v>
      </c>
      <c r="PBX1" t="s">
        <v>13840</v>
      </c>
      <c r="PBY1" t="s">
        <v>13841</v>
      </c>
      <c r="PBZ1" t="s">
        <v>13842</v>
      </c>
      <c r="PCA1" t="s">
        <v>13843</v>
      </c>
      <c r="PCB1" t="s">
        <v>13844</v>
      </c>
      <c r="PCC1" t="s">
        <v>13845</v>
      </c>
      <c r="PCD1" t="s">
        <v>13846</v>
      </c>
      <c r="PCE1" t="s">
        <v>13847</v>
      </c>
      <c r="PCF1" t="s">
        <v>13848</v>
      </c>
      <c r="PCG1" t="s">
        <v>13849</v>
      </c>
      <c r="PCH1" t="s">
        <v>13850</v>
      </c>
      <c r="PCI1" t="s">
        <v>13851</v>
      </c>
      <c r="PCJ1" t="s">
        <v>13852</v>
      </c>
      <c r="PCK1" t="s">
        <v>13853</v>
      </c>
      <c r="PCL1" t="s">
        <v>13854</v>
      </c>
      <c r="PCM1" t="s">
        <v>13855</v>
      </c>
      <c r="PCN1" t="s">
        <v>13856</v>
      </c>
      <c r="PCO1" t="s">
        <v>13857</v>
      </c>
      <c r="PCP1" t="s">
        <v>13858</v>
      </c>
      <c r="PCQ1" t="s">
        <v>13859</v>
      </c>
      <c r="PCR1" t="s">
        <v>13860</v>
      </c>
      <c r="PCS1" t="s">
        <v>13861</v>
      </c>
      <c r="PCT1" t="s">
        <v>13862</v>
      </c>
      <c r="PCU1" t="s">
        <v>13863</v>
      </c>
      <c r="PCV1" t="s">
        <v>13864</v>
      </c>
      <c r="PCW1" t="s">
        <v>13865</v>
      </c>
      <c r="PCX1" t="s">
        <v>13866</v>
      </c>
      <c r="PCY1" t="s">
        <v>13867</v>
      </c>
      <c r="PCZ1" t="s">
        <v>13868</v>
      </c>
      <c r="PDA1" t="s">
        <v>13869</v>
      </c>
      <c r="PDB1" t="s">
        <v>13870</v>
      </c>
      <c r="PDC1" t="s">
        <v>13871</v>
      </c>
      <c r="PDD1" t="s">
        <v>13872</v>
      </c>
      <c r="PDE1" t="s">
        <v>13873</v>
      </c>
      <c r="PDF1" t="s">
        <v>13874</v>
      </c>
      <c r="PDG1" t="s">
        <v>13875</v>
      </c>
      <c r="PDH1" t="s">
        <v>13876</v>
      </c>
      <c r="PDI1" t="s">
        <v>13877</v>
      </c>
      <c r="PDJ1" t="s">
        <v>13878</v>
      </c>
      <c r="PDK1" t="s">
        <v>13879</v>
      </c>
      <c r="PDL1" t="s">
        <v>13880</v>
      </c>
      <c r="PDM1" t="s">
        <v>13881</v>
      </c>
      <c r="PDN1" t="s">
        <v>13882</v>
      </c>
      <c r="PDO1" t="s">
        <v>13883</v>
      </c>
      <c r="PDP1" t="s">
        <v>13884</v>
      </c>
      <c r="PDQ1" t="s">
        <v>13885</v>
      </c>
      <c r="PDR1" t="s">
        <v>13886</v>
      </c>
      <c r="PDS1" t="s">
        <v>13887</v>
      </c>
      <c r="PDT1" t="s">
        <v>13888</v>
      </c>
      <c r="PDU1" t="s">
        <v>13889</v>
      </c>
      <c r="PDV1" t="s">
        <v>13890</v>
      </c>
      <c r="PDW1" t="s">
        <v>13891</v>
      </c>
      <c r="PDX1" t="s">
        <v>13892</v>
      </c>
      <c r="PDY1" t="s">
        <v>13893</v>
      </c>
      <c r="PDZ1" t="s">
        <v>13894</v>
      </c>
      <c r="PEA1" t="s">
        <v>13895</v>
      </c>
      <c r="PEB1" t="s">
        <v>13896</v>
      </c>
      <c r="PEC1" t="s">
        <v>13897</v>
      </c>
      <c r="PED1" t="s">
        <v>13898</v>
      </c>
      <c r="PEE1" t="s">
        <v>13899</v>
      </c>
      <c r="PEF1" t="s">
        <v>13900</v>
      </c>
      <c r="PEG1" t="s">
        <v>13901</v>
      </c>
      <c r="PEH1" t="s">
        <v>13902</v>
      </c>
      <c r="PEI1" t="s">
        <v>13903</v>
      </c>
      <c r="PEJ1" t="s">
        <v>13904</v>
      </c>
      <c r="PEK1" t="s">
        <v>13905</v>
      </c>
      <c r="PEL1" t="s">
        <v>13906</v>
      </c>
      <c r="PEM1" t="s">
        <v>13907</v>
      </c>
      <c r="PEN1" t="s">
        <v>13908</v>
      </c>
      <c r="PEO1" t="s">
        <v>13909</v>
      </c>
      <c r="PEP1" t="s">
        <v>13910</v>
      </c>
      <c r="PEQ1" t="s">
        <v>13911</v>
      </c>
      <c r="PER1" t="s">
        <v>13912</v>
      </c>
      <c r="PES1" t="s">
        <v>13913</v>
      </c>
      <c r="PET1" t="s">
        <v>13914</v>
      </c>
      <c r="PEU1" t="s">
        <v>13915</v>
      </c>
      <c r="PEV1" t="s">
        <v>13916</v>
      </c>
      <c r="PEW1" t="s">
        <v>13917</v>
      </c>
      <c r="PEX1" t="s">
        <v>13918</v>
      </c>
      <c r="PEY1" t="s">
        <v>13919</v>
      </c>
      <c r="PEZ1" t="s">
        <v>13920</v>
      </c>
      <c r="PFA1" t="s">
        <v>13921</v>
      </c>
      <c r="PFB1" t="s">
        <v>13922</v>
      </c>
      <c r="PFC1" t="s">
        <v>13923</v>
      </c>
      <c r="PFD1" t="s">
        <v>13924</v>
      </c>
      <c r="PFE1" t="s">
        <v>13925</v>
      </c>
      <c r="PFF1" t="s">
        <v>13926</v>
      </c>
      <c r="PFG1" t="s">
        <v>13927</v>
      </c>
      <c r="PFH1" t="s">
        <v>13928</v>
      </c>
      <c r="PFI1" t="s">
        <v>13929</v>
      </c>
      <c r="PFJ1" t="s">
        <v>13930</v>
      </c>
      <c r="PFK1" t="s">
        <v>13931</v>
      </c>
      <c r="PFL1" t="s">
        <v>13932</v>
      </c>
      <c r="PFM1" t="s">
        <v>13933</v>
      </c>
      <c r="PFN1" t="s">
        <v>13934</v>
      </c>
      <c r="PFO1" t="s">
        <v>13935</v>
      </c>
      <c r="PFP1" t="s">
        <v>13936</v>
      </c>
      <c r="PFQ1" t="s">
        <v>13937</v>
      </c>
      <c r="PFR1" t="s">
        <v>13938</v>
      </c>
      <c r="PFS1" t="s">
        <v>13939</v>
      </c>
      <c r="PFT1" t="s">
        <v>13940</v>
      </c>
      <c r="PFU1" t="s">
        <v>13941</v>
      </c>
      <c r="PFV1" t="s">
        <v>13942</v>
      </c>
      <c r="PFW1" t="s">
        <v>13943</v>
      </c>
      <c r="PFX1" t="s">
        <v>13944</v>
      </c>
      <c r="PFY1" t="s">
        <v>13945</v>
      </c>
      <c r="PFZ1" t="s">
        <v>13946</v>
      </c>
      <c r="PGA1" t="s">
        <v>13947</v>
      </c>
      <c r="PGB1" t="s">
        <v>13948</v>
      </c>
      <c r="PGC1" t="s">
        <v>13949</v>
      </c>
      <c r="PGD1" t="s">
        <v>13950</v>
      </c>
      <c r="PGE1" t="s">
        <v>13951</v>
      </c>
      <c r="PGF1" t="s">
        <v>13952</v>
      </c>
      <c r="PGG1" t="s">
        <v>13953</v>
      </c>
      <c r="PGH1" t="s">
        <v>13954</v>
      </c>
      <c r="PGI1" t="s">
        <v>13955</v>
      </c>
      <c r="PGJ1" t="s">
        <v>13956</v>
      </c>
      <c r="PGK1" t="s">
        <v>13957</v>
      </c>
      <c r="PGL1" t="s">
        <v>13958</v>
      </c>
      <c r="PGM1" t="s">
        <v>13959</v>
      </c>
      <c r="PGN1" t="s">
        <v>13960</v>
      </c>
      <c r="PGO1" t="s">
        <v>13961</v>
      </c>
      <c r="PGP1" t="s">
        <v>13962</v>
      </c>
      <c r="PGQ1" t="s">
        <v>13963</v>
      </c>
      <c r="PGR1" t="s">
        <v>13964</v>
      </c>
      <c r="PGS1" t="s">
        <v>13965</v>
      </c>
      <c r="PGT1" t="s">
        <v>13966</v>
      </c>
      <c r="PGU1" t="s">
        <v>13967</v>
      </c>
      <c r="PGV1" t="s">
        <v>13968</v>
      </c>
      <c r="PGW1" t="s">
        <v>13969</v>
      </c>
      <c r="PGX1" t="s">
        <v>13970</v>
      </c>
      <c r="PGY1" t="s">
        <v>13971</v>
      </c>
      <c r="PGZ1" t="s">
        <v>13972</v>
      </c>
      <c r="PHA1" t="s">
        <v>13973</v>
      </c>
      <c r="PHB1" t="s">
        <v>13974</v>
      </c>
      <c r="PHC1" t="s">
        <v>13975</v>
      </c>
      <c r="PHD1" t="s">
        <v>13976</v>
      </c>
      <c r="PHE1" t="s">
        <v>13977</v>
      </c>
      <c r="PHF1" t="s">
        <v>13978</v>
      </c>
      <c r="PHG1" t="s">
        <v>13979</v>
      </c>
      <c r="PHH1" t="s">
        <v>13980</v>
      </c>
      <c r="PHI1" t="s">
        <v>13981</v>
      </c>
      <c r="PHJ1" t="s">
        <v>13982</v>
      </c>
      <c r="PHK1" t="s">
        <v>13983</v>
      </c>
      <c r="PHL1" t="s">
        <v>13984</v>
      </c>
      <c r="PHM1" t="s">
        <v>13985</v>
      </c>
      <c r="PHN1" t="s">
        <v>13986</v>
      </c>
      <c r="PHO1" t="s">
        <v>13987</v>
      </c>
      <c r="PHP1" t="s">
        <v>13988</v>
      </c>
      <c r="PHQ1" t="s">
        <v>13989</v>
      </c>
      <c r="PHR1" t="s">
        <v>13990</v>
      </c>
      <c r="PHS1" t="s">
        <v>13991</v>
      </c>
      <c r="PHT1" t="s">
        <v>13992</v>
      </c>
      <c r="PHU1" t="s">
        <v>13993</v>
      </c>
      <c r="PHV1" t="s">
        <v>13994</v>
      </c>
      <c r="PHW1" t="s">
        <v>13995</v>
      </c>
      <c r="PHX1" t="s">
        <v>13996</v>
      </c>
      <c r="PHY1" t="s">
        <v>13997</v>
      </c>
      <c r="PHZ1" t="s">
        <v>13998</v>
      </c>
      <c r="PIA1" t="s">
        <v>13999</v>
      </c>
      <c r="PIB1" t="s">
        <v>14000</v>
      </c>
      <c r="PIC1" t="s">
        <v>14001</v>
      </c>
      <c r="PID1" t="s">
        <v>14002</v>
      </c>
      <c r="PIE1" t="s">
        <v>14003</v>
      </c>
      <c r="PIF1" t="s">
        <v>14004</v>
      </c>
      <c r="PIG1" t="s">
        <v>14005</v>
      </c>
      <c r="PIH1" t="s">
        <v>14006</v>
      </c>
      <c r="PII1" t="s">
        <v>14007</v>
      </c>
      <c r="PIJ1" t="s">
        <v>14008</v>
      </c>
      <c r="PIK1" t="s">
        <v>14009</v>
      </c>
      <c r="PIL1" t="s">
        <v>14010</v>
      </c>
      <c r="PIM1" t="s">
        <v>14011</v>
      </c>
      <c r="PIN1" t="s">
        <v>14012</v>
      </c>
      <c r="PIO1" t="s">
        <v>14013</v>
      </c>
      <c r="PIP1" t="s">
        <v>14014</v>
      </c>
      <c r="PIQ1" t="s">
        <v>14015</v>
      </c>
      <c r="PIR1" t="s">
        <v>14016</v>
      </c>
      <c r="PIS1" t="s">
        <v>14017</v>
      </c>
      <c r="PIT1" t="s">
        <v>14018</v>
      </c>
      <c r="PIU1" t="s">
        <v>14019</v>
      </c>
      <c r="PIV1" t="s">
        <v>14020</v>
      </c>
      <c r="PIW1" t="s">
        <v>14021</v>
      </c>
      <c r="PIX1" t="s">
        <v>14022</v>
      </c>
      <c r="PIY1" t="s">
        <v>14023</v>
      </c>
      <c r="PIZ1" t="s">
        <v>14024</v>
      </c>
      <c r="PJA1" t="s">
        <v>14025</v>
      </c>
      <c r="PJB1" t="s">
        <v>14026</v>
      </c>
      <c r="PJC1" t="s">
        <v>14027</v>
      </c>
      <c r="PJD1" t="s">
        <v>14028</v>
      </c>
      <c r="PJE1" t="s">
        <v>14029</v>
      </c>
      <c r="PJF1" t="s">
        <v>14030</v>
      </c>
      <c r="PJG1" t="s">
        <v>14031</v>
      </c>
      <c r="PJH1" t="s">
        <v>14032</v>
      </c>
      <c r="PJI1" t="s">
        <v>14033</v>
      </c>
      <c r="PJJ1" t="s">
        <v>14034</v>
      </c>
      <c r="PJK1" t="s">
        <v>14035</v>
      </c>
      <c r="PJL1" t="s">
        <v>14036</v>
      </c>
      <c r="PJM1" t="s">
        <v>14037</v>
      </c>
      <c r="PJN1" t="s">
        <v>14038</v>
      </c>
      <c r="PJO1" t="s">
        <v>14039</v>
      </c>
      <c r="PJP1" t="s">
        <v>14040</v>
      </c>
      <c r="PJQ1" t="s">
        <v>14041</v>
      </c>
      <c r="PJR1" t="s">
        <v>14042</v>
      </c>
      <c r="PJS1" t="s">
        <v>14043</v>
      </c>
      <c r="PJT1" t="s">
        <v>14044</v>
      </c>
      <c r="PJU1" t="s">
        <v>14045</v>
      </c>
      <c r="PJV1" t="s">
        <v>14046</v>
      </c>
      <c r="PJW1" t="s">
        <v>14047</v>
      </c>
      <c r="PJX1" t="s">
        <v>14048</v>
      </c>
      <c r="PJY1" t="s">
        <v>14049</v>
      </c>
      <c r="PJZ1" t="s">
        <v>14050</v>
      </c>
      <c r="PKA1" t="s">
        <v>14051</v>
      </c>
      <c r="PKB1" t="s">
        <v>14052</v>
      </c>
      <c r="PKC1" t="s">
        <v>14053</v>
      </c>
      <c r="PKD1" t="s">
        <v>14054</v>
      </c>
      <c r="PKE1" t="s">
        <v>14055</v>
      </c>
      <c r="PKF1" t="s">
        <v>14056</v>
      </c>
      <c r="PKG1" t="s">
        <v>14057</v>
      </c>
      <c r="PKH1" t="s">
        <v>14058</v>
      </c>
      <c r="PKI1" t="s">
        <v>14059</v>
      </c>
      <c r="PKJ1" t="s">
        <v>14060</v>
      </c>
      <c r="PKK1" t="s">
        <v>14061</v>
      </c>
      <c r="PKL1" t="s">
        <v>14062</v>
      </c>
      <c r="PKM1" t="s">
        <v>14063</v>
      </c>
      <c r="PKN1" t="s">
        <v>14064</v>
      </c>
      <c r="PKO1" t="s">
        <v>14065</v>
      </c>
      <c r="PKP1" t="s">
        <v>14066</v>
      </c>
      <c r="PKQ1" t="s">
        <v>14067</v>
      </c>
      <c r="PKR1" t="s">
        <v>14068</v>
      </c>
      <c r="PKS1" t="s">
        <v>14069</v>
      </c>
      <c r="PKT1" t="s">
        <v>14070</v>
      </c>
      <c r="PKU1" t="s">
        <v>14071</v>
      </c>
      <c r="PKV1" t="s">
        <v>14072</v>
      </c>
      <c r="PKW1" t="s">
        <v>14073</v>
      </c>
      <c r="PKX1" t="s">
        <v>14074</v>
      </c>
      <c r="PKY1" t="s">
        <v>14075</v>
      </c>
      <c r="PKZ1" t="s">
        <v>14076</v>
      </c>
      <c r="PLA1" t="s">
        <v>14077</v>
      </c>
      <c r="PLB1" t="s">
        <v>14078</v>
      </c>
      <c r="PLC1" t="s">
        <v>14079</v>
      </c>
      <c r="PLD1" t="s">
        <v>14080</v>
      </c>
      <c r="PLE1" t="s">
        <v>14081</v>
      </c>
      <c r="PLF1" t="s">
        <v>14082</v>
      </c>
      <c r="PLG1" t="s">
        <v>14083</v>
      </c>
      <c r="PLH1" t="s">
        <v>14084</v>
      </c>
      <c r="PLI1" t="s">
        <v>14085</v>
      </c>
      <c r="PLJ1" t="s">
        <v>14086</v>
      </c>
      <c r="PLK1" t="s">
        <v>14087</v>
      </c>
      <c r="PLL1" t="s">
        <v>14088</v>
      </c>
      <c r="PLM1" t="s">
        <v>14089</v>
      </c>
      <c r="PLN1" t="s">
        <v>14090</v>
      </c>
      <c r="PLO1" t="s">
        <v>14091</v>
      </c>
      <c r="PLP1" t="s">
        <v>14092</v>
      </c>
      <c r="PLQ1" t="s">
        <v>14093</v>
      </c>
      <c r="PLR1" t="s">
        <v>14094</v>
      </c>
      <c r="PLS1" t="s">
        <v>14095</v>
      </c>
      <c r="PLT1" t="s">
        <v>14096</v>
      </c>
      <c r="PLU1" t="s">
        <v>14097</v>
      </c>
      <c r="PLV1" t="s">
        <v>14098</v>
      </c>
      <c r="PLW1" t="s">
        <v>14099</v>
      </c>
      <c r="PLX1" t="s">
        <v>14100</v>
      </c>
      <c r="PLY1" t="s">
        <v>14101</v>
      </c>
      <c r="PLZ1" t="s">
        <v>14102</v>
      </c>
      <c r="PMA1" t="s">
        <v>14103</v>
      </c>
      <c r="PMB1" t="s">
        <v>14104</v>
      </c>
      <c r="PMC1" t="s">
        <v>14105</v>
      </c>
      <c r="PMD1" t="s">
        <v>14106</v>
      </c>
      <c r="PME1" t="s">
        <v>14107</v>
      </c>
      <c r="PMF1" t="s">
        <v>14108</v>
      </c>
      <c r="PMG1" t="s">
        <v>14109</v>
      </c>
      <c r="PMH1" t="s">
        <v>14110</v>
      </c>
      <c r="PMI1" t="s">
        <v>14111</v>
      </c>
      <c r="PMJ1" t="s">
        <v>14112</v>
      </c>
      <c r="PMK1" t="s">
        <v>14113</v>
      </c>
      <c r="PML1" t="s">
        <v>14114</v>
      </c>
      <c r="PMM1" t="s">
        <v>14115</v>
      </c>
      <c r="PMN1" t="s">
        <v>14116</v>
      </c>
      <c r="PMO1" t="s">
        <v>14117</v>
      </c>
      <c r="PMP1" t="s">
        <v>14118</v>
      </c>
      <c r="PMQ1" t="s">
        <v>14119</v>
      </c>
      <c r="PMR1" t="s">
        <v>14120</v>
      </c>
      <c r="PMS1" t="s">
        <v>14121</v>
      </c>
      <c r="PMT1" t="s">
        <v>14122</v>
      </c>
      <c r="PMU1" t="s">
        <v>14123</v>
      </c>
      <c r="PMV1" t="s">
        <v>14124</v>
      </c>
      <c r="PMW1" t="s">
        <v>14125</v>
      </c>
      <c r="PMX1" t="s">
        <v>14126</v>
      </c>
      <c r="PMY1" t="s">
        <v>14127</v>
      </c>
      <c r="PMZ1" t="s">
        <v>14128</v>
      </c>
      <c r="PNA1" t="s">
        <v>14129</v>
      </c>
      <c r="PNB1" t="s">
        <v>14130</v>
      </c>
      <c r="PNC1" t="s">
        <v>14131</v>
      </c>
      <c r="PND1" t="s">
        <v>14132</v>
      </c>
      <c r="PNE1" t="s">
        <v>14133</v>
      </c>
      <c r="PNF1" t="s">
        <v>14134</v>
      </c>
      <c r="PNG1" t="s">
        <v>14135</v>
      </c>
      <c r="PNH1" t="s">
        <v>14136</v>
      </c>
      <c r="PNI1" t="s">
        <v>14137</v>
      </c>
      <c r="PNJ1" t="s">
        <v>14138</v>
      </c>
      <c r="PNK1" t="s">
        <v>14139</v>
      </c>
      <c r="PNL1" t="s">
        <v>14140</v>
      </c>
      <c r="PNM1" t="s">
        <v>14141</v>
      </c>
      <c r="PNN1" t="s">
        <v>14142</v>
      </c>
      <c r="PNO1" t="s">
        <v>14143</v>
      </c>
      <c r="PNP1" t="s">
        <v>14144</v>
      </c>
      <c r="PNQ1" t="s">
        <v>14145</v>
      </c>
      <c r="PNR1" t="s">
        <v>14146</v>
      </c>
      <c r="PNS1" t="s">
        <v>14147</v>
      </c>
      <c r="PNT1" t="s">
        <v>14148</v>
      </c>
      <c r="PNU1" t="s">
        <v>14149</v>
      </c>
      <c r="PNV1" t="s">
        <v>14150</v>
      </c>
      <c r="PNW1" t="s">
        <v>14151</v>
      </c>
      <c r="PNX1" t="s">
        <v>14152</v>
      </c>
      <c r="PNY1" t="s">
        <v>14153</v>
      </c>
      <c r="PNZ1" t="s">
        <v>14154</v>
      </c>
      <c r="POA1" t="s">
        <v>14155</v>
      </c>
      <c r="POB1" t="s">
        <v>14156</v>
      </c>
      <c r="POC1" t="s">
        <v>14157</v>
      </c>
      <c r="POD1" t="s">
        <v>14158</v>
      </c>
      <c r="POE1" t="s">
        <v>14159</v>
      </c>
      <c r="POF1" t="s">
        <v>14160</v>
      </c>
      <c r="POG1" t="s">
        <v>14161</v>
      </c>
      <c r="POH1" t="s">
        <v>14162</v>
      </c>
      <c r="POI1" t="s">
        <v>14163</v>
      </c>
      <c r="POJ1" t="s">
        <v>14164</v>
      </c>
      <c r="POK1" t="s">
        <v>14165</v>
      </c>
      <c r="POL1" t="s">
        <v>14166</v>
      </c>
      <c r="POM1" t="s">
        <v>14167</v>
      </c>
      <c r="PON1" t="s">
        <v>14168</v>
      </c>
      <c r="POO1" t="s">
        <v>14169</v>
      </c>
      <c r="POP1" t="s">
        <v>14170</v>
      </c>
      <c r="POQ1" t="s">
        <v>14171</v>
      </c>
      <c r="POR1" t="s">
        <v>14172</v>
      </c>
      <c r="POS1" t="s">
        <v>14173</v>
      </c>
      <c r="POT1" t="s">
        <v>14174</v>
      </c>
      <c r="POU1" t="s">
        <v>14175</v>
      </c>
      <c r="POV1" t="s">
        <v>14176</v>
      </c>
      <c r="POW1" t="s">
        <v>14177</v>
      </c>
      <c r="POX1" t="s">
        <v>14178</v>
      </c>
      <c r="POY1" t="s">
        <v>14179</v>
      </c>
      <c r="POZ1" t="s">
        <v>14180</v>
      </c>
      <c r="PPA1" t="s">
        <v>14181</v>
      </c>
      <c r="PPB1" t="s">
        <v>14182</v>
      </c>
      <c r="PPC1" t="s">
        <v>14183</v>
      </c>
      <c r="PPD1" t="s">
        <v>14184</v>
      </c>
      <c r="PPE1" t="s">
        <v>14185</v>
      </c>
      <c r="PPF1" t="s">
        <v>14186</v>
      </c>
      <c r="PPG1" t="s">
        <v>14187</v>
      </c>
      <c r="PPH1" t="s">
        <v>14188</v>
      </c>
      <c r="PPI1" t="s">
        <v>14189</v>
      </c>
      <c r="PPJ1" t="s">
        <v>14190</v>
      </c>
      <c r="PPK1" t="s">
        <v>14191</v>
      </c>
      <c r="PPL1" t="s">
        <v>14192</v>
      </c>
      <c r="PPM1" t="s">
        <v>14193</v>
      </c>
      <c r="PPN1" t="s">
        <v>14194</v>
      </c>
      <c r="PPO1" t="s">
        <v>14195</v>
      </c>
      <c r="PPP1" t="s">
        <v>14196</v>
      </c>
      <c r="PPQ1" t="s">
        <v>14197</v>
      </c>
      <c r="PPR1" t="s">
        <v>14198</v>
      </c>
      <c r="PPS1" t="s">
        <v>14199</v>
      </c>
      <c r="PPT1" t="s">
        <v>14200</v>
      </c>
      <c r="PPU1" t="s">
        <v>14201</v>
      </c>
      <c r="PPV1" t="s">
        <v>14202</v>
      </c>
      <c r="PPW1" t="s">
        <v>14203</v>
      </c>
      <c r="PPX1" t="s">
        <v>14204</v>
      </c>
      <c r="PPY1" t="s">
        <v>14205</v>
      </c>
      <c r="PPZ1" t="s">
        <v>14206</v>
      </c>
      <c r="PQA1" t="s">
        <v>14207</v>
      </c>
      <c r="PQB1" t="s">
        <v>14208</v>
      </c>
      <c r="PQC1" t="s">
        <v>14209</v>
      </c>
      <c r="PQD1" t="s">
        <v>14210</v>
      </c>
      <c r="PQE1" t="s">
        <v>14211</v>
      </c>
      <c r="PQF1" t="s">
        <v>14212</v>
      </c>
      <c r="PQG1" t="s">
        <v>14213</v>
      </c>
      <c r="PQH1" t="s">
        <v>14214</v>
      </c>
      <c r="PQI1" t="s">
        <v>14215</v>
      </c>
      <c r="PQJ1" t="s">
        <v>14216</v>
      </c>
      <c r="PQK1" t="s">
        <v>14217</v>
      </c>
      <c r="PQL1" t="s">
        <v>14218</v>
      </c>
      <c r="PQM1" t="s">
        <v>14219</v>
      </c>
      <c r="PQN1" t="s">
        <v>14220</v>
      </c>
      <c r="PQO1" t="s">
        <v>14221</v>
      </c>
      <c r="PQP1" t="s">
        <v>14222</v>
      </c>
      <c r="PQQ1" t="s">
        <v>14223</v>
      </c>
      <c r="PQR1" t="s">
        <v>14224</v>
      </c>
      <c r="PQS1" t="s">
        <v>14225</v>
      </c>
      <c r="PQT1" t="s">
        <v>14226</v>
      </c>
      <c r="PQU1" t="s">
        <v>14227</v>
      </c>
      <c r="PQV1" t="s">
        <v>14228</v>
      </c>
      <c r="PQW1" t="s">
        <v>14229</v>
      </c>
      <c r="PQX1" t="s">
        <v>14230</v>
      </c>
      <c r="PQY1" t="s">
        <v>14231</v>
      </c>
      <c r="PQZ1" t="s">
        <v>14232</v>
      </c>
      <c r="PRA1" t="s">
        <v>14233</v>
      </c>
      <c r="PRB1" t="s">
        <v>14234</v>
      </c>
      <c r="PRC1" t="s">
        <v>14235</v>
      </c>
      <c r="PRD1" t="s">
        <v>14236</v>
      </c>
      <c r="PRE1" t="s">
        <v>14237</v>
      </c>
      <c r="PRF1" t="s">
        <v>14238</v>
      </c>
      <c r="PRG1" t="s">
        <v>14239</v>
      </c>
      <c r="PRH1" t="s">
        <v>14240</v>
      </c>
      <c r="PRI1" t="s">
        <v>14241</v>
      </c>
      <c r="PRJ1" t="s">
        <v>14242</v>
      </c>
      <c r="PRK1" t="s">
        <v>14243</v>
      </c>
      <c r="PRL1" t="s">
        <v>14244</v>
      </c>
      <c r="PRM1" t="s">
        <v>14245</v>
      </c>
      <c r="PRN1" t="s">
        <v>14246</v>
      </c>
      <c r="PRO1" t="s">
        <v>14247</v>
      </c>
      <c r="PRP1" t="s">
        <v>14248</v>
      </c>
      <c r="PRQ1" t="s">
        <v>14249</v>
      </c>
      <c r="PRR1" t="s">
        <v>14250</v>
      </c>
      <c r="PRS1" t="s">
        <v>14251</v>
      </c>
      <c r="PRT1" t="s">
        <v>14252</v>
      </c>
      <c r="PRU1" t="s">
        <v>14253</v>
      </c>
      <c r="PRV1" t="s">
        <v>14254</v>
      </c>
      <c r="PRW1" t="s">
        <v>14255</v>
      </c>
      <c r="PRX1" t="s">
        <v>14256</v>
      </c>
      <c r="PRY1" t="s">
        <v>14257</v>
      </c>
      <c r="PRZ1" t="s">
        <v>14258</v>
      </c>
      <c r="PSA1" t="s">
        <v>14259</v>
      </c>
      <c r="PSB1" t="s">
        <v>14260</v>
      </c>
      <c r="PSC1" t="s">
        <v>14261</v>
      </c>
      <c r="PSD1" t="s">
        <v>14262</v>
      </c>
      <c r="PSE1" t="s">
        <v>14263</v>
      </c>
      <c r="PSF1" t="s">
        <v>14264</v>
      </c>
      <c r="PSG1" t="s">
        <v>14265</v>
      </c>
      <c r="PSH1" t="s">
        <v>14266</v>
      </c>
      <c r="PSI1" t="s">
        <v>14267</v>
      </c>
      <c r="PSJ1" t="s">
        <v>14268</v>
      </c>
      <c r="PSK1" t="s">
        <v>14269</v>
      </c>
      <c r="PSL1" t="s">
        <v>14270</v>
      </c>
      <c r="PSM1" t="s">
        <v>14271</v>
      </c>
      <c r="PSN1" t="s">
        <v>14272</v>
      </c>
      <c r="PSO1" t="s">
        <v>14273</v>
      </c>
      <c r="PSP1" t="s">
        <v>14274</v>
      </c>
      <c r="PSQ1" t="s">
        <v>14275</v>
      </c>
      <c r="PSR1" t="s">
        <v>14276</v>
      </c>
      <c r="PSS1" t="s">
        <v>14277</v>
      </c>
      <c r="PST1" t="s">
        <v>14278</v>
      </c>
      <c r="PSU1" t="s">
        <v>14279</v>
      </c>
      <c r="PSV1" t="s">
        <v>14280</v>
      </c>
      <c r="PSW1" t="s">
        <v>14281</v>
      </c>
      <c r="PSX1" t="s">
        <v>14282</v>
      </c>
      <c r="PSY1" t="s">
        <v>14283</v>
      </c>
      <c r="PSZ1" t="s">
        <v>14284</v>
      </c>
      <c r="PTA1" t="s">
        <v>14285</v>
      </c>
      <c r="PTB1" t="s">
        <v>14286</v>
      </c>
      <c r="PTC1" t="s">
        <v>14287</v>
      </c>
      <c r="PTD1" t="s">
        <v>14288</v>
      </c>
      <c r="PTE1" t="s">
        <v>14289</v>
      </c>
      <c r="PTF1" t="s">
        <v>14290</v>
      </c>
      <c r="PTG1" t="s">
        <v>14291</v>
      </c>
      <c r="PTH1" t="s">
        <v>14292</v>
      </c>
      <c r="PTI1" t="s">
        <v>14293</v>
      </c>
      <c r="PTJ1" t="s">
        <v>14294</v>
      </c>
      <c r="PTK1" t="s">
        <v>14295</v>
      </c>
      <c r="PTL1" t="s">
        <v>14296</v>
      </c>
      <c r="PTM1" t="s">
        <v>14297</v>
      </c>
      <c r="PTN1" t="s">
        <v>14298</v>
      </c>
      <c r="PTO1" t="s">
        <v>14299</v>
      </c>
      <c r="PTP1" t="s">
        <v>14300</v>
      </c>
      <c r="PTQ1" t="s">
        <v>14301</v>
      </c>
      <c r="PTR1" t="s">
        <v>14302</v>
      </c>
      <c r="PTS1" t="s">
        <v>14303</v>
      </c>
      <c r="PTT1" t="s">
        <v>14304</v>
      </c>
      <c r="PTU1" t="s">
        <v>14305</v>
      </c>
      <c r="PTV1" t="s">
        <v>14306</v>
      </c>
      <c r="PTW1" t="s">
        <v>14307</v>
      </c>
      <c r="PTX1" t="s">
        <v>14308</v>
      </c>
      <c r="PTY1" t="s">
        <v>14309</v>
      </c>
      <c r="PTZ1" t="s">
        <v>14310</v>
      </c>
      <c r="PUA1" t="s">
        <v>14311</v>
      </c>
      <c r="PUB1" t="s">
        <v>14312</v>
      </c>
      <c r="PUC1" t="s">
        <v>14313</v>
      </c>
      <c r="PUD1" t="s">
        <v>14314</v>
      </c>
      <c r="PUE1" t="s">
        <v>14315</v>
      </c>
      <c r="PUF1" t="s">
        <v>14316</v>
      </c>
      <c r="PUG1" t="s">
        <v>14317</v>
      </c>
      <c r="PUH1" t="s">
        <v>14318</v>
      </c>
      <c r="PUI1" t="s">
        <v>14319</v>
      </c>
      <c r="PUJ1" t="s">
        <v>14320</v>
      </c>
      <c r="PUK1" t="s">
        <v>14321</v>
      </c>
      <c r="PUL1" t="s">
        <v>14322</v>
      </c>
      <c r="PUM1" t="s">
        <v>14323</v>
      </c>
      <c r="PUN1" t="s">
        <v>14324</v>
      </c>
      <c r="PUO1" t="s">
        <v>14325</v>
      </c>
      <c r="PUP1" t="s">
        <v>14326</v>
      </c>
      <c r="PUQ1" t="s">
        <v>14327</v>
      </c>
      <c r="PUR1" t="s">
        <v>14328</v>
      </c>
      <c r="PUS1" t="s">
        <v>14329</v>
      </c>
      <c r="PUT1" t="s">
        <v>14330</v>
      </c>
      <c r="PUU1" t="s">
        <v>14331</v>
      </c>
      <c r="PUV1" t="s">
        <v>14332</v>
      </c>
      <c r="PUW1" t="s">
        <v>14333</v>
      </c>
      <c r="PUX1" t="s">
        <v>14334</v>
      </c>
      <c r="PUY1" t="s">
        <v>14335</v>
      </c>
      <c r="PUZ1" t="s">
        <v>14336</v>
      </c>
      <c r="PVA1" t="s">
        <v>14337</v>
      </c>
      <c r="PVB1" t="s">
        <v>14338</v>
      </c>
      <c r="PVC1" t="s">
        <v>14339</v>
      </c>
      <c r="PVD1" t="s">
        <v>14340</v>
      </c>
      <c r="PVE1" t="s">
        <v>14341</v>
      </c>
      <c r="PVF1" t="s">
        <v>14342</v>
      </c>
      <c r="PVG1" t="s">
        <v>14343</v>
      </c>
      <c r="PVH1" t="s">
        <v>14344</v>
      </c>
      <c r="PVI1" t="s">
        <v>14345</v>
      </c>
      <c r="PVJ1" t="s">
        <v>14346</v>
      </c>
      <c r="PVK1" t="s">
        <v>14347</v>
      </c>
      <c r="PVL1" t="s">
        <v>14348</v>
      </c>
      <c r="PVM1" t="s">
        <v>14349</v>
      </c>
      <c r="PVN1" t="s">
        <v>14350</v>
      </c>
      <c r="PVO1" t="s">
        <v>14351</v>
      </c>
      <c r="PVP1" t="s">
        <v>14352</v>
      </c>
      <c r="PVQ1" t="s">
        <v>14353</v>
      </c>
      <c r="PVR1" t="s">
        <v>14354</v>
      </c>
      <c r="PVS1" t="s">
        <v>14355</v>
      </c>
      <c r="PVT1" t="s">
        <v>14356</v>
      </c>
      <c r="PVU1" t="s">
        <v>14357</v>
      </c>
      <c r="PVV1" t="s">
        <v>14358</v>
      </c>
      <c r="PVW1" t="s">
        <v>14359</v>
      </c>
      <c r="PVX1" t="s">
        <v>14360</v>
      </c>
      <c r="PVY1" t="s">
        <v>14361</v>
      </c>
      <c r="PVZ1" t="s">
        <v>14362</v>
      </c>
      <c r="PWA1" t="s">
        <v>14363</v>
      </c>
      <c r="PWB1" t="s">
        <v>14364</v>
      </c>
      <c r="PWC1" t="s">
        <v>14365</v>
      </c>
      <c r="PWD1" t="s">
        <v>14366</v>
      </c>
      <c r="PWE1" t="s">
        <v>14367</v>
      </c>
      <c r="PWF1" t="s">
        <v>14368</v>
      </c>
      <c r="PWG1" t="s">
        <v>14369</v>
      </c>
      <c r="PWH1" t="s">
        <v>14370</v>
      </c>
      <c r="PWI1" t="s">
        <v>14371</v>
      </c>
      <c r="PWJ1" t="s">
        <v>14372</v>
      </c>
      <c r="PWK1" t="s">
        <v>14373</v>
      </c>
      <c r="PWL1" t="s">
        <v>14374</v>
      </c>
      <c r="PWM1" t="s">
        <v>14375</v>
      </c>
      <c r="PWN1" t="s">
        <v>14376</v>
      </c>
      <c r="PWO1" t="s">
        <v>14377</v>
      </c>
      <c r="PWP1" t="s">
        <v>14378</v>
      </c>
      <c r="PWQ1" t="s">
        <v>14379</v>
      </c>
      <c r="PWR1" t="s">
        <v>14380</v>
      </c>
      <c r="PWS1" t="s">
        <v>14381</v>
      </c>
      <c r="PWT1" t="s">
        <v>14382</v>
      </c>
      <c r="PWU1" t="s">
        <v>14383</v>
      </c>
      <c r="PWV1" t="s">
        <v>14384</v>
      </c>
      <c r="PWW1" t="s">
        <v>14385</v>
      </c>
      <c r="PWX1" t="s">
        <v>14386</v>
      </c>
      <c r="PWY1" t="s">
        <v>14387</v>
      </c>
      <c r="PWZ1" t="s">
        <v>14388</v>
      </c>
      <c r="PXA1" t="s">
        <v>14389</v>
      </c>
      <c r="PXB1" t="s">
        <v>14390</v>
      </c>
      <c r="PXC1" t="s">
        <v>14391</v>
      </c>
      <c r="PXD1" t="s">
        <v>14392</v>
      </c>
      <c r="PXE1" t="s">
        <v>14393</v>
      </c>
      <c r="PXF1" t="s">
        <v>14394</v>
      </c>
      <c r="PXG1" t="s">
        <v>14395</v>
      </c>
      <c r="PXH1" t="s">
        <v>14396</v>
      </c>
      <c r="PXI1" t="s">
        <v>14397</v>
      </c>
      <c r="PXJ1" t="s">
        <v>14398</v>
      </c>
      <c r="PXK1" t="s">
        <v>14399</v>
      </c>
      <c r="PXL1" t="s">
        <v>14400</v>
      </c>
      <c r="PXM1" t="s">
        <v>14401</v>
      </c>
      <c r="PXN1" t="s">
        <v>14402</v>
      </c>
      <c r="PXO1" t="s">
        <v>14403</v>
      </c>
      <c r="PXP1" t="s">
        <v>14404</v>
      </c>
      <c r="PXQ1" t="s">
        <v>14405</v>
      </c>
      <c r="PXR1" t="s">
        <v>14406</v>
      </c>
      <c r="PXS1" t="s">
        <v>14407</v>
      </c>
      <c r="PXT1" t="s">
        <v>14408</v>
      </c>
      <c r="PXU1" t="s">
        <v>14409</v>
      </c>
      <c r="PXV1" t="s">
        <v>14410</v>
      </c>
      <c r="PXW1" t="s">
        <v>14411</v>
      </c>
      <c r="PXX1" t="s">
        <v>14412</v>
      </c>
      <c r="PXY1" t="s">
        <v>14413</v>
      </c>
      <c r="PXZ1" t="s">
        <v>14414</v>
      </c>
      <c r="PYA1" t="s">
        <v>14415</v>
      </c>
      <c r="PYB1" t="s">
        <v>14416</v>
      </c>
      <c r="PYC1" t="s">
        <v>14417</v>
      </c>
      <c r="PYD1" t="s">
        <v>14418</v>
      </c>
      <c r="PYE1" t="s">
        <v>14419</v>
      </c>
      <c r="PYF1" t="s">
        <v>14420</v>
      </c>
      <c r="PYG1" t="s">
        <v>14421</v>
      </c>
      <c r="PYH1" t="s">
        <v>14422</v>
      </c>
      <c r="PYI1" t="s">
        <v>14423</v>
      </c>
      <c r="PYJ1" t="s">
        <v>14424</v>
      </c>
      <c r="PYK1" t="s">
        <v>14425</v>
      </c>
      <c r="PYL1" t="s">
        <v>14426</v>
      </c>
      <c r="PYM1" t="s">
        <v>14427</v>
      </c>
      <c r="PYN1" t="s">
        <v>14428</v>
      </c>
      <c r="PYO1" t="s">
        <v>14429</v>
      </c>
      <c r="PYP1" t="s">
        <v>14430</v>
      </c>
      <c r="PYQ1" t="s">
        <v>14431</v>
      </c>
      <c r="PYR1" t="s">
        <v>14432</v>
      </c>
      <c r="PYS1" t="s">
        <v>14433</v>
      </c>
      <c r="PYT1" t="s">
        <v>14434</v>
      </c>
      <c r="PYU1" t="s">
        <v>14435</v>
      </c>
      <c r="PYV1" t="s">
        <v>14436</v>
      </c>
      <c r="PYW1" t="s">
        <v>14437</v>
      </c>
      <c r="PYX1" t="s">
        <v>14438</v>
      </c>
      <c r="PYY1" t="s">
        <v>14439</v>
      </c>
      <c r="PYZ1" t="s">
        <v>14440</v>
      </c>
      <c r="PZA1" t="s">
        <v>14441</v>
      </c>
      <c r="PZB1" t="s">
        <v>14442</v>
      </c>
      <c r="PZC1" t="s">
        <v>14443</v>
      </c>
      <c r="PZD1" t="s">
        <v>14444</v>
      </c>
      <c r="PZE1" t="s">
        <v>14445</v>
      </c>
      <c r="PZF1" t="s">
        <v>14446</v>
      </c>
      <c r="PZG1" t="s">
        <v>14447</v>
      </c>
      <c r="PZH1" t="s">
        <v>14448</v>
      </c>
      <c r="PZI1" t="s">
        <v>14449</v>
      </c>
      <c r="PZJ1" t="s">
        <v>14450</v>
      </c>
      <c r="PZK1" t="s">
        <v>14451</v>
      </c>
      <c r="PZL1" t="s">
        <v>14452</v>
      </c>
      <c r="PZM1" t="s">
        <v>14453</v>
      </c>
      <c r="PZN1" t="s">
        <v>14454</v>
      </c>
      <c r="PZO1" t="s">
        <v>14455</v>
      </c>
      <c r="PZP1" t="s">
        <v>14456</v>
      </c>
      <c r="PZQ1" t="s">
        <v>14457</v>
      </c>
      <c r="PZR1" t="s">
        <v>14458</v>
      </c>
      <c r="PZS1" t="s">
        <v>14459</v>
      </c>
      <c r="PZT1" t="s">
        <v>14460</v>
      </c>
      <c r="PZU1" t="s">
        <v>14461</v>
      </c>
      <c r="PZV1" t="s">
        <v>14462</v>
      </c>
      <c r="PZW1" t="s">
        <v>14463</v>
      </c>
      <c r="PZX1" t="s">
        <v>14464</v>
      </c>
      <c r="PZY1" t="s">
        <v>14465</v>
      </c>
      <c r="PZZ1" t="s">
        <v>14466</v>
      </c>
      <c r="QAA1" t="s">
        <v>14467</v>
      </c>
      <c r="QAB1" t="s">
        <v>14468</v>
      </c>
      <c r="QAC1" t="s">
        <v>14469</v>
      </c>
      <c r="QAD1" t="s">
        <v>14470</v>
      </c>
      <c r="QAE1" t="s">
        <v>14471</v>
      </c>
      <c r="QAF1" t="s">
        <v>14472</v>
      </c>
      <c r="QAG1" t="s">
        <v>14473</v>
      </c>
      <c r="QAH1" t="s">
        <v>14474</v>
      </c>
      <c r="QAI1" t="s">
        <v>14475</v>
      </c>
      <c r="QAJ1" t="s">
        <v>14476</v>
      </c>
      <c r="QAK1" t="s">
        <v>14477</v>
      </c>
      <c r="QAL1" t="s">
        <v>14478</v>
      </c>
      <c r="QAM1" t="s">
        <v>14479</v>
      </c>
      <c r="QAN1" t="s">
        <v>14480</v>
      </c>
      <c r="QAO1" t="s">
        <v>14481</v>
      </c>
      <c r="QAP1" t="s">
        <v>14482</v>
      </c>
      <c r="QAQ1" t="s">
        <v>14483</v>
      </c>
      <c r="QAR1" t="s">
        <v>14484</v>
      </c>
      <c r="QAS1" t="s">
        <v>14485</v>
      </c>
      <c r="QAT1" t="s">
        <v>14486</v>
      </c>
      <c r="QAU1" t="s">
        <v>14487</v>
      </c>
      <c r="QAV1" t="s">
        <v>14488</v>
      </c>
      <c r="QAW1" t="s">
        <v>14489</v>
      </c>
      <c r="QAX1" t="s">
        <v>14490</v>
      </c>
      <c r="QAY1" t="s">
        <v>14491</v>
      </c>
      <c r="QAZ1" t="s">
        <v>14492</v>
      </c>
      <c r="QBA1" t="s">
        <v>14493</v>
      </c>
      <c r="QBB1" t="s">
        <v>14494</v>
      </c>
      <c r="QBC1" t="s">
        <v>14495</v>
      </c>
      <c r="QBD1" t="s">
        <v>14496</v>
      </c>
      <c r="QBE1" t="s">
        <v>14497</v>
      </c>
      <c r="QBF1" t="s">
        <v>14498</v>
      </c>
      <c r="QBG1" t="s">
        <v>14499</v>
      </c>
      <c r="QBH1" t="s">
        <v>14500</v>
      </c>
      <c r="QBI1" t="s">
        <v>14501</v>
      </c>
      <c r="QBJ1" t="s">
        <v>14502</v>
      </c>
      <c r="QBK1" t="s">
        <v>14503</v>
      </c>
      <c r="QBL1" t="s">
        <v>14504</v>
      </c>
      <c r="QBM1" t="s">
        <v>14505</v>
      </c>
      <c r="QBN1" t="s">
        <v>14506</v>
      </c>
      <c r="QBO1" t="s">
        <v>14507</v>
      </c>
      <c r="QBP1" t="s">
        <v>14508</v>
      </c>
      <c r="QBQ1" t="s">
        <v>14509</v>
      </c>
      <c r="QBR1" t="s">
        <v>14510</v>
      </c>
      <c r="QBS1" t="s">
        <v>14511</v>
      </c>
      <c r="QBT1" t="s">
        <v>14512</v>
      </c>
      <c r="QBU1" t="s">
        <v>14513</v>
      </c>
      <c r="QBV1" t="s">
        <v>14514</v>
      </c>
      <c r="QBW1" t="s">
        <v>14515</v>
      </c>
      <c r="QBX1" t="s">
        <v>14516</v>
      </c>
      <c r="QBY1" t="s">
        <v>14517</v>
      </c>
      <c r="QBZ1" t="s">
        <v>14518</v>
      </c>
      <c r="QCA1" t="s">
        <v>14519</v>
      </c>
      <c r="QCB1" t="s">
        <v>14520</v>
      </c>
      <c r="QCC1" t="s">
        <v>14521</v>
      </c>
      <c r="QCD1" t="s">
        <v>14522</v>
      </c>
      <c r="QCE1" t="s">
        <v>14523</v>
      </c>
      <c r="QCF1" t="s">
        <v>14524</v>
      </c>
      <c r="QCG1" t="s">
        <v>14525</v>
      </c>
      <c r="QCH1" t="s">
        <v>14526</v>
      </c>
      <c r="QCI1" t="s">
        <v>14527</v>
      </c>
      <c r="QCJ1" t="s">
        <v>14528</v>
      </c>
      <c r="QCK1" t="s">
        <v>14529</v>
      </c>
      <c r="QCL1" t="s">
        <v>14530</v>
      </c>
      <c r="QCM1" t="s">
        <v>14531</v>
      </c>
      <c r="QCN1" t="s">
        <v>14532</v>
      </c>
      <c r="QCO1" t="s">
        <v>14533</v>
      </c>
      <c r="QCP1" t="s">
        <v>14534</v>
      </c>
      <c r="QCQ1" t="s">
        <v>14535</v>
      </c>
      <c r="QCR1" t="s">
        <v>14536</v>
      </c>
      <c r="QCS1" t="s">
        <v>14537</v>
      </c>
      <c r="QCT1" t="s">
        <v>14538</v>
      </c>
      <c r="QCU1" t="s">
        <v>14539</v>
      </c>
      <c r="QCV1" t="s">
        <v>14540</v>
      </c>
      <c r="QCW1" t="s">
        <v>14541</v>
      </c>
      <c r="QCX1" t="s">
        <v>14542</v>
      </c>
      <c r="QCY1" t="s">
        <v>14543</v>
      </c>
      <c r="QCZ1" t="s">
        <v>14544</v>
      </c>
      <c r="QDA1" t="s">
        <v>14545</v>
      </c>
      <c r="QDB1" t="s">
        <v>14546</v>
      </c>
      <c r="QDC1" t="s">
        <v>14547</v>
      </c>
      <c r="QDD1" t="s">
        <v>14548</v>
      </c>
      <c r="QDE1" t="s">
        <v>14549</v>
      </c>
      <c r="QDF1" t="s">
        <v>14550</v>
      </c>
      <c r="QDG1" t="s">
        <v>14551</v>
      </c>
      <c r="QDH1" t="s">
        <v>14552</v>
      </c>
      <c r="QDI1" t="s">
        <v>14553</v>
      </c>
      <c r="QDJ1" t="s">
        <v>14554</v>
      </c>
      <c r="QDK1" t="s">
        <v>14555</v>
      </c>
      <c r="QDL1" t="s">
        <v>14556</v>
      </c>
      <c r="QDM1" t="s">
        <v>14557</v>
      </c>
      <c r="QDN1" t="s">
        <v>14558</v>
      </c>
      <c r="QDO1" t="s">
        <v>14559</v>
      </c>
      <c r="QDP1" t="s">
        <v>14560</v>
      </c>
      <c r="QDQ1" t="s">
        <v>14561</v>
      </c>
      <c r="QDR1" t="s">
        <v>14562</v>
      </c>
      <c r="QDS1" t="s">
        <v>14563</v>
      </c>
      <c r="QDT1" t="s">
        <v>14564</v>
      </c>
      <c r="QDU1" t="s">
        <v>14565</v>
      </c>
      <c r="QDV1" t="s">
        <v>14566</v>
      </c>
      <c r="QDW1" t="s">
        <v>14567</v>
      </c>
      <c r="QDX1" t="s">
        <v>14568</v>
      </c>
      <c r="QDY1" t="s">
        <v>14569</v>
      </c>
      <c r="QDZ1" t="s">
        <v>14570</v>
      </c>
      <c r="QEA1" t="s">
        <v>14571</v>
      </c>
      <c r="QEB1" t="s">
        <v>14572</v>
      </c>
      <c r="QEC1" t="s">
        <v>14573</v>
      </c>
      <c r="QED1" t="s">
        <v>14574</v>
      </c>
      <c r="QEE1" t="s">
        <v>14575</v>
      </c>
      <c r="QEF1" t="s">
        <v>14576</v>
      </c>
      <c r="QEG1" t="s">
        <v>14577</v>
      </c>
      <c r="QEH1" t="s">
        <v>14578</v>
      </c>
      <c r="QEI1" t="s">
        <v>14579</v>
      </c>
      <c r="QEJ1" t="s">
        <v>14580</v>
      </c>
      <c r="QEK1" t="s">
        <v>14581</v>
      </c>
      <c r="QEL1" t="s">
        <v>14582</v>
      </c>
      <c r="QEM1" t="s">
        <v>14583</v>
      </c>
      <c r="QEN1" t="s">
        <v>14584</v>
      </c>
      <c r="QEO1" t="s">
        <v>14585</v>
      </c>
      <c r="QEP1" t="s">
        <v>14586</v>
      </c>
      <c r="QEQ1" t="s">
        <v>14587</v>
      </c>
      <c r="QER1" t="s">
        <v>14588</v>
      </c>
      <c r="QES1" t="s">
        <v>14589</v>
      </c>
      <c r="QET1" t="s">
        <v>14590</v>
      </c>
      <c r="QEU1" t="s">
        <v>14591</v>
      </c>
      <c r="QEV1" t="s">
        <v>14592</v>
      </c>
      <c r="QEW1" t="s">
        <v>14593</v>
      </c>
      <c r="QEX1" t="s">
        <v>14594</v>
      </c>
      <c r="QEY1" t="s">
        <v>14595</v>
      </c>
      <c r="QEZ1" t="s">
        <v>14596</v>
      </c>
      <c r="QFA1" t="s">
        <v>14597</v>
      </c>
      <c r="QFB1" t="s">
        <v>14598</v>
      </c>
      <c r="QFC1" t="s">
        <v>14599</v>
      </c>
      <c r="QFD1" t="s">
        <v>14600</v>
      </c>
      <c r="QFE1" t="s">
        <v>14601</v>
      </c>
      <c r="QFF1" t="s">
        <v>14602</v>
      </c>
      <c r="QFG1" t="s">
        <v>14603</v>
      </c>
      <c r="QFH1" t="s">
        <v>14604</v>
      </c>
      <c r="QFI1" t="s">
        <v>14605</v>
      </c>
      <c r="QFJ1" t="s">
        <v>14606</v>
      </c>
      <c r="QFK1" t="s">
        <v>14607</v>
      </c>
      <c r="QFL1" t="s">
        <v>14608</v>
      </c>
      <c r="QFM1" t="s">
        <v>14609</v>
      </c>
      <c r="QFN1" t="s">
        <v>14610</v>
      </c>
      <c r="QFO1" t="s">
        <v>14611</v>
      </c>
      <c r="QFP1" t="s">
        <v>14612</v>
      </c>
      <c r="QFQ1" t="s">
        <v>14613</v>
      </c>
      <c r="QFR1" t="s">
        <v>14614</v>
      </c>
      <c r="QFS1" t="s">
        <v>14615</v>
      </c>
      <c r="QFT1" t="s">
        <v>14616</v>
      </c>
      <c r="QFU1" t="s">
        <v>14617</v>
      </c>
      <c r="QFV1" t="s">
        <v>14618</v>
      </c>
      <c r="QFW1" t="s">
        <v>14619</v>
      </c>
      <c r="QFX1" t="s">
        <v>14620</v>
      </c>
      <c r="QFY1" t="s">
        <v>14621</v>
      </c>
      <c r="QFZ1" t="s">
        <v>14622</v>
      </c>
      <c r="QGA1" t="s">
        <v>14623</v>
      </c>
      <c r="QGB1" t="s">
        <v>14624</v>
      </c>
      <c r="QGC1" t="s">
        <v>14625</v>
      </c>
      <c r="QGD1" t="s">
        <v>14626</v>
      </c>
      <c r="QGE1" t="s">
        <v>14627</v>
      </c>
      <c r="QGF1" t="s">
        <v>14628</v>
      </c>
      <c r="QGG1" t="s">
        <v>14629</v>
      </c>
      <c r="QGH1" t="s">
        <v>14630</v>
      </c>
      <c r="QGI1" t="s">
        <v>14631</v>
      </c>
      <c r="QGJ1" t="s">
        <v>14632</v>
      </c>
      <c r="QGK1" t="s">
        <v>14633</v>
      </c>
      <c r="QGL1" t="s">
        <v>14634</v>
      </c>
      <c r="QGM1" t="s">
        <v>14635</v>
      </c>
      <c r="QGN1" t="s">
        <v>14636</v>
      </c>
      <c r="QGO1" t="s">
        <v>14637</v>
      </c>
      <c r="QGP1" t="s">
        <v>14638</v>
      </c>
      <c r="QGQ1" t="s">
        <v>14639</v>
      </c>
      <c r="QGR1" t="s">
        <v>14640</v>
      </c>
      <c r="QGS1" t="s">
        <v>14641</v>
      </c>
      <c r="QGT1" t="s">
        <v>14642</v>
      </c>
      <c r="QGU1" t="s">
        <v>14643</v>
      </c>
      <c r="QGV1" t="s">
        <v>14644</v>
      </c>
      <c r="QGW1" t="s">
        <v>14645</v>
      </c>
      <c r="QGX1" t="s">
        <v>14646</v>
      </c>
      <c r="QGY1" t="s">
        <v>14647</v>
      </c>
      <c r="QGZ1" t="s">
        <v>14648</v>
      </c>
      <c r="QHA1" t="s">
        <v>14649</v>
      </c>
      <c r="QHB1" t="s">
        <v>14650</v>
      </c>
      <c r="QHC1" t="s">
        <v>14651</v>
      </c>
      <c r="QHD1" t="s">
        <v>14652</v>
      </c>
      <c r="QHE1" t="s">
        <v>14653</v>
      </c>
      <c r="QHF1" t="s">
        <v>14654</v>
      </c>
      <c r="QHG1" t="s">
        <v>14655</v>
      </c>
      <c r="QHH1" t="s">
        <v>14656</v>
      </c>
      <c r="QHI1" t="s">
        <v>14657</v>
      </c>
      <c r="QHJ1" t="s">
        <v>14658</v>
      </c>
      <c r="QHK1" t="s">
        <v>14659</v>
      </c>
      <c r="QHL1" t="s">
        <v>14660</v>
      </c>
      <c r="QHM1" t="s">
        <v>14661</v>
      </c>
      <c r="QHN1" t="s">
        <v>14662</v>
      </c>
      <c r="QHO1" t="s">
        <v>14663</v>
      </c>
      <c r="QHP1" t="s">
        <v>14664</v>
      </c>
      <c r="QHQ1" t="s">
        <v>14665</v>
      </c>
      <c r="QHR1" t="s">
        <v>14666</v>
      </c>
      <c r="QHS1" t="s">
        <v>14667</v>
      </c>
      <c r="QHT1" t="s">
        <v>14668</v>
      </c>
      <c r="QHU1" t="s">
        <v>14669</v>
      </c>
      <c r="QHV1" t="s">
        <v>14670</v>
      </c>
      <c r="QHW1" t="s">
        <v>14671</v>
      </c>
      <c r="QHX1" t="s">
        <v>14672</v>
      </c>
      <c r="QHY1" t="s">
        <v>14673</v>
      </c>
      <c r="QHZ1" t="s">
        <v>14674</v>
      </c>
      <c r="QIA1" t="s">
        <v>14675</v>
      </c>
      <c r="QIB1" t="s">
        <v>14676</v>
      </c>
      <c r="QIC1" t="s">
        <v>14677</v>
      </c>
      <c r="QID1" t="s">
        <v>14678</v>
      </c>
      <c r="QIE1" t="s">
        <v>14679</v>
      </c>
      <c r="QIF1" t="s">
        <v>14680</v>
      </c>
      <c r="QIG1" t="s">
        <v>14681</v>
      </c>
      <c r="QIH1" t="s">
        <v>14682</v>
      </c>
      <c r="QII1" t="s">
        <v>14683</v>
      </c>
      <c r="QIJ1" t="s">
        <v>14684</v>
      </c>
      <c r="QIK1" t="s">
        <v>14685</v>
      </c>
      <c r="QIL1" t="s">
        <v>14686</v>
      </c>
      <c r="QIM1" t="s">
        <v>14687</v>
      </c>
      <c r="QIN1" t="s">
        <v>14688</v>
      </c>
      <c r="QIO1" t="s">
        <v>14689</v>
      </c>
      <c r="QIP1" t="s">
        <v>14690</v>
      </c>
      <c r="QIQ1" t="s">
        <v>14691</v>
      </c>
      <c r="QIR1" t="s">
        <v>14692</v>
      </c>
      <c r="QIS1" t="s">
        <v>14693</v>
      </c>
      <c r="QIT1" t="s">
        <v>14694</v>
      </c>
      <c r="QIU1" t="s">
        <v>14695</v>
      </c>
      <c r="QIV1" t="s">
        <v>14696</v>
      </c>
      <c r="QIW1" t="s">
        <v>14697</v>
      </c>
      <c r="QIX1" t="s">
        <v>14698</v>
      </c>
      <c r="QIY1" t="s">
        <v>14699</v>
      </c>
      <c r="QIZ1" t="s">
        <v>14700</v>
      </c>
      <c r="QJA1" t="s">
        <v>14701</v>
      </c>
      <c r="QJB1" t="s">
        <v>14702</v>
      </c>
      <c r="QJC1" t="s">
        <v>14703</v>
      </c>
      <c r="QJD1" t="s">
        <v>14704</v>
      </c>
      <c r="QJE1" t="s">
        <v>14705</v>
      </c>
      <c r="QJF1" t="s">
        <v>14706</v>
      </c>
      <c r="QJG1" t="s">
        <v>14707</v>
      </c>
      <c r="QJH1" t="s">
        <v>14708</v>
      </c>
      <c r="QJI1" t="s">
        <v>14709</v>
      </c>
      <c r="QJJ1" t="s">
        <v>14710</v>
      </c>
      <c r="QJK1" t="s">
        <v>14711</v>
      </c>
      <c r="QJL1" t="s">
        <v>14712</v>
      </c>
      <c r="QJM1" t="s">
        <v>14713</v>
      </c>
      <c r="QJN1" t="s">
        <v>14714</v>
      </c>
      <c r="QJO1" t="s">
        <v>14715</v>
      </c>
      <c r="QJP1" t="s">
        <v>14716</v>
      </c>
      <c r="QJQ1" t="s">
        <v>14717</v>
      </c>
      <c r="QJR1" t="s">
        <v>14718</v>
      </c>
      <c r="QJS1" t="s">
        <v>14719</v>
      </c>
      <c r="QJT1" t="s">
        <v>14720</v>
      </c>
      <c r="QJU1" t="s">
        <v>14721</v>
      </c>
      <c r="QJV1" t="s">
        <v>14722</v>
      </c>
      <c r="QJW1" t="s">
        <v>14723</v>
      </c>
      <c r="QJX1" t="s">
        <v>14724</v>
      </c>
      <c r="QJY1" t="s">
        <v>14725</v>
      </c>
      <c r="QJZ1" t="s">
        <v>14726</v>
      </c>
      <c r="QKA1" t="s">
        <v>14727</v>
      </c>
      <c r="QKB1" t="s">
        <v>14728</v>
      </c>
      <c r="QKC1" t="s">
        <v>14729</v>
      </c>
      <c r="QKD1" t="s">
        <v>14730</v>
      </c>
      <c r="QKE1" t="s">
        <v>14731</v>
      </c>
      <c r="QKF1" t="s">
        <v>14732</v>
      </c>
      <c r="QKG1" t="s">
        <v>14733</v>
      </c>
      <c r="QKH1" t="s">
        <v>14734</v>
      </c>
      <c r="QKI1" t="s">
        <v>14735</v>
      </c>
      <c r="QKJ1" t="s">
        <v>14736</v>
      </c>
      <c r="QKK1" t="s">
        <v>14737</v>
      </c>
      <c r="QKL1" t="s">
        <v>14738</v>
      </c>
      <c r="QKM1" t="s">
        <v>14739</v>
      </c>
      <c r="QKN1" t="s">
        <v>14740</v>
      </c>
      <c r="QKO1" t="s">
        <v>14741</v>
      </c>
      <c r="QKP1" t="s">
        <v>14742</v>
      </c>
      <c r="QKQ1" t="s">
        <v>14743</v>
      </c>
      <c r="QKR1" t="s">
        <v>14744</v>
      </c>
      <c r="QKS1" t="s">
        <v>14745</v>
      </c>
      <c r="QKT1" t="s">
        <v>14746</v>
      </c>
      <c r="QKU1" t="s">
        <v>14747</v>
      </c>
      <c r="QKV1" t="s">
        <v>14748</v>
      </c>
      <c r="QKW1" t="s">
        <v>14749</v>
      </c>
      <c r="QKX1" t="s">
        <v>14750</v>
      </c>
      <c r="QKY1" t="s">
        <v>14751</v>
      </c>
      <c r="QKZ1" t="s">
        <v>14752</v>
      </c>
      <c r="QLA1" t="s">
        <v>14753</v>
      </c>
      <c r="QLB1" t="s">
        <v>14754</v>
      </c>
      <c r="QLC1" t="s">
        <v>14755</v>
      </c>
      <c r="QLD1" t="s">
        <v>14756</v>
      </c>
      <c r="QLE1" t="s">
        <v>14757</v>
      </c>
      <c r="QLF1" t="s">
        <v>14758</v>
      </c>
      <c r="QLG1" t="s">
        <v>14759</v>
      </c>
      <c r="QLH1" t="s">
        <v>14760</v>
      </c>
      <c r="QLI1" t="s">
        <v>14761</v>
      </c>
      <c r="QLJ1" t="s">
        <v>14762</v>
      </c>
      <c r="QLK1" t="s">
        <v>14763</v>
      </c>
      <c r="QLL1" t="s">
        <v>14764</v>
      </c>
      <c r="QLM1" t="s">
        <v>14765</v>
      </c>
      <c r="QLN1" t="s">
        <v>14766</v>
      </c>
      <c r="QLO1" t="s">
        <v>14767</v>
      </c>
      <c r="QLP1" t="s">
        <v>14768</v>
      </c>
      <c r="QLQ1" t="s">
        <v>14769</v>
      </c>
      <c r="QLR1" t="s">
        <v>14770</v>
      </c>
      <c r="QLS1" t="s">
        <v>14771</v>
      </c>
      <c r="QLT1" t="s">
        <v>14772</v>
      </c>
      <c r="QLU1" t="s">
        <v>14773</v>
      </c>
      <c r="QLV1" t="s">
        <v>14774</v>
      </c>
      <c r="QLW1" t="s">
        <v>14775</v>
      </c>
      <c r="QLX1" t="s">
        <v>14776</v>
      </c>
      <c r="QLY1" t="s">
        <v>14777</v>
      </c>
      <c r="QLZ1" t="s">
        <v>14778</v>
      </c>
      <c r="QMA1" t="s">
        <v>14779</v>
      </c>
      <c r="QMB1" t="s">
        <v>14780</v>
      </c>
      <c r="QMC1" t="s">
        <v>14781</v>
      </c>
      <c r="QMD1" t="s">
        <v>14782</v>
      </c>
      <c r="QME1" t="s">
        <v>14783</v>
      </c>
      <c r="QMF1" t="s">
        <v>14784</v>
      </c>
      <c r="QMG1" t="s">
        <v>14785</v>
      </c>
      <c r="QMH1" t="s">
        <v>14786</v>
      </c>
      <c r="QMI1" t="s">
        <v>14787</v>
      </c>
      <c r="QMJ1" t="s">
        <v>14788</v>
      </c>
      <c r="QMK1" t="s">
        <v>14789</v>
      </c>
      <c r="QML1" t="s">
        <v>14790</v>
      </c>
      <c r="QMM1" t="s">
        <v>14791</v>
      </c>
      <c r="QMN1" t="s">
        <v>14792</v>
      </c>
      <c r="QMO1" t="s">
        <v>14793</v>
      </c>
      <c r="QMP1" t="s">
        <v>14794</v>
      </c>
      <c r="QMQ1" t="s">
        <v>14795</v>
      </c>
      <c r="QMR1" t="s">
        <v>14796</v>
      </c>
      <c r="QMS1" t="s">
        <v>14797</v>
      </c>
      <c r="QMT1" t="s">
        <v>14798</v>
      </c>
      <c r="QMU1" t="s">
        <v>14799</v>
      </c>
      <c r="QMV1" t="s">
        <v>14800</v>
      </c>
      <c r="QMW1" t="s">
        <v>14801</v>
      </c>
      <c r="QMX1" t="s">
        <v>14802</v>
      </c>
      <c r="QMY1" t="s">
        <v>14803</v>
      </c>
      <c r="QMZ1" t="s">
        <v>14804</v>
      </c>
      <c r="QNA1" t="s">
        <v>14805</v>
      </c>
      <c r="QNB1" t="s">
        <v>14806</v>
      </c>
      <c r="QNC1" t="s">
        <v>14807</v>
      </c>
      <c r="QND1" t="s">
        <v>14808</v>
      </c>
      <c r="QNE1" t="s">
        <v>14809</v>
      </c>
      <c r="QNF1" t="s">
        <v>14810</v>
      </c>
      <c r="QNG1" t="s">
        <v>14811</v>
      </c>
      <c r="QNH1" t="s">
        <v>14812</v>
      </c>
      <c r="QNI1" t="s">
        <v>14813</v>
      </c>
      <c r="QNJ1" t="s">
        <v>14814</v>
      </c>
      <c r="QNK1" t="s">
        <v>14815</v>
      </c>
      <c r="QNL1" t="s">
        <v>14816</v>
      </c>
      <c r="QNM1" t="s">
        <v>14817</v>
      </c>
      <c r="QNN1" t="s">
        <v>14818</v>
      </c>
      <c r="QNO1" t="s">
        <v>14819</v>
      </c>
      <c r="QNP1" t="s">
        <v>14820</v>
      </c>
      <c r="QNQ1" t="s">
        <v>14821</v>
      </c>
      <c r="QNR1" t="s">
        <v>14822</v>
      </c>
      <c r="QNS1" t="s">
        <v>14823</v>
      </c>
      <c r="QNT1" t="s">
        <v>14824</v>
      </c>
      <c r="QNU1" t="s">
        <v>14825</v>
      </c>
      <c r="QNV1" t="s">
        <v>14826</v>
      </c>
      <c r="QNW1" t="s">
        <v>14827</v>
      </c>
      <c r="QNX1" t="s">
        <v>14828</v>
      </c>
      <c r="QNY1" t="s">
        <v>14829</v>
      </c>
      <c r="QNZ1" t="s">
        <v>14830</v>
      </c>
      <c r="QOA1" t="s">
        <v>14831</v>
      </c>
      <c r="QOB1" t="s">
        <v>14832</v>
      </c>
      <c r="QOC1" t="s">
        <v>14833</v>
      </c>
      <c r="QOD1" t="s">
        <v>14834</v>
      </c>
      <c r="QOE1" t="s">
        <v>14835</v>
      </c>
      <c r="QOF1" t="s">
        <v>14836</v>
      </c>
      <c r="QOG1" t="s">
        <v>14837</v>
      </c>
      <c r="QOH1" t="s">
        <v>14838</v>
      </c>
      <c r="QOI1" t="s">
        <v>14839</v>
      </c>
      <c r="QOJ1" t="s">
        <v>14840</v>
      </c>
      <c r="QOK1" t="s">
        <v>14841</v>
      </c>
      <c r="QOL1" t="s">
        <v>14842</v>
      </c>
      <c r="QOM1" t="s">
        <v>14843</v>
      </c>
      <c r="QON1" t="s">
        <v>14844</v>
      </c>
      <c r="QOO1" t="s">
        <v>14845</v>
      </c>
      <c r="QOP1" t="s">
        <v>14846</v>
      </c>
      <c r="QOQ1" t="s">
        <v>14847</v>
      </c>
      <c r="QOR1" t="s">
        <v>14848</v>
      </c>
      <c r="QOS1" t="s">
        <v>14849</v>
      </c>
      <c r="QOT1" t="s">
        <v>14850</v>
      </c>
      <c r="QOU1" t="s">
        <v>14851</v>
      </c>
      <c r="QOV1" t="s">
        <v>14852</v>
      </c>
      <c r="QOW1" t="s">
        <v>14853</v>
      </c>
      <c r="QOX1" t="s">
        <v>14854</v>
      </c>
      <c r="QOY1" t="s">
        <v>14855</v>
      </c>
      <c r="QOZ1" t="s">
        <v>14856</v>
      </c>
      <c r="QPA1" t="s">
        <v>14857</v>
      </c>
      <c r="QPB1" t="s">
        <v>14858</v>
      </c>
      <c r="QPC1" t="s">
        <v>14859</v>
      </c>
      <c r="QPD1" t="s">
        <v>14860</v>
      </c>
      <c r="QPE1" t="s">
        <v>14861</v>
      </c>
      <c r="QPF1" t="s">
        <v>14862</v>
      </c>
      <c r="QPG1" t="s">
        <v>14863</v>
      </c>
      <c r="QPH1" t="s">
        <v>14864</v>
      </c>
      <c r="QPI1" t="s">
        <v>14865</v>
      </c>
      <c r="QPJ1" t="s">
        <v>14866</v>
      </c>
      <c r="QPK1" t="s">
        <v>14867</v>
      </c>
      <c r="QPL1" t="s">
        <v>14868</v>
      </c>
      <c r="QPM1" t="s">
        <v>14869</v>
      </c>
      <c r="QPN1" t="s">
        <v>14870</v>
      </c>
      <c r="QPO1" t="s">
        <v>14871</v>
      </c>
      <c r="QPP1" t="s">
        <v>14872</v>
      </c>
      <c r="QPQ1" t="s">
        <v>14873</v>
      </c>
      <c r="QPR1" t="s">
        <v>14874</v>
      </c>
      <c r="QPS1" t="s">
        <v>14875</v>
      </c>
      <c r="QPT1" t="s">
        <v>14876</v>
      </c>
      <c r="QPU1" t="s">
        <v>14877</v>
      </c>
      <c r="QPV1" t="s">
        <v>14878</v>
      </c>
      <c r="QPW1" t="s">
        <v>14879</v>
      </c>
      <c r="QPX1" t="s">
        <v>14880</v>
      </c>
      <c r="QPY1" t="s">
        <v>14881</v>
      </c>
      <c r="QPZ1" t="s">
        <v>14882</v>
      </c>
      <c r="QQA1" t="s">
        <v>14883</v>
      </c>
      <c r="QQB1" t="s">
        <v>14884</v>
      </c>
      <c r="QQC1" t="s">
        <v>14885</v>
      </c>
      <c r="QQD1" t="s">
        <v>14886</v>
      </c>
      <c r="QQE1" t="s">
        <v>14887</v>
      </c>
      <c r="QQF1" t="s">
        <v>14888</v>
      </c>
      <c r="QQG1" t="s">
        <v>14889</v>
      </c>
      <c r="QQH1" t="s">
        <v>14890</v>
      </c>
      <c r="QQI1" t="s">
        <v>14891</v>
      </c>
      <c r="QQJ1" t="s">
        <v>14892</v>
      </c>
      <c r="QQK1" t="s">
        <v>14893</v>
      </c>
      <c r="QQL1" t="s">
        <v>14894</v>
      </c>
      <c r="QQM1" t="s">
        <v>14895</v>
      </c>
      <c r="QQN1" t="s">
        <v>14896</v>
      </c>
      <c r="QQO1" t="s">
        <v>14897</v>
      </c>
      <c r="QQP1" t="s">
        <v>14898</v>
      </c>
      <c r="QQQ1" t="s">
        <v>14899</v>
      </c>
      <c r="QQR1" t="s">
        <v>14900</v>
      </c>
      <c r="QQS1" t="s">
        <v>14901</v>
      </c>
      <c r="QQT1" t="s">
        <v>14902</v>
      </c>
      <c r="QQU1" t="s">
        <v>14903</v>
      </c>
      <c r="QQV1" t="s">
        <v>14904</v>
      </c>
      <c r="QQW1" t="s">
        <v>14905</v>
      </c>
      <c r="QQX1" t="s">
        <v>14906</v>
      </c>
      <c r="QQY1" t="s">
        <v>14907</v>
      </c>
      <c r="QQZ1" t="s">
        <v>14908</v>
      </c>
      <c r="QRA1" t="s">
        <v>14909</v>
      </c>
      <c r="QRB1" t="s">
        <v>14910</v>
      </c>
      <c r="QRC1" t="s">
        <v>14911</v>
      </c>
      <c r="QRD1" t="s">
        <v>14912</v>
      </c>
      <c r="QRE1" t="s">
        <v>14913</v>
      </c>
      <c r="QRF1" t="s">
        <v>14914</v>
      </c>
      <c r="QRG1" t="s">
        <v>14915</v>
      </c>
      <c r="QRH1" t="s">
        <v>14916</v>
      </c>
      <c r="QRI1" t="s">
        <v>14917</v>
      </c>
      <c r="QRJ1" t="s">
        <v>14918</v>
      </c>
      <c r="QRK1" t="s">
        <v>14919</v>
      </c>
      <c r="QRL1" t="s">
        <v>14920</v>
      </c>
      <c r="QRM1" t="s">
        <v>14921</v>
      </c>
      <c r="QRN1" t="s">
        <v>14922</v>
      </c>
      <c r="QRO1" t="s">
        <v>14923</v>
      </c>
      <c r="QRP1" t="s">
        <v>14924</v>
      </c>
      <c r="QRQ1" t="s">
        <v>14925</v>
      </c>
      <c r="QRR1" t="s">
        <v>14926</v>
      </c>
      <c r="QRS1" t="s">
        <v>14927</v>
      </c>
      <c r="QRT1" t="s">
        <v>14928</v>
      </c>
      <c r="QRU1" t="s">
        <v>14929</v>
      </c>
      <c r="QRV1" t="s">
        <v>14930</v>
      </c>
      <c r="QRW1" t="s">
        <v>14931</v>
      </c>
      <c r="QRX1" t="s">
        <v>14932</v>
      </c>
      <c r="QRY1" t="s">
        <v>14933</v>
      </c>
      <c r="QRZ1" t="s">
        <v>14934</v>
      </c>
      <c r="QSA1" t="s">
        <v>14935</v>
      </c>
      <c r="QSB1" t="s">
        <v>14936</v>
      </c>
      <c r="QSC1" t="s">
        <v>14937</v>
      </c>
      <c r="QSD1" t="s">
        <v>14938</v>
      </c>
      <c r="QSE1" t="s">
        <v>14939</v>
      </c>
      <c r="QSF1" t="s">
        <v>14940</v>
      </c>
      <c r="QSG1" t="s">
        <v>14941</v>
      </c>
      <c r="QSH1" t="s">
        <v>14942</v>
      </c>
      <c r="QSI1" t="s">
        <v>14943</v>
      </c>
      <c r="QSJ1" t="s">
        <v>14944</v>
      </c>
      <c r="QSK1" t="s">
        <v>14945</v>
      </c>
      <c r="QSL1" t="s">
        <v>14946</v>
      </c>
      <c r="QSM1" t="s">
        <v>14947</v>
      </c>
      <c r="QSN1" t="s">
        <v>14948</v>
      </c>
      <c r="QSO1" t="s">
        <v>14949</v>
      </c>
      <c r="QSP1" t="s">
        <v>14950</v>
      </c>
      <c r="QSQ1" t="s">
        <v>14951</v>
      </c>
      <c r="QSR1" t="s">
        <v>14952</v>
      </c>
      <c r="QSS1" t="s">
        <v>14953</v>
      </c>
      <c r="QST1" t="s">
        <v>14954</v>
      </c>
      <c r="QSU1" t="s">
        <v>14955</v>
      </c>
      <c r="QSV1" t="s">
        <v>14956</v>
      </c>
      <c r="QSW1" t="s">
        <v>14957</v>
      </c>
      <c r="QSX1" t="s">
        <v>14958</v>
      </c>
      <c r="QSY1" t="s">
        <v>14959</v>
      </c>
      <c r="QSZ1" t="s">
        <v>14960</v>
      </c>
      <c r="QTA1" t="s">
        <v>14961</v>
      </c>
      <c r="QTB1" t="s">
        <v>14962</v>
      </c>
      <c r="QTC1" t="s">
        <v>14963</v>
      </c>
      <c r="QTD1" t="s">
        <v>14964</v>
      </c>
      <c r="QTE1" t="s">
        <v>14965</v>
      </c>
      <c r="QTF1" t="s">
        <v>14966</v>
      </c>
      <c r="QTG1" t="s">
        <v>14967</v>
      </c>
      <c r="QTH1" t="s">
        <v>14968</v>
      </c>
      <c r="QTI1" t="s">
        <v>14969</v>
      </c>
      <c r="QTJ1" t="s">
        <v>14970</v>
      </c>
      <c r="QTK1" t="s">
        <v>14971</v>
      </c>
      <c r="QTL1" t="s">
        <v>14972</v>
      </c>
      <c r="QTM1" t="s">
        <v>14973</v>
      </c>
      <c r="QTN1" t="s">
        <v>14974</v>
      </c>
      <c r="QTO1" t="s">
        <v>14975</v>
      </c>
      <c r="QTP1" t="s">
        <v>14976</v>
      </c>
      <c r="QTQ1" t="s">
        <v>14977</v>
      </c>
      <c r="QTR1" t="s">
        <v>14978</v>
      </c>
      <c r="QTS1" t="s">
        <v>14979</v>
      </c>
      <c r="QTT1" t="s">
        <v>14980</v>
      </c>
      <c r="QTU1" t="s">
        <v>14981</v>
      </c>
      <c r="QTV1" t="s">
        <v>14982</v>
      </c>
      <c r="QTW1" t="s">
        <v>14983</v>
      </c>
      <c r="QTX1" t="s">
        <v>14984</v>
      </c>
      <c r="QTY1" t="s">
        <v>14985</v>
      </c>
      <c r="QTZ1" t="s">
        <v>14986</v>
      </c>
      <c r="QUA1" t="s">
        <v>14987</v>
      </c>
      <c r="QUB1" t="s">
        <v>14988</v>
      </c>
      <c r="QUC1" t="s">
        <v>14989</v>
      </c>
      <c r="QUD1" t="s">
        <v>14990</v>
      </c>
      <c r="QUE1" t="s">
        <v>14991</v>
      </c>
      <c r="QUF1" t="s">
        <v>14992</v>
      </c>
      <c r="QUG1" t="s">
        <v>14993</v>
      </c>
      <c r="QUH1" t="s">
        <v>14994</v>
      </c>
      <c r="QUI1" t="s">
        <v>14995</v>
      </c>
      <c r="QUJ1" t="s">
        <v>14996</v>
      </c>
      <c r="QUK1" t="s">
        <v>14997</v>
      </c>
      <c r="QUL1" t="s">
        <v>14998</v>
      </c>
      <c r="QUM1" t="s">
        <v>14999</v>
      </c>
      <c r="QUN1" t="s">
        <v>15000</v>
      </c>
      <c r="QUO1" t="s">
        <v>15001</v>
      </c>
      <c r="QUP1" t="s">
        <v>15002</v>
      </c>
      <c r="QUQ1" t="s">
        <v>15003</v>
      </c>
      <c r="QUR1" t="s">
        <v>15004</v>
      </c>
      <c r="QUS1" t="s">
        <v>15005</v>
      </c>
      <c r="QUT1" t="s">
        <v>15006</v>
      </c>
      <c r="QUU1" t="s">
        <v>15007</v>
      </c>
      <c r="QUV1" t="s">
        <v>15008</v>
      </c>
      <c r="QUW1" t="s">
        <v>15009</v>
      </c>
      <c r="QUX1" t="s">
        <v>15010</v>
      </c>
      <c r="QUY1" t="s">
        <v>15011</v>
      </c>
      <c r="QUZ1" t="s">
        <v>15012</v>
      </c>
      <c r="QVA1" t="s">
        <v>15013</v>
      </c>
      <c r="QVB1" t="s">
        <v>15014</v>
      </c>
      <c r="QVC1" t="s">
        <v>15015</v>
      </c>
      <c r="QVD1" t="s">
        <v>15016</v>
      </c>
      <c r="QVE1" t="s">
        <v>15017</v>
      </c>
      <c r="QVF1" t="s">
        <v>15018</v>
      </c>
      <c r="QVG1" t="s">
        <v>15019</v>
      </c>
      <c r="QVH1" t="s">
        <v>15020</v>
      </c>
      <c r="QVI1" t="s">
        <v>15021</v>
      </c>
      <c r="QVJ1" t="s">
        <v>15022</v>
      </c>
      <c r="QVK1" t="s">
        <v>15023</v>
      </c>
      <c r="QVL1" t="s">
        <v>15024</v>
      </c>
      <c r="QVM1" t="s">
        <v>15025</v>
      </c>
      <c r="QVN1" t="s">
        <v>15026</v>
      </c>
      <c r="QVO1" t="s">
        <v>15027</v>
      </c>
      <c r="QVP1" t="s">
        <v>15028</v>
      </c>
      <c r="QVQ1" t="s">
        <v>15029</v>
      </c>
      <c r="QVR1" t="s">
        <v>15030</v>
      </c>
      <c r="QVS1" t="s">
        <v>15031</v>
      </c>
      <c r="QVT1" t="s">
        <v>15032</v>
      </c>
      <c r="QVU1" t="s">
        <v>15033</v>
      </c>
      <c r="QVV1" t="s">
        <v>15034</v>
      </c>
      <c r="QVW1" t="s">
        <v>15035</v>
      </c>
      <c r="QVX1" t="s">
        <v>15036</v>
      </c>
      <c r="QVY1" t="s">
        <v>15037</v>
      </c>
      <c r="QVZ1" t="s">
        <v>15038</v>
      </c>
      <c r="QWA1" t="s">
        <v>15039</v>
      </c>
      <c r="QWB1" t="s">
        <v>15040</v>
      </c>
      <c r="QWC1" t="s">
        <v>15041</v>
      </c>
      <c r="QWD1" t="s">
        <v>15042</v>
      </c>
      <c r="QWE1" t="s">
        <v>15043</v>
      </c>
      <c r="QWF1" t="s">
        <v>15044</v>
      </c>
      <c r="QWG1" t="s">
        <v>15045</v>
      </c>
      <c r="QWH1" t="s">
        <v>15046</v>
      </c>
      <c r="QWI1" t="s">
        <v>15047</v>
      </c>
      <c r="QWJ1" t="s">
        <v>15048</v>
      </c>
      <c r="QWK1" t="s">
        <v>15049</v>
      </c>
      <c r="QWL1" t="s">
        <v>15050</v>
      </c>
      <c r="QWM1" t="s">
        <v>15051</v>
      </c>
      <c r="QWN1" t="s">
        <v>15052</v>
      </c>
      <c r="QWO1" t="s">
        <v>15053</v>
      </c>
      <c r="QWP1" t="s">
        <v>15054</v>
      </c>
      <c r="QWQ1" t="s">
        <v>15055</v>
      </c>
      <c r="QWR1" t="s">
        <v>15056</v>
      </c>
      <c r="QWS1" t="s">
        <v>15057</v>
      </c>
      <c r="QWT1" t="s">
        <v>15058</v>
      </c>
      <c r="QWU1" t="s">
        <v>15059</v>
      </c>
      <c r="QWV1" t="s">
        <v>15060</v>
      </c>
      <c r="QWW1" t="s">
        <v>15061</v>
      </c>
      <c r="QWX1" t="s">
        <v>15062</v>
      </c>
      <c r="QWY1" t="s">
        <v>15063</v>
      </c>
      <c r="QWZ1" t="s">
        <v>15064</v>
      </c>
      <c r="QXA1" t="s">
        <v>15065</v>
      </c>
      <c r="QXB1" t="s">
        <v>15066</v>
      </c>
      <c r="QXC1" t="s">
        <v>15067</v>
      </c>
      <c r="QXD1" t="s">
        <v>15068</v>
      </c>
      <c r="QXE1" t="s">
        <v>15069</v>
      </c>
      <c r="QXF1" t="s">
        <v>15070</v>
      </c>
      <c r="QXG1" t="s">
        <v>15071</v>
      </c>
      <c r="QXH1" t="s">
        <v>15072</v>
      </c>
      <c r="QXI1" t="s">
        <v>15073</v>
      </c>
      <c r="QXJ1" t="s">
        <v>15074</v>
      </c>
      <c r="QXK1" t="s">
        <v>15075</v>
      </c>
      <c r="QXL1" t="s">
        <v>15076</v>
      </c>
      <c r="QXM1" t="s">
        <v>15077</v>
      </c>
      <c r="QXN1" t="s">
        <v>15078</v>
      </c>
      <c r="QXO1" t="s">
        <v>15079</v>
      </c>
      <c r="QXP1" t="s">
        <v>15080</v>
      </c>
      <c r="QXQ1" t="s">
        <v>15081</v>
      </c>
      <c r="QXR1" t="s">
        <v>15082</v>
      </c>
      <c r="QXS1" t="s">
        <v>15083</v>
      </c>
      <c r="QXT1" t="s">
        <v>15084</v>
      </c>
      <c r="QXU1" t="s">
        <v>15085</v>
      </c>
      <c r="QXV1" t="s">
        <v>15086</v>
      </c>
      <c r="QXW1" t="s">
        <v>15087</v>
      </c>
      <c r="QXX1" t="s">
        <v>15088</v>
      </c>
      <c r="QXY1" t="s">
        <v>15089</v>
      </c>
      <c r="QXZ1" t="s">
        <v>15090</v>
      </c>
      <c r="QYA1" t="s">
        <v>15091</v>
      </c>
      <c r="QYB1" t="s">
        <v>15092</v>
      </c>
      <c r="QYC1" t="s">
        <v>15093</v>
      </c>
      <c r="QYD1" t="s">
        <v>15094</v>
      </c>
      <c r="QYE1" t="s">
        <v>15095</v>
      </c>
      <c r="QYF1" t="s">
        <v>15096</v>
      </c>
      <c r="QYG1" t="s">
        <v>15097</v>
      </c>
      <c r="QYH1" t="s">
        <v>15098</v>
      </c>
      <c r="QYI1" t="s">
        <v>15099</v>
      </c>
      <c r="QYJ1" t="s">
        <v>15100</v>
      </c>
      <c r="QYK1" t="s">
        <v>15101</v>
      </c>
      <c r="QYL1" t="s">
        <v>15102</v>
      </c>
      <c r="QYM1" t="s">
        <v>15103</v>
      </c>
      <c r="QYN1" t="s">
        <v>15104</v>
      </c>
      <c r="QYO1" t="s">
        <v>15105</v>
      </c>
      <c r="QYP1" t="s">
        <v>15106</v>
      </c>
      <c r="QYQ1" t="s">
        <v>15107</v>
      </c>
      <c r="QYR1" t="s">
        <v>15108</v>
      </c>
      <c r="QYS1" t="s">
        <v>15109</v>
      </c>
      <c r="QYT1" t="s">
        <v>15110</v>
      </c>
      <c r="QYU1" t="s">
        <v>15111</v>
      </c>
      <c r="QYV1" t="s">
        <v>15112</v>
      </c>
      <c r="QYW1" t="s">
        <v>15113</v>
      </c>
      <c r="QYX1" t="s">
        <v>15114</v>
      </c>
      <c r="QYY1" t="s">
        <v>15115</v>
      </c>
      <c r="QYZ1" t="s">
        <v>15116</v>
      </c>
      <c r="QZA1" t="s">
        <v>15117</v>
      </c>
      <c r="QZB1" t="s">
        <v>15118</v>
      </c>
      <c r="QZC1" t="s">
        <v>15119</v>
      </c>
      <c r="QZD1" t="s">
        <v>15120</v>
      </c>
      <c r="QZE1" t="s">
        <v>15121</v>
      </c>
      <c r="QZF1" t="s">
        <v>15122</v>
      </c>
      <c r="QZG1" t="s">
        <v>15123</v>
      </c>
      <c r="QZH1" t="s">
        <v>15124</v>
      </c>
      <c r="QZI1" t="s">
        <v>15125</v>
      </c>
      <c r="QZJ1" t="s">
        <v>15126</v>
      </c>
      <c r="QZK1" t="s">
        <v>15127</v>
      </c>
      <c r="QZL1" t="s">
        <v>15128</v>
      </c>
      <c r="QZM1" t="s">
        <v>15129</v>
      </c>
      <c r="QZN1" t="s">
        <v>15130</v>
      </c>
      <c r="QZO1" t="s">
        <v>15131</v>
      </c>
      <c r="QZP1" t="s">
        <v>15132</v>
      </c>
      <c r="QZQ1" t="s">
        <v>15133</v>
      </c>
      <c r="QZR1" t="s">
        <v>15134</v>
      </c>
      <c r="QZS1" t="s">
        <v>15135</v>
      </c>
      <c r="QZT1" t="s">
        <v>15136</v>
      </c>
      <c r="QZU1" t="s">
        <v>15137</v>
      </c>
      <c r="QZV1" t="s">
        <v>15138</v>
      </c>
      <c r="QZW1" t="s">
        <v>15139</v>
      </c>
      <c r="QZX1" t="s">
        <v>15140</v>
      </c>
      <c r="QZY1" t="s">
        <v>15141</v>
      </c>
      <c r="QZZ1" t="s">
        <v>15142</v>
      </c>
      <c r="RAA1" t="s">
        <v>15143</v>
      </c>
      <c r="RAB1" t="s">
        <v>15144</v>
      </c>
      <c r="RAC1" t="s">
        <v>15145</v>
      </c>
      <c r="RAD1" t="s">
        <v>15146</v>
      </c>
      <c r="RAE1" t="s">
        <v>15147</v>
      </c>
      <c r="RAF1" t="s">
        <v>15148</v>
      </c>
      <c r="RAG1" t="s">
        <v>15149</v>
      </c>
      <c r="RAH1" t="s">
        <v>15150</v>
      </c>
      <c r="RAI1" t="s">
        <v>15151</v>
      </c>
      <c r="RAJ1" t="s">
        <v>15152</v>
      </c>
      <c r="RAK1" t="s">
        <v>15153</v>
      </c>
      <c r="RAL1" t="s">
        <v>15154</v>
      </c>
      <c r="RAM1" t="s">
        <v>15155</v>
      </c>
      <c r="RAN1" t="s">
        <v>15156</v>
      </c>
      <c r="RAO1" t="s">
        <v>15157</v>
      </c>
      <c r="RAP1" t="s">
        <v>15158</v>
      </c>
      <c r="RAQ1" t="s">
        <v>15159</v>
      </c>
      <c r="RAR1" t="s">
        <v>15160</v>
      </c>
      <c r="RAS1" t="s">
        <v>15161</v>
      </c>
      <c r="RAT1" t="s">
        <v>15162</v>
      </c>
      <c r="RAU1" t="s">
        <v>15163</v>
      </c>
      <c r="RAV1" t="s">
        <v>15164</v>
      </c>
      <c r="RAW1" t="s">
        <v>15165</v>
      </c>
      <c r="RAX1" t="s">
        <v>15166</v>
      </c>
      <c r="RAY1" t="s">
        <v>15167</v>
      </c>
      <c r="RAZ1" t="s">
        <v>15168</v>
      </c>
      <c r="RBA1" t="s">
        <v>15169</v>
      </c>
      <c r="RBB1" t="s">
        <v>15170</v>
      </c>
      <c r="RBC1" t="s">
        <v>15171</v>
      </c>
      <c r="RBD1" t="s">
        <v>15172</v>
      </c>
      <c r="RBE1" t="s">
        <v>15173</v>
      </c>
      <c r="RBF1" t="s">
        <v>15174</v>
      </c>
      <c r="RBG1" t="s">
        <v>15175</v>
      </c>
      <c r="RBH1" t="s">
        <v>15176</v>
      </c>
      <c r="RBI1" t="s">
        <v>15177</v>
      </c>
      <c r="RBJ1" t="s">
        <v>15178</v>
      </c>
      <c r="RBK1" t="s">
        <v>15179</v>
      </c>
      <c r="RBL1" t="s">
        <v>15180</v>
      </c>
      <c r="RBM1" t="s">
        <v>15181</v>
      </c>
      <c r="RBN1" t="s">
        <v>15182</v>
      </c>
      <c r="RBO1" t="s">
        <v>15183</v>
      </c>
      <c r="RBP1" t="s">
        <v>15184</v>
      </c>
      <c r="RBQ1" t="s">
        <v>15185</v>
      </c>
      <c r="RBR1" t="s">
        <v>15186</v>
      </c>
      <c r="RBS1" t="s">
        <v>15187</v>
      </c>
      <c r="RBT1" t="s">
        <v>15188</v>
      </c>
      <c r="RBU1" t="s">
        <v>15189</v>
      </c>
      <c r="RBV1" t="s">
        <v>15190</v>
      </c>
      <c r="RBW1" t="s">
        <v>15191</v>
      </c>
      <c r="RBX1" t="s">
        <v>15192</v>
      </c>
      <c r="RBY1" t="s">
        <v>15193</v>
      </c>
      <c r="RBZ1" t="s">
        <v>15194</v>
      </c>
      <c r="RCA1" t="s">
        <v>15195</v>
      </c>
      <c r="RCB1" t="s">
        <v>15196</v>
      </c>
      <c r="RCC1" t="s">
        <v>15197</v>
      </c>
      <c r="RCD1" t="s">
        <v>15198</v>
      </c>
      <c r="RCE1" t="s">
        <v>15199</v>
      </c>
      <c r="RCF1" t="s">
        <v>15200</v>
      </c>
      <c r="RCG1" t="s">
        <v>15201</v>
      </c>
      <c r="RCH1" t="s">
        <v>15202</v>
      </c>
      <c r="RCI1" t="s">
        <v>15203</v>
      </c>
      <c r="RCJ1" t="s">
        <v>15204</v>
      </c>
      <c r="RCK1" t="s">
        <v>15205</v>
      </c>
      <c r="RCL1" t="s">
        <v>15206</v>
      </c>
      <c r="RCM1" t="s">
        <v>15207</v>
      </c>
      <c r="RCN1" t="s">
        <v>15208</v>
      </c>
      <c r="RCO1" t="s">
        <v>15209</v>
      </c>
      <c r="RCP1" t="s">
        <v>15210</v>
      </c>
      <c r="RCQ1" t="s">
        <v>15211</v>
      </c>
      <c r="RCR1" t="s">
        <v>15212</v>
      </c>
      <c r="RCS1" t="s">
        <v>15213</v>
      </c>
      <c r="RCT1" t="s">
        <v>15214</v>
      </c>
      <c r="RCU1" t="s">
        <v>15215</v>
      </c>
      <c r="RCV1" t="s">
        <v>15216</v>
      </c>
      <c r="RCW1" t="s">
        <v>15217</v>
      </c>
      <c r="RCX1" t="s">
        <v>15218</v>
      </c>
      <c r="RCY1" t="s">
        <v>15219</v>
      </c>
      <c r="RCZ1" t="s">
        <v>15220</v>
      </c>
      <c r="RDA1" t="s">
        <v>15221</v>
      </c>
      <c r="RDB1" t="s">
        <v>15222</v>
      </c>
      <c r="RDC1" t="s">
        <v>15223</v>
      </c>
      <c r="RDD1" t="s">
        <v>15224</v>
      </c>
      <c r="RDE1" t="s">
        <v>15225</v>
      </c>
      <c r="RDF1" t="s">
        <v>15226</v>
      </c>
      <c r="RDG1" t="s">
        <v>15227</v>
      </c>
      <c r="RDH1" t="s">
        <v>15228</v>
      </c>
      <c r="RDI1" t="s">
        <v>15229</v>
      </c>
      <c r="RDJ1" t="s">
        <v>15230</v>
      </c>
      <c r="RDK1" t="s">
        <v>15231</v>
      </c>
      <c r="RDL1" t="s">
        <v>15232</v>
      </c>
      <c r="RDM1" t="s">
        <v>15233</v>
      </c>
      <c r="RDN1" t="s">
        <v>15234</v>
      </c>
      <c r="RDO1" t="s">
        <v>15235</v>
      </c>
      <c r="RDP1" t="s">
        <v>15236</v>
      </c>
      <c r="RDQ1" t="s">
        <v>15237</v>
      </c>
      <c r="RDR1" t="s">
        <v>15238</v>
      </c>
      <c r="RDS1" t="s">
        <v>15239</v>
      </c>
      <c r="RDT1" t="s">
        <v>15240</v>
      </c>
      <c r="RDU1" t="s">
        <v>15241</v>
      </c>
      <c r="RDV1" t="s">
        <v>15242</v>
      </c>
      <c r="RDW1" t="s">
        <v>15243</v>
      </c>
      <c r="RDX1" t="s">
        <v>15244</v>
      </c>
      <c r="RDY1" t="s">
        <v>15245</v>
      </c>
      <c r="RDZ1" t="s">
        <v>15246</v>
      </c>
      <c r="REA1" t="s">
        <v>15247</v>
      </c>
      <c r="REB1" t="s">
        <v>15248</v>
      </c>
      <c r="REC1" t="s">
        <v>15249</v>
      </c>
      <c r="RED1" t="s">
        <v>15250</v>
      </c>
      <c r="REE1" t="s">
        <v>15251</v>
      </c>
      <c r="REF1" t="s">
        <v>15252</v>
      </c>
      <c r="REG1" t="s">
        <v>15253</v>
      </c>
      <c r="REH1" t="s">
        <v>15254</v>
      </c>
      <c r="REI1" t="s">
        <v>15255</v>
      </c>
      <c r="REJ1" t="s">
        <v>15256</v>
      </c>
      <c r="REK1" t="s">
        <v>15257</v>
      </c>
      <c r="REL1" t="s">
        <v>15258</v>
      </c>
      <c r="REM1" t="s">
        <v>15259</v>
      </c>
      <c r="REN1" t="s">
        <v>15260</v>
      </c>
      <c r="REO1" t="s">
        <v>15261</v>
      </c>
      <c r="REP1" t="s">
        <v>15262</v>
      </c>
      <c r="REQ1" t="s">
        <v>15263</v>
      </c>
      <c r="RER1" t="s">
        <v>15264</v>
      </c>
      <c r="RES1" t="s">
        <v>15265</v>
      </c>
      <c r="RET1" t="s">
        <v>15266</v>
      </c>
      <c r="REU1" t="s">
        <v>15267</v>
      </c>
      <c r="REV1" t="s">
        <v>15268</v>
      </c>
      <c r="REW1" t="s">
        <v>15269</v>
      </c>
      <c r="REX1" t="s">
        <v>15270</v>
      </c>
      <c r="REY1" t="s">
        <v>15271</v>
      </c>
      <c r="REZ1" t="s">
        <v>15272</v>
      </c>
      <c r="RFA1" t="s">
        <v>15273</v>
      </c>
      <c r="RFB1" t="s">
        <v>15274</v>
      </c>
      <c r="RFC1" t="s">
        <v>15275</v>
      </c>
      <c r="RFD1" t="s">
        <v>15276</v>
      </c>
      <c r="RFE1" t="s">
        <v>15277</v>
      </c>
      <c r="RFF1" t="s">
        <v>15278</v>
      </c>
      <c r="RFG1" t="s">
        <v>15279</v>
      </c>
      <c r="RFH1" t="s">
        <v>15280</v>
      </c>
      <c r="RFI1" t="s">
        <v>15281</v>
      </c>
      <c r="RFJ1" t="s">
        <v>15282</v>
      </c>
      <c r="RFK1" t="s">
        <v>15283</v>
      </c>
      <c r="RFL1" t="s">
        <v>15284</v>
      </c>
      <c r="RFM1" t="s">
        <v>15285</v>
      </c>
      <c r="RFN1" t="s">
        <v>15286</v>
      </c>
      <c r="RFO1" t="s">
        <v>15287</v>
      </c>
      <c r="RFP1" t="s">
        <v>15288</v>
      </c>
      <c r="RFQ1" t="s">
        <v>15289</v>
      </c>
      <c r="RFR1" t="s">
        <v>15290</v>
      </c>
      <c r="RFS1" t="s">
        <v>15291</v>
      </c>
      <c r="RFT1" t="s">
        <v>15292</v>
      </c>
      <c r="RFU1" t="s">
        <v>15293</v>
      </c>
      <c r="RFV1" t="s">
        <v>15294</v>
      </c>
      <c r="RFW1" t="s">
        <v>15295</v>
      </c>
      <c r="RFX1" t="s">
        <v>15296</v>
      </c>
      <c r="RFY1" t="s">
        <v>15297</v>
      </c>
      <c r="RFZ1" t="s">
        <v>15298</v>
      </c>
      <c r="RGA1" t="s">
        <v>15299</v>
      </c>
      <c r="RGB1" t="s">
        <v>15300</v>
      </c>
      <c r="RGC1" t="s">
        <v>15301</v>
      </c>
      <c r="RGD1" t="s">
        <v>15302</v>
      </c>
      <c r="RGE1" t="s">
        <v>15303</v>
      </c>
      <c r="RGF1" t="s">
        <v>15304</v>
      </c>
      <c r="RGG1" t="s">
        <v>15305</v>
      </c>
      <c r="RGH1" t="s">
        <v>15306</v>
      </c>
      <c r="RGI1" t="s">
        <v>15307</v>
      </c>
      <c r="RGJ1" t="s">
        <v>15308</v>
      </c>
      <c r="RGK1" t="s">
        <v>15309</v>
      </c>
      <c r="RGL1" t="s">
        <v>15310</v>
      </c>
      <c r="RGM1" t="s">
        <v>15311</v>
      </c>
      <c r="RGN1" t="s">
        <v>15312</v>
      </c>
      <c r="RGO1" t="s">
        <v>15313</v>
      </c>
      <c r="RGP1" t="s">
        <v>15314</v>
      </c>
      <c r="RGQ1" t="s">
        <v>15315</v>
      </c>
      <c r="RGR1" t="s">
        <v>15316</v>
      </c>
      <c r="RGS1" t="s">
        <v>15317</v>
      </c>
      <c r="RGT1" t="s">
        <v>15318</v>
      </c>
      <c r="RGU1" t="s">
        <v>15319</v>
      </c>
      <c r="RGV1" t="s">
        <v>15320</v>
      </c>
      <c r="RGW1" t="s">
        <v>15321</v>
      </c>
      <c r="RGX1" t="s">
        <v>15322</v>
      </c>
      <c r="RGY1" t="s">
        <v>15323</v>
      </c>
      <c r="RGZ1" t="s">
        <v>15324</v>
      </c>
      <c r="RHA1" t="s">
        <v>15325</v>
      </c>
      <c r="RHB1" t="s">
        <v>15326</v>
      </c>
      <c r="RHC1" t="s">
        <v>15327</v>
      </c>
      <c r="RHD1" t="s">
        <v>15328</v>
      </c>
      <c r="RHE1" t="s">
        <v>15329</v>
      </c>
      <c r="RHF1" t="s">
        <v>15330</v>
      </c>
      <c r="RHG1" t="s">
        <v>15331</v>
      </c>
      <c r="RHH1" t="s">
        <v>15332</v>
      </c>
      <c r="RHI1" t="s">
        <v>15333</v>
      </c>
      <c r="RHJ1" t="s">
        <v>15334</v>
      </c>
      <c r="RHK1" t="s">
        <v>15335</v>
      </c>
      <c r="RHL1" t="s">
        <v>15336</v>
      </c>
      <c r="RHM1" t="s">
        <v>15337</v>
      </c>
      <c r="RHN1" t="s">
        <v>15338</v>
      </c>
      <c r="RHO1" t="s">
        <v>15339</v>
      </c>
      <c r="RHP1" t="s">
        <v>15340</v>
      </c>
      <c r="RHQ1" t="s">
        <v>15341</v>
      </c>
      <c r="RHR1" t="s">
        <v>15342</v>
      </c>
      <c r="RHS1" t="s">
        <v>15343</v>
      </c>
      <c r="RHT1" t="s">
        <v>15344</v>
      </c>
      <c r="RHU1" t="s">
        <v>15345</v>
      </c>
      <c r="RHV1" t="s">
        <v>15346</v>
      </c>
      <c r="RHW1" t="s">
        <v>15347</v>
      </c>
      <c r="RHX1" t="s">
        <v>15348</v>
      </c>
      <c r="RHY1" t="s">
        <v>15349</v>
      </c>
      <c r="RHZ1" t="s">
        <v>15350</v>
      </c>
      <c r="RIA1" t="s">
        <v>15351</v>
      </c>
      <c r="RIB1" t="s">
        <v>15352</v>
      </c>
      <c r="RIC1" t="s">
        <v>15353</v>
      </c>
      <c r="RID1" t="s">
        <v>15354</v>
      </c>
      <c r="RIE1" t="s">
        <v>15355</v>
      </c>
      <c r="RIF1" t="s">
        <v>15356</v>
      </c>
      <c r="RIG1" t="s">
        <v>15357</v>
      </c>
      <c r="RIH1" t="s">
        <v>15358</v>
      </c>
      <c r="RII1" t="s">
        <v>15359</v>
      </c>
      <c r="RIJ1" t="s">
        <v>15360</v>
      </c>
      <c r="RIK1" t="s">
        <v>15361</v>
      </c>
      <c r="RIL1" t="s">
        <v>15362</v>
      </c>
      <c r="RIM1" t="s">
        <v>15363</v>
      </c>
      <c r="RIN1" t="s">
        <v>15364</v>
      </c>
      <c r="RIO1" t="s">
        <v>15365</v>
      </c>
      <c r="RIP1" t="s">
        <v>15366</v>
      </c>
      <c r="RIQ1" t="s">
        <v>15367</v>
      </c>
      <c r="RIR1" t="s">
        <v>15368</v>
      </c>
      <c r="RIS1" t="s">
        <v>15369</v>
      </c>
      <c r="RIT1" t="s">
        <v>15370</v>
      </c>
      <c r="RIU1" t="s">
        <v>15371</v>
      </c>
      <c r="RIV1" t="s">
        <v>15372</v>
      </c>
      <c r="RIW1" t="s">
        <v>15373</v>
      </c>
      <c r="RIX1" t="s">
        <v>15374</v>
      </c>
      <c r="RIY1" t="s">
        <v>15375</v>
      </c>
      <c r="RIZ1" t="s">
        <v>15376</v>
      </c>
      <c r="RJA1" t="s">
        <v>15377</v>
      </c>
      <c r="RJB1" t="s">
        <v>15378</v>
      </c>
      <c r="RJC1" t="s">
        <v>15379</v>
      </c>
      <c r="RJD1" t="s">
        <v>15380</v>
      </c>
      <c r="RJE1" t="s">
        <v>15381</v>
      </c>
      <c r="RJF1" t="s">
        <v>15382</v>
      </c>
      <c r="RJG1" t="s">
        <v>15383</v>
      </c>
      <c r="RJH1" t="s">
        <v>15384</v>
      </c>
      <c r="RJI1" t="s">
        <v>15385</v>
      </c>
      <c r="RJJ1" t="s">
        <v>15386</v>
      </c>
      <c r="RJK1" t="s">
        <v>15387</v>
      </c>
      <c r="RJL1" t="s">
        <v>15388</v>
      </c>
      <c r="RJM1" t="s">
        <v>15389</v>
      </c>
      <c r="RJN1" t="s">
        <v>15390</v>
      </c>
      <c r="RJO1" t="s">
        <v>15391</v>
      </c>
      <c r="RJP1" t="s">
        <v>15392</v>
      </c>
      <c r="RJQ1" t="s">
        <v>15393</v>
      </c>
      <c r="RJR1" t="s">
        <v>15394</v>
      </c>
      <c r="RJS1" t="s">
        <v>15395</v>
      </c>
      <c r="RJT1" t="s">
        <v>15396</v>
      </c>
      <c r="RJU1" t="s">
        <v>15397</v>
      </c>
      <c r="RJV1" t="s">
        <v>15398</v>
      </c>
      <c r="RJW1" t="s">
        <v>15399</v>
      </c>
      <c r="RJX1" t="s">
        <v>15400</v>
      </c>
      <c r="RJY1" t="s">
        <v>15401</v>
      </c>
      <c r="RJZ1" t="s">
        <v>15402</v>
      </c>
      <c r="RKA1" t="s">
        <v>15403</v>
      </c>
      <c r="RKB1" t="s">
        <v>15404</v>
      </c>
      <c r="RKC1" t="s">
        <v>15405</v>
      </c>
      <c r="RKD1" t="s">
        <v>15406</v>
      </c>
      <c r="RKE1" t="s">
        <v>15407</v>
      </c>
      <c r="RKF1" t="s">
        <v>15408</v>
      </c>
      <c r="RKG1" t="s">
        <v>15409</v>
      </c>
      <c r="RKH1" t="s">
        <v>15410</v>
      </c>
      <c r="RKI1" t="s">
        <v>15411</v>
      </c>
      <c r="RKJ1" t="s">
        <v>15412</v>
      </c>
      <c r="RKK1" t="s">
        <v>15413</v>
      </c>
      <c r="RKL1" t="s">
        <v>15414</v>
      </c>
      <c r="RKM1" t="s">
        <v>15415</v>
      </c>
      <c r="RKN1" t="s">
        <v>15416</v>
      </c>
      <c r="RKO1" t="s">
        <v>15417</v>
      </c>
      <c r="RKP1" t="s">
        <v>15418</v>
      </c>
      <c r="RKQ1" t="s">
        <v>15419</v>
      </c>
      <c r="RKR1" t="s">
        <v>15420</v>
      </c>
      <c r="RKS1" t="s">
        <v>15421</v>
      </c>
      <c r="RKT1" t="s">
        <v>15422</v>
      </c>
      <c r="RKU1" t="s">
        <v>15423</v>
      </c>
      <c r="RKV1" t="s">
        <v>15424</v>
      </c>
      <c r="RKW1" t="s">
        <v>15425</v>
      </c>
      <c r="RKX1" t="s">
        <v>15426</v>
      </c>
      <c r="RKY1" t="s">
        <v>15427</v>
      </c>
      <c r="RKZ1" t="s">
        <v>15428</v>
      </c>
      <c r="RLA1" t="s">
        <v>15429</v>
      </c>
      <c r="RLB1" t="s">
        <v>15430</v>
      </c>
      <c r="RLC1" t="s">
        <v>15431</v>
      </c>
      <c r="RLD1" t="s">
        <v>15432</v>
      </c>
      <c r="RLE1" t="s">
        <v>15433</v>
      </c>
      <c r="RLF1" t="s">
        <v>15434</v>
      </c>
      <c r="RLG1" t="s">
        <v>15435</v>
      </c>
      <c r="RLH1" t="s">
        <v>15436</v>
      </c>
      <c r="RLI1" t="s">
        <v>15437</v>
      </c>
      <c r="RLJ1" t="s">
        <v>15438</v>
      </c>
      <c r="RLK1" t="s">
        <v>15439</v>
      </c>
      <c r="RLL1" t="s">
        <v>15440</v>
      </c>
      <c r="RLM1" t="s">
        <v>15441</v>
      </c>
      <c r="RLN1" t="s">
        <v>15442</v>
      </c>
      <c r="RLO1" t="s">
        <v>15443</v>
      </c>
      <c r="RLP1" t="s">
        <v>15444</v>
      </c>
      <c r="RLQ1" t="s">
        <v>15445</v>
      </c>
      <c r="RLR1" t="s">
        <v>15446</v>
      </c>
      <c r="RLS1" t="s">
        <v>15447</v>
      </c>
      <c r="RLT1" t="s">
        <v>15448</v>
      </c>
      <c r="RLU1" t="s">
        <v>15449</v>
      </c>
      <c r="RLV1" t="s">
        <v>15450</v>
      </c>
      <c r="RLW1" t="s">
        <v>15451</v>
      </c>
      <c r="RLX1" t="s">
        <v>15452</v>
      </c>
      <c r="RLY1" t="s">
        <v>15453</v>
      </c>
      <c r="RLZ1" t="s">
        <v>15454</v>
      </c>
      <c r="RMA1" t="s">
        <v>15455</v>
      </c>
      <c r="RMB1" t="s">
        <v>15456</v>
      </c>
      <c r="RMC1" t="s">
        <v>15457</v>
      </c>
      <c r="RMD1" t="s">
        <v>15458</v>
      </c>
      <c r="RME1" t="s">
        <v>15459</v>
      </c>
      <c r="RMF1" t="s">
        <v>15460</v>
      </c>
      <c r="RMG1" t="s">
        <v>15461</v>
      </c>
      <c r="RMH1" t="s">
        <v>15462</v>
      </c>
      <c r="RMI1" t="s">
        <v>15463</v>
      </c>
      <c r="RMJ1" t="s">
        <v>15464</v>
      </c>
      <c r="RMK1" t="s">
        <v>15465</v>
      </c>
      <c r="RML1" t="s">
        <v>15466</v>
      </c>
      <c r="RMM1" t="s">
        <v>15467</v>
      </c>
      <c r="RMN1" t="s">
        <v>15468</v>
      </c>
      <c r="RMO1" t="s">
        <v>15469</v>
      </c>
      <c r="RMP1" t="s">
        <v>15470</v>
      </c>
      <c r="RMQ1" t="s">
        <v>15471</v>
      </c>
      <c r="RMR1" t="s">
        <v>15472</v>
      </c>
      <c r="RMS1" t="s">
        <v>15473</v>
      </c>
      <c r="RMT1" t="s">
        <v>15474</v>
      </c>
      <c r="RMU1" t="s">
        <v>15475</v>
      </c>
      <c r="RMV1" t="s">
        <v>15476</v>
      </c>
      <c r="RMW1" t="s">
        <v>15477</v>
      </c>
      <c r="RMX1" t="s">
        <v>15478</v>
      </c>
      <c r="RMY1" t="s">
        <v>15479</v>
      </c>
      <c r="RMZ1" t="s">
        <v>15480</v>
      </c>
      <c r="RNA1" t="s">
        <v>15481</v>
      </c>
      <c r="RNB1" t="s">
        <v>15482</v>
      </c>
      <c r="RNC1" t="s">
        <v>15483</v>
      </c>
      <c r="RND1" t="s">
        <v>15484</v>
      </c>
      <c r="RNE1" t="s">
        <v>15485</v>
      </c>
      <c r="RNF1" t="s">
        <v>15486</v>
      </c>
      <c r="RNG1" t="s">
        <v>15487</v>
      </c>
      <c r="RNH1" t="s">
        <v>15488</v>
      </c>
      <c r="RNI1" t="s">
        <v>15489</v>
      </c>
      <c r="RNJ1" t="s">
        <v>15490</v>
      </c>
      <c r="RNK1" t="s">
        <v>15491</v>
      </c>
      <c r="RNL1" t="s">
        <v>15492</v>
      </c>
      <c r="RNM1" t="s">
        <v>15493</v>
      </c>
      <c r="RNN1" t="s">
        <v>15494</v>
      </c>
      <c r="RNO1" t="s">
        <v>15495</v>
      </c>
      <c r="RNP1" t="s">
        <v>15496</v>
      </c>
      <c r="RNQ1" t="s">
        <v>15497</v>
      </c>
      <c r="RNR1" t="s">
        <v>15498</v>
      </c>
      <c r="RNS1" t="s">
        <v>15499</v>
      </c>
      <c r="RNT1" t="s">
        <v>15500</v>
      </c>
      <c r="RNU1" t="s">
        <v>15501</v>
      </c>
      <c r="RNV1" t="s">
        <v>15502</v>
      </c>
      <c r="RNW1" t="s">
        <v>15503</v>
      </c>
      <c r="RNX1" t="s">
        <v>15504</v>
      </c>
      <c r="RNY1" t="s">
        <v>15505</v>
      </c>
      <c r="RNZ1" t="s">
        <v>15506</v>
      </c>
      <c r="ROA1" t="s">
        <v>15507</v>
      </c>
      <c r="ROB1" t="s">
        <v>15508</v>
      </c>
      <c r="ROC1" t="s">
        <v>15509</v>
      </c>
      <c r="ROD1" t="s">
        <v>15510</v>
      </c>
      <c r="ROE1" t="s">
        <v>15511</v>
      </c>
      <c r="ROF1" t="s">
        <v>15512</v>
      </c>
      <c r="ROG1" t="s">
        <v>15513</v>
      </c>
      <c r="ROH1" t="s">
        <v>15514</v>
      </c>
      <c r="ROI1" t="s">
        <v>15515</v>
      </c>
      <c r="ROJ1" t="s">
        <v>15516</v>
      </c>
      <c r="ROK1" t="s">
        <v>15517</v>
      </c>
      <c r="ROL1" t="s">
        <v>15518</v>
      </c>
      <c r="ROM1" t="s">
        <v>15519</v>
      </c>
      <c r="RON1" t="s">
        <v>15520</v>
      </c>
      <c r="ROO1" t="s">
        <v>15521</v>
      </c>
      <c r="ROP1" t="s">
        <v>15522</v>
      </c>
      <c r="ROQ1" t="s">
        <v>15523</v>
      </c>
      <c r="ROR1" t="s">
        <v>15524</v>
      </c>
      <c r="ROS1" t="s">
        <v>15525</v>
      </c>
      <c r="ROT1" t="s">
        <v>15526</v>
      </c>
      <c r="ROU1" t="s">
        <v>15527</v>
      </c>
      <c r="ROV1" t="s">
        <v>15528</v>
      </c>
      <c r="ROW1" t="s">
        <v>15529</v>
      </c>
      <c r="ROX1" t="s">
        <v>15530</v>
      </c>
      <c r="ROY1" t="s">
        <v>15531</v>
      </c>
      <c r="ROZ1" t="s">
        <v>15532</v>
      </c>
      <c r="RPA1" t="s">
        <v>15533</v>
      </c>
      <c r="RPB1" t="s">
        <v>15534</v>
      </c>
      <c r="RPC1" t="s">
        <v>15535</v>
      </c>
      <c r="RPD1" t="s">
        <v>15536</v>
      </c>
      <c r="RPE1" t="s">
        <v>15537</v>
      </c>
      <c r="RPF1" t="s">
        <v>15538</v>
      </c>
      <c r="RPG1" t="s">
        <v>15539</v>
      </c>
      <c r="RPH1" t="s">
        <v>15540</v>
      </c>
      <c r="RPI1" t="s">
        <v>15541</v>
      </c>
      <c r="RPJ1" t="s">
        <v>15542</v>
      </c>
      <c r="RPK1" t="s">
        <v>15543</v>
      </c>
      <c r="RPL1" t="s">
        <v>15544</v>
      </c>
      <c r="RPM1" t="s">
        <v>15545</v>
      </c>
      <c r="RPN1" t="s">
        <v>15546</v>
      </c>
      <c r="RPO1" t="s">
        <v>15547</v>
      </c>
      <c r="RPP1" t="s">
        <v>15548</v>
      </c>
      <c r="RPQ1" t="s">
        <v>15549</v>
      </c>
      <c r="RPR1" t="s">
        <v>15550</v>
      </c>
      <c r="RPS1" t="s">
        <v>15551</v>
      </c>
      <c r="RPT1" t="s">
        <v>15552</v>
      </c>
      <c r="RPU1" t="s">
        <v>15553</v>
      </c>
      <c r="RPV1" t="s">
        <v>15554</v>
      </c>
      <c r="RPW1" t="s">
        <v>15555</v>
      </c>
      <c r="RPX1" t="s">
        <v>15556</v>
      </c>
      <c r="RPY1" t="s">
        <v>15557</v>
      </c>
      <c r="RPZ1" t="s">
        <v>15558</v>
      </c>
      <c r="RQA1" t="s">
        <v>15559</v>
      </c>
      <c r="RQB1" t="s">
        <v>15560</v>
      </c>
      <c r="RQC1" t="s">
        <v>15561</v>
      </c>
      <c r="RQD1" t="s">
        <v>15562</v>
      </c>
      <c r="RQE1" t="s">
        <v>15563</v>
      </c>
      <c r="RQF1" t="s">
        <v>15564</v>
      </c>
      <c r="RQG1" t="s">
        <v>15565</v>
      </c>
      <c r="RQH1" t="s">
        <v>15566</v>
      </c>
      <c r="RQI1" t="s">
        <v>15567</v>
      </c>
      <c r="RQJ1" t="s">
        <v>15568</v>
      </c>
      <c r="RQK1" t="s">
        <v>15569</v>
      </c>
      <c r="RQL1" t="s">
        <v>15570</v>
      </c>
      <c r="RQM1" t="s">
        <v>15571</v>
      </c>
      <c r="RQN1" t="s">
        <v>15572</v>
      </c>
      <c r="RQO1" t="s">
        <v>15573</v>
      </c>
      <c r="RQP1" t="s">
        <v>15574</v>
      </c>
      <c r="RQQ1" t="s">
        <v>15575</v>
      </c>
      <c r="RQR1" t="s">
        <v>15576</v>
      </c>
      <c r="RQS1" t="s">
        <v>15577</v>
      </c>
      <c r="RQT1" t="s">
        <v>15578</v>
      </c>
      <c r="RQU1" t="s">
        <v>15579</v>
      </c>
      <c r="RQV1" t="s">
        <v>15580</v>
      </c>
      <c r="RQW1" t="s">
        <v>15581</v>
      </c>
      <c r="RQX1" t="s">
        <v>15582</v>
      </c>
      <c r="RQY1" t="s">
        <v>15583</v>
      </c>
      <c r="RQZ1" t="s">
        <v>15584</v>
      </c>
      <c r="RRA1" t="s">
        <v>15585</v>
      </c>
      <c r="RRB1" t="s">
        <v>15586</v>
      </c>
      <c r="RRC1" t="s">
        <v>15587</v>
      </c>
      <c r="RRD1" t="s">
        <v>15588</v>
      </c>
      <c r="RRE1" t="s">
        <v>15589</v>
      </c>
      <c r="RRF1" t="s">
        <v>15590</v>
      </c>
      <c r="RRG1" t="s">
        <v>15591</v>
      </c>
      <c r="RRH1" t="s">
        <v>15592</v>
      </c>
      <c r="RRI1" t="s">
        <v>15593</v>
      </c>
      <c r="RRJ1" t="s">
        <v>15594</v>
      </c>
      <c r="RRK1" t="s">
        <v>15595</v>
      </c>
      <c r="RRL1" t="s">
        <v>15596</v>
      </c>
      <c r="RRM1" t="s">
        <v>15597</v>
      </c>
      <c r="RRN1" t="s">
        <v>15598</v>
      </c>
      <c r="RRO1" t="s">
        <v>15599</v>
      </c>
      <c r="RRP1" t="s">
        <v>15600</v>
      </c>
      <c r="RRQ1" t="s">
        <v>15601</v>
      </c>
      <c r="RRR1" t="s">
        <v>15602</v>
      </c>
      <c r="RRS1" t="s">
        <v>15603</v>
      </c>
      <c r="RRT1" t="s">
        <v>15604</v>
      </c>
      <c r="RRU1" t="s">
        <v>15605</v>
      </c>
      <c r="RRV1" t="s">
        <v>15606</v>
      </c>
      <c r="RRW1" t="s">
        <v>15607</v>
      </c>
      <c r="RRX1" t="s">
        <v>15608</v>
      </c>
      <c r="RRY1" t="s">
        <v>15609</v>
      </c>
      <c r="RRZ1" t="s">
        <v>15610</v>
      </c>
      <c r="RSA1" t="s">
        <v>15611</v>
      </c>
      <c r="RSB1" t="s">
        <v>15612</v>
      </c>
      <c r="RSC1" t="s">
        <v>15613</v>
      </c>
      <c r="RSD1" t="s">
        <v>15614</v>
      </c>
      <c r="RSE1" t="s">
        <v>15615</v>
      </c>
      <c r="RSF1" t="s">
        <v>15616</v>
      </c>
      <c r="RSG1" t="s">
        <v>15617</v>
      </c>
      <c r="RSH1" t="s">
        <v>15618</v>
      </c>
      <c r="RSI1" t="s">
        <v>15619</v>
      </c>
      <c r="RSJ1" t="s">
        <v>15620</v>
      </c>
      <c r="RSK1" t="s">
        <v>15621</v>
      </c>
      <c r="RSL1" t="s">
        <v>15622</v>
      </c>
      <c r="RSM1" t="s">
        <v>15623</v>
      </c>
      <c r="RSN1" t="s">
        <v>15624</v>
      </c>
      <c r="RSO1" t="s">
        <v>15625</v>
      </c>
      <c r="RSP1" t="s">
        <v>15626</v>
      </c>
      <c r="RSQ1" t="s">
        <v>15627</v>
      </c>
      <c r="RSR1" t="s">
        <v>15628</v>
      </c>
      <c r="RSS1" t="s">
        <v>15629</v>
      </c>
      <c r="RST1" t="s">
        <v>15630</v>
      </c>
      <c r="RSU1" t="s">
        <v>15631</v>
      </c>
      <c r="RSV1" t="s">
        <v>15632</v>
      </c>
      <c r="RSW1" t="s">
        <v>15633</v>
      </c>
      <c r="RSX1" t="s">
        <v>15634</v>
      </c>
      <c r="RSY1" t="s">
        <v>15635</v>
      </c>
      <c r="RSZ1" t="s">
        <v>15636</v>
      </c>
      <c r="RTA1" t="s">
        <v>15637</v>
      </c>
      <c r="RTB1" t="s">
        <v>15638</v>
      </c>
      <c r="RTC1" t="s">
        <v>15639</v>
      </c>
      <c r="RTD1" t="s">
        <v>15640</v>
      </c>
      <c r="RTE1" t="s">
        <v>15641</v>
      </c>
      <c r="RTF1" t="s">
        <v>15642</v>
      </c>
      <c r="RTG1" t="s">
        <v>15643</v>
      </c>
      <c r="RTH1" t="s">
        <v>15644</v>
      </c>
      <c r="RTI1" t="s">
        <v>15645</v>
      </c>
      <c r="RTJ1" t="s">
        <v>15646</v>
      </c>
      <c r="RTK1" t="s">
        <v>15647</v>
      </c>
      <c r="RTL1" t="s">
        <v>15648</v>
      </c>
      <c r="RTM1" t="s">
        <v>15649</v>
      </c>
      <c r="RTN1" t="s">
        <v>15650</v>
      </c>
      <c r="RTO1" t="s">
        <v>15651</v>
      </c>
      <c r="RTP1" t="s">
        <v>15652</v>
      </c>
      <c r="RTQ1" t="s">
        <v>15653</v>
      </c>
      <c r="RTR1" t="s">
        <v>15654</v>
      </c>
      <c r="RTS1" t="s">
        <v>15655</v>
      </c>
      <c r="RTT1" t="s">
        <v>15656</v>
      </c>
      <c r="RTU1" t="s">
        <v>15657</v>
      </c>
      <c r="RTV1" t="s">
        <v>15658</v>
      </c>
      <c r="RTW1" t="s">
        <v>15659</v>
      </c>
      <c r="RTX1" t="s">
        <v>15660</v>
      </c>
      <c r="RTY1" t="s">
        <v>15661</v>
      </c>
      <c r="RTZ1" t="s">
        <v>15662</v>
      </c>
      <c r="RUA1" t="s">
        <v>15663</v>
      </c>
      <c r="RUB1" t="s">
        <v>15664</v>
      </c>
      <c r="RUC1" t="s">
        <v>15665</v>
      </c>
      <c r="RUD1" t="s">
        <v>15666</v>
      </c>
      <c r="RUE1" t="s">
        <v>15667</v>
      </c>
      <c r="RUF1" t="s">
        <v>15668</v>
      </c>
      <c r="RUG1" t="s">
        <v>15669</v>
      </c>
      <c r="RUH1" t="s">
        <v>15670</v>
      </c>
      <c r="RUI1" t="s">
        <v>15671</v>
      </c>
      <c r="RUJ1" t="s">
        <v>15672</v>
      </c>
      <c r="RUK1" t="s">
        <v>15673</v>
      </c>
      <c r="RUL1" t="s">
        <v>15674</v>
      </c>
      <c r="RUM1" t="s">
        <v>15675</v>
      </c>
      <c r="RUN1" t="s">
        <v>15676</v>
      </c>
      <c r="RUO1" t="s">
        <v>15677</v>
      </c>
      <c r="RUP1" t="s">
        <v>15678</v>
      </c>
      <c r="RUQ1" t="s">
        <v>15679</v>
      </c>
      <c r="RUR1" t="s">
        <v>15680</v>
      </c>
      <c r="RUS1" t="s">
        <v>15681</v>
      </c>
      <c r="RUT1" t="s">
        <v>15682</v>
      </c>
      <c r="RUU1" t="s">
        <v>15683</v>
      </c>
      <c r="RUV1" t="s">
        <v>15684</v>
      </c>
      <c r="RUW1" t="s">
        <v>15685</v>
      </c>
      <c r="RUX1" t="s">
        <v>15686</v>
      </c>
      <c r="RUY1" t="s">
        <v>15687</v>
      </c>
      <c r="RUZ1" t="s">
        <v>15688</v>
      </c>
      <c r="RVA1" t="s">
        <v>15689</v>
      </c>
      <c r="RVB1" t="s">
        <v>15690</v>
      </c>
      <c r="RVC1" t="s">
        <v>15691</v>
      </c>
      <c r="RVD1" t="s">
        <v>15692</v>
      </c>
      <c r="RVE1" t="s">
        <v>15693</v>
      </c>
      <c r="RVF1" t="s">
        <v>15694</v>
      </c>
      <c r="RVG1" t="s">
        <v>15695</v>
      </c>
      <c r="RVH1" t="s">
        <v>15696</v>
      </c>
      <c r="RVI1" t="s">
        <v>15697</v>
      </c>
      <c r="RVJ1" t="s">
        <v>15698</v>
      </c>
      <c r="RVK1" t="s">
        <v>15699</v>
      </c>
      <c r="RVL1" t="s">
        <v>15700</v>
      </c>
      <c r="RVM1" t="s">
        <v>15701</v>
      </c>
      <c r="RVN1" t="s">
        <v>15702</v>
      </c>
      <c r="RVO1" t="s">
        <v>15703</v>
      </c>
      <c r="RVP1" t="s">
        <v>15704</v>
      </c>
      <c r="RVQ1" t="s">
        <v>15705</v>
      </c>
      <c r="RVR1" t="s">
        <v>15706</v>
      </c>
      <c r="RVS1" t="s">
        <v>15707</v>
      </c>
      <c r="RVT1" t="s">
        <v>15708</v>
      </c>
      <c r="RVU1" t="s">
        <v>15709</v>
      </c>
      <c r="RVV1" t="s">
        <v>15710</v>
      </c>
      <c r="RVW1" t="s">
        <v>15711</v>
      </c>
      <c r="RVX1" t="s">
        <v>15712</v>
      </c>
      <c r="RVY1" t="s">
        <v>15713</v>
      </c>
      <c r="RVZ1" t="s">
        <v>15714</v>
      </c>
      <c r="RWA1" t="s">
        <v>15715</v>
      </c>
      <c r="RWB1" t="s">
        <v>15716</v>
      </c>
      <c r="RWC1" t="s">
        <v>15717</v>
      </c>
      <c r="RWD1" t="s">
        <v>15718</v>
      </c>
      <c r="RWE1" t="s">
        <v>15719</v>
      </c>
      <c r="RWF1" t="s">
        <v>15720</v>
      </c>
      <c r="RWG1" t="s">
        <v>15721</v>
      </c>
      <c r="RWH1" t="s">
        <v>15722</v>
      </c>
      <c r="RWI1" t="s">
        <v>15723</v>
      </c>
      <c r="RWJ1" t="s">
        <v>15724</v>
      </c>
      <c r="RWK1" t="s">
        <v>15725</v>
      </c>
      <c r="RWL1" t="s">
        <v>15726</v>
      </c>
      <c r="RWM1" t="s">
        <v>15727</v>
      </c>
      <c r="RWN1" t="s">
        <v>15728</v>
      </c>
      <c r="RWO1" t="s">
        <v>15729</v>
      </c>
      <c r="RWP1" t="s">
        <v>15730</v>
      </c>
      <c r="RWQ1" t="s">
        <v>15731</v>
      </c>
      <c r="RWR1" t="s">
        <v>15732</v>
      </c>
      <c r="RWS1" t="s">
        <v>15733</v>
      </c>
      <c r="RWT1" t="s">
        <v>15734</v>
      </c>
      <c r="RWU1" t="s">
        <v>15735</v>
      </c>
      <c r="RWV1" t="s">
        <v>15736</v>
      </c>
      <c r="RWW1" t="s">
        <v>15737</v>
      </c>
      <c r="RWX1" t="s">
        <v>15738</v>
      </c>
      <c r="RWY1" t="s">
        <v>15739</v>
      </c>
      <c r="RWZ1" t="s">
        <v>15740</v>
      </c>
      <c r="RXA1" t="s">
        <v>15741</v>
      </c>
      <c r="RXB1" t="s">
        <v>15742</v>
      </c>
      <c r="RXC1" t="s">
        <v>15743</v>
      </c>
      <c r="RXD1" t="s">
        <v>15744</v>
      </c>
      <c r="RXE1" t="s">
        <v>15745</v>
      </c>
      <c r="RXF1" t="s">
        <v>15746</v>
      </c>
      <c r="RXG1" t="s">
        <v>15747</v>
      </c>
      <c r="RXH1" t="s">
        <v>15748</v>
      </c>
      <c r="RXI1" t="s">
        <v>15749</v>
      </c>
      <c r="RXJ1" t="s">
        <v>15750</v>
      </c>
      <c r="RXK1" t="s">
        <v>15751</v>
      </c>
      <c r="RXL1" t="s">
        <v>15752</v>
      </c>
      <c r="RXM1" t="s">
        <v>15753</v>
      </c>
      <c r="RXN1" t="s">
        <v>15754</v>
      </c>
      <c r="RXO1" t="s">
        <v>15755</v>
      </c>
      <c r="RXP1" t="s">
        <v>15756</v>
      </c>
      <c r="RXQ1" t="s">
        <v>15757</v>
      </c>
      <c r="RXR1" t="s">
        <v>15758</v>
      </c>
      <c r="RXS1" t="s">
        <v>15759</v>
      </c>
      <c r="RXT1" t="s">
        <v>15760</v>
      </c>
      <c r="RXU1" t="s">
        <v>15761</v>
      </c>
      <c r="RXV1" t="s">
        <v>15762</v>
      </c>
      <c r="RXW1" t="s">
        <v>15763</v>
      </c>
      <c r="RXX1" t="s">
        <v>15764</v>
      </c>
      <c r="RXY1" t="s">
        <v>15765</v>
      </c>
      <c r="RXZ1" t="s">
        <v>15766</v>
      </c>
      <c r="RYA1" t="s">
        <v>15767</v>
      </c>
      <c r="RYB1" t="s">
        <v>15768</v>
      </c>
      <c r="RYC1" t="s">
        <v>15769</v>
      </c>
      <c r="RYD1" t="s">
        <v>15770</v>
      </c>
      <c r="RYE1" t="s">
        <v>15771</v>
      </c>
      <c r="RYF1" t="s">
        <v>15772</v>
      </c>
      <c r="RYG1" t="s">
        <v>15773</v>
      </c>
      <c r="RYH1" t="s">
        <v>15774</v>
      </c>
      <c r="RYI1" t="s">
        <v>15775</v>
      </c>
      <c r="RYJ1" t="s">
        <v>15776</v>
      </c>
      <c r="RYK1" t="s">
        <v>15777</v>
      </c>
      <c r="RYL1" t="s">
        <v>15778</v>
      </c>
      <c r="RYM1" t="s">
        <v>15779</v>
      </c>
      <c r="RYN1" t="s">
        <v>15780</v>
      </c>
      <c r="RYO1" t="s">
        <v>15781</v>
      </c>
      <c r="RYP1" t="s">
        <v>15782</v>
      </c>
      <c r="RYQ1" t="s">
        <v>15783</v>
      </c>
      <c r="RYR1" t="s">
        <v>15784</v>
      </c>
      <c r="RYS1" t="s">
        <v>15785</v>
      </c>
      <c r="RYT1" t="s">
        <v>15786</v>
      </c>
      <c r="RYU1" t="s">
        <v>15787</v>
      </c>
      <c r="RYV1" t="s">
        <v>15788</v>
      </c>
      <c r="RYW1" t="s">
        <v>15789</v>
      </c>
      <c r="RYX1" t="s">
        <v>15790</v>
      </c>
      <c r="RYY1" t="s">
        <v>15791</v>
      </c>
      <c r="RYZ1" t="s">
        <v>15792</v>
      </c>
      <c r="RZA1" t="s">
        <v>15793</v>
      </c>
      <c r="RZB1" t="s">
        <v>15794</v>
      </c>
      <c r="RZC1" t="s">
        <v>15795</v>
      </c>
      <c r="RZD1" t="s">
        <v>15796</v>
      </c>
      <c r="RZE1" t="s">
        <v>15797</v>
      </c>
      <c r="RZF1" t="s">
        <v>15798</v>
      </c>
      <c r="RZG1" t="s">
        <v>15799</v>
      </c>
      <c r="RZH1" t="s">
        <v>15800</v>
      </c>
      <c r="RZI1" t="s">
        <v>15801</v>
      </c>
      <c r="RZJ1" t="s">
        <v>15802</v>
      </c>
      <c r="RZK1" t="s">
        <v>15803</v>
      </c>
      <c r="RZL1" t="s">
        <v>15804</v>
      </c>
      <c r="RZM1" t="s">
        <v>15805</v>
      </c>
      <c r="RZN1" t="s">
        <v>15806</v>
      </c>
      <c r="RZO1" t="s">
        <v>15807</v>
      </c>
      <c r="RZP1" t="s">
        <v>15808</v>
      </c>
      <c r="RZQ1" t="s">
        <v>15809</v>
      </c>
      <c r="RZR1" t="s">
        <v>15810</v>
      </c>
      <c r="RZS1" t="s">
        <v>15811</v>
      </c>
      <c r="RZT1" t="s">
        <v>15812</v>
      </c>
      <c r="RZU1" t="s">
        <v>15813</v>
      </c>
      <c r="RZV1" t="s">
        <v>15814</v>
      </c>
      <c r="RZW1" t="s">
        <v>15815</v>
      </c>
      <c r="RZX1" t="s">
        <v>15816</v>
      </c>
      <c r="RZY1" t="s">
        <v>15817</v>
      </c>
      <c r="RZZ1" t="s">
        <v>15818</v>
      </c>
      <c r="SAA1" t="s">
        <v>15819</v>
      </c>
      <c r="SAB1" t="s">
        <v>15820</v>
      </c>
      <c r="SAC1" t="s">
        <v>15821</v>
      </c>
      <c r="SAD1" t="s">
        <v>15822</v>
      </c>
      <c r="SAE1" t="s">
        <v>15823</v>
      </c>
      <c r="SAF1" t="s">
        <v>15824</v>
      </c>
      <c r="SAG1" t="s">
        <v>15825</v>
      </c>
      <c r="SAH1" t="s">
        <v>15826</v>
      </c>
      <c r="SAI1" t="s">
        <v>15827</v>
      </c>
      <c r="SAJ1" t="s">
        <v>15828</v>
      </c>
      <c r="SAK1" t="s">
        <v>15829</v>
      </c>
      <c r="SAL1" t="s">
        <v>15830</v>
      </c>
      <c r="SAM1" t="s">
        <v>15831</v>
      </c>
      <c r="SAN1" t="s">
        <v>15832</v>
      </c>
      <c r="SAO1" t="s">
        <v>15833</v>
      </c>
      <c r="SAP1" t="s">
        <v>15834</v>
      </c>
      <c r="SAQ1" t="s">
        <v>15835</v>
      </c>
      <c r="SAR1" t="s">
        <v>15836</v>
      </c>
      <c r="SAS1" t="s">
        <v>15837</v>
      </c>
      <c r="SAT1" t="s">
        <v>15838</v>
      </c>
      <c r="SAU1" t="s">
        <v>15839</v>
      </c>
      <c r="SAV1" t="s">
        <v>15840</v>
      </c>
      <c r="SAW1" t="s">
        <v>15841</v>
      </c>
      <c r="SAX1" t="s">
        <v>15842</v>
      </c>
      <c r="SAY1" t="s">
        <v>15843</v>
      </c>
      <c r="SAZ1" t="s">
        <v>15844</v>
      </c>
      <c r="SBA1" t="s">
        <v>15845</v>
      </c>
      <c r="SBB1" t="s">
        <v>15846</v>
      </c>
      <c r="SBC1" t="s">
        <v>15847</v>
      </c>
      <c r="SBD1" t="s">
        <v>15848</v>
      </c>
      <c r="SBE1" t="s">
        <v>15849</v>
      </c>
      <c r="SBF1" t="s">
        <v>15850</v>
      </c>
      <c r="SBG1" t="s">
        <v>15851</v>
      </c>
      <c r="SBH1" t="s">
        <v>15852</v>
      </c>
      <c r="SBI1" t="s">
        <v>15853</v>
      </c>
      <c r="SBJ1" t="s">
        <v>15854</v>
      </c>
      <c r="SBK1" t="s">
        <v>15855</v>
      </c>
      <c r="SBL1" t="s">
        <v>15856</v>
      </c>
      <c r="SBM1" t="s">
        <v>15857</v>
      </c>
      <c r="SBN1" t="s">
        <v>15858</v>
      </c>
      <c r="SBO1" t="s">
        <v>15859</v>
      </c>
      <c r="SBP1" t="s">
        <v>15860</v>
      </c>
      <c r="SBQ1" t="s">
        <v>15861</v>
      </c>
      <c r="SBR1" t="s">
        <v>15862</v>
      </c>
      <c r="SBS1" t="s">
        <v>15863</v>
      </c>
      <c r="SBT1" t="s">
        <v>15864</v>
      </c>
      <c r="SBU1" t="s">
        <v>15865</v>
      </c>
      <c r="SBV1" t="s">
        <v>15866</v>
      </c>
      <c r="SBW1" t="s">
        <v>15867</v>
      </c>
      <c r="SBX1" t="s">
        <v>15868</v>
      </c>
      <c r="SBY1" t="s">
        <v>15869</v>
      </c>
      <c r="SBZ1" t="s">
        <v>15870</v>
      </c>
      <c r="SCA1" t="s">
        <v>15871</v>
      </c>
      <c r="SCB1" t="s">
        <v>15872</v>
      </c>
      <c r="SCC1" t="s">
        <v>15873</v>
      </c>
      <c r="SCD1" t="s">
        <v>15874</v>
      </c>
      <c r="SCE1" t="s">
        <v>15875</v>
      </c>
      <c r="SCF1" t="s">
        <v>15876</v>
      </c>
      <c r="SCG1" t="s">
        <v>15877</v>
      </c>
      <c r="SCH1" t="s">
        <v>15878</v>
      </c>
      <c r="SCI1" t="s">
        <v>15879</v>
      </c>
      <c r="SCJ1" t="s">
        <v>15880</v>
      </c>
      <c r="SCK1" t="s">
        <v>15881</v>
      </c>
      <c r="SCL1" t="s">
        <v>15882</v>
      </c>
      <c r="SCM1" t="s">
        <v>15883</v>
      </c>
      <c r="SCN1" t="s">
        <v>15884</v>
      </c>
      <c r="SCO1" t="s">
        <v>15885</v>
      </c>
      <c r="SCP1" t="s">
        <v>15886</v>
      </c>
      <c r="SCQ1" t="s">
        <v>15887</v>
      </c>
      <c r="SCR1" t="s">
        <v>15888</v>
      </c>
      <c r="SCS1" t="s">
        <v>15889</v>
      </c>
      <c r="SCT1" t="s">
        <v>15890</v>
      </c>
      <c r="SCU1" t="s">
        <v>15891</v>
      </c>
      <c r="SCV1" t="s">
        <v>15892</v>
      </c>
      <c r="SCW1" t="s">
        <v>15893</v>
      </c>
      <c r="SCX1" t="s">
        <v>15894</v>
      </c>
      <c r="SCY1" t="s">
        <v>15895</v>
      </c>
      <c r="SCZ1" t="s">
        <v>15896</v>
      </c>
      <c r="SDA1" t="s">
        <v>15897</v>
      </c>
      <c r="SDB1" t="s">
        <v>15898</v>
      </c>
      <c r="SDC1" t="s">
        <v>15899</v>
      </c>
      <c r="SDD1" t="s">
        <v>15900</v>
      </c>
      <c r="SDE1" t="s">
        <v>15901</v>
      </c>
      <c r="SDF1" t="s">
        <v>15902</v>
      </c>
      <c r="SDG1" t="s">
        <v>15903</v>
      </c>
      <c r="SDH1" t="s">
        <v>15904</v>
      </c>
      <c r="SDI1" t="s">
        <v>15905</v>
      </c>
      <c r="SDJ1" t="s">
        <v>15906</v>
      </c>
      <c r="SDK1" t="s">
        <v>15907</v>
      </c>
      <c r="SDL1" t="s">
        <v>15908</v>
      </c>
      <c r="SDM1" t="s">
        <v>15909</v>
      </c>
      <c r="SDN1" t="s">
        <v>15910</v>
      </c>
      <c r="SDO1" t="s">
        <v>15911</v>
      </c>
      <c r="SDP1" t="s">
        <v>15912</v>
      </c>
      <c r="SDQ1" t="s">
        <v>15913</v>
      </c>
      <c r="SDR1" t="s">
        <v>15914</v>
      </c>
      <c r="SDS1" t="s">
        <v>15915</v>
      </c>
      <c r="SDT1" t="s">
        <v>15916</v>
      </c>
      <c r="SDU1" t="s">
        <v>15917</v>
      </c>
      <c r="SDV1" t="s">
        <v>15918</v>
      </c>
      <c r="SDW1" t="s">
        <v>15919</v>
      </c>
      <c r="SDX1" t="s">
        <v>15920</v>
      </c>
      <c r="SDY1" t="s">
        <v>15921</v>
      </c>
      <c r="SDZ1" t="s">
        <v>15922</v>
      </c>
      <c r="SEA1" t="s">
        <v>15923</v>
      </c>
      <c r="SEB1" t="s">
        <v>15924</v>
      </c>
      <c r="SEC1" t="s">
        <v>15925</v>
      </c>
      <c r="SED1" t="s">
        <v>15926</v>
      </c>
      <c r="SEE1" t="s">
        <v>15927</v>
      </c>
      <c r="SEF1" t="s">
        <v>15928</v>
      </c>
      <c r="SEG1" t="s">
        <v>15929</v>
      </c>
      <c r="SEH1" t="s">
        <v>15930</v>
      </c>
      <c r="SEI1" t="s">
        <v>15931</v>
      </c>
      <c r="SEJ1" t="s">
        <v>15932</v>
      </c>
      <c r="SEK1" t="s">
        <v>15933</v>
      </c>
      <c r="SEL1" t="s">
        <v>15934</v>
      </c>
      <c r="SEM1" t="s">
        <v>15935</v>
      </c>
      <c r="SEN1" t="s">
        <v>15936</v>
      </c>
      <c r="SEO1" t="s">
        <v>15937</v>
      </c>
      <c r="SEP1" t="s">
        <v>15938</v>
      </c>
      <c r="SEQ1" t="s">
        <v>15939</v>
      </c>
      <c r="SER1" t="s">
        <v>15940</v>
      </c>
      <c r="SES1" t="s">
        <v>15941</v>
      </c>
      <c r="SET1" t="s">
        <v>15942</v>
      </c>
      <c r="SEU1" t="s">
        <v>15943</v>
      </c>
      <c r="SEV1" t="s">
        <v>15944</v>
      </c>
      <c r="SEW1" t="s">
        <v>15945</v>
      </c>
      <c r="SEX1" t="s">
        <v>15946</v>
      </c>
      <c r="SEY1" t="s">
        <v>15947</v>
      </c>
      <c r="SEZ1" t="s">
        <v>15948</v>
      </c>
      <c r="SFA1" t="s">
        <v>15949</v>
      </c>
      <c r="SFB1" t="s">
        <v>15950</v>
      </c>
      <c r="SFC1" t="s">
        <v>15951</v>
      </c>
      <c r="SFD1" t="s">
        <v>15952</v>
      </c>
      <c r="SFE1" t="s">
        <v>15953</v>
      </c>
      <c r="SFF1" t="s">
        <v>15954</v>
      </c>
      <c r="SFG1" t="s">
        <v>15955</v>
      </c>
      <c r="SFH1" t="s">
        <v>15956</v>
      </c>
      <c r="SFI1" t="s">
        <v>15957</v>
      </c>
      <c r="SFJ1" t="s">
        <v>15958</v>
      </c>
      <c r="SFK1" t="s">
        <v>15959</v>
      </c>
      <c r="SFL1" t="s">
        <v>15960</v>
      </c>
      <c r="SFM1" t="s">
        <v>15961</v>
      </c>
      <c r="SFN1" t="s">
        <v>15962</v>
      </c>
      <c r="SFO1" t="s">
        <v>15963</v>
      </c>
      <c r="SFP1" t="s">
        <v>15964</v>
      </c>
      <c r="SFQ1" t="s">
        <v>15965</v>
      </c>
      <c r="SFR1" t="s">
        <v>15966</v>
      </c>
      <c r="SFS1" t="s">
        <v>15967</v>
      </c>
      <c r="SFT1" t="s">
        <v>15968</v>
      </c>
      <c r="SFU1" t="s">
        <v>15969</v>
      </c>
      <c r="SFV1" t="s">
        <v>15970</v>
      </c>
      <c r="SFW1" t="s">
        <v>15971</v>
      </c>
      <c r="SFX1" t="s">
        <v>15972</v>
      </c>
      <c r="SFY1" t="s">
        <v>15973</v>
      </c>
      <c r="SFZ1" t="s">
        <v>15974</v>
      </c>
      <c r="SGA1" t="s">
        <v>15975</v>
      </c>
      <c r="SGB1" t="s">
        <v>15976</v>
      </c>
      <c r="SGC1" t="s">
        <v>15977</v>
      </c>
      <c r="SGD1" t="s">
        <v>15978</v>
      </c>
      <c r="SGE1" t="s">
        <v>15979</v>
      </c>
      <c r="SGF1" t="s">
        <v>15980</v>
      </c>
      <c r="SGG1" t="s">
        <v>15981</v>
      </c>
      <c r="SGH1" t="s">
        <v>15982</v>
      </c>
      <c r="SGI1" t="s">
        <v>15983</v>
      </c>
      <c r="SGJ1" t="s">
        <v>15984</v>
      </c>
      <c r="SGK1" t="s">
        <v>15985</v>
      </c>
      <c r="SGL1" t="s">
        <v>15986</v>
      </c>
      <c r="SGM1" t="s">
        <v>15987</v>
      </c>
      <c r="SGN1" t="s">
        <v>15988</v>
      </c>
      <c r="SGO1" t="s">
        <v>15989</v>
      </c>
      <c r="SGP1" t="s">
        <v>15990</v>
      </c>
      <c r="SGQ1" t="s">
        <v>15991</v>
      </c>
      <c r="SGR1" t="s">
        <v>15992</v>
      </c>
      <c r="SGS1" t="s">
        <v>15993</v>
      </c>
      <c r="SGT1" t="s">
        <v>15994</v>
      </c>
      <c r="SGU1" t="s">
        <v>15995</v>
      </c>
      <c r="SGV1" t="s">
        <v>15996</v>
      </c>
      <c r="SGW1" t="s">
        <v>15997</v>
      </c>
      <c r="SGX1" t="s">
        <v>15998</v>
      </c>
      <c r="SGY1" t="s">
        <v>15999</v>
      </c>
      <c r="SGZ1" t="s">
        <v>16000</v>
      </c>
      <c r="SHA1" t="s">
        <v>16001</v>
      </c>
      <c r="SHB1" t="s">
        <v>16002</v>
      </c>
      <c r="SHC1" t="s">
        <v>16003</v>
      </c>
      <c r="SHD1" t="s">
        <v>16004</v>
      </c>
      <c r="SHE1" t="s">
        <v>16005</v>
      </c>
      <c r="SHF1" t="s">
        <v>16006</v>
      </c>
      <c r="SHG1" t="s">
        <v>16007</v>
      </c>
      <c r="SHH1" t="s">
        <v>16008</v>
      </c>
      <c r="SHI1" t="s">
        <v>16009</v>
      </c>
      <c r="SHJ1" t="s">
        <v>16010</v>
      </c>
      <c r="SHK1" t="s">
        <v>16011</v>
      </c>
      <c r="SHL1" t="s">
        <v>16012</v>
      </c>
      <c r="SHM1" t="s">
        <v>16013</v>
      </c>
      <c r="SHN1" t="s">
        <v>16014</v>
      </c>
      <c r="SHO1" t="s">
        <v>16015</v>
      </c>
      <c r="SHP1" t="s">
        <v>16016</v>
      </c>
      <c r="SHQ1" t="s">
        <v>16017</v>
      </c>
      <c r="SHR1" t="s">
        <v>16018</v>
      </c>
      <c r="SHS1" t="s">
        <v>16019</v>
      </c>
      <c r="SHT1" t="s">
        <v>16020</v>
      </c>
      <c r="SHU1" t="s">
        <v>16021</v>
      </c>
      <c r="SHV1" t="s">
        <v>16022</v>
      </c>
      <c r="SHW1" t="s">
        <v>16023</v>
      </c>
      <c r="SHX1" t="s">
        <v>16024</v>
      </c>
      <c r="SHY1" t="s">
        <v>16025</v>
      </c>
      <c r="SHZ1" t="s">
        <v>16026</v>
      </c>
      <c r="SIA1" t="s">
        <v>16027</v>
      </c>
      <c r="SIB1" t="s">
        <v>16028</v>
      </c>
      <c r="SIC1" t="s">
        <v>16029</v>
      </c>
      <c r="SID1" t="s">
        <v>16030</v>
      </c>
      <c r="SIE1" t="s">
        <v>16031</v>
      </c>
      <c r="SIF1" t="s">
        <v>16032</v>
      </c>
      <c r="SIG1" t="s">
        <v>16033</v>
      </c>
      <c r="SIH1" t="s">
        <v>16034</v>
      </c>
      <c r="SII1" t="s">
        <v>16035</v>
      </c>
      <c r="SIJ1" t="s">
        <v>16036</v>
      </c>
      <c r="SIK1" t="s">
        <v>16037</v>
      </c>
      <c r="SIL1" t="s">
        <v>16038</v>
      </c>
      <c r="SIM1" t="s">
        <v>16039</v>
      </c>
      <c r="SIN1" t="s">
        <v>16040</v>
      </c>
      <c r="SIO1" t="s">
        <v>16041</v>
      </c>
      <c r="SIP1" t="s">
        <v>16042</v>
      </c>
      <c r="SIQ1" t="s">
        <v>16043</v>
      </c>
      <c r="SIR1" t="s">
        <v>16044</v>
      </c>
      <c r="SIS1" t="s">
        <v>16045</v>
      </c>
      <c r="SIT1" t="s">
        <v>16046</v>
      </c>
      <c r="SIU1" t="s">
        <v>16047</v>
      </c>
      <c r="SIV1" t="s">
        <v>16048</v>
      </c>
      <c r="SIW1" t="s">
        <v>16049</v>
      </c>
      <c r="SIX1" t="s">
        <v>16050</v>
      </c>
      <c r="SIY1" t="s">
        <v>16051</v>
      </c>
      <c r="SIZ1" t="s">
        <v>16052</v>
      </c>
      <c r="SJA1" t="s">
        <v>16053</v>
      </c>
      <c r="SJB1" t="s">
        <v>16054</v>
      </c>
      <c r="SJC1" t="s">
        <v>16055</v>
      </c>
      <c r="SJD1" t="s">
        <v>16056</v>
      </c>
      <c r="SJE1" t="s">
        <v>16057</v>
      </c>
      <c r="SJF1" t="s">
        <v>16058</v>
      </c>
      <c r="SJG1" t="s">
        <v>16059</v>
      </c>
      <c r="SJH1" t="s">
        <v>16060</v>
      </c>
      <c r="SJI1" t="s">
        <v>16061</v>
      </c>
      <c r="SJJ1" t="s">
        <v>16062</v>
      </c>
      <c r="SJK1" t="s">
        <v>16063</v>
      </c>
      <c r="SJL1" t="s">
        <v>16064</v>
      </c>
      <c r="SJM1" t="s">
        <v>16065</v>
      </c>
      <c r="SJN1" t="s">
        <v>16066</v>
      </c>
      <c r="SJO1" t="s">
        <v>16067</v>
      </c>
      <c r="SJP1" t="s">
        <v>16068</v>
      </c>
      <c r="SJQ1" t="s">
        <v>16069</v>
      </c>
      <c r="SJR1" t="s">
        <v>16070</v>
      </c>
      <c r="SJS1" t="s">
        <v>16071</v>
      </c>
      <c r="SJT1" t="s">
        <v>16072</v>
      </c>
      <c r="SJU1" t="s">
        <v>16073</v>
      </c>
      <c r="SJV1" t="s">
        <v>16074</v>
      </c>
      <c r="SJW1" t="s">
        <v>16075</v>
      </c>
      <c r="SJX1" t="s">
        <v>16076</v>
      </c>
      <c r="SJY1" t="s">
        <v>16077</v>
      </c>
      <c r="SJZ1" t="s">
        <v>16078</v>
      </c>
      <c r="SKA1" t="s">
        <v>16079</v>
      </c>
      <c r="SKB1" t="s">
        <v>16080</v>
      </c>
      <c r="SKC1" t="s">
        <v>16081</v>
      </c>
      <c r="SKD1" t="s">
        <v>16082</v>
      </c>
      <c r="SKE1" t="s">
        <v>16083</v>
      </c>
      <c r="SKF1" t="s">
        <v>16084</v>
      </c>
      <c r="SKG1" t="s">
        <v>16085</v>
      </c>
      <c r="SKH1" t="s">
        <v>16086</v>
      </c>
      <c r="SKI1" t="s">
        <v>16087</v>
      </c>
      <c r="SKJ1" t="s">
        <v>16088</v>
      </c>
      <c r="SKK1" t="s">
        <v>16089</v>
      </c>
      <c r="SKL1" t="s">
        <v>16090</v>
      </c>
      <c r="SKM1" t="s">
        <v>16091</v>
      </c>
      <c r="SKN1" t="s">
        <v>16092</v>
      </c>
      <c r="SKO1" t="s">
        <v>16093</v>
      </c>
      <c r="SKP1" t="s">
        <v>16094</v>
      </c>
      <c r="SKQ1" t="s">
        <v>16095</v>
      </c>
      <c r="SKR1" t="s">
        <v>16096</v>
      </c>
      <c r="SKS1" t="s">
        <v>16097</v>
      </c>
      <c r="SKT1" t="s">
        <v>16098</v>
      </c>
      <c r="SKU1" t="s">
        <v>16099</v>
      </c>
      <c r="SKV1" t="s">
        <v>16100</v>
      </c>
      <c r="SKW1" t="s">
        <v>16101</v>
      </c>
      <c r="SKX1" t="s">
        <v>16102</v>
      </c>
      <c r="SKY1" t="s">
        <v>16103</v>
      </c>
      <c r="SKZ1" t="s">
        <v>16104</v>
      </c>
      <c r="SLA1" t="s">
        <v>16105</v>
      </c>
      <c r="SLB1" t="s">
        <v>16106</v>
      </c>
      <c r="SLC1" t="s">
        <v>16107</v>
      </c>
      <c r="SLD1" t="s">
        <v>16108</v>
      </c>
      <c r="SLE1" t="s">
        <v>16109</v>
      </c>
      <c r="SLF1" t="s">
        <v>16110</v>
      </c>
      <c r="SLG1" t="s">
        <v>16111</v>
      </c>
      <c r="SLH1" t="s">
        <v>16112</v>
      </c>
      <c r="SLI1" t="s">
        <v>16113</v>
      </c>
      <c r="SLJ1" t="s">
        <v>16114</v>
      </c>
      <c r="SLK1" t="s">
        <v>16115</v>
      </c>
      <c r="SLL1" t="s">
        <v>16116</v>
      </c>
      <c r="SLM1" t="s">
        <v>16117</v>
      </c>
      <c r="SLN1" t="s">
        <v>16118</v>
      </c>
      <c r="SLO1" t="s">
        <v>16119</v>
      </c>
      <c r="SLP1" t="s">
        <v>16120</v>
      </c>
      <c r="SLQ1" t="s">
        <v>16121</v>
      </c>
      <c r="SLR1" t="s">
        <v>16122</v>
      </c>
      <c r="SLS1" t="s">
        <v>16123</v>
      </c>
      <c r="SLT1" t="s">
        <v>16124</v>
      </c>
      <c r="SLU1" t="s">
        <v>16125</v>
      </c>
      <c r="SLV1" t="s">
        <v>16126</v>
      </c>
      <c r="SLW1" t="s">
        <v>16127</v>
      </c>
      <c r="SLX1" t="s">
        <v>16128</v>
      </c>
      <c r="SLY1" t="s">
        <v>16129</v>
      </c>
      <c r="SLZ1" t="s">
        <v>16130</v>
      </c>
      <c r="SMA1" t="s">
        <v>16131</v>
      </c>
      <c r="SMB1" t="s">
        <v>16132</v>
      </c>
      <c r="SMC1" t="s">
        <v>16133</v>
      </c>
      <c r="SMD1" t="s">
        <v>16134</v>
      </c>
      <c r="SME1" t="s">
        <v>16135</v>
      </c>
      <c r="SMF1" t="s">
        <v>16136</v>
      </c>
      <c r="SMG1" t="s">
        <v>16137</v>
      </c>
      <c r="SMH1" t="s">
        <v>16138</v>
      </c>
      <c r="SMI1" t="s">
        <v>16139</v>
      </c>
      <c r="SMJ1" t="s">
        <v>16140</v>
      </c>
      <c r="SMK1" t="s">
        <v>16141</v>
      </c>
      <c r="SML1" t="s">
        <v>16142</v>
      </c>
      <c r="SMM1" t="s">
        <v>16143</v>
      </c>
      <c r="SMN1" t="s">
        <v>16144</v>
      </c>
      <c r="SMO1" t="s">
        <v>16145</v>
      </c>
      <c r="SMP1" t="s">
        <v>16146</v>
      </c>
      <c r="SMQ1" t="s">
        <v>16147</v>
      </c>
      <c r="SMR1" t="s">
        <v>16148</v>
      </c>
      <c r="SMS1" t="s">
        <v>16149</v>
      </c>
      <c r="SMT1" t="s">
        <v>16150</v>
      </c>
      <c r="SMU1" t="s">
        <v>16151</v>
      </c>
      <c r="SMV1" t="s">
        <v>16152</v>
      </c>
      <c r="SMW1" t="s">
        <v>16153</v>
      </c>
      <c r="SMX1" t="s">
        <v>16154</v>
      </c>
      <c r="SMY1" t="s">
        <v>16155</v>
      </c>
      <c r="SMZ1" t="s">
        <v>16156</v>
      </c>
      <c r="SNA1" t="s">
        <v>16157</v>
      </c>
      <c r="SNB1" t="s">
        <v>16158</v>
      </c>
      <c r="SNC1" t="s">
        <v>16159</v>
      </c>
      <c r="SND1" t="s">
        <v>16160</v>
      </c>
      <c r="SNE1" t="s">
        <v>16161</v>
      </c>
      <c r="SNF1" t="s">
        <v>16162</v>
      </c>
      <c r="SNG1" t="s">
        <v>16163</v>
      </c>
      <c r="SNH1" t="s">
        <v>16164</v>
      </c>
      <c r="SNI1" t="s">
        <v>16165</v>
      </c>
      <c r="SNJ1" t="s">
        <v>16166</v>
      </c>
      <c r="SNK1" t="s">
        <v>16167</v>
      </c>
      <c r="SNL1" t="s">
        <v>16168</v>
      </c>
      <c r="SNM1" t="s">
        <v>16169</v>
      </c>
      <c r="SNN1" t="s">
        <v>16170</v>
      </c>
      <c r="SNO1" t="s">
        <v>16171</v>
      </c>
      <c r="SNP1" t="s">
        <v>16172</v>
      </c>
      <c r="SNQ1" t="s">
        <v>16173</v>
      </c>
      <c r="SNR1" t="s">
        <v>16174</v>
      </c>
      <c r="SNS1" t="s">
        <v>16175</v>
      </c>
      <c r="SNT1" t="s">
        <v>16176</v>
      </c>
      <c r="SNU1" t="s">
        <v>16177</v>
      </c>
      <c r="SNV1" t="s">
        <v>16178</v>
      </c>
      <c r="SNW1" t="s">
        <v>16179</v>
      </c>
      <c r="SNX1" t="s">
        <v>16180</v>
      </c>
      <c r="SNY1" t="s">
        <v>16181</v>
      </c>
      <c r="SNZ1" t="s">
        <v>16182</v>
      </c>
      <c r="SOA1" t="s">
        <v>16183</v>
      </c>
      <c r="SOB1" t="s">
        <v>16184</v>
      </c>
      <c r="SOC1" t="s">
        <v>16185</v>
      </c>
      <c r="SOD1" t="s">
        <v>16186</v>
      </c>
      <c r="SOE1" t="s">
        <v>16187</v>
      </c>
      <c r="SOF1" t="s">
        <v>16188</v>
      </c>
      <c r="SOG1" t="s">
        <v>16189</v>
      </c>
      <c r="SOH1" t="s">
        <v>16190</v>
      </c>
      <c r="SOI1" t="s">
        <v>16191</v>
      </c>
      <c r="SOJ1" t="s">
        <v>16192</v>
      </c>
      <c r="SOK1" t="s">
        <v>16193</v>
      </c>
      <c r="SOL1" t="s">
        <v>16194</v>
      </c>
      <c r="SOM1" t="s">
        <v>16195</v>
      </c>
      <c r="SON1" t="s">
        <v>16196</v>
      </c>
      <c r="SOO1" t="s">
        <v>16197</v>
      </c>
      <c r="SOP1" t="s">
        <v>16198</v>
      </c>
      <c r="SOQ1" t="s">
        <v>16199</v>
      </c>
      <c r="SOR1" t="s">
        <v>16200</v>
      </c>
      <c r="SOS1" t="s">
        <v>16201</v>
      </c>
      <c r="SOT1" t="s">
        <v>16202</v>
      </c>
      <c r="SOU1" t="s">
        <v>16203</v>
      </c>
      <c r="SOV1" t="s">
        <v>16204</v>
      </c>
      <c r="SOW1" t="s">
        <v>16205</v>
      </c>
      <c r="SOX1" t="s">
        <v>16206</v>
      </c>
      <c r="SOY1" t="s">
        <v>16207</v>
      </c>
      <c r="SOZ1" t="s">
        <v>16208</v>
      </c>
      <c r="SPA1" t="s">
        <v>16209</v>
      </c>
      <c r="SPB1" t="s">
        <v>16210</v>
      </c>
      <c r="SPC1" t="s">
        <v>16211</v>
      </c>
      <c r="SPD1" t="s">
        <v>16212</v>
      </c>
      <c r="SPE1" t="s">
        <v>16213</v>
      </c>
      <c r="SPF1" t="s">
        <v>16214</v>
      </c>
      <c r="SPG1" t="s">
        <v>16215</v>
      </c>
      <c r="SPH1" t="s">
        <v>16216</v>
      </c>
      <c r="SPI1" t="s">
        <v>16217</v>
      </c>
      <c r="SPJ1" t="s">
        <v>16218</v>
      </c>
      <c r="SPK1" t="s">
        <v>16219</v>
      </c>
      <c r="SPL1" t="s">
        <v>16220</v>
      </c>
      <c r="SPM1" t="s">
        <v>16221</v>
      </c>
      <c r="SPN1" t="s">
        <v>16222</v>
      </c>
      <c r="SPO1" t="s">
        <v>16223</v>
      </c>
      <c r="SPP1" t="s">
        <v>16224</v>
      </c>
      <c r="SPQ1" t="s">
        <v>16225</v>
      </c>
      <c r="SPR1" t="s">
        <v>16226</v>
      </c>
      <c r="SPS1" t="s">
        <v>16227</v>
      </c>
      <c r="SPT1" t="s">
        <v>16228</v>
      </c>
      <c r="SPU1" t="s">
        <v>16229</v>
      </c>
      <c r="SPV1" t="s">
        <v>16230</v>
      </c>
      <c r="SPW1" t="s">
        <v>16231</v>
      </c>
      <c r="SPX1" t="s">
        <v>16232</v>
      </c>
      <c r="SPY1" t="s">
        <v>16233</v>
      </c>
      <c r="SPZ1" t="s">
        <v>16234</v>
      </c>
      <c r="SQA1" t="s">
        <v>16235</v>
      </c>
      <c r="SQB1" t="s">
        <v>16236</v>
      </c>
      <c r="SQC1" t="s">
        <v>16237</v>
      </c>
      <c r="SQD1" t="s">
        <v>16238</v>
      </c>
      <c r="SQE1" t="s">
        <v>16239</v>
      </c>
      <c r="SQF1" t="s">
        <v>16240</v>
      </c>
      <c r="SQG1" t="s">
        <v>16241</v>
      </c>
      <c r="SQH1" t="s">
        <v>16242</v>
      </c>
      <c r="SQI1" t="s">
        <v>16243</v>
      </c>
      <c r="SQJ1" t="s">
        <v>16244</v>
      </c>
      <c r="SQK1" t="s">
        <v>16245</v>
      </c>
      <c r="SQL1" t="s">
        <v>16246</v>
      </c>
      <c r="SQM1" t="s">
        <v>16247</v>
      </c>
      <c r="SQN1" t="s">
        <v>16248</v>
      </c>
      <c r="SQO1" t="s">
        <v>16249</v>
      </c>
      <c r="SQP1" t="s">
        <v>16250</v>
      </c>
      <c r="SQQ1" t="s">
        <v>16251</v>
      </c>
      <c r="SQR1" t="s">
        <v>16252</v>
      </c>
      <c r="SQS1" t="s">
        <v>16253</v>
      </c>
      <c r="SQT1" t="s">
        <v>16254</v>
      </c>
      <c r="SQU1" t="s">
        <v>16255</v>
      </c>
      <c r="SQV1" t="s">
        <v>16256</v>
      </c>
      <c r="SQW1" t="s">
        <v>16257</v>
      </c>
      <c r="SQX1" t="s">
        <v>16258</v>
      </c>
      <c r="SQY1" t="s">
        <v>16259</v>
      </c>
      <c r="SQZ1" t="s">
        <v>16260</v>
      </c>
      <c r="SRA1" t="s">
        <v>16261</v>
      </c>
      <c r="SRB1" t="s">
        <v>16262</v>
      </c>
      <c r="SRC1" t="s">
        <v>16263</v>
      </c>
      <c r="SRD1" t="s">
        <v>16264</v>
      </c>
      <c r="SRE1" t="s">
        <v>16265</v>
      </c>
      <c r="SRF1" t="s">
        <v>16266</v>
      </c>
      <c r="SRG1" t="s">
        <v>16267</v>
      </c>
      <c r="SRH1" t="s">
        <v>16268</v>
      </c>
      <c r="SRI1" t="s">
        <v>16269</v>
      </c>
      <c r="SRJ1" t="s">
        <v>16270</v>
      </c>
      <c r="SRK1" t="s">
        <v>16271</v>
      </c>
      <c r="SRL1" t="s">
        <v>16272</v>
      </c>
      <c r="SRM1" t="s">
        <v>16273</v>
      </c>
      <c r="SRN1" t="s">
        <v>16274</v>
      </c>
      <c r="SRO1" t="s">
        <v>16275</v>
      </c>
      <c r="SRP1" t="s">
        <v>16276</v>
      </c>
      <c r="SRQ1" t="s">
        <v>16277</v>
      </c>
      <c r="SRR1" t="s">
        <v>16278</v>
      </c>
      <c r="SRS1" t="s">
        <v>16279</v>
      </c>
      <c r="SRT1" t="s">
        <v>16280</v>
      </c>
      <c r="SRU1" t="s">
        <v>16281</v>
      </c>
      <c r="SRV1" t="s">
        <v>16282</v>
      </c>
      <c r="SRW1" t="s">
        <v>16283</v>
      </c>
      <c r="SRX1" t="s">
        <v>16284</v>
      </c>
      <c r="SRY1" t="s">
        <v>16285</v>
      </c>
      <c r="SRZ1" t="s">
        <v>16286</v>
      </c>
      <c r="SSA1" t="s">
        <v>16287</v>
      </c>
      <c r="SSB1" t="s">
        <v>16288</v>
      </c>
      <c r="SSC1" t="s">
        <v>16289</v>
      </c>
      <c r="SSD1" t="s">
        <v>16290</v>
      </c>
      <c r="SSE1" t="s">
        <v>16291</v>
      </c>
      <c r="SSF1" t="s">
        <v>16292</v>
      </c>
      <c r="SSG1" t="s">
        <v>16293</v>
      </c>
      <c r="SSH1" t="s">
        <v>16294</v>
      </c>
      <c r="SSI1" t="s">
        <v>16295</v>
      </c>
      <c r="SSJ1" t="s">
        <v>16296</v>
      </c>
      <c r="SSK1" t="s">
        <v>16297</v>
      </c>
      <c r="SSL1" t="s">
        <v>16298</v>
      </c>
      <c r="SSM1" t="s">
        <v>16299</v>
      </c>
      <c r="SSN1" t="s">
        <v>16300</v>
      </c>
      <c r="SSO1" t="s">
        <v>16301</v>
      </c>
      <c r="SSP1" t="s">
        <v>16302</v>
      </c>
      <c r="SSQ1" t="s">
        <v>16303</v>
      </c>
      <c r="SSR1" t="s">
        <v>16304</v>
      </c>
      <c r="SSS1" t="s">
        <v>16305</v>
      </c>
      <c r="SST1" t="s">
        <v>16306</v>
      </c>
      <c r="SSU1" t="s">
        <v>16307</v>
      </c>
      <c r="SSV1" t="s">
        <v>16308</v>
      </c>
      <c r="SSW1" t="s">
        <v>16309</v>
      </c>
      <c r="SSX1" t="s">
        <v>16310</v>
      </c>
      <c r="SSY1" t="s">
        <v>16311</v>
      </c>
      <c r="SSZ1" t="s">
        <v>16312</v>
      </c>
      <c r="STA1" t="s">
        <v>16313</v>
      </c>
      <c r="STB1" t="s">
        <v>16314</v>
      </c>
      <c r="STC1" t="s">
        <v>16315</v>
      </c>
      <c r="STD1" t="s">
        <v>16316</v>
      </c>
      <c r="STE1" t="s">
        <v>16317</v>
      </c>
      <c r="STF1" t="s">
        <v>16318</v>
      </c>
      <c r="STG1" t="s">
        <v>16319</v>
      </c>
      <c r="STH1" t="s">
        <v>16320</v>
      </c>
      <c r="STI1" t="s">
        <v>16321</v>
      </c>
      <c r="STJ1" t="s">
        <v>16322</v>
      </c>
      <c r="STK1" t="s">
        <v>16323</v>
      </c>
      <c r="STL1" t="s">
        <v>16324</v>
      </c>
      <c r="STM1" t="s">
        <v>16325</v>
      </c>
      <c r="STN1" t="s">
        <v>16326</v>
      </c>
      <c r="STO1" t="s">
        <v>16327</v>
      </c>
      <c r="STP1" t="s">
        <v>16328</v>
      </c>
      <c r="STQ1" t="s">
        <v>16329</v>
      </c>
      <c r="STR1" t="s">
        <v>16330</v>
      </c>
      <c r="STS1" t="s">
        <v>16331</v>
      </c>
      <c r="STT1" t="s">
        <v>16332</v>
      </c>
      <c r="STU1" t="s">
        <v>16333</v>
      </c>
      <c r="STV1" t="s">
        <v>16334</v>
      </c>
      <c r="STW1" t="s">
        <v>16335</v>
      </c>
      <c r="STX1" t="s">
        <v>16336</v>
      </c>
      <c r="STY1" t="s">
        <v>16337</v>
      </c>
      <c r="STZ1" t="s">
        <v>16338</v>
      </c>
      <c r="SUA1" t="s">
        <v>16339</v>
      </c>
      <c r="SUB1" t="s">
        <v>16340</v>
      </c>
      <c r="SUC1" t="s">
        <v>16341</v>
      </c>
      <c r="SUD1" t="s">
        <v>16342</v>
      </c>
      <c r="SUE1" t="s">
        <v>16343</v>
      </c>
      <c r="SUF1" t="s">
        <v>16344</v>
      </c>
      <c r="SUG1" t="s">
        <v>16345</v>
      </c>
      <c r="SUH1" t="s">
        <v>16346</v>
      </c>
      <c r="SUI1" t="s">
        <v>16347</v>
      </c>
      <c r="SUJ1" t="s">
        <v>16348</v>
      </c>
      <c r="SUK1" t="s">
        <v>16349</v>
      </c>
      <c r="SUL1" t="s">
        <v>16350</v>
      </c>
      <c r="SUM1" t="s">
        <v>16351</v>
      </c>
      <c r="SUN1" t="s">
        <v>16352</v>
      </c>
      <c r="SUO1" t="s">
        <v>16353</v>
      </c>
      <c r="SUP1" t="s">
        <v>16354</v>
      </c>
      <c r="SUQ1" t="s">
        <v>16355</v>
      </c>
      <c r="SUR1" t="s">
        <v>16356</v>
      </c>
      <c r="SUS1" t="s">
        <v>16357</v>
      </c>
      <c r="SUT1" t="s">
        <v>16358</v>
      </c>
      <c r="SUU1" t="s">
        <v>16359</v>
      </c>
      <c r="SUV1" t="s">
        <v>16360</v>
      </c>
      <c r="SUW1" t="s">
        <v>16361</v>
      </c>
      <c r="SUX1" t="s">
        <v>16362</v>
      </c>
      <c r="SUY1" t="s">
        <v>16363</v>
      </c>
      <c r="SUZ1" t="s">
        <v>16364</v>
      </c>
      <c r="SVA1" t="s">
        <v>16365</v>
      </c>
      <c r="SVB1" t="s">
        <v>16366</v>
      </c>
      <c r="SVC1" t="s">
        <v>16367</v>
      </c>
      <c r="SVD1" t="s">
        <v>16368</v>
      </c>
      <c r="SVE1" t="s">
        <v>16369</v>
      </c>
      <c r="SVF1" t="s">
        <v>16370</v>
      </c>
      <c r="SVG1" t="s">
        <v>16371</v>
      </c>
      <c r="SVH1" t="s">
        <v>16372</v>
      </c>
      <c r="SVI1" t="s">
        <v>16373</v>
      </c>
      <c r="SVJ1" t="s">
        <v>16374</v>
      </c>
      <c r="SVK1" t="s">
        <v>16375</v>
      </c>
      <c r="SVL1" t="s">
        <v>16376</v>
      </c>
      <c r="SVM1" t="s">
        <v>16377</v>
      </c>
      <c r="SVN1" t="s">
        <v>16378</v>
      </c>
      <c r="SVO1" t="s">
        <v>16379</v>
      </c>
      <c r="SVP1" t="s">
        <v>16380</v>
      </c>
      <c r="SVQ1" t="s">
        <v>16381</v>
      </c>
      <c r="SVR1" t="s">
        <v>16382</v>
      </c>
      <c r="SVS1" t="s">
        <v>16383</v>
      </c>
      <c r="SVT1" t="s">
        <v>16384</v>
      </c>
      <c r="SVU1" t="s">
        <v>16385</v>
      </c>
      <c r="SVV1" t="s">
        <v>16386</v>
      </c>
      <c r="SVW1" t="s">
        <v>16387</v>
      </c>
      <c r="SVX1" t="s">
        <v>16388</v>
      </c>
      <c r="SVY1" t="s">
        <v>16389</v>
      </c>
      <c r="SVZ1" t="s">
        <v>16390</v>
      </c>
      <c r="SWA1" t="s">
        <v>16391</v>
      </c>
      <c r="SWB1" t="s">
        <v>16392</v>
      </c>
      <c r="SWC1" t="s">
        <v>16393</v>
      </c>
      <c r="SWD1" t="s">
        <v>16394</v>
      </c>
      <c r="SWE1" t="s">
        <v>16395</v>
      </c>
      <c r="SWF1" t="s">
        <v>16396</v>
      </c>
      <c r="SWG1" t="s">
        <v>16397</v>
      </c>
      <c r="SWH1" t="s">
        <v>16398</v>
      </c>
      <c r="SWI1" t="s">
        <v>16399</v>
      </c>
      <c r="SWJ1" t="s">
        <v>16400</v>
      </c>
      <c r="SWK1" t="s">
        <v>16401</v>
      </c>
      <c r="SWL1" t="s">
        <v>16402</v>
      </c>
      <c r="SWM1" t="s">
        <v>16403</v>
      </c>
      <c r="SWN1" t="s">
        <v>16404</v>
      </c>
      <c r="SWO1" t="s">
        <v>16405</v>
      </c>
      <c r="SWP1" t="s">
        <v>16406</v>
      </c>
      <c r="SWQ1" t="s">
        <v>16407</v>
      </c>
      <c r="SWR1" t="s">
        <v>16408</v>
      </c>
      <c r="SWS1" t="s">
        <v>16409</v>
      </c>
      <c r="SWT1" t="s">
        <v>16410</v>
      </c>
      <c r="SWU1" t="s">
        <v>16411</v>
      </c>
      <c r="SWV1" t="s">
        <v>16412</v>
      </c>
      <c r="SWW1" t="s">
        <v>16413</v>
      </c>
      <c r="SWX1" t="s">
        <v>16414</v>
      </c>
      <c r="SWY1" t="s">
        <v>16415</v>
      </c>
      <c r="SWZ1" t="s">
        <v>16416</v>
      </c>
      <c r="SXA1" t="s">
        <v>16417</v>
      </c>
      <c r="SXB1" t="s">
        <v>16418</v>
      </c>
      <c r="SXC1" t="s">
        <v>16419</v>
      </c>
      <c r="SXD1" t="s">
        <v>16420</v>
      </c>
      <c r="SXE1" t="s">
        <v>16421</v>
      </c>
      <c r="SXF1" t="s">
        <v>16422</v>
      </c>
      <c r="SXG1" t="s">
        <v>16423</v>
      </c>
      <c r="SXH1" t="s">
        <v>16424</v>
      </c>
      <c r="SXI1" t="s">
        <v>16425</v>
      </c>
      <c r="SXJ1" t="s">
        <v>16426</v>
      </c>
      <c r="SXK1" t="s">
        <v>16427</v>
      </c>
      <c r="SXL1" t="s">
        <v>16428</v>
      </c>
      <c r="SXM1" t="s">
        <v>16429</v>
      </c>
      <c r="SXN1" t="s">
        <v>16430</v>
      </c>
      <c r="SXO1" t="s">
        <v>16431</v>
      </c>
      <c r="SXP1" t="s">
        <v>16432</v>
      </c>
      <c r="SXQ1" t="s">
        <v>16433</v>
      </c>
      <c r="SXR1" t="s">
        <v>16434</v>
      </c>
      <c r="SXS1" t="s">
        <v>16435</v>
      </c>
      <c r="SXT1" t="s">
        <v>16436</v>
      </c>
      <c r="SXU1" t="s">
        <v>16437</v>
      </c>
      <c r="SXV1" t="s">
        <v>16438</v>
      </c>
      <c r="SXW1" t="s">
        <v>16439</v>
      </c>
      <c r="SXX1" t="s">
        <v>16440</v>
      </c>
      <c r="SXY1" t="s">
        <v>16441</v>
      </c>
      <c r="SXZ1" t="s">
        <v>16442</v>
      </c>
      <c r="SYA1" t="s">
        <v>16443</v>
      </c>
      <c r="SYB1" t="s">
        <v>16444</v>
      </c>
      <c r="SYC1" t="s">
        <v>16445</v>
      </c>
      <c r="SYD1" t="s">
        <v>16446</v>
      </c>
      <c r="SYE1" t="s">
        <v>16447</v>
      </c>
      <c r="SYF1" t="s">
        <v>16448</v>
      </c>
      <c r="SYG1" t="s">
        <v>16449</v>
      </c>
      <c r="SYH1" t="s">
        <v>16450</v>
      </c>
      <c r="SYI1" t="s">
        <v>16451</v>
      </c>
      <c r="SYJ1" t="s">
        <v>16452</v>
      </c>
      <c r="SYK1" t="s">
        <v>16453</v>
      </c>
      <c r="SYL1" t="s">
        <v>16454</v>
      </c>
      <c r="SYM1" t="s">
        <v>16455</v>
      </c>
      <c r="SYN1" t="s">
        <v>16456</v>
      </c>
      <c r="SYO1" t="s">
        <v>16457</v>
      </c>
      <c r="SYP1" t="s">
        <v>16458</v>
      </c>
      <c r="SYQ1" t="s">
        <v>16459</v>
      </c>
      <c r="SYR1" t="s">
        <v>16460</v>
      </c>
      <c r="SYS1" t="s">
        <v>16461</v>
      </c>
      <c r="SYT1" t="s">
        <v>16462</v>
      </c>
      <c r="SYU1" t="s">
        <v>16463</v>
      </c>
      <c r="SYV1" t="s">
        <v>16464</v>
      </c>
      <c r="SYW1" t="s">
        <v>16465</v>
      </c>
      <c r="SYX1" t="s">
        <v>16466</v>
      </c>
      <c r="SYY1" t="s">
        <v>16467</v>
      </c>
      <c r="SYZ1" t="s">
        <v>16468</v>
      </c>
      <c r="SZA1" t="s">
        <v>16469</v>
      </c>
      <c r="SZB1" t="s">
        <v>16470</v>
      </c>
      <c r="SZC1" t="s">
        <v>16471</v>
      </c>
      <c r="SZD1" t="s">
        <v>16472</v>
      </c>
      <c r="SZE1" t="s">
        <v>16473</v>
      </c>
      <c r="SZF1" t="s">
        <v>16474</v>
      </c>
      <c r="SZG1" t="s">
        <v>16475</v>
      </c>
      <c r="SZH1" t="s">
        <v>16476</v>
      </c>
      <c r="SZI1" t="s">
        <v>16477</v>
      </c>
      <c r="SZJ1" t="s">
        <v>16478</v>
      </c>
      <c r="SZK1" t="s">
        <v>16479</v>
      </c>
      <c r="SZL1" t="s">
        <v>16480</v>
      </c>
      <c r="SZM1" t="s">
        <v>16481</v>
      </c>
      <c r="SZN1" t="s">
        <v>16482</v>
      </c>
      <c r="SZO1" t="s">
        <v>16483</v>
      </c>
      <c r="SZP1" t="s">
        <v>16484</v>
      </c>
      <c r="SZQ1" t="s">
        <v>16485</v>
      </c>
      <c r="SZR1" t="s">
        <v>16486</v>
      </c>
      <c r="SZS1" t="s">
        <v>16487</v>
      </c>
      <c r="SZT1" t="s">
        <v>16488</v>
      </c>
      <c r="SZU1" t="s">
        <v>16489</v>
      </c>
      <c r="SZV1" t="s">
        <v>16490</v>
      </c>
      <c r="SZW1" t="s">
        <v>16491</v>
      </c>
      <c r="SZX1" t="s">
        <v>16492</v>
      </c>
      <c r="SZY1" t="s">
        <v>16493</v>
      </c>
      <c r="SZZ1" t="s">
        <v>16494</v>
      </c>
      <c r="TAA1" t="s">
        <v>16495</v>
      </c>
      <c r="TAB1" t="s">
        <v>16496</v>
      </c>
      <c r="TAC1" t="s">
        <v>16497</v>
      </c>
      <c r="TAD1" t="s">
        <v>16498</v>
      </c>
      <c r="TAE1" t="s">
        <v>16499</v>
      </c>
      <c r="TAF1" t="s">
        <v>16500</v>
      </c>
      <c r="TAG1" t="s">
        <v>16501</v>
      </c>
      <c r="TAH1" t="s">
        <v>16502</v>
      </c>
      <c r="TAI1" t="s">
        <v>16503</v>
      </c>
      <c r="TAJ1" t="s">
        <v>16504</v>
      </c>
      <c r="TAK1" t="s">
        <v>16505</v>
      </c>
      <c r="TAL1" t="s">
        <v>16506</v>
      </c>
      <c r="TAM1" t="s">
        <v>16507</v>
      </c>
      <c r="TAN1" t="s">
        <v>16508</v>
      </c>
      <c r="TAO1" t="s">
        <v>16509</v>
      </c>
      <c r="TAP1" t="s">
        <v>16510</v>
      </c>
      <c r="TAQ1" t="s">
        <v>16511</v>
      </c>
      <c r="TAR1" t="s">
        <v>16512</v>
      </c>
      <c r="TAS1" t="s">
        <v>16513</v>
      </c>
      <c r="TAT1" t="s">
        <v>16514</v>
      </c>
      <c r="TAU1" t="s">
        <v>16515</v>
      </c>
      <c r="TAV1" t="s">
        <v>16516</v>
      </c>
      <c r="TAW1" t="s">
        <v>16517</v>
      </c>
      <c r="TAX1" t="s">
        <v>16518</v>
      </c>
      <c r="TAY1" t="s">
        <v>16519</v>
      </c>
      <c r="TAZ1" t="s">
        <v>16520</v>
      </c>
      <c r="TBA1" t="s">
        <v>16521</v>
      </c>
      <c r="TBB1" t="s">
        <v>16522</v>
      </c>
      <c r="TBC1" t="s">
        <v>16523</v>
      </c>
      <c r="TBD1" t="s">
        <v>16524</v>
      </c>
      <c r="TBE1" t="s">
        <v>16525</v>
      </c>
      <c r="TBF1" t="s">
        <v>16526</v>
      </c>
      <c r="TBG1" t="s">
        <v>16527</v>
      </c>
      <c r="TBH1" t="s">
        <v>16528</v>
      </c>
      <c r="TBI1" t="s">
        <v>16529</v>
      </c>
      <c r="TBJ1" t="s">
        <v>16530</v>
      </c>
      <c r="TBK1" t="s">
        <v>16531</v>
      </c>
      <c r="TBL1" t="s">
        <v>16532</v>
      </c>
      <c r="TBM1" t="s">
        <v>16533</v>
      </c>
      <c r="TBN1" t="s">
        <v>16534</v>
      </c>
      <c r="TBO1" t="s">
        <v>16535</v>
      </c>
      <c r="TBP1" t="s">
        <v>16536</v>
      </c>
      <c r="TBQ1" t="s">
        <v>16537</v>
      </c>
      <c r="TBR1" t="s">
        <v>16538</v>
      </c>
      <c r="TBS1" t="s">
        <v>16539</v>
      </c>
      <c r="TBT1" t="s">
        <v>16540</v>
      </c>
      <c r="TBU1" t="s">
        <v>16541</v>
      </c>
      <c r="TBV1" t="s">
        <v>16542</v>
      </c>
      <c r="TBW1" t="s">
        <v>16543</v>
      </c>
      <c r="TBX1" t="s">
        <v>16544</v>
      </c>
      <c r="TBY1" t="s">
        <v>16545</v>
      </c>
      <c r="TBZ1" t="s">
        <v>16546</v>
      </c>
      <c r="TCA1" t="s">
        <v>16547</v>
      </c>
      <c r="TCB1" t="s">
        <v>16548</v>
      </c>
      <c r="TCC1" t="s">
        <v>16549</v>
      </c>
      <c r="TCD1" t="s">
        <v>16550</v>
      </c>
      <c r="TCE1" t="s">
        <v>16551</v>
      </c>
      <c r="TCF1" t="s">
        <v>16552</v>
      </c>
      <c r="TCG1" t="s">
        <v>16553</v>
      </c>
      <c r="TCH1" t="s">
        <v>16554</v>
      </c>
      <c r="TCI1" t="s">
        <v>16555</v>
      </c>
      <c r="TCJ1" t="s">
        <v>16556</v>
      </c>
      <c r="TCK1" t="s">
        <v>16557</v>
      </c>
      <c r="TCL1" t="s">
        <v>16558</v>
      </c>
      <c r="TCM1" t="s">
        <v>16559</v>
      </c>
      <c r="TCN1" t="s">
        <v>16560</v>
      </c>
      <c r="TCO1" t="s">
        <v>16561</v>
      </c>
      <c r="TCP1" t="s">
        <v>16562</v>
      </c>
      <c r="TCQ1" t="s">
        <v>16563</v>
      </c>
      <c r="TCR1" t="s">
        <v>16564</v>
      </c>
      <c r="TCS1" t="s">
        <v>16565</v>
      </c>
      <c r="TCT1" t="s">
        <v>16566</v>
      </c>
      <c r="TCU1" t="s">
        <v>16567</v>
      </c>
      <c r="TCV1" t="s">
        <v>16568</v>
      </c>
      <c r="TCW1" t="s">
        <v>16569</v>
      </c>
      <c r="TCX1" t="s">
        <v>16570</v>
      </c>
      <c r="TCY1" t="s">
        <v>16571</v>
      </c>
      <c r="TCZ1" t="s">
        <v>16572</v>
      </c>
      <c r="TDA1" t="s">
        <v>16573</v>
      </c>
      <c r="TDB1" t="s">
        <v>16574</v>
      </c>
      <c r="TDC1" t="s">
        <v>16575</v>
      </c>
      <c r="TDD1" t="s">
        <v>16576</v>
      </c>
      <c r="TDE1" t="s">
        <v>16577</v>
      </c>
      <c r="TDF1" t="s">
        <v>16578</v>
      </c>
      <c r="TDG1" t="s">
        <v>16579</v>
      </c>
      <c r="TDH1" t="s">
        <v>16580</v>
      </c>
      <c r="TDI1" t="s">
        <v>16581</v>
      </c>
      <c r="TDJ1" t="s">
        <v>16582</v>
      </c>
      <c r="TDK1" t="s">
        <v>16583</v>
      </c>
      <c r="TDL1" t="s">
        <v>16584</v>
      </c>
      <c r="TDM1" t="s">
        <v>16585</v>
      </c>
      <c r="TDN1" t="s">
        <v>16586</v>
      </c>
      <c r="TDO1" t="s">
        <v>16587</v>
      </c>
      <c r="TDP1" t="s">
        <v>16588</v>
      </c>
      <c r="TDQ1" t="s">
        <v>16589</v>
      </c>
      <c r="TDR1" t="s">
        <v>16590</v>
      </c>
      <c r="TDS1" t="s">
        <v>16591</v>
      </c>
      <c r="TDT1" t="s">
        <v>16592</v>
      </c>
      <c r="TDU1" t="s">
        <v>16593</v>
      </c>
      <c r="TDV1" t="s">
        <v>16594</v>
      </c>
      <c r="TDW1" t="s">
        <v>16595</v>
      </c>
      <c r="TDX1" t="s">
        <v>16596</v>
      </c>
      <c r="TDY1" t="s">
        <v>16597</v>
      </c>
      <c r="TDZ1" t="s">
        <v>16598</v>
      </c>
      <c r="TEA1" t="s">
        <v>16599</v>
      </c>
      <c r="TEB1" t="s">
        <v>16600</v>
      </c>
      <c r="TEC1" t="s">
        <v>16601</v>
      </c>
      <c r="TED1" t="s">
        <v>16602</v>
      </c>
      <c r="TEE1" t="s">
        <v>16603</v>
      </c>
      <c r="TEF1" t="s">
        <v>16604</v>
      </c>
      <c r="TEG1" t="s">
        <v>16605</v>
      </c>
      <c r="TEH1" t="s">
        <v>16606</v>
      </c>
      <c r="TEI1" t="s">
        <v>16607</v>
      </c>
      <c r="TEJ1" t="s">
        <v>16608</v>
      </c>
      <c r="TEK1" t="s">
        <v>16609</v>
      </c>
      <c r="TEL1" t="s">
        <v>16610</v>
      </c>
      <c r="TEM1" t="s">
        <v>16611</v>
      </c>
      <c r="TEN1" t="s">
        <v>16612</v>
      </c>
      <c r="TEO1" t="s">
        <v>16613</v>
      </c>
      <c r="TEP1" t="s">
        <v>16614</v>
      </c>
      <c r="TEQ1" t="s">
        <v>16615</v>
      </c>
      <c r="TER1" t="s">
        <v>16616</v>
      </c>
      <c r="TES1" t="s">
        <v>16617</v>
      </c>
      <c r="TET1" t="s">
        <v>16618</v>
      </c>
      <c r="TEU1" t="s">
        <v>16619</v>
      </c>
      <c r="TEV1" t="s">
        <v>16620</v>
      </c>
      <c r="TEW1" t="s">
        <v>16621</v>
      </c>
      <c r="TEX1" t="s">
        <v>16622</v>
      </c>
      <c r="TEY1" t="s">
        <v>16623</v>
      </c>
      <c r="TEZ1" t="s">
        <v>16624</v>
      </c>
      <c r="TFA1" t="s">
        <v>16625</v>
      </c>
      <c r="TFB1" t="s">
        <v>16626</v>
      </c>
      <c r="TFC1" t="s">
        <v>16627</v>
      </c>
      <c r="TFD1" t="s">
        <v>16628</v>
      </c>
      <c r="TFE1" t="s">
        <v>16629</v>
      </c>
      <c r="TFF1" t="s">
        <v>16630</v>
      </c>
      <c r="TFG1" t="s">
        <v>16631</v>
      </c>
      <c r="TFH1" t="s">
        <v>16632</v>
      </c>
      <c r="TFI1" t="s">
        <v>16633</v>
      </c>
      <c r="TFJ1" t="s">
        <v>16634</v>
      </c>
      <c r="TFK1" t="s">
        <v>16635</v>
      </c>
      <c r="TFL1" t="s">
        <v>16636</v>
      </c>
      <c r="TFM1" t="s">
        <v>16637</v>
      </c>
      <c r="TFN1" t="s">
        <v>16638</v>
      </c>
      <c r="TFO1" t="s">
        <v>16639</v>
      </c>
      <c r="TFP1" t="s">
        <v>16640</v>
      </c>
      <c r="TFQ1" t="s">
        <v>16641</v>
      </c>
      <c r="TFR1" t="s">
        <v>16642</v>
      </c>
      <c r="TFS1" t="s">
        <v>16643</v>
      </c>
      <c r="TFT1" t="s">
        <v>16644</v>
      </c>
      <c r="TFU1" t="s">
        <v>16645</v>
      </c>
      <c r="TFV1" t="s">
        <v>16646</v>
      </c>
      <c r="TFW1" t="s">
        <v>16647</v>
      </c>
      <c r="TFX1" t="s">
        <v>16648</v>
      </c>
      <c r="TFY1" t="s">
        <v>16649</v>
      </c>
      <c r="TFZ1" t="s">
        <v>16650</v>
      </c>
      <c r="TGA1" t="s">
        <v>16651</v>
      </c>
      <c r="TGB1" t="s">
        <v>16652</v>
      </c>
      <c r="TGC1" t="s">
        <v>16653</v>
      </c>
      <c r="TGD1" t="s">
        <v>16654</v>
      </c>
      <c r="TGE1" t="s">
        <v>16655</v>
      </c>
      <c r="TGF1" t="s">
        <v>16656</v>
      </c>
      <c r="TGG1" t="s">
        <v>16657</v>
      </c>
      <c r="TGH1" t="s">
        <v>16658</v>
      </c>
      <c r="TGI1" t="s">
        <v>16659</v>
      </c>
      <c r="TGJ1" t="s">
        <v>16660</v>
      </c>
      <c r="TGK1" t="s">
        <v>16661</v>
      </c>
      <c r="TGL1" t="s">
        <v>16662</v>
      </c>
      <c r="TGM1" t="s">
        <v>16663</v>
      </c>
      <c r="TGN1" t="s">
        <v>16664</v>
      </c>
      <c r="TGO1" t="s">
        <v>16665</v>
      </c>
      <c r="TGP1" t="s">
        <v>16666</v>
      </c>
      <c r="TGQ1" t="s">
        <v>16667</v>
      </c>
      <c r="TGR1" t="s">
        <v>16668</v>
      </c>
      <c r="TGS1" t="s">
        <v>16669</v>
      </c>
      <c r="TGT1" t="s">
        <v>16670</v>
      </c>
      <c r="TGU1" t="s">
        <v>16671</v>
      </c>
      <c r="TGV1" t="s">
        <v>16672</v>
      </c>
      <c r="TGW1" t="s">
        <v>16673</v>
      </c>
      <c r="TGX1" t="s">
        <v>16674</v>
      </c>
      <c r="TGY1" t="s">
        <v>16675</v>
      </c>
      <c r="TGZ1" t="s">
        <v>16676</v>
      </c>
      <c r="THA1" t="s">
        <v>16677</v>
      </c>
      <c r="THB1" t="s">
        <v>16678</v>
      </c>
      <c r="THC1" t="s">
        <v>16679</v>
      </c>
      <c r="THD1" t="s">
        <v>16680</v>
      </c>
      <c r="THE1" t="s">
        <v>16681</v>
      </c>
      <c r="THF1" t="s">
        <v>16682</v>
      </c>
      <c r="THG1" t="s">
        <v>16683</v>
      </c>
      <c r="THH1" t="s">
        <v>16684</v>
      </c>
      <c r="THI1" t="s">
        <v>16685</v>
      </c>
      <c r="THJ1" t="s">
        <v>16686</v>
      </c>
      <c r="THK1" t="s">
        <v>16687</v>
      </c>
      <c r="THL1" t="s">
        <v>16688</v>
      </c>
      <c r="THM1" t="s">
        <v>16689</v>
      </c>
      <c r="THN1" t="s">
        <v>16690</v>
      </c>
      <c r="THO1" t="s">
        <v>16691</v>
      </c>
      <c r="THP1" t="s">
        <v>16692</v>
      </c>
      <c r="THQ1" t="s">
        <v>16693</v>
      </c>
      <c r="THR1" t="s">
        <v>16694</v>
      </c>
      <c r="THS1" t="s">
        <v>16695</v>
      </c>
      <c r="THT1" t="s">
        <v>16696</v>
      </c>
      <c r="THU1" t="s">
        <v>16697</v>
      </c>
      <c r="THV1" t="s">
        <v>16698</v>
      </c>
      <c r="THW1" t="s">
        <v>16699</v>
      </c>
      <c r="THX1" t="s">
        <v>16700</v>
      </c>
      <c r="THY1" t="s">
        <v>16701</v>
      </c>
      <c r="THZ1" t="s">
        <v>16702</v>
      </c>
      <c r="TIA1" t="s">
        <v>16703</v>
      </c>
      <c r="TIB1" t="s">
        <v>16704</v>
      </c>
      <c r="TIC1" t="s">
        <v>16705</v>
      </c>
      <c r="TID1" t="s">
        <v>16706</v>
      </c>
      <c r="TIE1" t="s">
        <v>16707</v>
      </c>
      <c r="TIF1" t="s">
        <v>16708</v>
      </c>
      <c r="TIG1" t="s">
        <v>16709</v>
      </c>
      <c r="TIH1" t="s">
        <v>16710</v>
      </c>
      <c r="TII1" t="s">
        <v>16711</v>
      </c>
      <c r="TIJ1" t="s">
        <v>16712</v>
      </c>
      <c r="TIK1" t="s">
        <v>16713</v>
      </c>
      <c r="TIL1" t="s">
        <v>16714</v>
      </c>
      <c r="TIM1" t="s">
        <v>16715</v>
      </c>
      <c r="TIN1" t="s">
        <v>16716</v>
      </c>
      <c r="TIO1" t="s">
        <v>16717</v>
      </c>
      <c r="TIP1" t="s">
        <v>16718</v>
      </c>
      <c r="TIQ1" t="s">
        <v>16719</v>
      </c>
      <c r="TIR1" t="s">
        <v>16720</v>
      </c>
      <c r="TIS1" t="s">
        <v>16721</v>
      </c>
      <c r="TIT1" t="s">
        <v>16722</v>
      </c>
      <c r="TIU1" t="s">
        <v>16723</v>
      </c>
      <c r="TIV1" t="s">
        <v>16724</v>
      </c>
      <c r="TIW1" t="s">
        <v>16725</v>
      </c>
      <c r="TIX1" t="s">
        <v>16726</v>
      </c>
      <c r="TIY1" t="s">
        <v>16727</v>
      </c>
      <c r="TIZ1" t="s">
        <v>16728</v>
      </c>
      <c r="TJA1" t="s">
        <v>16729</v>
      </c>
      <c r="TJB1" t="s">
        <v>16730</v>
      </c>
      <c r="TJC1" t="s">
        <v>16731</v>
      </c>
      <c r="TJD1" t="s">
        <v>16732</v>
      </c>
      <c r="TJE1" t="s">
        <v>16733</v>
      </c>
      <c r="TJF1" t="s">
        <v>16734</v>
      </c>
      <c r="TJG1" t="s">
        <v>16735</v>
      </c>
      <c r="TJH1" t="s">
        <v>16736</v>
      </c>
      <c r="TJI1" t="s">
        <v>16737</v>
      </c>
      <c r="TJJ1" t="s">
        <v>16738</v>
      </c>
      <c r="TJK1" t="s">
        <v>16739</v>
      </c>
      <c r="TJL1" t="s">
        <v>16740</v>
      </c>
      <c r="TJM1" t="s">
        <v>16741</v>
      </c>
      <c r="TJN1" t="s">
        <v>16742</v>
      </c>
      <c r="TJO1" t="s">
        <v>16743</v>
      </c>
      <c r="TJP1" t="s">
        <v>16744</v>
      </c>
      <c r="TJQ1" t="s">
        <v>16745</v>
      </c>
      <c r="TJR1" t="s">
        <v>16746</v>
      </c>
      <c r="TJS1" t="s">
        <v>16747</v>
      </c>
      <c r="TJT1" t="s">
        <v>16748</v>
      </c>
      <c r="TJU1" t="s">
        <v>16749</v>
      </c>
      <c r="TJV1" t="s">
        <v>16750</v>
      </c>
      <c r="TJW1" t="s">
        <v>16751</v>
      </c>
      <c r="TJX1" t="s">
        <v>16752</v>
      </c>
      <c r="TJY1" t="s">
        <v>16753</v>
      </c>
      <c r="TJZ1" t="s">
        <v>16754</v>
      </c>
      <c r="TKA1" t="s">
        <v>16755</v>
      </c>
      <c r="TKB1" t="s">
        <v>16756</v>
      </c>
      <c r="TKC1" t="s">
        <v>16757</v>
      </c>
      <c r="TKD1" t="s">
        <v>16758</v>
      </c>
      <c r="TKE1" t="s">
        <v>16759</v>
      </c>
      <c r="TKF1" t="s">
        <v>16760</v>
      </c>
      <c r="TKG1" t="s">
        <v>16761</v>
      </c>
      <c r="TKH1" t="s">
        <v>16762</v>
      </c>
      <c r="TKI1" t="s">
        <v>16763</v>
      </c>
      <c r="TKJ1" t="s">
        <v>16764</v>
      </c>
      <c r="TKK1" t="s">
        <v>16765</v>
      </c>
      <c r="TKL1" t="s">
        <v>16766</v>
      </c>
      <c r="TKM1" t="s">
        <v>16767</v>
      </c>
      <c r="TKN1" t="s">
        <v>16768</v>
      </c>
      <c r="TKO1" t="s">
        <v>16769</v>
      </c>
      <c r="TKP1" t="s">
        <v>16770</v>
      </c>
      <c r="TKQ1" t="s">
        <v>16771</v>
      </c>
      <c r="TKR1" t="s">
        <v>16772</v>
      </c>
      <c r="TKS1" t="s">
        <v>16773</v>
      </c>
      <c r="TKT1" t="s">
        <v>16774</v>
      </c>
      <c r="TKU1" t="s">
        <v>16775</v>
      </c>
      <c r="TKV1" t="s">
        <v>16776</v>
      </c>
      <c r="TKW1" t="s">
        <v>16777</v>
      </c>
      <c r="TKX1" t="s">
        <v>16778</v>
      </c>
      <c r="TKY1" t="s">
        <v>16779</v>
      </c>
      <c r="TKZ1" t="s">
        <v>16780</v>
      </c>
      <c r="TLA1" t="s">
        <v>16781</v>
      </c>
      <c r="TLB1" t="s">
        <v>16782</v>
      </c>
      <c r="TLC1" t="s">
        <v>16783</v>
      </c>
      <c r="TLD1" t="s">
        <v>16784</v>
      </c>
      <c r="TLE1" t="s">
        <v>16785</v>
      </c>
      <c r="TLF1" t="s">
        <v>16786</v>
      </c>
      <c r="TLG1" t="s">
        <v>16787</v>
      </c>
      <c r="TLH1" t="s">
        <v>16788</v>
      </c>
      <c r="TLI1" t="s">
        <v>16789</v>
      </c>
      <c r="TLJ1" t="s">
        <v>16790</v>
      </c>
      <c r="TLK1" t="s">
        <v>16791</v>
      </c>
      <c r="TLL1" t="s">
        <v>16792</v>
      </c>
      <c r="TLM1" t="s">
        <v>16793</v>
      </c>
      <c r="TLN1" t="s">
        <v>16794</v>
      </c>
      <c r="TLO1" t="s">
        <v>16795</v>
      </c>
      <c r="TLP1" t="s">
        <v>16796</v>
      </c>
      <c r="TLQ1" t="s">
        <v>16797</v>
      </c>
      <c r="TLR1" t="s">
        <v>16798</v>
      </c>
      <c r="TLS1" t="s">
        <v>16799</v>
      </c>
      <c r="TLT1" t="s">
        <v>16800</v>
      </c>
      <c r="TLU1" t="s">
        <v>16801</v>
      </c>
      <c r="TLV1" t="s">
        <v>16802</v>
      </c>
      <c r="TLW1" t="s">
        <v>16803</v>
      </c>
      <c r="TLX1" t="s">
        <v>16804</v>
      </c>
      <c r="TLY1" t="s">
        <v>16805</v>
      </c>
      <c r="TLZ1" t="s">
        <v>16806</v>
      </c>
      <c r="TMA1" t="s">
        <v>16807</v>
      </c>
      <c r="TMB1" t="s">
        <v>16808</v>
      </c>
      <c r="TMC1" t="s">
        <v>16809</v>
      </c>
      <c r="TMD1" t="s">
        <v>16810</v>
      </c>
      <c r="TME1" t="s">
        <v>16811</v>
      </c>
      <c r="TMF1" t="s">
        <v>16812</v>
      </c>
      <c r="TMG1" t="s">
        <v>16813</v>
      </c>
      <c r="TMH1" t="s">
        <v>16814</v>
      </c>
      <c r="TMI1" t="s">
        <v>16815</v>
      </c>
      <c r="TMJ1" t="s">
        <v>16816</v>
      </c>
      <c r="TMK1" t="s">
        <v>16817</v>
      </c>
      <c r="TML1" t="s">
        <v>16818</v>
      </c>
      <c r="TMM1" t="s">
        <v>16819</v>
      </c>
      <c r="TMN1" t="s">
        <v>16820</v>
      </c>
      <c r="TMO1" t="s">
        <v>16821</v>
      </c>
      <c r="TMP1" t="s">
        <v>16822</v>
      </c>
      <c r="TMQ1" t="s">
        <v>16823</v>
      </c>
      <c r="TMR1" t="s">
        <v>16824</v>
      </c>
      <c r="TMS1" t="s">
        <v>16825</v>
      </c>
      <c r="TMT1" t="s">
        <v>16826</v>
      </c>
      <c r="TMU1" t="s">
        <v>16827</v>
      </c>
      <c r="TMV1" t="s">
        <v>16828</v>
      </c>
      <c r="TMW1" t="s">
        <v>16829</v>
      </c>
      <c r="TMX1" t="s">
        <v>16830</v>
      </c>
      <c r="TMY1" t="s">
        <v>16831</v>
      </c>
      <c r="TMZ1" t="s">
        <v>16832</v>
      </c>
      <c r="TNA1" t="s">
        <v>16833</v>
      </c>
      <c r="TNB1" t="s">
        <v>16834</v>
      </c>
      <c r="TNC1" t="s">
        <v>16835</v>
      </c>
      <c r="TND1" t="s">
        <v>16836</v>
      </c>
      <c r="TNE1" t="s">
        <v>16837</v>
      </c>
      <c r="TNF1" t="s">
        <v>16838</v>
      </c>
      <c r="TNG1" t="s">
        <v>16839</v>
      </c>
      <c r="TNH1" t="s">
        <v>16840</v>
      </c>
      <c r="TNI1" t="s">
        <v>16841</v>
      </c>
      <c r="TNJ1" t="s">
        <v>16842</v>
      </c>
      <c r="TNK1" t="s">
        <v>16843</v>
      </c>
      <c r="TNL1" t="s">
        <v>16844</v>
      </c>
      <c r="TNM1" t="s">
        <v>16845</v>
      </c>
      <c r="TNN1" t="s">
        <v>16846</v>
      </c>
      <c r="TNO1" t="s">
        <v>16847</v>
      </c>
      <c r="TNP1" t="s">
        <v>16848</v>
      </c>
      <c r="TNQ1" t="s">
        <v>16849</v>
      </c>
      <c r="TNR1" t="s">
        <v>16850</v>
      </c>
      <c r="TNS1" t="s">
        <v>16851</v>
      </c>
      <c r="TNT1" t="s">
        <v>16852</v>
      </c>
      <c r="TNU1" t="s">
        <v>16853</v>
      </c>
      <c r="TNV1" t="s">
        <v>16854</v>
      </c>
      <c r="TNW1" t="s">
        <v>16855</v>
      </c>
      <c r="TNX1" t="s">
        <v>16856</v>
      </c>
      <c r="TNY1" t="s">
        <v>16857</v>
      </c>
      <c r="TNZ1" t="s">
        <v>16858</v>
      </c>
      <c r="TOA1" t="s">
        <v>16859</v>
      </c>
      <c r="TOB1" t="s">
        <v>16860</v>
      </c>
      <c r="TOC1" t="s">
        <v>16861</v>
      </c>
      <c r="TOD1" t="s">
        <v>16862</v>
      </c>
      <c r="TOE1" t="s">
        <v>16863</v>
      </c>
      <c r="TOF1" t="s">
        <v>16864</v>
      </c>
      <c r="TOG1" t="s">
        <v>16865</v>
      </c>
      <c r="TOH1" t="s">
        <v>16866</v>
      </c>
      <c r="TOI1" t="s">
        <v>16867</v>
      </c>
      <c r="TOJ1" t="s">
        <v>16868</v>
      </c>
      <c r="TOK1" t="s">
        <v>16869</v>
      </c>
      <c r="TOL1" t="s">
        <v>16870</v>
      </c>
      <c r="TOM1" t="s">
        <v>16871</v>
      </c>
      <c r="TON1" t="s">
        <v>16872</v>
      </c>
      <c r="TOO1" t="s">
        <v>16873</v>
      </c>
      <c r="TOP1" t="s">
        <v>16874</v>
      </c>
      <c r="TOQ1" t="s">
        <v>16875</v>
      </c>
      <c r="TOR1" t="s">
        <v>16876</v>
      </c>
      <c r="TOS1" t="s">
        <v>16877</v>
      </c>
      <c r="TOT1" t="s">
        <v>16878</v>
      </c>
      <c r="TOU1" t="s">
        <v>16879</v>
      </c>
      <c r="TOV1" t="s">
        <v>16880</v>
      </c>
      <c r="TOW1" t="s">
        <v>16881</v>
      </c>
      <c r="TOX1" t="s">
        <v>16882</v>
      </c>
      <c r="TOY1" t="s">
        <v>16883</v>
      </c>
      <c r="TOZ1" t="s">
        <v>16884</v>
      </c>
      <c r="TPA1" t="s">
        <v>16885</v>
      </c>
      <c r="TPB1" t="s">
        <v>16886</v>
      </c>
      <c r="TPC1" t="s">
        <v>16887</v>
      </c>
      <c r="TPD1" t="s">
        <v>16888</v>
      </c>
      <c r="TPE1" t="s">
        <v>16889</v>
      </c>
      <c r="TPF1" t="s">
        <v>16890</v>
      </c>
      <c r="TPG1" t="s">
        <v>16891</v>
      </c>
      <c r="TPH1" t="s">
        <v>16892</v>
      </c>
      <c r="TPI1" t="s">
        <v>16893</v>
      </c>
      <c r="TPJ1" t="s">
        <v>16894</v>
      </c>
      <c r="TPK1" t="s">
        <v>16895</v>
      </c>
      <c r="TPL1" t="s">
        <v>16896</v>
      </c>
      <c r="TPM1" t="s">
        <v>16897</v>
      </c>
      <c r="TPN1" t="s">
        <v>16898</v>
      </c>
      <c r="TPO1" t="s">
        <v>16899</v>
      </c>
      <c r="TPP1" t="s">
        <v>16900</v>
      </c>
      <c r="TPQ1" t="s">
        <v>16901</v>
      </c>
      <c r="TPR1" t="s">
        <v>16902</v>
      </c>
      <c r="TPS1" t="s">
        <v>16903</v>
      </c>
      <c r="TPT1" t="s">
        <v>16904</v>
      </c>
      <c r="TPU1" t="s">
        <v>16905</v>
      </c>
      <c r="TPV1" t="s">
        <v>16906</v>
      </c>
      <c r="TPW1" t="s">
        <v>16907</v>
      </c>
      <c r="TPX1" t="s">
        <v>16908</v>
      </c>
      <c r="TPY1" t="s">
        <v>16909</v>
      </c>
      <c r="TPZ1" t="s">
        <v>16910</v>
      </c>
      <c r="TQA1" t="s">
        <v>16911</v>
      </c>
      <c r="TQB1" t="s">
        <v>16912</v>
      </c>
      <c r="TQC1" t="s">
        <v>16913</v>
      </c>
      <c r="TQD1" t="s">
        <v>16914</v>
      </c>
      <c r="TQE1" t="s">
        <v>16915</v>
      </c>
      <c r="TQF1" t="s">
        <v>16916</v>
      </c>
      <c r="TQG1" t="s">
        <v>16917</v>
      </c>
      <c r="TQH1" t="s">
        <v>16918</v>
      </c>
      <c r="TQI1" t="s">
        <v>16919</v>
      </c>
      <c r="TQJ1" t="s">
        <v>16920</v>
      </c>
      <c r="TQK1" t="s">
        <v>16921</v>
      </c>
      <c r="TQL1" t="s">
        <v>16922</v>
      </c>
      <c r="TQM1" t="s">
        <v>16923</v>
      </c>
      <c r="TQN1" t="s">
        <v>16924</v>
      </c>
      <c r="TQO1" t="s">
        <v>16925</v>
      </c>
      <c r="TQP1" t="s">
        <v>16926</v>
      </c>
      <c r="TQQ1" t="s">
        <v>16927</v>
      </c>
      <c r="TQR1" t="s">
        <v>16928</v>
      </c>
      <c r="TQS1" t="s">
        <v>16929</v>
      </c>
      <c r="TQT1" t="s">
        <v>16930</v>
      </c>
      <c r="TQU1" t="s">
        <v>16931</v>
      </c>
      <c r="TQV1" t="s">
        <v>16932</v>
      </c>
      <c r="TQW1" t="s">
        <v>16933</v>
      </c>
      <c r="TQX1" t="s">
        <v>16934</v>
      </c>
      <c r="TQY1" t="s">
        <v>16935</v>
      </c>
      <c r="TQZ1" t="s">
        <v>16936</v>
      </c>
      <c r="TRA1" t="s">
        <v>16937</v>
      </c>
      <c r="TRB1" t="s">
        <v>16938</v>
      </c>
      <c r="TRC1" t="s">
        <v>16939</v>
      </c>
      <c r="TRD1" t="s">
        <v>16940</v>
      </c>
      <c r="TRE1" t="s">
        <v>16941</v>
      </c>
      <c r="TRF1" t="s">
        <v>16942</v>
      </c>
      <c r="TRG1" t="s">
        <v>16943</v>
      </c>
      <c r="TRH1" t="s">
        <v>16944</v>
      </c>
      <c r="TRI1" t="s">
        <v>16945</v>
      </c>
      <c r="TRJ1" t="s">
        <v>16946</v>
      </c>
      <c r="TRK1" t="s">
        <v>16947</v>
      </c>
      <c r="TRL1" t="s">
        <v>16948</v>
      </c>
      <c r="TRM1" t="s">
        <v>16949</v>
      </c>
      <c r="TRN1" t="s">
        <v>16950</v>
      </c>
      <c r="TRO1" t="s">
        <v>16951</v>
      </c>
      <c r="TRP1" t="s">
        <v>16952</v>
      </c>
      <c r="TRQ1" t="s">
        <v>16953</v>
      </c>
      <c r="TRR1" t="s">
        <v>16954</v>
      </c>
      <c r="TRS1" t="s">
        <v>16955</v>
      </c>
      <c r="TRT1" t="s">
        <v>16956</v>
      </c>
      <c r="TRU1" t="s">
        <v>16957</v>
      </c>
      <c r="TRV1" t="s">
        <v>16958</v>
      </c>
      <c r="TRW1" t="s">
        <v>16959</v>
      </c>
      <c r="TRX1" t="s">
        <v>16960</v>
      </c>
      <c r="TRY1" t="s">
        <v>16961</v>
      </c>
      <c r="TRZ1" t="s">
        <v>16962</v>
      </c>
      <c r="TSA1" t="s">
        <v>16963</v>
      </c>
      <c r="TSB1" t="s">
        <v>16964</v>
      </c>
      <c r="TSC1" t="s">
        <v>16965</v>
      </c>
      <c r="TSD1" t="s">
        <v>16966</v>
      </c>
      <c r="TSE1" t="s">
        <v>16967</v>
      </c>
      <c r="TSF1" t="s">
        <v>16968</v>
      </c>
      <c r="TSG1" t="s">
        <v>16969</v>
      </c>
      <c r="TSH1" t="s">
        <v>16970</v>
      </c>
      <c r="TSI1" t="s">
        <v>16971</v>
      </c>
      <c r="TSJ1" t="s">
        <v>16972</v>
      </c>
      <c r="TSK1" t="s">
        <v>16973</v>
      </c>
      <c r="TSL1" t="s">
        <v>16974</v>
      </c>
      <c r="TSM1" t="s">
        <v>16975</v>
      </c>
      <c r="TSN1" t="s">
        <v>16976</v>
      </c>
      <c r="TSO1" t="s">
        <v>16977</v>
      </c>
      <c r="TSP1" t="s">
        <v>16978</v>
      </c>
      <c r="TSQ1" t="s">
        <v>16979</v>
      </c>
      <c r="TSR1" t="s">
        <v>16980</v>
      </c>
      <c r="TSS1" t="s">
        <v>16981</v>
      </c>
      <c r="TST1" t="s">
        <v>16982</v>
      </c>
      <c r="TSU1" t="s">
        <v>16983</v>
      </c>
      <c r="TSV1" t="s">
        <v>16984</v>
      </c>
      <c r="TSW1" t="s">
        <v>16985</v>
      </c>
      <c r="TSX1" t="s">
        <v>16986</v>
      </c>
      <c r="TSY1" t="s">
        <v>16987</v>
      </c>
      <c r="TSZ1" t="s">
        <v>16988</v>
      </c>
      <c r="TTA1" t="s">
        <v>16989</v>
      </c>
      <c r="TTB1" t="s">
        <v>16990</v>
      </c>
      <c r="TTC1" t="s">
        <v>16991</v>
      </c>
      <c r="TTD1" t="s">
        <v>16992</v>
      </c>
      <c r="TTE1" t="s">
        <v>16993</v>
      </c>
      <c r="TTF1" t="s">
        <v>16994</v>
      </c>
      <c r="TTG1" t="s">
        <v>16995</v>
      </c>
      <c r="TTH1" t="s">
        <v>16996</v>
      </c>
      <c r="TTI1" t="s">
        <v>16997</v>
      </c>
      <c r="TTJ1" t="s">
        <v>16998</v>
      </c>
      <c r="TTK1" t="s">
        <v>16999</v>
      </c>
      <c r="TTL1" t="s">
        <v>17000</v>
      </c>
      <c r="TTM1" t="s">
        <v>17001</v>
      </c>
      <c r="TTN1" t="s">
        <v>17002</v>
      </c>
      <c r="TTO1" t="s">
        <v>17003</v>
      </c>
      <c r="TTP1" t="s">
        <v>17004</v>
      </c>
      <c r="TTQ1" t="s">
        <v>17005</v>
      </c>
      <c r="TTR1" t="s">
        <v>17006</v>
      </c>
      <c r="TTS1" t="s">
        <v>17007</v>
      </c>
      <c r="TTT1" t="s">
        <v>17008</v>
      </c>
      <c r="TTU1" t="s">
        <v>17009</v>
      </c>
      <c r="TTV1" t="s">
        <v>17010</v>
      </c>
      <c r="TTW1" t="s">
        <v>17011</v>
      </c>
      <c r="TTX1" t="s">
        <v>17012</v>
      </c>
      <c r="TTY1" t="s">
        <v>17013</v>
      </c>
      <c r="TTZ1" t="s">
        <v>17014</v>
      </c>
      <c r="TUA1" t="s">
        <v>17015</v>
      </c>
      <c r="TUB1" t="s">
        <v>17016</v>
      </c>
      <c r="TUC1" t="s">
        <v>17017</v>
      </c>
      <c r="TUD1" t="s">
        <v>17018</v>
      </c>
      <c r="TUE1" t="s">
        <v>17019</v>
      </c>
      <c r="TUF1" t="s">
        <v>17020</v>
      </c>
      <c r="TUG1" t="s">
        <v>17021</v>
      </c>
      <c r="TUH1" t="s">
        <v>17022</v>
      </c>
      <c r="TUI1" t="s">
        <v>17023</v>
      </c>
      <c r="TUJ1" t="s">
        <v>17024</v>
      </c>
      <c r="TUK1" t="s">
        <v>17025</v>
      </c>
      <c r="TUL1" t="s">
        <v>17026</v>
      </c>
      <c r="TUM1" t="s">
        <v>17027</v>
      </c>
      <c r="TUN1" t="s">
        <v>17028</v>
      </c>
      <c r="TUO1" t="s">
        <v>17029</v>
      </c>
      <c r="TUP1" t="s">
        <v>17030</v>
      </c>
      <c r="TUQ1" t="s">
        <v>17031</v>
      </c>
      <c r="TUR1" t="s">
        <v>17032</v>
      </c>
      <c r="TUS1" t="s">
        <v>17033</v>
      </c>
      <c r="TUT1" t="s">
        <v>17034</v>
      </c>
      <c r="TUU1" t="s">
        <v>17035</v>
      </c>
      <c r="TUV1" t="s">
        <v>17036</v>
      </c>
      <c r="TUW1" t="s">
        <v>17037</v>
      </c>
      <c r="TUX1" t="s">
        <v>17038</v>
      </c>
      <c r="TUY1" t="s">
        <v>17039</v>
      </c>
      <c r="TUZ1" t="s">
        <v>17040</v>
      </c>
      <c r="TVA1" t="s">
        <v>17041</v>
      </c>
      <c r="TVB1" t="s">
        <v>17042</v>
      </c>
      <c r="TVC1" t="s">
        <v>17043</v>
      </c>
      <c r="TVD1" t="s">
        <v>17044</v>
      </c>
      <c r="TVE1" t="s">
        <v>17045</v>
      </c>
      <c r="TVF1" t="s">
        <v>17046</v>
      </c>
      <c r="TVG1" t="s">
        <v>17047</v>
      </c>
      <c r="TVH1" t="s">
        <v>17048</v>
      </c>
      <c r="TVI1" t="s">
        <v>17049</v>
      </c>
      <c r="TVJ1" t="s">
        <v>17050</v>
      </c>
      <c r="TVK1" t="s">
        <v>17051</v>
      </c>
      <c r="TVL1" t="s">
        <v>17052</v>
      </c>
      <c r="TVM1" t="s">
        <v>17053</v>
      </c>
      <c r="TVN1" t="s">
        <v>17054</v>
      </c>
      <c r="TVO1" t="s">
        <v>17055</v>
      </c>
      <c r="TVP1" t="s">
        <v>17056</v>
      </c>
      <c r="TVQ1" t="s">
        <v>17057</v>
      </c>
      <c r="TVR1" t="s">
        <v>17058</v>
      </c>
      <c r="TVS1" t="s">
        <v>17059</v>
      </c>
      <c r="TVT1" t="s">
        <v>17060</v>
      </c>
      <c r="TVU1" t="s">
        <v>17061</v>
      </c>
      <c r="TVV1" t="s">
        <v>17062</v>
      </c>
      <c r="TVW1" t="s">
        <v>17063</v>
      </c>
      <c r="TVX1" t="s">
        <v>17064</v>
      </c>
      <c r="TVY1" t="s">
        <v>17065</v>
      </c>
      <c r="TVZ1" t="s">
        <v>17066</v>
      </c>
      <c r="TWA1" t="s">
        <v>17067</v>
      </c>
      <c r="TWB1" t="s">
        <v>17068</v>
      </c>
      <c r="TWC1" t="s">
        <v>17069</v>
      </c>
      <c r="TWD1" t="s">
        <v>17070</v>
      </c>
      <c r="TWE1" t="s">
        <v>17071</v>
      </c>
      <c r="TWF1" t="s">
        <v>17072</v>
      </c>
      <c r="TWG1" t="s">
        <v>17073</v>
      </c>
      <c r="TWH1" t="s">
        <v>17074</v>
      </c>
      <c r="TWI1" t="s">
        <v>17075</v>
      </c>
      <c r="TWJ1" t="s">
        <v>17076</v>
      </c>
      <c r="TWK1" t="s">
        <v>17077</v>
      </c>
      <c r="TWL1" t="s">
        <v>17078</v>
      </c>
      <c r="TWM1" t="s">
        <v>17079</v>
      </c>
      <c r="TWN1" t="s">
        <v>17080</v>
      </c>
      <c r="TWO1" t="s">
        <v>17081</v>
      </c>
      <c r="TWP1" t="s">
        <v>17082</v>
      </c>
      <c r="TWQ1" t="s">
        <v>17083</v>
      </c>
      <c r="TWR1" t="s">
        <v>17084</v>
      </c>
      <c r="TWS1" t="s">
        <v>17085</v>
      </c>
      <c r="TWT1" t="s">
        <v>17086</v>
      </c>
      <c r="TWU1" t="s">
        <v>17087</v>
      </c>
      <c r="TWV1" t="s">
        <v>17088</v>
      </c>
      <c r="TWW1" t="s">
        <v>17089</v>
      </c>
      <c r="TWX1" t="s">
        <v>17090</v>
      </c>
      <c r="TWY1" t="s">
        <v>17091</v>
      </c>
      <c r="TWZ1" t="s">
        <v>17092</v>
      </c>
      <c r="TXA1" t="s">
        <v>17093</v>
      </c>
      <c r="TXB1" t="s">
        <v>17094</v>
      </c>
      <c r="TXC1" t="s">
        <v>17095</v>
      </c>
      <c r="TXD1" t="s">
        <v>17096</v>
      </c>
      <c r="TXE1" t="s">
        <v>17097</v>
      </c>
      <c r="TXF1" t="s">
        <v>17098</v>
      </c>
      <c r="TXG1" t="s">
        <v>17099</v>
      </c>
      <c r="TXH1" t="s">
        <v>17100</v>
      </c>
      <c r="TXI1" t="s">
        <v>17101</v>
      </c>
      <c r="TXJ1" t="s">
        <v>17102</v>
      </c>
      <c r="TXK1" t="s">
        <v>17103</v>
      </c>
      <c r="TXL1" t="s">
        <v>17104</v>
      </c>
      <c r="TXM1" t="s">
        <v>17105</v>
      </c>
      <c r="TXN1" t="s">
        <v>17106</v>
      </c>
      <c r="TXO1" t="s">
        <v>17107</v>
      </c>
      <c r="TXP1" t="s">
        <v>17108</v>
      </c>
      <c r="TXQ1" t="s">
        <v>17109</v>
      </c>
      <c r="TXR1" t="s">
        <v>17110</v>
      </c>
      <c r="TXS1" t="s">
        <v>17111</v>
      </c>
      <c r="TXT1" t="s">
        <v>17112</v>
      </c>
      <c r="TXU1" t="s">
        <v>17113</v>
      </c>
      <c r="TXV1" t="s">
        <v>17114</v>
      </c>
      <c r="TXW1" t="s">
        <v>17115</v>
      </c>
      <c r="TXX1" t="s">
        <v>17116</v>
      </c>
      <c r="TXY1" t="s">
        <v>17117</v>
      </c>
      <c r="TXZ1" t="s">
        <v>17118</v>
      </c>
      <c r="TYA1" t="s">
        <v>17119</v>
      </c>
      <c r="TYB1" t="s">
        <v>17120</v>
      </c>
      <c r="TYC1" t="s">
        <v>17121</v>
      </c>
      <c r="TYD1" t="s">
        <v>17122</v>
      </c>
      <c r="TYE1" t="s">
        <v>17123</v>
      </c>
      <c r="TYF1" t="s">
        <v>17124</v>
      </c>
      <c r="TYG1" t="s">
        <v>17125</v>
      </c>
      <c r="TYH1" t="s">
        <v>17126</v>
      </c>
      <c r="TYI1" t="s">
        <v>17127</v>
      </c>
      <c r="TYJ1" t="s">
        <v>17128</v>
      </c>
      <c r="TYK1" t="s">
        <v>17129</v>
      </c>
      <c r="TYL1" t="s">
        <v>17130</v>
      </c>
      <c r="TYM1" t="s">
        <v>17131</v>
      </c>
      <c r="TYN1" t="s">
        <v>17132</v>
      </c>
      <c r="TYO1" t="s">
        <v>17133</v>
      </c>
      <c r="TYP1" t="s">
        <v>17134</v>
      </c>
      <c r="TYQ1" t="s">
        <v>17135</v>
      </c>
      <c r="TYR1" t="s">
        <v>17136</v>
      </c>
      <c r="TYS1" t="s">
        <v>17137</v>
      </c>
      <c r="TYT1" t="s">
        <v>17138</v>
      </c>
      <c r="TYU1" t="s">
        <v>17139</v>
      </c>
      <c r="TYV1" t="s">
        <v>17140</v>
      </c>
      <c r="TYW1" t="s">
        <v>17141</v>
      </c>
      <c r="TYX1" t="s">
        <v>17142</v>
      </c>
      <c r="TYY1" t="s">
        <v>17143</v>
      </c>
      <c r="TYZ1" t="s">
        <v>17144</v>
      </c>
      <c r="TZA1" t="s">
        <v>17145</v>
      </c>
      <c r="TZB1" t="s">
        <v>17146</v>
      </c>
      <c r="TZC1" t="s">
        <v>17147</v>
      </c>
      <c r="TZD1" t="s">
        <v>17148</v>
      </c>
      <c r="TZE1" t="s">
        <v>17149</v>
      </c>
      <c r="TZF1" t="s">
        <v>17150</v>
      </c>
      <c r="TZG1" t="s">
        <v>17151</v>
      </c>
      <c r="TZH1" t="s">
        <v>17152</v>
      </c>
      <c r="TZI1" t="s">
        <v>17153</v>
      </c>
      <c r="TZJ1" t="s">
        <v>17154</v>
      </c>
      <c r="TZK1" t="s">
        <v>17155</v>
      </c>
      <c r="TZL1" t="s">
        <v>17156</v>
      </c>
      <c r="TZM1" t="s">
        <v>17157</v>
      </c>
      <c r="TZN1" t="s">
        <v>17158</v>
      </c>
      <c r="TZO1" t="s">
        <v>17159</v>
      </c>
      <c r="TZP1" t="s">
        <v>17160</v>
      </c>
      <c r="TZQ1" t="s">
        <v>17161</v>
      </c>
      <c r="TZR1" t="s">
        <v>17162</v>
      </c>
      <c r="TZS1" t="s">
        <v>17163</v>
      </c>
      <c r="TZT1" t="s">
        <v>17164</v>
      </c>
      <c r="TZU1" t="s">
        <v>17165</v>
      </c>
      <c r="TZV1" t="s">
        <v>17166</v>
      </c>
      <c r="TZW1" t="s">
        <v>17167</v>
      </c>
      <c r="TZX1" t="s">
        <v>17168</v>
      </c>
      <c r="TZY1" t="s">
        <v>17169</v>
      </c>
      <c r="TZZ1" t="s">
        <v>17170</v>
      </c>
      <c r="UAA1" t="s">
        <v>17171</v>
      </c>
      <c r="UAB1" t="s">
        <v>17172</v>
      </c>
      <c r="UAC1" t="s">
        <v>17173</v>
      </c>
      <c r="UAD1" t="s">
        <v>17174</v>
      </c>
      <c r="UAE1" t="s">
        <v>17175</v>
      </c>
      <c r="UAF1" t="s">
        <v>17176</v>
      </c>
      <c r="UAG1" t="s">
        <v>17177</v>
      </c>
      <c r="UAH1" t="s">
        <v>17178</v>
      </c>
      <c r="UAI1" t="s">
        <v>17179</v>
      </c>
      <c r="UAJ1" t="s">
        <v>17180</v>
      </c>
      <c r="UAK1" t="s">
        <v>17181</v>
      </c>
      <c r="UAL1" t="s">
        <v>17182</v>
      </c>
      <c r="UAM1" t="s">
        <v>17183</v>
      </c>
      <c r="UAN1" t="s">
        <v>17184</v>
      </c>
      <c r="UAO1" t="s">
        <v>17185</v>
      </c>
      <c r="UAP1" t="s">
        <v>17186</v>
      </c>
      <c r="UAQ1" t="s">
        <v>17187</v>
      </c>
      <c r="UAR1" t="s">
        <v>17188</v>
      </c>
      <c r="UAS1" t="s">
        <v>17189</v>
      </c>
      <c r="UAT1" t="s">
        <v>17190</v>
      </c>
      <c r="UAU1" t="s">
        <v>17191</v>
      </c>
      <c r="UAV1" t="s">
        <v>17192</v>
      </c>
      <c r="UAW1" t="s">
        <v>17193</v>
      </c>
      <c r="UAX1" t="s">
        <v>17194</v>
      </c>
      <c r="UAY1" t="s">
        <v>17195</v>
      </c>
      <c r="UAZ1" t="s">
        <v>17196</v>
      </c>
      <c r="UBA1" t="s">
        <v>17197</v>
      </c>
      <c r="UBB1" t="s">
        <v>17198</v>
      </c>
      <c r="UBC1" t="s">
        <v>17199</v>
      </c>
      <c r="UBD1" t="s">
        <v>17200</v>
      </c>
      <c r="UBE1" t="s">
        <v>17201</v>
      </c>
      <c r="UBF1" t="s">
        <v>17202</v>
      </c>
      <c r="UBG1" t="s">
        <v>17203</v>
      </c>
      <c r="UBH1" t="s">
        <v>17204</v>
      </c>
      <c r="UBI1" t="s">
        <v>17205</v>
      </c>
      <c r="UBJ1" t="s">
        <v>17206</v>
      </c>
      <c r="UBK1" t="s">
        <v>17207</v>
      </c>
      <c r="UBL1" t="s">
        <v>17208</v>
      </c>
      <c r="UBM1" t="s">
        <v>17209</v>
      </c>
      <c r="UBN1" t="s">
        <v>17210</v>
      </c>
      <c r="UBO1" t="s">
        <v>17211</v>
      </c>
      <c r="UBP1" t="s">
        <v>17212</v>
      </c>
      <c r="UBQ1" t="s">
        <v>17213</v>
      </c>
      <c r="UBR1" t="s">
        <v>17214</v>
      </c>
      <c r="UBS1" t="s">
        <v>17215</v>
      </c>
      <c r="UBT1" t="s">
        <v>17216</v>
      </c>
      <c r="UBU1" t="s">
        <v>17217</v>
      </c>
      <c r="UBV1" t="s">
        <v>17218</v>
      </c>
      <c r="UBW1" t="s">
        <v>17219</v>
      </c>
      <c r="UBX1" t="s">
        <v>17220</v>
      </c>
      <c r="UBY1" t="s">
        <v>17221</v>
      </c>
      <c r="UBZ1" t="s">
        <v>17222</v>
      </c>
      <c r="UCA1" t="s">
        <v>17223</v>
      </c>
      <c r="UCB1" t="s">
        <v>17224</v>
      </c>
      <c r="UCC1" t="s">
        <v>17225</v>
      </c>
      <c r="UCD1" t="s">
        <v>17226</v>
      </c>
      <c r="UCE1" t="s">
        <v>17227</v>
      </c>
      <c r="UCF1" t="s">
        <v>17228</v>
      </c>
      <c r="UCG1" t="s">
        <v>17229</v>
      </c>
      <c r="UCH1" t="s">
        <v>17230</v>
      </c>
      <c r="UCI1" t="s">
        <v>17231</v>
      </c>
      <c r="UCJ1" t="s">
        <v>17232</v>
      </c>
      <c r="UCK1" t="s">
        <v>17233</v>
      </c>
      <c r="UCL1" t="s">
        <v>17234</v>
      </c>
      <c r="UCM1" t="s">
        <v>17235</v>
      </c>
      <c r="UCN1" t="s">
        <v>17236</v>
      </c>
      <c r="UCO1" t="s">
        <v>17237</v>
      </c>
      <c r="UCP1" t="s">
        <v>17238</v>
      </c>
      <c r="UCQ1" t="s">
        <v>17239</v>
      </c>
      <c r="UCR1" t="s">
        <v>17240</v>
      </c>
      <c r="UCS1" t="s">
        <v>17241</v>
      </c>
      <c r="UCT1" t="s">
        <v>17242</v>
      </c>
      <c r="UCU1" t="s">
        <v>17243</v>
      </c>
      <c r="UCV1" t="s">
        <v>17244</v>
      </c>
      <c r="UCW1" t="s">
        <v>17245</v>
      </c>
      <c r="UCX1" t="s">
        <v>17246</v>
      </c>
      <c r="UCY1" t="s">
        <v>17247</v>
      </c>
      <c r="UCZ1" t="s">
        <v>17248</v>
      </c>
      <c r="UDA1" t="s">
        <v>17249</v>
      </c>
      <c r="UDB1" t="s">
        <v>17250</v>
      </c>
      <c r="UDC1" t="s">
        <v>17251</v>
      </c>
      <c r="UDD1" t="s">
        <v>17252</v>
      </c>
      <c r="UDE1" t="s">
        <v>17253</v>
      </c>
      <c r="UDF1" t="s">
        <v>17254</v>
      </c>
      <c r="UDG1" t="s">
        <v>17255</v>
      </c>
      <c r="UDH1" t="s">
        <v>17256</v>
      </c>
      <c r="UDI1" t="s">
        <v>17257</v>
      </c>
      <c r="UDJ1" t="s">
        <v>17258</v>
      </c>
      <c r="UDK1" t="s">
        <v>17259</v>
      </c>
      <c r="UDL1" t="s">
        <v>17260</v>
      </c>
      <c r="UDM1" t="s">
        <v>17261</v>
      </c>
      <c r="UDN1" t="s">
        <v>17262</v>
      </c>
      <c r="UDO1" t="s">
        <v>17263</v>
      </c>
      <c r="UDP1" t="s">
        <v>17264</v>
      </c>
      <c r="UDQ1" t="s">
        <v>17265</v>
      </c>
      <c r="UDR1" t="s">
        <v>17266</v>
      </c>
      <c r="UDS1" t="s">
        <v>17267</v>
      </c>
      <c r="UDT1" t="s">
        <v>17268</v>
      </c>
      <c r="UDU1" t="s">
        <v>17269</v>
      </c>
      <c r="UDV1" t="s">
        <v>17270</v>
      </c>
      <c r="UDW1" t="s">
        <v>17271</v>
      </c>
      <c r="UDX1" t="s">
        <v>17272</v>
      </c>
      <c r="UDY1" t="s">
        <v>17273</v>
      </c>
      <c r="UDZ1" t="s">
        <v>17274</v>
      </c>
      <c r="UEA1" t="s">
        <v>17275</v>
      </c>
      <c r="UEB1" t="s">
        <v>17276</v>
      </c>
      <c r="UEC1" t="s">
        <v>17277</v>
      </c>
      <c r="UED1" t="s">
        <v>17278</v>
      </c>
      <c r="UEE1" t="s">
        <v>17279</v>
      </c>
      <c r="UEF1" t="s">
        <v>17280</v>
      </c>
      <c r="UEG1" t="s">
        <v>17281</v>
      </c>
      <c r="UEH1" t="s">
        <v>17282</v>
      </c>
      <c r="UEI1" t="s">
        <v>17283</v>
      </c>
      <c r="UEJ1" t="s">
        <v>17284</v>
      </c>
      <c r="UEK1" t="s">
        <v>17285</v>
      </c>
      <c r="UEL1" t="s">
        <v>17286</v>
      </c>
      <c r="UEM1" t="s">
        <v>17287</v>
      </c>
      <c r="UEN1" t="s">
        <v>17288</v>
      </c>
      <c r="UEO1" t="s">
        <v>17289</v>
      </c>
      <c r="UEP1" t="s">
        <v>17290</v>
      </c>
      <c r="UEQ1" t="s">
        <v>17291</v>
      </c>
      <c r="UER1" t="s">
        <v>17292</v>
      </c>
      <c r="UES1" t="s">
        <v>17293</v>
      </c>
      <c r="UET1" t="s">
        <v>17294</v>
      </c>
      <c r="UEU1" t="s">
        <v>17295</v>
      </c>
      <c r="UEV1" t="s">
        <v>17296</v>
      </c>
      <c r="UEW1" t="s">
        <v>17297</v>
      </c>
      <c r="UEX1" t="s">
        <v>17298</v>
      </c>
      <c r="UEY1" t="s">
        <v>17299</v>
      </c>
      <c r="UEZ1" t="s">
        <v>17300</v>
      </c>
      <c r="UFA1" t="s">
        <v>17301</v>
      </c>
      <c r="UFB1" t="s">
        <v>17302</v>
      </c>
      <c r="UFC1" t="s">
        <v>17303</v>
      </c>
      <c r="UFD1" t="s">
        <v>17304</v>
      </c>
      <c r="UFE1" t="s">
        <v>17305</v>
      </c>
      <c r="UFF1" t="s">
        <v>17306</v>
      </c>
      <c r="UFG1" t="s">
        <v>17307</v>
      </c>
      <c r="UFH1" t="s">
        <v>17308</v>
      </c>
      <c r="UFI1" t="s">
        <v>17309</v>
      </c>
      <c r="UFJ1" t="s">
        <v>17310</v>
      </c>
      <c r="UFK1" t="s">
        <v>17311</v>
      </c>
      <c r="UFL1" t="s">
        <v>17312</v>
      </c>
      <c r="UFM1" t="s">
        <v>17313</v>
      </c>
      <c r="UFN1" t="s">
        <v>17314</v>
      </c>
      <c r="UFO1" t="s">
        <v>17315</v>
      </c>
      <c r="UFP1" t="s">
        <v>17316</v>
      </c>
      <c r="UFQ1" t="s">
        <v>17317</v>
      </c>
      <c r="UFR1" t="s">
        <v>17318</v>
      </c>
      <c r="UFS1" t="s">
        <v>17319</v>
      </c>
      <c r="UFT1" t="s">
        <v>17320</v>
      </c>
      <c r="UFU1" t="s">
        <v>17321</v>
      </c>
      <c r="UFV1" t="s">
        <v>17322</v>
      </c>
      <c r="UFW1" t="s">
        <v>17323</v>
      </c>
      <c r="UFX1" t="s">
        <v>17324</v>
      </c>
      <c r="UFY1" t="s">
        <v>17325</v>
      </c>
      <c r="UFZ1" t="s">
        <v>17326</v>
      </c>
      <c r="UGA1" t="s">
        <v>17327</v>
      </c>
      <c r="UGB1" t="s">
        <v>17328</v>
      </c>
      <c r="UGC1" t="s">
        <v>17329</v>
      </c>
      <c r="UGD1" t="s">
        <v>17330</v>
      </c>
      <c r="UGE1" t="s">
        <v>17331</v>
      </c>
      <c r="UGF1" t="s">
        <v>17332</v>
      </c>
      <c r="UGG1" t="s">
        <v>17333</v>
      </c>
      <c r="UGH1" t="s">
        <v>17334</v>
      </c>
      <c r="UGI1" t="s">
        <v>17335</v>
      </c>
      <c r="UGJ1" t="s">
        <v>17336</v>
      </c>
      <c r="UGK1" t="s">
        <v>17337</v>
      </c>
      <c r="UGL1" t="s">
        <v>17338</v>
      </c>
      <c r="UGM1" t="s">
        <v>17339</v>
      </c>
      <c r="UGN1" t="s">
        <v>17340</v>
      </c>
      <c r="UGO1" t="s">
        <v>17341</v>
      </c>
      <c r="UGP1" t="s">
        <v>17342</v>
      </c>
      <c r="UGQ1" t="s">
        <v>17343</v>
      </c>
      <c r="UGR1" t="s">
        <v>17344</v>
      </c>
      <c r="UGS1" t="s">
        <v>17345</v>
      </c>
      <c r="UGT1" t="s">
        <v>17346</v>
      </c>
      <c r="UGU1" t="s">
        <v>17347</v>
      </c>
      <c r="UGV1" t="s">
        <v>17348</v>
      </c>
      <c r="UGW1" t="s">
        <v>17349</v>
      </c>
      <c r="UGX1" t="s">
        <v>17350</v>
      </c>
      <c r="UGY1" t="s">
        <v>17351</v>
      </c>
      <c r="UGZ1" t="s">
        <v>17352</v>
      </c>
      <c r="UHA1" t="s">
        <v>17353</v>
      </c>
      <c r="UHB1" t="s">
        <v>17354</v>
      </c>
      <c r="UHC1" t="s">
        <v>17355</v>
      </c>
      <c r="UHD1" t="s">
        <v>17356</v>
      </c>
      <c r="UHE1" t="s">
        <v>17357</v>
      </c>
      <c r="UHF1" t="s">
        <v>17358</v>
      </c>
      <c r="UHG1" t="s">
        <v>17359</v>
      </c>
      <c r="UHH1" t="s">
        <v>17360</v>
      </c>
      <c r="UHI1" t="s">
        <v>17361</v>
      </c>
      <c r="UHJ1" t="s">
        <v>17362</v>
      </c>
      <c r="UHK1" t="s">
        <v>17363</v>
      </c>
      <c r="UHL1" t="s">
        <v>17364</v>
      </c>
      <c r="UHM1" t="s">
        <v>17365</v>
      </c>
      <c r="UHN1" t="s">
        <v>17366</v>
      </c>
      <c r="UHO1" t="s">
        <v>17367</v>
      </c>
      <c r="UHP1" t="s">
        <v>17368</v>
      </c>
      <c r="UHQ1" t="s">
        <v>17369</v>
      </c>
      <c r="UHR1" t="s">
        <v>17370</v>
      </c>
      <c r="UHS1" t="s">
        <v>17371</v>
      </c>
      <c r="UHT1" t="s">
        <v>17372</v>
      </c>
      <c r="UHU1" t="s">
        <v>17373</v>
      </c>
      <c r="UHV1" t="s">
        <v>17374</v>
      </c>
      <c r="UHW1" t="s">
        <v>17375</v>
      </c>
      <c r="UHX1" t="s">
        <v>17376</v>
      </c>
      <c r="UHY1" t="s">
        <v>17377</v>
      </c>
      <c r="UHZ1" t="s">
        <v>17378</v>
      </c>
      <c r="UIA1" t="s">
        <v>17379</v>
      </c>
      <c r="UIB1" t="s">
        <v>17380</v>
      </c>
      <c r="UIC1" t="s">
        <v>17381</v>
      </c>
      <c r="UID1" t="s">
        <v>17382</v>
      </c>
      <c r="UIE1" t="s">
        <v>17383</v>
      </c>
      <c r="UIF1" t="s">
        <v>17384</v>
      </c>
      <c r="UIG1" t="s">
        <v>17385</v>
      </c>
      <c r="UIH1" t="s">
        <v>17386</v>
      </c>
      <c r="UII1" t="s">
        <v>17387</v>
      </c>
      <c r="UIJ1" t="s">
        <v>17388</v>
      </c>
      <c r="UIK1" t="s">
        <v>17389</v>
      </c>
      <c r="UIL1" t="s">
        <v>17390</v>
      </c>
      <c r="UIM1" t="s">
        <v>17391</v>
      </c>
      <c r="UIN1" t="s">
        <v>17392</v>
      </c>
      <c r="UIO1" t="s">
        <v>17393</v>
      </c>
      <c r="UIP1" t="s">
        <v>17394</v>
      </c>
      <c r="UIQ1" t="s">
        <v>17395</v>
      </c>
      <c r="UIR1" t="s">
        <v>17396</v>
      </c>
      <c r="UIS1" t="s">
        <v>17397</v>
      </c>
      <c r="UIT1" t="s">
        <v>17398</v>
      </c>
      <c r="UIU1" t="s">
        <v>17399</v>
      </c>
      <c r="UIV1" t="s">
        <v>17400</v>
      </c>
      <c r="UIW1" t="s">
        <v>17401</v>
      </c>
      <c r="UIX1" t="s">
        <v>17402</v>
      </c>
      <c r="UIY1" t="s">
        <v>17403</v>
      </c>
      <c r="UIZ1" t="s">
        <v>17404</v>
      </c>
      <c r="UJA1" t="s">
        <v>17405</v>
      </c>
      <c r="UJB1" t="s">
        <v>17406</v>
      </c>
      <c r="UJC1" t="s">
        <v>17407</v>
      </c>
      <c r="UJD1" t="s">
        <v>17408</v>
      </c>
      <c r="UJE1" t="s">
        <v>17409</v>
      </c>
      <c r="UJF1" t="s">
        <v>17410</v>
      </c>
      <c r="UJG1" t="s">
        <v>17411</v>
      </c>
      <c r="UJH1" t="s">
        <v>17412</v>
      </c>
      <c r="UJI1" t="s">
        <v>17413</v>
      </c>
      <c r="UJJ1" t="s">
        <v>17414</v>
      </c>
      <c r="UJK1" t="s">
        <v>17415</v>
      </c>
      <c r="UJL1" t="s">
        <v>17416</v>
      </c>
      <c r="UJM1" t="s">
        <v>17417</v>
      </c>
      <c r="UJN1" t="s">
        <v>17418</v>
      </c>
      <c r="UJO1" t="s">
        <v>17419</v>
      </c>
      <c r="UJP1" t="s">
        <v>17420</v>
      </c>
      <c r="UJQ1" t="s">
        <v>17421</v>
      </c>
      <c r="UJR1" t="s">
        <v>17422</v>
      </c>
      <c r="UJS1" t="s">
        <v>17423</v>
      </c>
      <c r="UJT1" t="s">
        <v>17424</v>
      </c>
      <c r="UJU1" t="s">
        <v>17425</v>
      </c>
      <c r="UJV1" t="s">
        <v>17426</v>
      </c>
      <c r="UJW1" t="s">
        <v>17427</v>
      </c>
      <c r="UJX1" t="s">
        <v>17428</v>
      </c>
      <c r="UJY1" t="s">
        <v>17429</v>
      </c>
      <c r="UJZ1" t="s">
        <v>17430</v>
      </c>
      <c r="UKA1" t="s">
        <v>17431</v>
      </c>
      <c r="UKB1" t="s">
        <v>17432</v>
      </c>
      <c r="UKC1" t="s">
        <v>17433</v>
      </c>
      <c r="UKD1" t="s">
        <v>17434</v>
      </c>
      <c r="UKE1" t="s">
        <v>17435</v>
      </c>
      <c r="UKF1" t="s">
        <v>17436</v>
      </c>
      <c r="UKG1" t="s">
        <v>17437</v>
      </c>
      <c r="UKH1" t="s">
        <v>17438</v>
      </c>
      <c r="UKI1" t="s">
        <v>17439</v>
      </c>
      <c r="UKJ1" t="s">
        <v>17440</v>
      </c>
      <c r="UKK1" t="s">
        <v>17441</v>
      </c>
      <c r="UKL1" t="s">
        <v>17442</v>
      </c>
      <c r="UKM1" t="s">
        <v>17443</v>
      </c>
      <c r="UKN1" t="s">
        <v>17444</v>
      </c>
      <c r="UKO1" t="s">
        <v>17445</v>
      </c>
      <c r="UKP1" t="s">
        <v>17446</v>
      </c>
      <c r="UKQ1" t="s">
        <v>17447</v>
      </c>
      <c r="UKR1" t="s">
        <v>17448</v>
      </c>
      <c r="UKS1" t="s">
        <v>17449</v>
      </c>
      <c r="UKT1" t="s">
        <v>17450</v>
      </c>
      <c r="UKU1" t="s">
        <v>17451</v>
      </c>
      <c r="UKV1" t="s">
        <v>17452</v>
      </c>
      <c r="UKW1" t="s">
        <v>17453</v>
      </c>
      <c r="UKX1" t="s">
        <v>17454</v>
      </c>
      <c r="UKY1" t="s">
        <v>17455</v>
      </c>
      <c r="UKZ1" t="s">
        <v>17456</v>
      </c>
      <c r="ULA1" t="s">
        <v>17457</v>
      </c>
      <c r="ULB1" t="s">
        <v>17458</v>
      </c>
      <c r="ULC1" t="s">
        <v>17459</v>
      </c>
      <c r="ULD1" t="s">
        <v>17460</v>
      </c>
      <c r="ULE1" t="s">
        <v>17461</v>
      </c>
      <c r="ULF1" t="s">
        <v>17462</v>
      </c>
      <c r="ULG1" t="s">
        <v>17463</v>
      </c>
      <c r="ULH1" t="s">
        <v>17464</v>
      </c>
      <c r="ULI1" t="s">
        <v>17465</v>
      </c>
      <c r="ULJ1" t="s">
        <v>17466</v>
      </c>
      <c r="ULK1" t="s">
        <v>17467</v>
      </c>
      <c r="ULL1" t="s">
        <v>17468</v>
      </c>
      <c r="ULM1" t="s">
        <v>17469</v>
      </c>
      <c r="ULN1" t="s">
        <v>17470</v>
      </c>
      <c r="ULO1" t="s">
        <v>17471</v>
      </c>
      <c r="ULP1" t="s">
        <v>17472</v>
      </c>
      <c r="ULQ1" t="s">
        <v>17473</v>
      </c>
      <c r="ULR1" t="s">
        <v>17474</v>
      </c>
      <c r="ULS1" t="s">
        <v>17475</v>
      </c>
      <c r="ULT1" t="s">
        <v>17476</v>
      </c>
      <c r="ULU1" t="s">
        <v>17477</v>
      </c>
      <c r="ULV1" t="s">
        <v>17478</v>
      </c>
      <c r="ULW1" t="s">
        <v>17479</v>
      </c>
      <c r="ULX1" t="s">
        <v>17480</v>
      </c>
      <c r="ULY1" t="s">
        <v>17481</v>
      </c>
      <c r="ULZ1" t="s">
        <v>17482</v>
      </c>
      <c r="UMA1" t="s">
        <v>17483</v>
      </c>
      <c r="UMB1" t="s">
        <v>17484</v>
      </c>
      <c r="UMC1" t="s">
        <v>17485</v>
      </c>
      <c r="UMD1" t="s">
        <v>17486</v>
      </c>
      <c r="UME1" t="s">
        <v>17487</v>
      </c>
      <c r="UMF1" t="s">
        <v>17488</v>
      </c>
      <c r="UMG1" t="s">
        <v>17489</v>
      </c>
      <c r="UMH1" t="s">
        <v>17490</v>
      </c>
      <c r="UMI1" t="s">
        <v>17491</v>
      </c>
      <c r="UMJ1" t="s">
        <v>17492</v>
      </c>
      <c r="UMK1" t="s">
        <v>17493</v>
      </c>
      <c r="UML1" t="s">
        <v>17494</v>
      </c>
      <c r="UMM1" t="s">
        <v>17495</v>
      </c>
      <c r="UMN1" t="s">
        <v>17496</v>
      </c>
      <c r="UMO1" t="s">
        <v>17497</v>
      </c>
      <c r="UMP1" t="s">
        <v>17498</v>
      </c>
      <c r="UMQ1" t="s">
        <v>17499</v>
      </c>
      <c r="UMR1" t="s">
        <v>17500</v>
      </c>
      <c r="UMS1" t="s">
        <v>17501</v>
      </c>
      <c r="UMT1" t="s">
        <v>17502</v>
      </c>
      <c r="UMU1" t="s">
        <v>17503</v>
      </c>
      <c r="UMV1" t="s">
        <v>17504</v>
      </c>
      <c r="UMW1" t="s">
        <v>17505</v>
      </c>
      <c r="UMX1" t="s">
        <v>17506</v>
      </c>
      <c r="UMY1" t="s">
        <v>17507</v>
      </c>
      <c r="UMZ1" t="s">
        <v>17508</v>
      </c>
      <c r="UNA1" t="s">
        <v>17509</v>
      </c>
      <c r="UNB1" t="s">
        <v>17510</v>
      </c>
      <c r="UNC1" t="s">
        <v>17511</v>
      </c>
      <c r="UND1" t="s">
        <v>17512</v>
      </c>
      <c r="UNE1" t="s">
        <v>17513</v>
      </c>
      <c r="UNF1" t="s">
        <v>17514</v>
      </c>
      <c r="UNG1" t="s">
        <v>17515</v>
      </c>
      <c r="UNH1" t="s">
        <v>17516</v>
      </c>
      <c r="UNI1" t="s">
        <v>17517</v>
      </c>
      <c r="UNJ1" t="s">
        <v>17518</v>
      </c>
      <c r="UNK1" t="s">
        <v>17519</v>
      </c>
      <c r="UNL1" t="s">
        <v>17520</v>
      </c>
      <c r="UNM1" t="s">
        <v>17521</v>
      </c>
      <c r="UNN1" t="s">
        <v>17522</v>
      </c>
      <c r="UNO1" t="s">
        <v>17523</v>
      </c>
      <c r="UNP1" t="s">
        <v>17524</v>
      </c>
      <c r="UNQ1" t="s">
        <v>17525</v>
      </c>
      <c r="UNR1" t="s">
        <v>17526</v>
      </c>
      <c r="UNS1" t="s">
        <v>17527</v>
      </c>
      <c r="UNT1" t="s">
        <v>17528</v>
      </c>
      <c r="UNU1" t="s">
        <v>17529</v>
      </c>
      <c r="UNV1" t="s">
        <v>17530</v>
      </c>
      <c r="UNW1" t="s">
        <v>17531</v>
      </c>
      <c r="UNX1" t="s">
        <v>17532</v>
      </c>
      <c r="UNY1" t="s">
        <v>17533</v>
      </c>
      <c r="UNZ1" t="s">
        <v>17534</v>
      </c>
      <c r="UOA1" t="s">
        <v>17535</v>
      </c>
      <c r="UOB1" t="s">
        <v>17536</v>
      </c>
      <c r="UOC1" t="s">
        <v>17537</v>
      </c>
      <c r="UOD1" t="s">
        <v>17538</v>
      </c>
      <c r="UOE1" t="s">
        <v>17539</v>
      </c>
      <c r="UOF1" t="s">
        <v>17540</v>
      </c>
      <c r="UOG1" t="s">
        <v>17541</v>
      </c>
      <c r="UOH1" t="s">
        <v>17542</v>
      </c>
      <c r="UOI1" t="s">
        <v>17543</v>
      </c>
      <c r="UOJ1" t="s">
        <v>17544</v>
      </c>
      <c r="UOK1" t="s">
        <v>17545</v>
      </c>
      <c r="UOL1" t="s">
        <v>17546</v>
      </c>
      <c r="UOM1" t="s">
        <v>17547</v>
      </c>
      <c r="UON1" t="s">
        <v>17548</v>
      </c>
      <c r="UOO1" t="s">
        <v>17549</v>
      </c>
      <c r="UOP1" t="s">
        <v>17550</v>
      </c>
      <c r="UOQ1" t="s">
        <v>17551</v>
      </c>
      <c r="UOR1" t="s">
        <v>17552</v>
      </c>
      <c r="UOS1" t="s">
        <v>17553</v>
      </c>
      <c r="UOT1" t="s">
        <v>17554</v>
      </c>
      <c r="UOU1" t="s">
        <v>17555</v>
      </c>
      <c r="UOV1" t="s">
        <v>17556</v>
      </c>
      <c r="UOW1" t="s">
        <v>17557</v>
      </c>
      <c r="UOX1" t="s">
        <v>17558</v>
      </c>
      <c r="UOY1" t="s">
        <v>17559</v>
      </c>
      <c r="UOZ1" t="s">
        <v>17560</v>
      </c>
      <c r="UPA1" t="s">
        <v>17561</v>
      </c>
      <c r="UPB1" t="s">
        <v>17562</v>
      </c>
      <c r="UPC1" t="s">
        <v>17563</v>
      </c>
      <c r="UPD1" t="s">
        <v>17564</v>
      </c>
      <c r="UPE1" t="s">
        <v>17565</v>
      </c>
      <c r="UPF1" t="s">
        <v>17566</v>
      </c>
      <c r="UPG1" t="s">
        <v>17567</v>
      </c>
      <c r="UPH1" t="s">
        <v>17568</v>
      </c>
      <c r="UPI1" t="s">
        <v>17569</v>
      </c>
      <c r="UPJ1" t="s">
        <v>17570</v>
      </c>
      <c r="UPK1" t="s">
        <v>17571</v>
      </c>
      <c r="UPL1" t="s">
        <v>17572</v>
      </c>
      <c r="UPM1" t="s">
        <v>17573</v>
      </c>
      <c r="UPN1" t="s">
        <v>17574</v>
      </c>
      <c r="UPO1" t="s">
        <v>17575</v>
      </c>
      <c r="UPP1" t="s">
        <v>17576</v>
      </c>
      <c r="UPQ1" t="s">
        <v>17577</v>
      </c>
      <c r="UPR1" t="s">
        <v>17578</v>
      </c>
      <c r="UPS1" t="s">
        <v>17579</v>
      </c>
      <c r="UPT1" t="s">
        <v>17580</v>
      </c>
      <c r="UPU1" t="s">
        <v>17581</v>
      </c>
      <c r="UPV1" t="s">
        <v>17582</v>
      </c>
      <c r="UPW1" t="s">
        <v>17583</v>
      </c>
      <c r="UPX1" t="s">
        <v>17584</v>
      </c>
      <c r="UPY1" t="s">
        <v>17585</v>
      </c>
      <c r="UPZ1" t="s">
        <v>17586</v>
      </c>
      <c r="UQA1" t="s">
        <v>17587</v>
      </c>
      <c r="UQB1" t="s">
        <v>17588</v>
      </c>
      <c r="UQC1" t="s">
        <v>17589</v>
      </c>
      <c r="UQD1" t="s">
        <v>17590</v>
      </c>
      <c r="UQE1" t="s">
        <v>17591</v>
      </c>
      <c r="UQF1" t="s">
        <v>17592</v>
      </c>
      <c r="UQG1" t="s">
        <v>17593</v>
      </c>
      <c r="UQH1" t="s">
        <v>17594</v>
      </c>
      <c r="UQI1" t="s">
        <v>17595</v>
      </c>
      <c r="UQJ1" t="s">
        <v>17596</v>
      </c>
      <c r="UQK1" t="s">
        <v>17597</v>
      </c>
      <c r="UQL1" t="s">
        <v>17598</v>
      </c>
      <c r="UQM1" t="s">
        <v>17599</v>
      </c>
      <c r="UQN1" t="s">
        <v>17600</v>
      </c>
      <c r="UQO1" t="s">
        <v>17601</v>
      </c>
      <c r="UQP1" t="s">
        <v>17602</v>
      </c>
      <c r="UQQ1" t="s">
        <v>17603</v>
      </c>
      <c r="UQR1" t="s">
        <v>17604</v>
      </c>
      <c r="UQS1" t="s">
        <v>17605</v>
      </c>
      <c r="UQT1" t="s">
        <v>17606</v>
      </c>
      <c r="UQU1" t="s">
        <v>17607</v>
      </c>
      <c r="UQV1" t="s">
        <v>17608</v>
      </c>
      <c r="UQW1" t="s">
        <v>17609</v>
      </c>
      <c r="UQX1" t="s">
        <v>17610</v>
      </c>
      <c r="UQY1" t="s">
        <v>17611</v>
      </c>
      <c r="UQZ1" t="s">
        <v>17612</v>
      </c>
      <c r="URA1" t="s">
        <v>17613</v>
      </c>
      <c r="URB1" t="s">
        <v>17614</v>
      </c>
      <c r="URC1" t="s">
        <v>17615</v>
      </c>
      <c r="URD1" t="s">
        <v>17616</v>
      </c>
      <c r="URE1" t="s">
        <v>17617</v>
      </c>
      <c r="URF1" t="s">
        <v>17618</v>
      </c>
      <c r="URG1" t="s">
        <v>17619</v>
      </c>
      <c r="URH1" t="s">
        <v>17620</v>
      </c>
      <c r="URI1" t="s">
        <v>17621</v>
      </c>
      <c r="URJ1" t="s">
        <v>17622</v>
      </c>
      <c r="URK1" t="s">
        <v>17623</v>
      </c>
      <c r="URL1" t="s">
        <v>17624</v>
      </c>
      <c r="URM1" t="s">
        <v>17625</v>
      </c>
      <c r="URN1" t="s">
        <v>17626</v>
      </c>
      <c r="URO1" t="s">
        <v>17627</v>
      </c>
      <c r="URP1" t="s">
        <v>17628</v>
      </c>
      <c r="URQ1" t="s">
        <v>17629</v>
      </c>
      <c r="URR1" t="s">
        <v>17630</v>
      </c>
      <c r="URS1" t="s">
        <v>17631</v>
      </c>
      <c r="URT1" t="s">
        <v>17632</v>
      </c>
      <c r="URU1" t="s">
        <v>17633</v>
      </c>
      <c r="URV1" t="s">
        <v>17634</v>
      </c>
      <c r="URW1" t="s">
        <v>17635</v>
      </c>
      <c r="URX1" t="s">
        <v>17636</v>
      </c>
      <c r="URY1" t="s">
        <v>17637</v>
      </c>
      <c r="URZ1" t="s">
        <v>17638</v>
      </c>
      <c r="USA1" t="s">
        <v>17639</v>
      </c>
      <c r="USB1" t="s">
        <v>17640</v>
      </c>
      <c r="USC1" t="s">
        <v>17641</v>
      </c>
      <c r="USD1" t="s">
        <v>17642</v>
      </c>
      <c r="USE1" t="s">
        <v>17643</v>
      </c>
      <c r="USF1" t="s">
        <v>17644</v>
      </c>
      <c r="USG1" t="s">
        <v>17645</v>
      </c>
      <c r="USH1" t="s">
        <v>17646</v>
      </c>
      <c r="USI1" t="s">
        <v>17647</v>
      </c>
      <c r="USJ1" t="s">
        <v>17648</v>
      </c>
      <c r="USK1" t="s">
        <v>17649</v>
      </c>
      <c r="USL1" t="s">
        <v>17650</v>
      </c>
      <c r="USM1" t="s">
        <v>17651</v>
      </c>
      <c r="USN1" t="s">
        <v>17652</v>
      </c>
      <c r="USO1" t="s">
        <v>17653</v>
      </c>
      <c r="USP1" t="s">
        <v>17654</v>
      </c>
      <c r="USQ1" t="s">
        <v>17655</v>
      </c>
      <c r="USR1" t="s">
        <v>17656</v>
      </c>
      <c r="USS1" t="s">
        <v>17657</v>
      </c>
      <c r="UST1" t="s">
        <v>17658</v>
      </c>
      <c r="USU1" t="s">
        <v>17659</v>
      </c>
      <c r="USV1" t="s">
        <v>17660</v>
      </c>
      <c r="USW1" t="s">
        <v>17661</v>
      </c>
      <c r="USX1" t="s">
        <v>17662</v>
      </c>
      <c r="USY1" t="s">
        <v>17663</v>
      </c>
      <c r="USZ1" t="s">
        <v>17664</v>
      </c>
      <c r="UTA1" t="s">
        <v>17665</v>
      </c>
      <c r="UTB1" t="s">
        <v>17666</v>
      </c>
      <c r="UTC1" t="s">
        <v>17667</v>
      </c>
      <c r="UTD1" t="s">
        <v>17668</v>
      </c>
      <c r="UTE1" t="s">
        <v>17669</v>
      </c>
      <c r="UTF1" t="s">
        <v>17670</v>
      </c>
      <c r="UTG1" t="s">
        <v>17671</v>
      </c>
      <c r="UTH1" t="s">
        <v>17672</v>
      </c>
      <c r="UTI1" t="s">
        <v>17673</v>
      </c>
      <c r="UTJ1" t="s">
        <v>17674</v>
      </c>
      <c r="UTK1" t="s">
        <v>17675</v>
      </c>
      <c r="UTL1" t="s">
        <v>17676</v>
      </c>
      <c r="UTM1" t="s">
        <v>17677</v>
      </c>
      <c r="UTN1" t="s">
        <v>17678</v>
      </c>
      <c r="UTO1" t="s">
        <v>17679</v>
      </c>
      <c r="UTP1" t="s">
        <v>17680</v>
      </c>
      <c r="UTQ1" t="s">
        <v>17681</v>
      </c>
      <c r="UTR1" t="s">
        <v>17682</v>
      </c>
      <c r="UTS1" t="s">
        <v>17683</v>
      </c>
      <c r="UTT1" t="s">
        <v>17684</v>
      </c>
      <c r="UTU1" t="s">
        <v>17685</v>
      </c>
      <c r="UTV1" t="s">
        <v>17686</v>
      </c>
      <c r="UTW1" t="s">
        <v>17687</v>
      </c>
      <c r="UTX1" t="s">
        <v>17688</v>
      </c>
      <c r="UTY1" t="s">
        <v>17689</v>
      </c>
      <c r="UTZ1" t="s">
        <v>17690</v>
      </c>
      <c r="UUA1" t="s">
        <v>17691</v>
      </c>
      <c r="UUB1" t="s">
        <v>17692</v>
      </c>
      <c r="UUC1" t="s">
        <v>17693</v>
      </c>
      <c r="UUD1" t="s">
        <v>17694</v>
      </c>
      <c r="UUE1" t="s">
        <v>17695</v>
      </c>
      <c r="UUF1" t="s">
        <v>17696</v>
      </c>
      <c r="UUG1" t="s">
        <v>17697</v>
      </c>
      <c r="UUH1" t="s">
        <v>17698</v>
      </c>
      <c r="UUI1" t="s">
        <v>17699</v>
      </c>
      <c r="UUJ1" t="s">
        <v>17700</v>
      </c>
      <c r="UUK1" t="s">
        <v>17701</v>
      </c>
      <c r="UUL1" t="s">
        <v>17702</v>
      </c>
      <c r="UUM1" t="s">
        <v>17703</v>
      </c>
      <c r="UUN1" t="s">
        <v>17704</v>
      </c>
      <c r="UUO1" t="s">
        <v>17705</v>
      </c>
      <c r="UUP1" t="s">
        <v>17706</v>
      </c>
      <c r="UUQ1" t="s">
        <v>17707</v>
      </c>
      <c r="UUR1" t="s">
        <v>17708</v>
      </c>
      <c r="UUS1" t="s">
        <v>17709</v>
      </c>
      <c r="UUT1" t="s">
        <v>17710</v>
      </c>
      <c r="UUU1" t="s">
        <v>17711</v>
      </c>
      <c r="UUV1" t="s">
        <v>17712</v>
      </c>
      <c r="UUW1" t="s">
        <v>17713</v>
      </c>
      <c r="UUX1" t="s">
        <v>17714</v>
      </c>
      <c r="UUY1" t="s">
        <v>17715</v>
      </c>
      <c r="UUZ1" t="s">
        <v>17716</v>
      </c>
      <c r="UVA1" t="s">
        <v>17717</v>
      </c>
      <c r="UVB1" t="s">
        <v>17718</v>
      </c>
      <c r="UVC1" t="s">
        <v>17719</v>
      </c>
      <c r="UVD1" t="s">
        <v>17720</v>
      </c>
      <c r="UVE1" t="s">
        <v>17721</v>
      </c>
      <c r="UVF1" t="s">
        <v>17722</v>
      </c>
      <c r="UVG1" t="s">
        <v>17723</v>
      </c>
      <c r="UVH1" t="s">
        <v>17724</v>
      </c>
      <c r="UVI1" t="s">
        <v>17725</v>
      </c>
      <c r="UVJ1" t="s">
        <v>17726</v>
      </c>
      <c r="UVK1" t="s">
        <v>17727</v>
      </c>
      <c r="UVL1" t="s">
        <v>17728</v>
      </c>
      <c r="UVM1" t="s">
        <v>17729</v>
      </c>
      <c r="UVN1" t="s">
        <v>17730</v>
      </c>
      <c r="UVO1" t="s">
        <v>17731</v>
      </c>
      <c r="UVP1" t="s">
        <v>17732</v>
      </c>
      <c r="UVQ1" t="s">
        <v>17733</v>
      </c>
      <c r="UVR1" t="s">
        <v>17734</v>
      </c>
      <c r="UVS1" t="s">
        <v>17735</v>
      </c>
      <c r="UVT1" t="s">
        <v>17736</v>
      </c>
      <c r="UVU1" t="s">
        <v>17737</v>
      </c>
      <c r="UVV1" t="s">
        <v>17738</v>
      </c>
      <c r="UVW1" t="s">
        <v>17739</v>
      </c>
      <c r="UVX1" t="s">
        <v>17740</v>
      </c>
      <c r="UVY1" t="s">
        <v>17741</v>
      </c>
      <c r="UVZ1" t="s">
        <v>17742</v>
      </c>
      <c r="UWA1" t="s">
        <v>17743</v>
      </c>
      <c r="UWB1" t="s">
        <v>17744</v>
      </c>
      <c r="UWC1" t="s">
        <v>17745</v>
      </c>
      <c r="UWD1" t="s">
        <v>17746</v>
      </c>
      <c r="UWE1" t="s">
        <v>17747</v>
      </c>
      <c r="UWF1" t="s">
        <v>17748</v>
      </c>
      <c r="UWG1" t="s">
        <v>17749</v>
      </c>
      <c r="UWH1" t="s">
        <v>17750</v>
      </c>
      <c r="UWI1" t="s">
        <v>17751</v>
      </c>
      <c r="UWJ1" t="s">
        <v>17752</v>
      </c>
      <c r="UWK1" t="s">
        <v>17753</v>
      </c>
      <c r="UWL1" t="s">
        <v>17754</v>
      </c>
      <c r="UWM1" t="s">
        <v>17755</v>
      </c>
      <c r="UWN1" t="s">
        <v>17756</v>
      </c>
      <c r="UWO1" t="s">
        <v>17757</v>
      </c>
      <c r="UWP1" t="s">
        <v>17758</v>
      </c>
      <c r="UWQ1" t="s">
        <v>17759</v>
      </c>
      <c r="UWR1" t="s">
        <v>17760</v>
      </c>
      <c r="UWS1" t="s">
        <v>17761</v>
      </c>
      <c r="UWT1" t="s">
        <v>17762</v>
      </c>
      <c r="UWU1" t="s">
        <v>17763</v>
      </c>
      <c r="UWV1" t="s">
        <v>17764</v>
      </c>
      <c r="UWW1" t="s">
        <v>17765</v>
      </c>
      <c r="UWX1" t="s">
        <v>17766</v>
      </c>
      <c r="UWY1" t="s">
        <v>17767</v>
      </c>
      <c r="UWZ1" t="s">
        <v>17768</v>
      </c>
      <c r="UXA1" t="s">
        <v>17769</v>
      </c>
      <c r="UXB1" t="s">
        <v>17770</v>
      </c>
      <c r="UXC1" t="s">
        <v>17771</v>
      </c>
      <c r="UXD1" t="s">
        <v>17772</v>
      </c>
      <c r="UXE1" t="s">
        <v>17773</v>
      </c>
      <c r="UXF1" t="s">
        <v>17774</v>
      </c>
      <c r="UXG1" t="s">
        <v>17775</v>
      </c>
      <c r="UXH1" t="s">
        <v>17776</v>
      </c>
      <c r="UXI1" t="s">
        <v>17777</v>
      </c>
      <c r="UXJ1" t="s">
        <v>17778</v>
      </c>
      <c r="UXK1" t="s">
        <v>17779</v>
      </c>
      <c r="UXL1" t="s">
        <v>17780</v>
      </c>
      <c r="UXM1" t="s">
        <v>17781</v>
      </c>
      <c r="UXN1" t="s">
        <v>17782</v>
      </c>
      <c r="UXO1" t="s">
        <v>17783</v>
      </c>
      <c r="UXP1" t="s">
        <v>17784</v>
      </c>
      <c r="UXQ1" t="s">
        <v>17785</v>
      </c>
      <c r="UXR1" t="s">
        <v>17786</v>
      </c>
      <c r="UXS1" t="s">
        <v>17787</v>
      </c>
      <c r="UXT1" t="s">
        <v>17788</v>
      </c>
      <c r="UXU1" t="s">
        <v>17789</v>
      </c>
      <c r="UXV1" t="s">
        <v>17790</v>
      </c>
      <c r="UXW1" t="s">
        <v>17791</v>
      </c>
      <c r="UXX1" t="s">
        <v>17792</v>
      </c>
      <c r="UXY1" t="s">
        <v>17793</v>
      </c>
      <c r="UXZ1" t="s">
        <v>17794</v>
      </c>
      <c r="UYA1" t="s">
        <v>17795</v>
      </c>
      <c r="UYB1" t="s">
        <v>17796</v>
      </c>
      <c r="UYC1" t="s">
        <v>17797</v>
      </c>
      <c r="UYD1" t="s">
        <v>17798</v>
      </c>
      <c r="UYE1" t="s">
        <v>17799</v>
      </c>
      <c r="UYF1" t="s">
        <v>17800</v>
      </c>
      <c r="UYG1" t="s">
        <v>17801</v>
      </c>
      <c r="UYH1" t="s">
        <v>17802</v>
      </c>
      <c r="UYI1" t="s">
        <v>17803</v>
      </c>
      <c r="UYJ1" t="s">
        <v>17804</v>
      </c>
      <c r="UYK1" t="s">
        <v>17805</v>
      </c>
      <c r="UYL1" t="s">
        <v>17806</v>
      </c>
      <c r="UYM1" t="s">
        <v>17807</v>
      </c>
      <c r="UYN1" t="s">
        <v>17808</v>
      </c>
      <c r="UYO1" t="s">
        <v>17809</v>
      </c>
      <c r="UYP1" t="s">
        <v>17810</v>
      </c>
      <c r="UYQ1" t="s">
        <v>17811</v>
      </c>
      <c r="UYR1" t="s">
        <v>17812</v>
      </c>
      <c r="UYS1" t="s">
        <v>17813</v>
      </c>
      <c r="UYT1" t="s">
        <v>17814</v>
      </c>
      <c r="UYU1" t="s">
        <v>17815</v>
      </c>
      <c r="UYV1" t="s">
        <v>17816</v>
      </c>
      <c r="UYW1" t="s">
        <v>17817</v>
      </c>
      <c r="UYX1" t="s">
        <v>17818</v>
      </c>
      <c r="UYY1" t="s">
        <v>17819</v>
      </c>
      <c r="UYZ1" t="s">
        <v>17820</v>
      </c>
      <c r="UZA1" t="s">
        <v>17821</v>
      </c>
      <c r="UZB1" t="s">
        <v>17822</v>
      </c>
      <c r="UZC1" t="s">
        <v>17823</v>
      </c>
      <c r="UZD1" t="s">
        <v>17824</v>
      </c>
      <c r="UZE1" t="s">
        <v>17825</v>
      </c>
      <c r="UZF1" t="s">
        <v>17826</v>
      </c>
      <c r="UZG1" t="s">
        <v>17827</v>
      </c>
      <c r="UZH1" t="s">
        <v>17828</v>
      </c>
      <c r="UZI1" t="s">
        <v>17829</v>
      </c>
      <c r="UZJ1" t="s">
        <v>17830</v>
      </c>
      <c r="UZK1" t="s">
        <v>17831</v>
      </c>
      <c r="UZL1" t="s">
        <v>17832</v>
      </c>
      <c r="UZM1" t="s">
        <v>17833</v>
      </c>
      <c r="UZN1" t="s">
        <v>17834</v>
      </c>
      <c r="UZO1" t="s">
        <v>17835</v>
      </c>
      <c r="UZP1" t="s">
        <v>17836</v>
      </c>
      <c r="UZQ1" t="s">
        <v>17837</v>
      </c>
      <c r="UZR1" t="s">
        <v>17838</v>
      </c>
      <c r="UZS1" t="s">
        <v>17839</v>
      </c>
      <c r="UZT1" t="s">
        <v>17840</v>
      </c>
      <c r="UZU1" t="s">
        <v>17841</v>
      </c>
      <c r="UZV1" t="s">
        <v>17842</v>
      </c>
      <c r="UZW1" t="s">
        <v>17843</v>
      </c>
      <c r="UZX1" t="s">
        <v>17844</v>
      </c>
      <c r="UZY1" t="s">
        <v>17845</v>
      </c>
      <c r="UZZ1" t="s">
        <v>17846</v>
      </c>
      <c r="VAA1" t="s">
        <v>17847</v>
      </c>
      <c r="VAB1" t="s">
        <v>17848</v>
      </c>
      <c r="VAC1" t="s">
        <v>17849</v>
      </c>
      <c r="VAD1" t="s">
        <v>17850</v>
      </c>
      <c r="VAE1" t="s">
        <v>17851</v>
      </c>
      <c r="VAF1" t="s">
        <v>17852</v>
      </c>
      <c r="VAG1" t="s">
        <v>17853</v>
      </c>
      <c r="VAH1" t="s">
        <v>17854</v>
      </c>
      <c r="VAI1" t="s">
        <v>17855</v>
      </c>
      <c r="VAJ1" t="s">
        <v>17856</v>
      </c>
      <c r="VAK1" t="s">
        <v>17857</v>
      </c>
      <c r="VAL1" t="s">
        <v>17858</v>
      </c>
      <c r="VAM1" t="s">
        <v>17859</v>
      </c>
      <c r="VAN1" t="s">
        <v>17860</v>
      </c>
      <c r="VAO1" t="s">
        <v>17861</v>
      </c>
      <c r="VAP1" t="s">
        <v>17862</v>
      </c>
      <c r="VAQ1" t="s">
        <v>17863</v>
      </c>
      <c r="VAR1" t="s">
        <v>17864</v>
      </c>
      <c r="VAS1" t="s">
        <v>17865</v>
      </c>
      <c r="VAT1" t="s">
        <v>17866</v>
      </c>
      <c r="VAU1" t="s">
        <v>17867</v>
      </c>
      <c r="VAV1" t="s">
        <v>17868</v>
      </c>
      <c r="VAW1" t="s">
        <v>17869</v>
      </c>
      <c r="VAX1" t="s">
        <v>17870</v>
      </c>
      <c r="VAY1" t="s">
        <v>17871</v>
      </c>
      <c r="VAZ1" t="s">
        <v>17872</v>
      </c>
      <c r="VBA1" t="s">
        <v>17873</v>
      </c>
      <c r="VBB1" t="s">
        <v>17874</v>
      </c>
      <c r="VBC1" t="s">
        <v>17875</v>
      </c>
      <c r="VBD1" t="s">
        <v>17876</v>
      </c>
      <c r="VBE1" t="s">
        <v>17877</v>
      </c>
      <c r="VBF1" t="s">
        <v>17878</v>
      </c>
      <c r="VBG1" t="s">
        <v>17879</v>
      </c>
      <c r="VBH1" t="s">
        <v>17880</v>
      </c>
      <c r="VBI1" t="s">
        <v>17881</v>
      </c>
      <c r="VBJ1" t="s">
        <v>17882</v>
      </c>
      <c r="VBK1" t="s">
        <v>17883</v>
      </c>
      <c r="VBL1" t="s">
        <v>17884</v>
      </c>
      <c r="VBM1" t="s">
        <v>17885</v>
      </c>
      <c r="VBN1" t="s">
        <v>17886</v>
      </c>
      <c r="VBO1" t="s">
        <v>17887</v>
      </c>
      <c r="VBP1" t="s">
        <v>17888</v>
      </c>
      <c r="VBQ1" t="s">
        <v>17889</v>
      </c>
      <c r="VBR1" t="s">
        <v>17890</v>
      </c>
      <c r="VBS1" t="s">
        <v>17891</v>
      </c>
      <c r="VBT1" t="s">
        <v>17892</v>
      </c>
      <c r="VBU1" t="s">
        <v>17893</v>
      </c>
      <c r="VBV1" t="s">
        <v>17894</v>
      </c>
      <c r="VBW1" t="s">
        <v>17895</v>
      </c>
      <c r="VBX1" t="s">
        <v>17896</v>
      </c>
      <c r="VBY1" t="s">
        <v>17897</v>
      </c>
      <c r="VBZ1" t="s">
        <v>17898</v>
      </c>
      <c r="VCA1" t="s">
        <v>17899</v>
      </c>
      <c r="VCB1" t="s">
        <v>17900</v>
      </c>
      <c r="VCC1" t="s">
        <v>17901</v>
      </c>
      <c r="VCD1" t="s">
        <v>17902</v>
      </c>
      <c r="VCE1" t="s">
        <v>17903</v>
      </c>
      <c r="VCF1" t="s">
        <v>17904</v>
      </c>
      <c r="VCG1" t="s">
        <v>17905</v>
      </c>
      <c r="VCH1" t="s">
        <v>17906</v>
      </c>
      <c r="VCI1" t="s">
        <v>17907</v>
      </c>
      <c r="VCJ1" t="s">
        <v>17908</v>
      </c>
      <c r="VCK1" t="s">
        <v>17909</v>
      </c>
      <c r="VCL1" t="s">
        <v>17910</v>
      </c>
      <c r="VCM1" t="s">
        <v>17911</v>
      </c>
      <c r="VCN1" t="s">
        <v>17912</v>
      </c>
      <c r="VCO1" t="s">
        <v>17913</v>
      </c>
      <c r="VCP1" t="s">
        <v>17914</v>
      </c>
      <c r="VCQ1" t="s">
        <v>17915</v>
      </c>
      <c r="VCR1" t="s">
        <v>17916</v>
      </c>
      <c r="VCS1" t="s">
        <v>17917</v>
      </c>
      <c r="VCT1" t="s">
        <v>17918</v>
      </c>
      <c r="VCU1" t="s">
        <v>17919</v>
      </c>
      <c r="VCV1" t="s">
        <v>17920</v>
      </c>
      <c r="VCW1" t="s">
        <v>17921</v>
      </c>
      <c r="VCX1" t="s">
        <v>17922</v>
      </c>
      <c r="VCY1" t="s">
        <v>17923</v>
      </c>
      <c r="VCZ1" t="s">
        <v>17924</v>
      </c>
      <c r="VDA1" t="s">
        <v>17925</v>
      </c>
      <c r="VDB1" t="s">
        <v>17926</v>
      </c>
      <c r="VDC1" t="s">
        <v>17927</v>
      </c>
      <c r="VDD1" t="s">
        <v>17928</v>
      </c>
      <c r="VDE1" t="s">
        <v>17929</v>
      </c>
      <c r="VDF1" t="s">
        <v>17930</v>
      </c>
      <c r="VDG1" t="s">
        <v>17931</v>
      </c>
      <c r="VDH1" t="s">
        <v>17932</v>
      </c>
      <c r="VDI1" t="s">
        <v>17933</v>
      </c>
      <c r="VDJ1" t="s">
        <v>17934</v>
      </c>
      <c r="VDK1" t="s">
        <v>17935</v>
      </c>
      <c r="VDL1" t="s">
        <v>17936</v>
      </c>
      <c r="VDM1" t="s">
        <v>17937</v>
      </c>
      <c r="VDN1" t="s">
        <v>17938</v>
      </c>
      <c r="VDO1" t="s">
        <v>17939</v>
      </c>
      <c r="VDP1" t="s">
        <v>17940</v>
      </c>
      <c r="VDQ1" t="s">
        <v>17941</v>
      </c>
      <c r="VDR1" t="s">
        <v>17942</v>
      </c>
      <c r="VDS1" t="s">
        <v>17943</v>
      </c>
      <c r="VDT1" t="s">
        <v>17944</v>
      </c>
      <c r="VDU1" t="s">
        <v>17945</v>
      </c>
      <c r="VDV1" t="s">
        <v>17946</v>
      </c>
      <c r="VDW1" t="s">
        <v>17947</v>
      </c>
      <c r="VDX1" t="s">
        <v>17948</v>
      </c>
      <c r="VDY1" t="s">
        <v>17949</v>
      </c>
      <c r="VDZ1" t="s">
        <v>17950</v>
      </c>
      <c r="VEA1" t="s">
        <v>17951</v>
      </c>
      <c r="VEB1" t="s">
        <v>17952</v>
      </c>
      <c r="VEC1" t="s">
        <v>17953</v>
      </c>
      <c r="VED1" t="s">
        <v>17954</v>
      </c>
      <c r="VEE1" t="s">
        <v>17955</v>
      </c>
      <c r="VEF1" t="s">
        <v>17956</v>
      </c>
      <c r="VEG1" t="s">
        <v>17957</v>
      </c>
      <c r="VEH1" t="s">
        <v>17958</v>
      </c>
      <c r="VEI1" t="s">
        <v>17959</v>
      </c>
      <c r="VEJ1" t="s">
        <v>17960</v>
      </c>
      <c r="VEK1" t="s">
        <v>17961</v>
      </c>
      <c r="VEL1" t="s">
        <v>17962</v>
      </c>
      <c r="VEM1" t="s">
        <v>17963</v>
      </c>
      <c r="VEN1" t="s">
        <v>17964</v>
      </c>
      <c r="VEO1" t="s">
        <v>17965</v>
      </c>
      <c r="VEP1" t="s">
        <v>17966</v>
      </c>
      <c r="VEQ1" t="s">
        <v>17967</v>
      </c>
      <c r="VER1" t="s">
        <v>17968</v>
      </c>
      <c r="VES1" t="s">
        <v>17969</v>
      </c>
      <c r="VET1" t="s">
        <v>17970</v>
      </c>
      <c r="VEU1" t="s">
        <v>17971</v>
      </c>
      <c r="VEV1" t="s">
        <v>17972</v>
      </c>
      <c r="VEW1" t="s">
        <v>17973</v>
      </c>
      <c r="VEX1" t="s">
        <v>17974</v>
      </c>
      <c r="VEY1" t="s">
        <v>17975</v>
      </c>
      <c r="VEZ1" t="s">
        <v>17976</v>
      </c>
      <c r="VFA1" t="s">
        <v>17977</v>
      </c>
      <c r="VFB1" t="s">
        <v>17978</v>
      </c>
      <c r="VFC1" t="s">
        <v>17979</v>
      </c>
      <c r="VFD1" t="s">
        <v>17980</v>
      </c>
      <c r="VFE1" t="s">
        <v>17981</v>
      </c>
      <c r="VFF1" t="s">
        <v>17982</v>
      </c>
      <c r="VFG1" t="s">
        <v>17983</v>
      </c>
      <c r="VFH1" t="s">
        <v>17984</v>
      </c>
      <c r="VFI1" t="s">
        <v>17985</v>
      </c>
      <c r="VFJ1" t="s">
        <v>17986</v>
      </c>
      <c r="VFK1" t="s">
        <v>17987</v>
      </c>
      <c r="VFL1" t="s">
        <v>17988</v>
      </c>
      <c r="VFM1" t="s">
        <v>17989</v>
      </c>
      <c r="VFN1" t="s">
        <v>17990</v>
      </c>
      <c r="VFO1" t="s">
        <v>17991</v>
      </c>
      <c r="VFP1" t="s">
        <v>17992</v>
      </c>
      <c r="VFQ1" t="s">
        <v>17993</v>
      </c>
      <c r="VFR1" t="s">
        <v>17994</v>
      </c>
      <c r="VFS1" t="s">
        <v>17995</v>
      </c>
      <c r="VFT1" t="s">
        <v>17996</v>
      </c>
      <c r="VFU1" t="s">
        <v>17997</v>
      </c>
      <c r="VFV1" t="s">
        <v>17998</v>
      </c>
      <c r="VFW1" t="s">
        <v>17999</v>
      </c>
      <c r="VFX1" t="s">
        <v>18000</v>
      </c>
      <c r="VFY1" t="s">
        <v>18001</v>
      </c>
      <c r="VFZ1" t="s">
        <v>18002</v>
      </c>
      <c r="VGA1" t="s">
        <v>18003</v>
      </c>
      <c r="VGB1" t="s">
        <v>18004</v>
      </c>
      <c r="VGC1" t="s">
        <v>18005</v>
      </c>
      <c r="VGD1" t="s">
        <v>18006</v>
      </c>
      <c r="VGE1" t="s">
        <v>18007</v>
      </c>
      <c r="VGF1" t="s">
        <v>18008</v>
      </c>
      <c r="VGG1" t="s">
        <v>18009</v>
      </c>
      <c r="VGH1" t="s">
        <v>18010</v>
      </c>
      <c r="VGI1" t="s">
        <v>18011</v>
      </c>
      <c r="VGJ1" t="s">
        <v>18012</v>
      </c>
      <c r="VGK1" t="s">
        <v>18013</v>
      </c>
      <c r="VGL1" t="s">
        <v>18014</v>
      </c>
      <c r="VGM1" t="s">
        <v>18015</v>
      </c>
      <c r="VGN1" t="s">
        <v>18016</v>
      </c>
      <c r="VGO1" t="s">
        <v>18017</v>
      </c>
      <c r="VGP1" t="s">
        <v>18018</v>
      </c>
      <c r="VGQ1" t="s">
        <v>18019</v>
      </c>
      <c r="VGR1" t="s">
        <v>18020</v>
      </c>
      <c r="VGS1" t="s">
        <v>18021</v>
      </c>
      <c r="VGT1" t="s">
        <v>18022</v>
      </c>
      <c r="VGU1" t="s">
        <v>18023</v>
      </c>
      <c r="VGV1" t="s">
        <v>18024</v>
      </c>
      <c r="VGW1" t="s">
        <v>18025</v>
      </c>
      <c r="VGX1" t="s">
        <v>18026</v>
      </c>
      <c r="VGY1" t="s">
        <v>18027</v>
      </c>
      <c r="VGZ1" t="s">
        <v>18028</v>
      </c>
      <c r="VHA1" t="s">
        <v>18029</v>
      </c>
      <c r="VHB1" t="s">
        <v>18030</v>
      </c>
      <c r="VHC1" t="s">
        <v>18031</v>
      </c>
      <c r="VHD1" t="s">
        <v>18032</v>
      </c>
      <c r="VHE1" t="s">
        <v>18033</v>
      </c>
      <c r="VHF1" t="s">
        <v>18034</v>
      </c>
      <c r="VHG1" t="s">
        <v>18035</v>
      </c>
      <c r="VHH1" t="s">
        <v>18036</v>
      </c>
      <c r="VHI1" t="s">
        <v>18037</v>
      </c>
      <c r="VHJ1" t="s">
        <v>18038</v>
      </c>
      <c r="VHK1" t="s">
        <v>18039</v>
      </c>
      <c r="VHL1" t="s">
        <v>18040</v>
      </c>
      <c r="VHM1" t="s">
        <v>18041</v>
      </c>
      <c r="VHN1" t="s">
        <v>18042</v>
      </c>
      <c r="VHO1" t="s">
        <v>18043</v>
      </c>
      <c r="VHP1" t="s">
        <v>18044</v>
      </c>
      <c r="VHQ1" t="s">
        <v>18045</v>
      </c>
      <c r="VHR1" t="s">
        <v>18046</v>
      </c>
      <c r="VHS1" t="s">
        <v>18047</v>
      </c>
      <c r="VHT1" t="s">
        <v>18048</v>
      </c>
      <c r="VHU1" t="s">
        <v>18049</v>
      </c>
      <c r="VHV1" t="s">
        <v>18050</v>
      </c>
      <c r="VHW1" t="s">
        <v>18051</v>
      </c>
      <c r="VHX1" t="s">
        <v>18052</v>
      </c>
      <c r="VHY1" t="s">
        <v>18053</v>
      </c>
      <c r="VHZ1" t="s">
        <v>18054</v>
      </c>
      <c r="VIA1" t="s">
        <v>18055</v>
      </c>
      <c r="VIB1" t="s">
        <v>18056</v>
      </c>
      <c r="VIC1" t="s">
        <v>18057</v>
      </c>
      <c r="VID1" t="s">
        <v>18058</v>
      </c>
      <c r="VIE1" t="s">
        <v>18059</v>
      </c>
      <c r="VIF1" t="s">
        <v>18060</v>
      </c>
      <c r="VIG1" t="s">
        <v>18061</v>
      </c>
      <c r="VIH1" t="s">
        <v>18062</v>
      </c>
      <c r="VII1" t="s">
        <v>18063</v>
      </c>
      <c r="VIJ1" t="s">
        <v>18064</v>
      </c>
      <c r="VIK1" t="s">
        <v>18065</v>
      </c>
      <c r="VIL1" t="s">
        <v>18066</v>
      </c>
      <c r="VIM1" t="s">
        <v>18067</v>
      </c>
      <c r="VIN1" t="s">
        <v>18068</v>
      </c>
      <c r="VIO1" t="s">
        <v>18069</v>
      </c>
      <c r="VIP1" t="s">
        <v>18070</v>
      </c>
      <c r="VIQ1" t="s">
        <v>18071</v>
      </c>
      <c r="VIR1" t="s">
        <v>18072</v>
      </c>
      <c r="VIS1" t="s">
        <v>18073</v>
      </c>
      <c r="VIT1" t="s">
        <v>18074</v>
      </c>
      <c r="VIU1" t="s">
        <v>18075</v>
      </c>
      <c r="VIV1" t="s">
        <v>18076</v>
      </c>
      <c r="VIW1" t="s">
        <v>18077</v>
      </c>
      <c r="VIX1" t="s">
        <v>18078</v>
      </c>
      <c r="VIY1" t="s">
        <v>18079</v>
      </c>
      <c r="VIZ1" t="s">
        <v>18080</v>
      </c>
      <c r="VJA1" t="s">
        <v>18081</v>
      </c>
      <c r="VJB1" t="s">
        <v>18082</v>
      </c>
      <c r="VJC1" t="s">
        <v>18083</v>
      </c>
      <c r="VJD1" t="s">
        <v>18084</v>
      </c>
      <c r="VJE1" t="s">
        <v>18085</v>
      </c>
      <c r="VJF1" t="s">
        <v>18086</v>
      </c>
      <c r="VJG1" t="s">
        <v>18087</v>
      </c>
      <c r="VJH1" t="s">
        <v>18088</v>
      </c>
      <c r="VJI1" t="s">
        <v>18089</v>
      </c>
      <c r="VJJ1" t="s">
        <v>18090</v>
      </c>
      <c r="VJK1" t="s">
        <v>18091</v>
      </c>
      <c r="VJL1" t="s">
        <v>18092</v>
      </c>
      <c r="VJM1" t="s">
        <v>18093</v>
      </c>
      <c r="VJN1" t="s">
        <v>18094</v>
      </c>
      <c r="VJO1" t="s">
        <v>18095</v>
      </c>
      <c r="VJP1" t="s">
        <v>18096</v>
      </c>
      <c r="VJQ1" t="s">
        <v>18097</v>
      </c>
      <c r="VJR1" t="s">
        <v>18098</v>
      </c>
      <c r="VJS1" t="s">
        <v>18099</v>
      </c>
      <c r="VJT1" t="s">
        <v>18100</v>
      </c>
      <c r="VJU1" t="s">
        <v>18101</v>
      </c>
      <c r="VJV1" t="s">
        <v>18102</v>
      </c>
      <c r="VJW1" t="s">
        <v>18103</v>
      </c>
      <c r="VJX1" t="s">
        <v>18104</v>
      </c>
      <c r="VJY1" t="s">
        <v>18105</v>
      </c>
      <c r="VJZ1" t="s">
        <v>18106</v>
      </c>
      <c r="VKA1" t="s">
        <v>18107</v>
      </c>
      <c r="VKB1" t="s">
        <v>18108</v>
      </c>
      <c r="VKC1" t="s">
        <v>18109</v>
      </c>
      <c r="VKD1" t="s">
        <v>18110</v>
      </c>
      <c r="VKE1" t="s">
        <v>18111</v>
      </c>
      <c r="VKF1" t="s">
        <v>18112</v>
      </c>
      <c r="VKG1" t="s">
        <v>18113</v>
      </c>
      <c r="VKH1" t="s">
        <v>18114</v>
      </c>
      <c r="VKI1" t="s">
        <v>18115</v>
      </c>
      <c r="VKJ1" t="s">
        <v>18116</v>
      </c>
      <c r="VKK1" t="s">
        <v>18117</v>
      </c>
      <c r="VKL1" t="s">
        <v>18118</v>
      </c>
      <c r="VKM1" t="s">
        <v>18119</v>
      </c>
      <c r="VKN1" t="s">
        <v>18120</v>
      </c>
      <c r="VKO1" t="s">
        <v>18121</v>
      </c>
      <c r="VKP1" t="s">
        <v>18122</v>
      </c>
      <c r="VKQ1" t="s">
        <v>18123</v>
      </c>
      <c r="VKR1" t="s">
        <v>18124</v>
      </c>
      <c r="VKS1" t="s">
        <v>18125</v>
      </c>
      <c r="VKT1" t="s">
        <v>18126</v>
      </c>
      <c r="VKU1" t="s">
        <v>18127</v>
      </c>
      <c r="VKV1" t="s">
        <v>18128</v>
      </c>
      <c r="VKW1" t="s">
        <v>18129</v>
      </c>
      <c r="VKX1" t="s">
        <v>18130</v>
      </c>
      <c r="VKY1" t="s">
        <v>18131</v>
      </c>
      <c r="VKZ1" t="s">
        <v>18132</v>
      </c>
      <c r="VLA1" t="s">
        <v>18133</v>
      </c>
      <c r="VLB1" t="s">
        <v>18134</v>
      </c>
      <c r="VLC1" t="s">
        <v>18135</v>
      </c>
      <c r="VLD1" t="s">
        <v>18136</v>
      </c>
      <c r="VLE1" t="s">
        <v>18137</v>
      </c>
      <c r="VLF1" t="s">
        <v>18138</v>
      </c>
      <c r="VLG1" t="s">
        <v>18139</v>
      </c>
      <c r="VLH1" t="s">
        <v>18140</v>
      </c>
      <c r="VLI1" t="s">
        <v>18141</v>
      </c>
      <c r="VLJ1" t="s">
        <v>18142</v>
      </c>
      <c r="VLK1" t="s">
        <v>18143</v>
      </c>
      <c r="VLL1" t="s">
        <v>18144</v>
      </c>
      <c r="VLM1" t="s">
        <v>18145</v>
      </c>
      <c r="VLN1" t="s">
        <v>18146</v>
      </c>
      <c r="VLO1" t="s">
        <v>18147</v>
      </c>
      <c r="VLP1" t="s">
        <v>18148</v>
      </c>
      <c r="VLQ1" t="s">
        <v>18149</v>
      </c>
      <c r="VLR1" t="s">
        <v>18150</v>
      </c>
      <c r="VLS1" t="s">
        <v>18151</v>
      </c>
      <c r="VLT1" t="s">
        <v>18152</v>
      </c>
      <c r="VLU1" t="s">
        <v>18153</v>
      </c>
      <c r="VLV1" t="s">
        <v>18154</v>
      </c>
      <c r="VLW1" t="s">
        <v>18155</v>
      </c>
      <c r="VLX1" t="s">
        <v>18156</v>
      </c>
      <c r="VLY1" t="s">
        <v>18157</v>
      </c>
      <c r="VLZ1" t="s">
        <v>18158</v>
      </c>
      <c r="VMA1" t="s">
        <v>18159</v>
      </c>
      <c r="VMB1" t="s">
        <v>18160</v>
      </c>
      <c r="VMC1" t="s">
        <v>18161</v>
      </c>
      <c r="VMD1" t="s">
        <v>18162</v>
      </c>
      <c r="VME1" t="s">
        <v>18163</v>
      </c>
      <c r="VMF1" t="s">
        <v>18164</v>
      </c>
      <c r="VMG1" t="s">
        <v>18165</v>
      </c>
      <c r="VMH1" t="s">
        <v>18166</v>
      </c>
      <c r="VMI1" t="s">
        <v>18167</v>
      </c>
      <c r="VMJ1" t="s">
        <v>18168</v>
      </c>
      <c r="VMK1" t="s">
        <v>18169</v>
      </c>
      <c r="VML1" t="s">
        <v>18170</v>
      </c>
      <c r="VMM1" t="s">
        <v>18171</v>
      </c>
      <c r="VMN1" t="s">
        <v>18172</v>
      </c>
      <c r="VMO1" t="s">
        <v>18173</v>
      </c>
      <c r="VMP1" t="s">
        <v>18174</v>
      </c>
      <c r="VMQ1" t="s">
        <v>18175</v>
      </c>
      <c r="VMR1" t="s">
        <v>18176</v>
      </c>
      <c r="VMS1" t="s">
        <v>18177</v>
      </c>
      <c r="VMT1" t="s">
        <v>18178</v>
      </c>
      <c r="VMU1" t="s">
        <v>18179</v>
      </c>
      <c r="VMV1" t="s">
        <v>18180</v>
      </c>
      <c r="VMW1" t="s">
        <v>18181</v>
      </c>
      <c r="VMX1" t="s">
        <v>18182</v>
      </c>
      <c r="VMY1" t="s">
        <v>18183</v>
      </c>
      <c r="VMZ1" t="s">
        <v>18184</v>
      </c>
      <c r="VNA1" t="s">
        <v>18185</v>
      </c>
      <c r="VNB1" t="s">
        <v>18186</v>
      </c>
      <c r="VNC1" t="s">
        <v>18187</v>
      </c>
      <c r="VND1" t="s">
        <v>18188</v>
      </c>
      <c r="VNE1" t="s">
        <v>18189</v>
      </c>
      <c r="VNF1" t="s">
        <v>18190</v>
      </c>
      <c r="VNG1" t="s">
        <v>18191</v>
      </c>
      <c r="VNH1" t="s">
        <v>18192</v>
      </c>
      <c r="VNI1" t="s">
        <v>18193</v>
      </c>
      <c r="VNJ1" t="s">
        <v>18194</v>
      </c>
      <c r="VNK1" t="s">
        <v>18195</v>
      </c>
      <c r="VNL1" t="s">
        <v>18196</v>
      </c>
      <c r="VNM1" t="s">
        <v>18197</v>
      </c>
      <c r="VNN1" t="s">
        <v>18198</v>
      </c>
      <c r="VNO1" t="s">
        <v>18199</v>
      </c>
      <c r="VNP1" t="s">
        <v>18200</v>
      </c>
      <c r="VNQ1" t="s">
        <v>18201</v>
      </c>
      <c r="VNR1" t="s">
        <v>18202</v>
      </c>
      <c r="VNS1" t="s">
        <v>18203</v>
      </c>
      <c r="VNT1" t="s">
        <v>18204</v>
      </c>
      <c r="VNU1" t="s">
        <v>18205</v>
      </c>
      <c r="VNV1" t="s">
        <v>18206</v>
      </c>
      <c r="VNW1" t="s">
        <v>18207</v>
      </c>
      <c r="VNX1" t="s">
        <v>18208</v>
      </c>
      <c r="VNY1" t="s">
        <v>18209</v>
      </c>
      <c r="VNZ1" t="s">
        <v>18210</v>
      </c>
      <c r="VOA1" t="s">
        <v>18211</v>
      </c>
      <c r="VOB1" t="s">
        <v>18212</v>
      </c>
      <c r="VOC1" t="s">
        <v>18213</v>
      </c>
      <c r="VOD1" t="s">
        <v>18214</v>
      </c>
      <c r="VOE1" t="s">
        <v>18215</v>
      </c>
      <c r="VOF1" t="s">
        <v>18216</v>
      </c>
      <c r="VOG1" t="s">
        <v>18217</v>
      </c>
      <c r="VOH1" t="s">
        <v>18218</v>
      </c>
      <c r="VOI1" t="s">
        <v>18219</v>
      </c>
      <c r="VOJ1" t="s">
        <v>18220</v>
      </c>
      <c r="VOK1" t="s">
        <v>18221</v>
      </c>
      <c r="VOL1" t="s">
        <v>18222</v>
      </c>
      <c r="VOM1" t="s">
        <v>18223</v>
      </c>
      <c r="VON1" t="s">
        <v>18224</v>
      </c>
      <c r="VOO1" t="s">
        <v>18225</v>
      </c>
      <c r="VOP1" t="s">
        <v>18226</v>
      </c>
      <c r="VOQ1" t="s">
        <v>18227</v>
      </c>
      <c r="VOR1" t="s">
        <v>18228</v>
      </c>
      <c r="VOS1" t="s">
        <v>18229</v>
      </c>
      <c r="VOT1" t="s">
        <v>18230</v>
      </c>
      <c r="VOU1" t="s">
        <v>18231</v>
      </c>
      <c r="VOV1" t="s">
        <v>18232</v>
      </c>
      <c r="VOW1" t="s">
        <v>18233</v>
      </c>
      <c r="VOX1" t="s">
        <v>18234</v>
      </c>
      <c r="VOY1" t="s">
        <v>18235</v>
      </c>
      <c r="VOZ1" t="s">
        <v>18236</v>
      </c>
      <c r="VPA1" t="s">
        <v>18237</v>
      </c>
      <c r="VPB1" t="s">
        <v>18238</v>
      </c>
      <c r="VPC1" t="s">
        <v>18239</v>
      </c>
      <c r="VPD1" t="s">
        <v>18240</v>
      </c>
      <c r="VPE1" t="s">
        <v>18241</v>
      </c>
      <c r="VPF1" t="s">
        <v>18242</v>
      </c>
      <c r="VPG1" t="s">
        <v>18243</v>
      </c>
      <c r="VPH1" t="s">
        <v>18244</v>
      </c>
      <c r="VPI1" t="s">
        <v>18245</v>
      </c>
      <c r="VPJ1" t="s">
        <v>18246</v>
      </c>
      <c r="VPK1" t="s">
        <v>18247</v>
      </c>
      <c r="VPL1" t="s">
        <v>18248</v>
      </c>
      <c r="VPM1" t="s">
        <v>18249</v>
      </c>
      <c r="VPN1" t="s">
        <v>18250</v>
      </c>
      <c r="VPO1" t="s">
        <v>18251</v>
      </c>
      <c r="VPP1" t="s">
        <v>18252</v>
      </c>
      <c r="VPQ1" t="s">
        <v>18253</v>
      </c>
      <c r="VPR1" t="s">
        <v>18254</v>
      </c>
      <c r="VPS1" t="s">
        <v>18255</v>
      </c>
      <c r="VPT1" t="s">
        <v>18256</v>
      </c>
      <c r="VPU1" t="s">
        <v>18257</v>
      </c>
      <c r="VPV1" t="s">
        <v>18258</v>
      </c>
      <c r="VPW1" t="s">
        <v>18259</v>
      </c>
      <c r="VPX1" t="s">
        <v>18260</v>
      </c>
      <c r="VPY1" t="s">
        <v>18261</v>
      </c>
      <c r="VPZ1" t="s">
        <v>18262</v>
      </c>
      <c r="VQA1" t="s">
        <v>18263</v>
      </c>
      <c r="VQB1" t="s">
        <v>18264</v>
      </c>
      <c r="VQC1" t="s">
        <v>18265</v>
      </c>
      <c r="VQD1" t="s">
        <v>18266</v>
      </c>
      <c r="VQE1" t="s">
        <v>18267</v>
      </c>
      <c r="VQF1" t="s">
        <v>18268</v>
      </c>
      <c r="VQG1" t="s">
        <v>18269</v>
      </c>
      <c r="VQH1" t="s">
        <v>18270</v>
      </c>
      <c r="VQI1" t="s">
        <v>18271</v>
      </c>
      <c r="VQJ1" t="s">
        <v>18272</v>
      </c>
      <c r="VQK1" t="s">
        <v>18273</v>
      </c>
      <c r="VQL1" t="s">
        <v>18274</v>
      </c>
      <c r="VQM1" t="s">
        <v>18275</v>
      </c>
      <c r="VQN1" t="s">
        <v>18276</v>
      </c>
      <c r="VQO1" t="s">
        <v>18277</v>
      </c>
      <c r="VQP1" t="s">
        <v>18278</v>
      </c>
      <c r="VQQ1" t="s">
        <v>18279</v>
      </c>
      <c r="VQR1" t="s">
        <v>18280</v>
      </c>
      <c r="VQS1" t="s">
        <v>18281</v>
      </c>
      <c r="VQT1" t="s">
        <v>18282</v>
      </c>
      <c r="VQU1" t="s">
        <v>18283</v>
      </c>
      <c r="VQV1" t="s">
        <v>18284</v>
      </c>
      <c r="VQW1" t="s">
        <v>18285</v>
      </c>
      <c r="VQX1" t="s">
        <v>18286</v>
      </c>
      <c r="VQY1" t="s">
        <v>18287</v>
      </c>
      <c r="VQZ1" t="s">
        <v>18288</v>
      </c>
      <c r="VRA1" t="s">
        <v>18289</v>
      </c>
      <c r="VRB1" t="s">
        <v>18290</v>
      </c>
      <c r="VRC1" t="s">
        <v>18291</v>
      </c>
      <c r="VRD1" t="s">
        <v>18292</v>
      </c>
      <c r="VRE1" t="s">
        <v>18293</v>
      </c>
      <c r="VRF1" t="s">
        <v>18294</v>
      </c>
      <c r="VRG1" t="s">
        <v>18295</v>
      </c>
      <c r="VRH1" t="s">
        <v>18296</v>
      </c>
      <c r="VRI1" t="s">
        <v>18297</v>
      </c>
      <c r="VRJ1" t="s">
        <v>18298</v>
      </c>
      <c r="VRK1" t="s">
        <v>18299</v>
      </c>
      <c r="VRL1" t="s">
        <v>18300</v>
      </c>
      <c r="VRM1" t="s">
        <v>18301</v>
      </c>
      <c r="VRN1" t="s">
        <v>18302</v>
      </c>
      <c r="VRO1" t="s">
        <v>18303</v>
      </c>
      <c r="VRP1" t="s">
        <v>18304</v>
      </c>
      <c r="VRQ1" t="s">
        <v>18305</v>
      </c>
      <c r="VRR1" t="s">
        <v>18306</v>
      </c>
      <c r="VRS1" t="s">
        <v>18307</v>
      </c>
      <c r="VRT1" t="s">
        <v>18308</v>
      </c>
      <c r="VRU1" t="s">
        <v>18309</v>
      </c>
      <c r="VRV1" t="s">
        <v>18310</v>
      </c>
      <c r="VRW1" t="s">
        <v>18311</v>
      </c>
      <c r="VRX1" t="s">
        <v>18312</v>
      </c>
      <c r="VRY1" t="s">
        <v>18313</v>
      </c>
      <c r="VRZ1" t="s">
        <v>18314</v>
      </c>
      <c r="VSA1" t="s">
        <v>18315</v>
      </c>
      <c r="VSB1" t="s">
        <v>18316</v>
      </c>
      <c r="VSC1" t="s">
        <v>18317</v>
      </c>
      <c r="VSD1" t="s">
        <v>18318</v>
      </c>
      <c r="VSE1" t="s">
        <v>18319</v>
      </c>
      <c r="VSF1" t="s">
        <v>18320</v>
      </c>
      <c r="VSG1" t="s">
        <v>18321</v>
      </c>
      <c r="VSH1" t="s">
        <v>18322</v>
      </c>
      <c r="VSI1" t="s">
        <v>18323</v>
      </c>
      <c r="VSJ1" t="s">
        <v>18324</v>
      </c>
      <c r="VSK1" t="s">
        <v>18325</v>
      </c>
      <c r="VSL1" t="s">
        <v>18326</v>
      </c>
      <c r="VSM1" t="s">
        <v>18327</v>
      </c>
      <c r="VSN1" t="s">
        <v>18328</v>
      </c>
      <c r="VSO1" t="s">
        <v>18329</v>
      </c>
      <c r="VSP1" t="s">
        <v>18330</v>
      </c>
      <c r="VSQ1" t="s">
        <v>18331</v>
      </c>
      <c r="VSR1" t="s">
        <v>18332</v>
      </c>
      <c r="VSS1" t="s">
        <v>18333</v>
      </c>
      <c r="VST1" t="s">
        <v>18334</v>
      </c>
      <c r="VSU1" t="s">
        <v>18335</v>
      </c>
      <c r="VSV1" t="s">
        <v>18336</v>
      </c>
      <c r="VSW1" t="s">
        <v>18337</v>
      </c>
      <c r="VSX1" t="s">
        <v>18338</v>
      </c>
      <c r="VSY1" t="s">
        <v>18339</v>
      </c>
      <c r="VSZ1" t="s">
        <v>18340</v>
      </c>
      <c r="VTA1" t="s">
        <v>18341</v>
      </c>
      <c r="VTB1" t="s">
        <v>18342</v>
      </c>
      <c r="VTC1" t="s">
        <v>18343</v>
      </c>
      <c r="VTD1" t="s">
        <v>18344</v>
      </c>
      <c r="VTE1" t="s">
        <v>18345</v>
      </c>
      <c r="VTF1" t="s">
        <v>18346</v>
      </c>
      <c r="VTG1" t="s">
        <v>18347</v>
      </c>
      <c r="VTH1" t="s">
        <v>18348</v>
      </c>
      <c r="VTI1" t="s">
        <v>18349</v>
      </c>
      <c r="VTJ1" t="s">
        <v>18350</v>
      </c>
      <c r="VTK1" t="s">
        <v>18351</v>
      </c>
      <c r="VTL1" t="s">
        <v>18352</v>
      </c>
      <c r="VTM1" t="s">
        <v>18353</v>
      </c>
      <c r="VTN1" t="s">
        <v>18354</v>
      </c>
      <c r="VTO1" t="s">
        <v>18355</v>
      </c>
      <c r="VTP1" t="s">
        <v>18356</v>
      </c>
      <c r="VTQ1" t="s">
        <v>18357</v>
      </c>
      <c r="VTR1" t="s">
        <v>18358</v>
      </c>
      <c r="VTS1" t="s">
        <v>18359</v>
      </c>
      <c r="VTT1" t="s">
        <v>18360</v>
      </c>
      <c r="VTU1" t="s">
        <v>18361</v>
      </c>
      <c r="VTV1" t="s">
        <v>18362</v>
      </c>
      <c r="VTW1" t="s">
        <v>18363</v>
      </c>
      <c r="VTX1" t="s">
        <v>18364</v>
      </c>
      <c r="VTY1" t="s">
        <v>18365</v>
      </c>
      <c r="VTZ1" t="s">
        <v>18366</v>
      </c>
      <c r="VUA1" t="s">
        <v>18367</v>
      </c>
      <c r="VUB1" t="s">
        <v>18368</v>
      </c>
      <c r="VUC1" t="s">
        <v>18369</v>
      </c>
      <c r="VUD1" t="s">
        <v>18370</v>
      </c>
      <c r="VUE1" t="s">
        <v>18371</v>
      </c>
      <c r="VUF1" t="s">
        <v>18372</v>
      </c>
      <c r="VUG1" t="s">
        <v>18373</v>
      </c>
      <c r="VUH1" t="s">
        <v>18374</v>
      </c>
      <c r="VUI1" t="s">
        <v>18375</v>
      </c>
      <c r="VUJ1" t="s">
        <v>18376</v>
      </c>
      <c r="VUK1" t="s">
        <v>18377</v>
      </c>
      <c r="VUL1" t="s">
        <v>18378</v>
      </c>
      <c r="VUM1" t="s">
        <v>18379</v>
      </c>
      <c r="VUN1" t="s">
        <v>18380</v>
      </c>
      <c r="VUO1" t="s">
        <v>18381</v>
      </c>
      <c r="VUP1" t="s">
        <v>18382</v>
      </c>
      <c r="VUQ1" t="s">
        <v>18383</v>
      </c>
      <c r="VUR1" t="s">
        <v>18384</v>
      </c>
      <c r="VUS1" t="s">
        <v>18385</v>
      </c>
      <c r="VUT1" t="s">
        <v>18386</v>
      </c>
      <c r="VUU1" t="s">
        <v>18387</v>
      </c>
      <c r="VUV1" t="s">
        <v>18388</v>
      </c>
      <c r="VUW1" t="s">
        <v>18389</v>
      </c>
      <c r="VUX1" t="s">
        <v>18390</v>
      </c>
      <c r="VUY1" t="s">
        <v>18391</v>
      </c>
      <c r="VUZ1" t="s">
        <v>18392</v>
      </c>
      <c r="VVA1" t="s">
        <v>18393</v>
      </c>
      <c r="VVB1" t="s">
        <v>18394</v>
      </c>
      <c r="VVC1" t="s">
        <v>18395</v>
      </c>
      <c r="VVD1" t="s">
        <v>18396</v>
      </c>
      <c r="VVE1" t="s">
        <v>18397</v>
      </c>
      <c r="VVF1" t="s">
        <v>18398</v>
      </c>
      <c r="VVG1" t="s">
        <v>18399</v>
      </c>
      <c r="VVH1" t="s">
        <v>18400</v>
      </c>
      <c r="VVI1" t="s">
        <v>18401</v>
      </c>
      <c r="VVJ1" t="s">
        <v>18402</v>
      </c>
      <c r="VVK1" t="s">
        <v>18403</v>
      </c>
      <c r="VVL1" t="s">
        <v>18404</v>
      </c>
      <c r="VVM1" t="s">
        <v>18405</v>
      </c>
      <c r="VVN1" t="s">
        <v>18406</v>
      </c>
      <c r="VVO1" t="s">
        <v>18407</v>
      </c>
      <c r="VVP1" t="s">
        <v>18408</v>
      </c>
      <c r="VVQ1" t="s">
        <v>18409</v>
      </c>
      <c r="VVR1" t="s">
        <v>18410</v>
      </c>
      <c r="VVS1" t="s">
        <v>18411</v>
      </c>
      <c r="VVT1" t="s">
        <v>18412</v>
      </c>
      <c r="VVU1" t="s">
        <v>18413</v>
      </c>
      <c r="VVV1" t="s">
        <v>18414</v>
      </c>
      <c r="VVW1" t="s">
        <v>18415</v>
      </c>
      <c r="VVX1" t="s">
        <v>18416</v>
      </c>
      <c r="VVY1" t="s">
        <v>18417</v>
      </c>
      <c r="VVZ1" t="s">
        <v>18418</v>
      </c>
      <c r="VWA1" t="s">
        <v>18419</v>
      </c>
      <c r="VWB1" t="s">
        <v>18420</v>
      </c>
      <c r="VWC1" t="s">
        <v>18421</v>
      </c>
      <c r="VWD1" t="s">
        <v>18422</v>
      </c>
      <c r="VWE1" t="s">
        <v>18423</v>
      </c>
      <c r="VWF1" t="s">
        <v>18424</v>
      </c>
      <c r="VWG1" t="s">
        <v>18425</v>
      </c>
      <c r="VWH1" t="s">
        <v>18426</v>
      </c>
      <c r="VWI1" t="s">
        <v>18427</v>
      </c>
      <c r="VWJ1" t="s">
        <v>18428</v>
      </c>
      <c r="VWK1" t="s">
        <v>18429</v>
      </c>
      <c r="VWL1" t="s">
        <v>18430</v>
      </c>
      <c r="VWM1" t="s">
        <v>18431</v>
      </c>
      <c r="VWN1" t="s">
        <v>18432</v>
      </c>
      <c r="VWO1" t="s">
        <v>18433</v>
      </c>
      <c r="VWP1" t="s">
        <v>18434</v>
      </c>
      <c r="VWQ1" t="s">
        <v>18435</v>
      </c>
      <c r="VWR1" t="s">
        <v>18436</v>
      </c>
      <c r="VWS1" t="s">
        <v>18437</v>
      </c>
      <c r="VWT1" t="s">
        <v>18438</v>
      </c>
      <c r="VWU1" t="s">
        <v>18439</v>
      </c>
      <c r="VWV1" t="s">
        <v>18440</v>
      </c>
      <c r="VWW1" t="s">
        <v>18441</v>
      </c>
      <c r="VWX1" t="s">
        <v>18442</v>
      </c>
      <c r="VWY1" t="s">
        <v>18443</v>
      </c>
      <c r="VWZ1" t="s">
        <v>18444</v>
      </c>
      <c r="VXA1" t="s">
        <v>18445</v>
      </c>
      <c r="VXB1" t="s">
        <v>18446</v>
      </c>
      <c r="VXC1" t="s">
        <v>18447</v>
      </c>
      <c r="VXD1" t="s">
        <v>18448</v>
      </c>
      <c r="VXE1" t="s">
        <v>18449</v>
      </c>
      <c r="VXF1" t="s">
        <v>18450</v>
      </c>
      <c r="VXG1" t="s">
        <v>18451</v>
      </c>
      <c r="VXH1" t="s">
        <v>18452</v>
      </c>
      <c r="VXI1" t="s">
        <v>18453</v>
      </c>
      <c r="VXJ1" t="s">
        <v>18454</v>
      </c>
      <c r="VXK1" t="s">
        <v>18455</v>
      </c>
      <c r="VXL1" t="s">
        <v>18456</v>
      </c>
      <c r="VXM1" t="s">
        <v>18457</v>
      </c>
      <c r="VXN1" t="s">
        <v>18458</v>
      </c>
      <c r="VXO1" t="s">
        <v>18459</v>
      </c>
      <c r="VXP1" t="s">
        <v>18460</v>
      </c>
      <c r="VXQ1" t="s">
        <v>18461</v>
      </c>
      <c r="VXR1" t="s">
        <v>18462</v>
      </c>
      <c r="VXS1" t="s">
        <v>18463</v>
      </c>
      <c r="VXT1" t="s">
        <v>18464</v>
      </c>
      <c r="VXU1" t="s">
        <v>18465</v>
      </c>
      <c r="VXV1" t="s">
        <v>18466</v>
      </c>
      <c r="VXW1" t="s">
        <v>18467</v>
      </c>
      <c r="VXX1" t="s">
        <v>18468</v>
      </c>
      <c r="VXY1" t="s">
        <v>18469</v>
      </c>
      <c r="VXZ1" t="s">
        <v>18470</v>
      </c>
      <c r="VYA1" t="s">
        <v>18471</v>
      </c>
      <c r="VYB1" t="s">
        <v>18472</v>
      </c>
      <c r="VYC1" t="s">
        <v>18473</v>
      </c>
      <c r="VYD1" t="s">
        <v>18474</v>
      </c>
      <c r="VYE1" t="s">
        <v>18475</v>
      </c>
      <c r="VYF1" t="s">
        <v>18476</v>
      </c>
      <c r="VYG1" t="s">
        <v>18477</v>
      </c>
      <c r="VYH1" t="s">
        <v>18478</v>
      </c>
      <c r="VYI1" t="s">
        <v>18479</v>
      </c>
      <c r="VYJ1" t="s">
        <v>18480</v>
      </c>
      <c r="VYK1" t="s">
        <v>18481</v>
      </c>
      <c r="VYL1" t="s">
        <v>18482</v>
      </c>
      <c r="VYM1" t="s">
        <v>18483</v>
      </c>
      <c r="VYN1" t="s">
        <v>18484</v>
      </c>
      <c r="VYO1" t="s">
        <v>18485</v>
      </c>
      <c r="VYP1" t="s">
        <v>18486</v>
      </c>
      <c r="VYQ1" t="s">
        <v>18487</v>
      </c>
      <c r="VYR1" t="s">
        <v>18488</v>
      </c>
      <c r="VYS1" t="s">
        <v>18489</v>
      </c>
      <c r="VYT1" t="s">
        <v>18490</v>
      </c>
      <c r="VYU1" t="s">
        <v>18491</v>
      </c>
      <c r="VYV1" t="s">
        <v>18492</v>
      </c>
      <c r="VYW1" t="s">
        <v>18493</v>
      </c>
      <c r="VYX1" t="s">
        <v>18494</v>
      </c>
      <c r="VYY1" t="s">
        <v>18495</v>
      </c>
      <c r="VYZ1" t="s">
        <v>18496</v>
      </c>
      <c r="VZA1" t="s">
        <v>18497</v>
      </c>
      <c r="VZB1" t="s">
        <v>18498</v>
      </c>
      <c r="VZC1" t="s">
        <v>18499</v>
      </c>
      <c r="VZD1" t="s">
        <v>18500</v>
      </c>
      <c r="VZE1" t="s">
        <v>18501</v>
      </c>
      <c r="VZF1" t="s">
        <v>18502</v>
      </c>
      <c r="VZG1" t="s">
        <v>18503</v>
      </c>
      <c r="VZH1" t="s">
        <v>18504</v>
      </c>
      <c r="VZI1" t="s">
        <v>18505</v>
      </c>
      <c r="VZJ1" t="s">
        <v>18506</v>
      </c>
      <c r="VZK1" t="s">
        <v>18507</v>
      </c>
      <c r="VZL1" t="s">
        <v>18508</v>
      </c>
      <c r="VZM1" t="s">
        <v>18509</v>
      </c>
      <c r="VZN1" t="s">
        <v>18510</v>
      </c>
      <c r="VZO1" t="s">
        <v>18511</v>
      </c>
      <c r="VZP1" t="s">
        <v>18512</v>
      </c>
      <c r="VZQ1" t="s">
        <v>18513</v>
      </c>
      <c r="VZR1" t="s">
        <v>18514</v>
      </c>
      <c r="VZS1" t="s">
        <v>18515</v>
      </c>
      <c r="VZT1" t="s">
        <v>18516</v>
      </c>
      <c r="VZU1" t="s">
        <v>18517</v>
      </c>
      <c r="VZV1" t="s">
        <v>18518</v>
      </c>
      <c r="VZW1" t="s">
        <v>18519</v>
      </c>
      <c r="VZX1" t="s">
        <v>18520</v>
      </c>
      <c r="VZY1" t="s">
        <v>18521</v>
      </c>
      <c r="VZZ1" t="s">
        <v>18522</v>
      </c>
      <c r="WAA1" t="s">
        <v>18523</v>
      </c>
      <c r="WAB1" t="s">
        <v>18524</v>
      </c>
      <c r="WAC1" t="s">
        <v>18525</v>
      </c>
      <c r="WAD1" t="s">
        <v>18526</v>
      </c>
      <c r="WAE1" t="s">
        <v>18527</v>
      </c>
      <c r="WAF1" t="s">
        <v>18528</v>
      </c>
      <c r="WAG1" t="s">
        <v>18529</v>
      </c>
      <c r="WAH1" t="s">
        <v>18530</v>
      </c>
      <c r="WAI1" t="s">
        <v>18531</v>
      </c>
      <c r="WAJ1" t="s">
        <v>18532</v>
      </c>
      <c r="WAK1" t="s">
        <v>18533</v>
      </c>
      <c r="WAL1" t="s">
        <v>18534</v>
      </c>
      <c r="WAM1" t="s">
        <v>18535</v>
      </c>
      <c r="WAN1" t="s">
        <v>18536</v>
      </c>
      <c r="WAO1" t="s">
        <v>18537</v>
      </c>
      <c r="WAP1" t="s">
        <v>18538</v>
      </c>
      <c r="WAQ1" t="s">
        <v>18539</v>
      </c>
      <c r="WAR1" t="s">
        <v>18540</v>
      </c>
      <c r="WAS1" t="s">
        <v>18541</v>
      </c>
      <c r="WAT1" t="s">
        <v>18542</v>
      </c>
      <c r="WAU1" t="s">
        <v>18543</v>
      </c>
      <c r="WAV1" t="s">
        <v>18544</v>
      </c>
      <c r="WAW1" t="s">
        <v>18545</v>
      </c>
      <c r="WAX1" t="s">
        <v>18546</v>
      </c>
      <c r="WAY1" t="s">
        <v>18547</v>
      </c>
      <c r="WAZ1" t="s">
        <v>18548</v>
      </c>
      <c r="WBA1" t="s">
        <v>18549</v>
      </c>
      <c r="WBB1" t="s">
        <v>18550</v>
      </c>
      <c r="WBC1" t="s">
        <v>18551</v>
      </c>
      <c r="WBD1" t="s">
        <v>18552</v>
      </c>
      <c r="WBE1" t="s">
        <v>18553</v>
      </c>
      <c r="WBF1" t="s">
        <v>18554</v>
      </c>
      <c r="WBG1" t="s">
        <v>18555</v>
      </c>
      <c r="WBH1" t="s">
        <v>18556</v>
      </c>
      <c r="WBI1" t="s">
        <v>18557</v>
      </c>
      <c r="WBJ1" t="s">
        <v>18558</v>
      </c>
      <c r="WBK1" t="s">
        <v>18559</v>
      </c>
      <c r="WBL1" t="s">
        <v>18560</v>
      </c>
      <c r="WBM1" t="s">
        <v>18561</v>
      </c>
      <c r="WBN1" t="s">
        <v>18562</v>
      </c>
      <c r="WBO1" t="s">
        <v>18563</v>
      </c>
      <c r="WBP1" t="s">
        <v>18564</v>
      </c>
      <c r="WBQ1" t="s">
        <v>18565</v>
      </c>
      <c r="WBR1" t="s">
        <v>18566</v>
      </c>
      <c r="WBS1" t="s">
        <v>18567</v>
      </c>
      <c r="WBT1" t="s">
        <v>18568</v>
      </c>
      <c r="WBU1" t="s">
        <v>18569</v>
      </c>
      <c r="WBV1" t="s">
        <v>18570</v>
      </c>
      <c r="WBW1" t="s">
        <v>18571</v>
      </c>
      <c r="WBX1" t="s">
        <v>18572</v>
      </c>
      <c r="WBY1" t="s">
        <v>18573</v>
      </c>
      <c r="WBZ1" t="s">
        <v>18574</v>
      </c>
      <c r="WCA1" t="s">
        <v>18575</v>
      </c>
      <c r="WCB1" t="s">
        <v>18576</v>
      </c>
      <c r="WCC1" t="s">
        <v>18577</v>
      </c>
      <c r="WCD1" t="s">
        <v>18578</v>
      </c>
      <c r="WCE1" t="s">
        <v>18579</v>
      </c>
      <c r="WCF1" t="s">
        <v>18580</v>
      </c>
      <c r="WCG1" t="s">
        <v>18581</v>
      </c>
      <c r="WCH1" t="s">
        <v>18582</v>
      </c>
      <c r="WCI1" t="s">
        <v>18583</v>
      </c>
      <c r="WCJ1" t="s">
        <v>18584</v>
      </c>
      <c r="WCK1" t="s">
        <v>18585</v>
      </c>
      <c r="WCL1" t="s">
        <v>18586</v>
      </c>
      <c r="WCM1" t="s">
        <v>18587</v>
      </c>
      <c r="WCN1" t="s">
        <v>18588</v>
      </c>
      <c r="WCO1" t="s">
        <v>18589</v>
      </c>
      <c r="WCP1" t="s">
        <v>18590</v>
      </c>
      <c r="WCQ1" t="s">
        <v>18591</v>
      </c>
      <c r="WCR1" t="s">
        <v>18592</v>
      </c>
      <c r="WCS1" t="s">
        <v>18593</v>
      </c>
      <c r="WCT1" t="s">
        <v>18594</v>
      </c>
      <c r="WCU1" t="s">
        <v>18595</v>
      </c>
      <c r="WCV1" t="s">
        <v>18596</v>
      </c>
      <c r="WCW1" t="s">
        <v>18597</v>
      </c>
      <c r="WCX1" t="s">
        <v>18598</v>
      </c>
      <c r="WCY1" t="s">
        <v>18599</v>
      </c>
      <c r="WCZ1" t="s">
        <v>18600</v>
      </c>
      <c r="WDA1" t="s">
        <v>18601</v>
      </c>
      <c r="WDB1" t="s">
        <v>18602</v>
      </c>
      <c r="WDC1" t="s">
        <v>18603</v>
      </c>
      <c r="WDD1" t="s">
        <v>18604</v>
      </c>
      <c r="WDE1" t="s">
        <v>18605</v>
      </c>
      <c r="WDF1" t="s">
        <v>18606</v>
      </c>
      <c r="WDG1" t="s">
        <v>18607</v>
      </c>
      <c r="WDH1" t="s">
        <v>18608</v>
      </c>
      <c r="WDI1" t="s">
        <v>18609</v>
      </c>
      <c r="WDJ1" t="s">
        <v>18610</v>
      </c>
      <c r="WDK1" t="s">
        <v>18611</v>
      </c>
      <c r="WDL1" t="s">
        <v>18612</v>
      </c>
      <c r="WDM1" t="s">
        <v>18613</v>
      </c>
      <c r="WDN1" t="s">
        <v>18614</v>
      </c>
      <c r="WDO1" t="s">
        <v>18615</v>
      </c>
      <c r="WDP1" t="s">
        <v>18616</v>
      </c>
      <c r="WDQ1" t="s">
        <v>18617</v>
      </c>
      <c r="WDR1" t="s">
        <v>18618</v>
      </c>
      <c r="WDS1" t="s">
        <v>18619</v>
      </c>
      <c r="WDT1" t="s">
        <v>18620</v>
      </c>
      <c r="WDU1" t="s">
        <v>18621</v>
      </c>
      <c r="WDV1" t="s">
        <v>18622</v>
      </c>
      <c r="WDW1" t="s">
        <v>18623</v>
      </c>
      <c r="WDX1" t="s">
        <v>18624</v>
      </c>
      <c r="WDY1" t="s">
        <v>18625</v>
      </c>
      <c r="WDZ1" t="s">
        <v>18626</v>
      </c>
      <c r="WEA1" t="s">
        <v>18627</v>
      </c>
      <c r="WEB1" t="s">
        <v>18628</v>
      </c>
      <c r="WEC1" t="s">
        <v>18629</v>
      </c>
      <c r="WED1" t="s">
        <v>18630</v>
      </c>
      <c r="WEE1" t="s">
        <v>18631</v>
      </c>
      <c r="WEF1" t="s">
        <v>18632</v>
      </c>
      <c r="WEG1" t="s">
        <v>18633</v>
      </c>
      <c r="WEH1" t="s">
        <v>18634</v>
      </c>
      <c r="WEI1" t="s">
        <v>18635</v>
      </c>
      <c r="WEJ1" t="s">
        <v>18636</v>
      </c>
      <c r="WEK1" t="s">
        <v>18637</v>
      </c>
      <c r="WEL1" t="s">
        <v>18638</v>
      </c>
      <c r="WEM1" t="s">
        <v>18639</v>
      </c>
      <c r="WEN1" t="s">
        <v>18640</v>
      </c>
      <c r="WEO1" t="s">
        <v>18641</v>
      </c>
      <c r="WEP1" t="s">
        <v>18642</v>
      </c>
      <c r="WEQ1" t="s">
        <v>18643</v>
      </c>
      <c r="WER1" t="s">
        <v>18644</v>
      </c>
      <c r="WES1" t="s">
        <v>18645</v>
      </c>
      <c r="WET1" t="s">
        <v>18646</v>
      </c>
      <c r="WEU1" t="s">
        <v>18647</v>
      </c>
      <c r="WEV1" t="s">
        <v>18648</v>
      </c>
      <c r="WEW1" t="s">
        <v>18649</v>
      </c>
      <c r="WEX1" t="s">
        <v>18650</v>
      </c>
      <c r="WEY1" t="s">
        <v>18651</v>
      </c>
      <c r="WEZ1" t="s">
        <v>18652</v>
      </c>
      <c r="WFA1" t="s">
        <v>18653</v>
      </c>
      <c r="WFB1" t="s">
        <v>18654</v>
      </c>
      <c r="WFC1" t="s">
        <v>18655</v>
      </c>
      <c r="WFD1" t="s">
        <v>18656</v>
      </c>
      <c r="WFE1" t="s">
        <v>18657</v>
      </c>
      <c r="WFF1" t="s">
        <v>18658</v>
      </c>
      <c r="WFG1" t="s">
        <v>18659</v>
      </c>
      <c r="WFH1" t="s">
        <v>18660</v>
      </c>
      <c r="WFI1" t="s">
        <v>18661</v>
      </c>
      <c r="WFJ1" t="s">
        <v>18662</v>
      </c>
      <c r="WFK1" t="s">
        <v>18663</v>
      </c>
      <c r="WFL1" t="s">
        <v>18664</v>
      </c>
      <c r="WFM1" t="s">
        <v>18665</v>
      </c>
      <c r="WFN1" t="s">
        <v>18666</v>
      </c>
      <c r="WFO1" t="s">
        <v>18667</v>
      </c>
      <c r="WFP1" t="s">
        <v>18668</v>
      </c>
      <c r="WFQ1" t="s">
        <v>18669</v>
      </c>
      <c r="WFR1" t="s">
        <v>18670</v>
      </c>
      <c r="WFS1" t="s">
        <v>18671</v>
      </c>
      <c r="WFT1" t="s">
        <v>18672</v>
      </c>
      <c r="WFU1" t="s">
        <v>18673</v>
      </c>
      <c r="WFV1" t="s">
        <v>18674</v>
      </c>
      <c r="WFW1" t="s">
        <v>18675</v>
      </c>
      <c r="WFX1" t="s">
        <v>18676</v>
      </c>
      <c r="WFY1" t="s">
        <v>18677</v>
      </c>
      <c r="WFZ1" t="s">
        <v>18678</v>
      </c>
      <c r="WGA1" t="s">
        <v>18679</v>
      </c>
      <c r="WGB1" t="s">
        <v>18680</v>
      </c>
      <c r="WGC1" t="s">
        <v>18681</v>
      </c>
      <c r="WGD1" t="s">
        <v>18682</v>
      </c>
      <c r="WGE1" t="s">
        <v>18683</v>
      </c>
      <c r="WGF1" t="s">
        <v>18684</v>
      </c>
      <c r="WGG1" t="s">
        <v>18685</v>
      </c>
      <c r="WGH1" t="s">
        <v>18686</v>
      </c>
      <c r="WGI1" t="s">
        <v>18687</v>
      </c>
      <c r="WGJ1" t="s">
        <v>18688</v>
      </c>
      <c r="WGK1" t="s">
        <v>18689</v>
      </c>
      <c r="WGL1" t="s">
        <v>18690</v>
      </c>
      <c r="WGM1" t="s">
        <v>18691</v>
      </c>
      <c r="WGN1" t="s">
        <v>18692</v>
      </c>
      <c r="WGO1" t="s">
        <v>18693</v>
      </c>
      <c r="WGP1" t="s">
        <v>18694</v>
      </c>
      <c r="WGQ1" t="s">
        <v>18695</v>
      </c>
      <c r="WGR1" t="s">
        <v>18696</v>
      </c>
      <c r="WGS1" t="s">
        <v>18697</v>
      </c>
      <c r="WGT1" t="s">
        <v>18698</v>
      </c>
      <c r="WGU1" t="s">
        <v>18699</v>
      </c>
      <c r="WGV1" t="s">
        <v>18700</v>
      </c>
      <c r="WGW1" t="s">
        <v>18701</v>
      </c>
      <c r="WGX1" t="s">
        <v>18702</v>
      </c>
      <c r="WGY1" t="s">
        <v>18703</v>
      </c>
      <c r="WGZ1" t="s">
        <v>18704</v>
      </c>
      <c r="WHA1" t="s">
        <v>18705</v>
      </c>
      <c r="WHB1" t="s">
        <v>18706</v>
      </c>
      <c r="WHC1" t="s">
        <v>18707</v>
      </c>
      <c r="WHD1" t="s">
        <v>18708</v>
      </c>
      <c r="WHE1" t="s">
        <v>18709</v>
      </c>
      <c r="WHF1" t="s">
        <v>18710</v>
      </c>
      <c r="WHG1" t="s">
        <v>18711</v>
      </c>
      <c r="WHH1" t="s">
        <v>18712</v>
      </c>
      <c r="WHI1" t="s">
        <v>18713</v>
      </c>
      <c r="WHJ1" t="s">
        <v>18714</v>
      </c>
      <c r="WHK1" t="s">
        <v>18715</v>
      </c>
      <c r="WHL1" t="s">
        <v>18716</v>
      </c>
      <c r="WHM1" t="s">
        <v>18717</v>
      </c>
      <c r="WHN1" t="s">
        <v>18718</v>
      </c>
      <c r="WHO1" t="s">
        <v>18719</v>
      </c>
      <c r="WHP1" t="s">
        <v>18720</v>
      </c>
      <c r="WHQ1" t="s">
        <v>18721</v>
      </c>
      <c r="WHR1" t="s">
        <v>18722</v>
      </c>
      <c r="WHS1" t="s">
        <v>18723</v>
      </c>
      <c r="WHT1" t="s">
        <v>18724</v>
      </c>
      <c r="WHU1" t="s">
        <v>18725</v>
      </c>
      <c r="WHV1" t="s">
        <v>18726</v>
      </c>
      <c r="WHW1" t="s">
        <v>18727</v>
      </c>
      <c r="WHX1" t="s">
        <v>18728</v>
      </c>
      <c r="WHY1" t="s">
        <v>18729</v>
      </c>
      <c r="WHZ1" t="s">
        <v>18730</v>
      </c>
      <c r="WIA1" t="s">
        <v>18731</v>
      </c>
      <c r="WIB1" t="s">
        <v>18732</v>
      </c>
      <c r="WIC1" t="s">
        <v>18733</v>
      </c>
      <c r="WID1" t="s">
        <v>18734</v>
      </c>
      <c r="WIE1" t="s">
        <v>18735</v>
      </c>
      <c r="WIF1" t="s">
        <v>18736</v>
      </c>
      <c r="WIG1" t="s">
        <v>18737</v>
      </c>
      <c r="WIH1" t="s">
        <v>18738</v>
      </c>
      <c r="WII1" t="s">
        <v>18739</v>
      </c>
      <c r="WIJ1" t="s">
        <v>18740</v>
      </c>
      <c r="WIK1" t="s">
        <v>18741</v>
      </c>
      <c r="WIL1" t="s">
        <v>18742</v>
      </c>
      <c r="WIM1" t="s">
        <v>18743</v>
      </c>
      <c r="WIN1" t="s">
        <v>18744</v>
      </c>
      <c r="WIO1" t="s">
        <v>18745</v>
      </c>
      <c r="WIP1" t="s">
        <v>18746</v>
      </c>
      <c r="WIQ1" t="s">
        <v>18747</v>
      </c>
      <c r="WIR1" t="s">
        <v>18748</v>
      </c>
      <c r="WIS1" t="s">
        <v>18749</v>
      </c>
      <c r="WIT1" t="s">
        <v>18750</v>
      </c>
      <c r="WIU1" t="s">
        <v>18751</v>
      </c>
      <c r="WIV1" t="s">
        <v>18752</v>
      </c>
      <c r="WIW1" t="s">
        <v>18753</v>
      </c>
      <c r="WIX1" t="s">
        <v>18754</v>
      </c>
      <c r="WIY1" t="s">
        <v>18755</v>
      </c>
      <c r="WIZ1" t="s">
        <v>18756</v>
      </c>
      <c r="WJA1" t="s">
        <v>18757</v>
      </c>
      <c r="WJB1" t="s">
        <v>18758</v>
      </c>
      <c r="WJC1" t="s">
        <v>18759</v>
      </c>
      <c r="WJD1" t="s">
        <v>18760</v>
      </c>
      <c r="WJE1" t="s">
        <v>18761</v>
      </c>
      <c r="WJF1" t="s">
        <v>18762</v>
      </c>
      <c r="WJG1" t="s">
        <v>18763</v>
      </c>
      <c r="WJH1" t="s">
        <v>18764</v>
      </c>
      <c r="WJI1" t="s">
        <v>18765</v>
      </c>
      <c r="WJJ1" t="s">
        <v>18766</v>
      </c>
      <c r="WJK1" t="s">
        <v>18767</v>
      </c>
      <c r="WJL1" t="s">
        <v>18768</v>
      </c>
      <c r="WJM1" t="s">
        <v>18769</v>
      </c>
      <c r="WJN1" t="s">
        <v>18770</v>
      </c>
      <c r="WJO1" t="s">
        <v>18771</v>
      </c>
      <c r="WJP1" t="s">
        <v>18772</v>
      </c>
      <c r="WJQ1" t="s">
        <v>18773</v>
      </c>
      <c r="WJR1" t="s">
        <v>18774</v>
      </c>
      <c r="WJS1" t="s">
        <v>18775</v>
      </c>
      <c r="WJT1" t="s">
        <v>18776</v>
      </c>
      <c r="WJU1" t="s">
        <v>18777</v>
      </c>
      <c r="WJV1" t="s">
        <v>18778</v>
      </c>
      <c r="WJW1" t="s">
        <v>18779</v>
      </c>
      <c r="WJX1" t="s">
        <v>18780</v>
      </c>
      <c r="WJY1" t="s">
        <v>18781</v>
      </c>
      <c r="WJZ1" t="s">
        <v>18782</v>
      </c>
      <c r="WKA1" t="s">
        <v>18783</v>
      </c>
      <c r="WKB1" t="s">
        <v>18784</v>
      </c>
      <c r="WKC1" t="s">
        <v>18785</v>
      </c>
      <c r="WKD1" t="s">
        <v>18786</v>
      </c>
      <c r="WKE1" t="s">
        <v>18787</v>
      </c>
      <c r="WKF1" t="s">
        <v>18788</v>
      </c>
      <c r="WKG1" t="s">
        <v>18789</v>
      </c>
      <c r="WKH1" t="s">
        <v>18790</v>
      </c>
      <c r="WKI1" t="s">
        <v>18791</v>
      </c>
      <c r="WKJ1" t="s">
        <v>18792</v>
      </c>
      <c r="WKK1" t="s">
        <v>18793</v>
      </c>
      <c r="WKL1" t="s">
        <v>18794</v>
      </c>
      <c r="WKM1" t="s">
        <v>18795</v>
      </c>
      <c r="WKN1" t="s">
        <v>18796</v>
      </c>
      <c r="WKO1" t="s">
        <v>18797</v>
      </c>
      <c r="WKP1" t="s">
        <v>18798</v>
      </c>
      <c r="WKQ1" t="s">
        <v>18799</v>
      </c>
      <c r="WKR1" t="s">
        <v>18800</v>
      </c>
      <c r="WKS1" t="s">
        <v>18801</v>
      </c>
      <c r="WKT1" t="s">
        <v>18802</v>
      </c>
      <c r="WKU1" t="s">
        <v>18803</v>
      </c>
      <c r="WKV1" t="s">
        <v>18804</v>
      </c>
      <c r="WKW1" t="s">
        <v>18805</v>
      </c>
      <c r="WKX1" t="s">
        <v>18806</v>
      </c>
      <c r="WKY1" t="s">
        <v>18807</v>
      </c>
      <c r="WKZ1" t="s">
        <v>18808</v>
      </c>
      <c r="WLA1" t="s">
        <v>18809</v>
      </c>
      <c r="WLB1" t="s">
        <v>18810</v>
      </c>
      <c r="WLC1" t="s">
        <v>18811</v>
      </c>
      <c r="WLD1" t="s">
        <v>18812</v>
      </c>
      <c r="WLE1" t="s">
        <v>18813</v>
      </c>
      <c r="WLF1" t="s">
        <v>18814</v>
      </c>
      <c r="WLG1" t="s">
        <v>18815</v>
      </c>
      <c r="WLH1" t="s">
        <v>18816</v>
      </c>
      <c r="WLI1" t="s">
        <v>18817</v>
      </c>
      <c r="WLJ1" t="s">
        <v>18818</v>
      </c>
      <c r="WLK1" t="s">
        <v>18819</v>
      </c>
      <c r="WLL1" t="s">
        <v>18820</v>
      </c>
      <c r="WLM1" t="s">
        <v>18821</v>
      </c>
      <c r="WLN1" t="s">
        <v>18822</v>
      </c>
      <c r="WLO1" t="s">
        <v>18823</v>
      </c>
      <c r="WLP1" t="s">
        <v>18824</v>
      </c>
      <c r="WLQ1" t="s">
        <v>18825</v>
      </c>
      <c r="WLR1" t="s">
        <v>18826</v>
      </c>
      <c r="WLS1" t="s">
        <v>18827</v>
      </c>
      <c r="WLT1" t="s">
        <v>18828</v>
      </c>
      <c r="WLU1" t="s">
        <v>18829</v>
      </c>
      <c r="WLV1" t="s">
        <v>18830</v>
      </c>
      <c r="WLW1" t="s">
        <v>18831</v>
      </c>
      <c r="WLX1" t="s">
        <v>18832</v>
      </c>
      <c r="WLY1" t="s">
        <v>18833</v>
      </c>
      <c r="WLZ1" t="s">
        <v>18834</v>
      </c>
      <c r="WMA1" t="s">
        <v>18835</v>
      </c>
      <c r="WMB1" t="s">
        <v>18836</v>
      </c>
      <c r="WMC1" t="s">
        <v>18837</v>
      </c>
      <c r="WMD1" t="s">
        <v>18838</v>
      </c>
      <c r="WME1" t="s">
        <v>18839</v>
      </c>
      <c r="WMF1" t="s">
        <v>18840</v>
      </c>
      <c r="WMG1" t="s">
        <v>18841</v>
      </c>
      <c r="WMH1" t="s">
        <v>18842</v>
      </c>
      <c r="WMI1" t="s">
        <v>18843</v>
      </c>
      <c r="WMJ1" t="s">
        <v>18844</v>
      </c>
      <c r="WMK1" t="s">
        <v>18845</v>
      </c>
      <c r="WML1" t="s">
        <v>18846</v>
      </c>
      <c r="WMM1" t="s">
        <v>18847</v>
      </c>
      <c r="WMN1" t="s">
        <v>18848</v>
      </c>
      <c r="WMO1" t="s">
        <v>18849</v>
      </c>
      <c r="WMP1" t="s">
        <v>18850</v>
      </c>
      <c r="WMQ1" t="s">
        <v>18851</v>
      </c>
      <c r="WMR1" t="s">
        <v>18852</v>
      </c>
      <c r="WMS1" t="s">
        <v>18853</v>
      </c>
      <c r="WMT1" t="s">
        <v>18854</v>
      </c>
      <c r="WMU1" t="s">
        <v>18855</v>
      </c>
      <c r="WMV1" t="s">
        <v>18856</v>
      </c>
      <c r="WMW1" t="s">
        <v>18857</v>
      </c>
      <c r="WMX1" t="s">
        <v>18858</v>
      </c>
      <c r="WMY1" t="s">
        <v>18859</v>
      </c>
      <c r="WMZ1" t="s">
        <v>18860</v>
      </c>
      <c r="WNA1" t="s">
        <v>18861</v>
      </c>
      <c r="WNB1" t="s">
        <v>18862</v>
      </c>
      <c r="WNC1" t="s">
        <v>18863</v>
      </c>
      <c r="WND1" t="s">
        <v>18864</v>
      </c>
      <c r="WNE1" t="s">
        <v>18865</v>
      </c>
      <c r="WNF1" t="s">
        <v>18866</v>
      </c>
      <c r="WNG1" t="s">
        <v>18867</v>
      </c>
      <c r="WNH1" t="s">
        <v>18868</v>
      </c>
      <c r="WNI1" t="s">
        <v>18869</v>
      </c>
      <c r="WNJ1" t="s">
        <v>18870</v>
      </c>
      <c r="WNK1" t="s">
        <v>18871</v>
      </c>
      <c r="WNL1" t="s">
        <v>18872</v>
      </c>
      <c r="WNM1" t="s">
        <v>18873</v>
      </c>
      <c r="WNN1" t="s">
        <v>18874</v>
      </c>
      <c r="WNO1" t="s">
        <v>18875</v>
      </c>
      <c r="WNP1" t="s">
        <v>18876</v>
      </c>
      <c r="WNQ1" t="s">
        <v>18877</v>
      </c>
      <c r="WNR1" t="s">
        <v>18878</v>
      </c>
      <c r="WNS1" t="s">
        <v>18879</v>
      </c>
      <c r="WNT1" t="s">
        <v>18880</v>
      </c>
      <c r="WNU1" t="s">
        <v>18881</v>
      </c>
      <c r="WNV1" t="s">
        <v>18882</v>
      </c>
      <c r="WNW1" t="s">
        <v>18883</v>
      </c>
      <c r="WNX1" t="s">
        <v>18884</v>
      </c>
      <c r="WNY1" t="s">
        <v>18885</v>
      </c>
      <c r="WNZ1" t="s">
        <v>18886</v>
      </c>
      <c r="WOA1" t="s">
        <v>18887</v>
      </c>
      <c r="WOB1" t="s">
        <v>18888</v>
      </c>
      <c r="WOC1" t="s">
        <v>18889</v>
      </c>
      <c r="WOD1" t="s">
        <v>18890</v>
      </c>
      <c r="WOE1" t="s">
        <v>18891</v>
      </c>
      <c r="WOF1" t="s">
        <v>18892</v>
      </c>
      <c r="WOG1" t="s">
        <v>18893</v>
      </c>
      <c r="WOH1" t="s">
        <v>18894</v>
      </c>
      <c r="WOI1" t="s">
        <v>18895</v>
      </c>
      <c r="WOJ1" t="s">
        <v>18896</v>
      </c>
      <c r="WOK1" t="s">
        <v>18897</v>
      </c>
      <c r="WOL1" t="s">
        <v>18898</v>
      </c>
      <c r="WOM1" t="s">
        <v>18899</v>
      </c>
      <c r="WON1" t="s">
        <v>18900</v>
      </c>
      <c r="WOO1" t="s">
        <v>18901</v>
      </c>
      <c r="WOP1" t="s">
        <v>18902</v>
      </c>
      <c r="WOQ1" t="s">
        <v>18903</v>
      </c>
      <c r="WOR1" t="s">
        <v>18904</v>
      </c>
      <c r="WOS1" t="s">
        <v>18905</v>
      </c>
      <c r="WOT1" t="s">
        <v>18906</v>
      </c>
      <c r="WOU1" t="s">
        <v>18907</v>
      </c>
      <c r="WOV1" t="s">
        <v>18908</v>
      </c>
      <c r="WOW1" t="s">
        <v>18909</v>
      </c>
      <c r="WOX1" t="s">
        <v>18910</v>
      </c>
      <c r="WOY1" t="s">
        <v>18911</v>
      </c>
      <c r="WOZ1" t="s">
        <v>18912</v>
      </c>
      <c r="WPA1" t="s">
        <v>18913</v>
      </c>
      <c r="WPB1" t="s">
        <v>18914</v>
      </c>
      <c r="WPC1" t="s">
        <v>18915</v>
      </c>
      <c r="WPD1" t="s">
        <v>18916</v>
      </c>
      <c r="WPE1" t="s">
        <v>18917</v>
      </c>
      <c r="WPF1" t="s">
        <v>18918</v>
      </c>
      <c r="WPG1" t="s">
        <v>18919</v>
      </c>
      <c r="WPH1" t="s">
        <v>18920</v>
      </c>
      <c r="WPI1" t="s">
        <v>18921</v>
      </c>
      <c r="WPJ1" t="s">
        <v>18922</v>
      </c>
      <c r="WPK1" t="s">
        <v>18923</v>
      </c>
      <c r="WPL1" t="s">
        <v>18924</v>
      </c>
      <c r="WPM1" t="s">
        <v>18925</v>
      </c>
      <c r="WPN1" t="s">
        <v>18926</v>
      </c>
      <c r="WPO1" t="s">
        <v>18927</v>
      </c>
      <c r="WPP1" t="s">
        <v>18928</v>
      </c>
      <c r="WPQ1" t="s">
        <v>18929</v>
      </c>
      <c r="WPR1" t="s">
        <v>18930</v>
      </c>
      <c r="WPS1" t="s">
        <v>18931</v>
      </c>
      <c r="WPT1" t="s">
        <v>18932</v>
      </c>
      <c r="WPU1" t="s">
        <v>18933</v>
      </c>
      <c r="WPV1" t="s">
        <v>18934</v>
      </c>
      <c r="WPW1" t="s">
        <v>18935</v>
      </c>
      <c r="WPX1" t="s">
        <v>18936</v>
      </c>
      <c r="WPY1" t="s">
        <v>18937</v>
      </c>
      <c r="WPZ1" t="s">
        <v>18938</v>
      </c>
      <c r="WQA1" t="s">
        <v>18939</v>
      </c>
      <c r="WQB1" t="s">
        <v>18940</v>
      </c>
      <c r="WQC1" t="s">
        <v>18941</v>
      </c>
      <c r="WQD1" t="s">
        <v>18942</v>
      </c>
      <c r="WQE1" t="s">
        <v>18943</v>
      </c>
      <c r="WQF1" t="s">
        <v>18944</v>
      </c>
      <c r="WQG1" t="s">
        <v>18945</v>
      </c>
      <c r="WQH1" t="s">
        <v>18946</v>
      </c>
      <c r="WQI1" t="s">
        <v>18947</v>
      </c>
      <c r="WQJ1" t="s">
        <v>18948</v>
      </c>
      <c r="WQK1" t="s">
        <v>18949</v>
      </c>
      <c r="WQL1" t="s">
        <v>18950</v>
      </c>
      <c r="WQM1" t="s">
        <v>18951</v>
      </c>
      <c r="WQN1" t="s">
        <v>18952</v>
      </c>
      <c r="WQO1" t="s">
        <v>18953</v>
      </c>
      <c r="WQP1" t="s">
        <v>18954</v>
      </c>
      <c r="WQQ1" t="s">
        <v>18955</v>
      </c>
      <c r="WQR1" t="s">
        <v>18956</v>
      </c>
      <c r="WQS1" t="s">
        <v>18957</v>
      </c>
      <c r="WQT1" t="s">
        <v>18958</v>
      </c>
      <c r="WQU1" t="s">
        <v>18959</v>
      </c>
      <c r="WQV1" t="s">
        <v>18960</v>
      </c>
      <c r="WQW1" t="s">
        <v>18961</v>
      </c>
      <c r="WQX1" t="s">
        <v>18962</v>
      </c>
      <c r="WQY1" t="s">
        <v>18963</v>
      </c>
      <c r="WQZ1" t="s">
        <v>18964</v>
      </c>
      <c r="WRA1" t="s">
        <v>18965</v>
      </c>
      <c r="WRB1" t="s">
        <v>18966</v>
      </c>
      <c r="WRC1" t="s">
        <v>18967</v>
      </c>
      <c r="WRD1" t="s">
        <v>18968</v>
      </c>
      <c r="WRE1" t="s">
        <v>18969</v>
      </c>
      <c r="WRF1" t="s">
        <v>18970</v>
      </c>
      <c r="WRG1" t="s">
        <v>18971</v>
      </c>
      <c r="WRH1" t="s">
        <v>18972</v>
      </c>
      <c r="WRI1" t="s">
        <v>18973</v>
      </c>
      <c r="WRJ1" t="s">
        <v>18974</v>
      </c>
      <c r="WRK1" t="s">
        <v>18975</v>
      </c>
      <c r="WRL1" t="s">
        <v>18976</v>
      </c>
      <c r="WRM1" t="s">
        <v>18977</v>
      </c>
      <c r="WRN1" t="s">
        <v>18978</v>
      </c>
      <c r="WRO1" t="s">
        <v>18979</v>
      </c>
      <c r="WRP1" t="s">
        <v>18980</v>
      </c>
      <c r="WRQ1" t="s">
        <v>18981</v>
      </c>
      <c r="WRR1" t="s">
        <v>18982</v>
      </c>
      <c r="WRS1" t="s">
        <v>18983</v>
      </c>
      <c r="WRT1" t="s">
        <v>18984</v>
      </c>
      <c r="WRU1" t="s">
        <v>18985</v>
      </c>
      <c r="WRV1" t="s">
        <v>18986</v>
      </c>
      <c r="WRW1" t="s">
        <v>18987</v>
      </c>
      <c r="WRX1" t="s">
        <v>18988</v>
      </c>
      <c r="WRY1" t="s">
        <v>18989</v>
      </c>
      <c r="WRZ1" t="s">
        <v>18990</v>
      </c>
      <c r="WSA1" t="s">
        <v>18991</v>
      </c>
      <c r="WSB1" t="s">
        <v>18992</v>
      </c>
      <c r="WSC1" t="s">
        <v>18993</v>
      </c>
      <c r="WSD1" t="s">
        <v>18994</v>
      </c>
      <c r="WSE1" t="s">
        <v>18995</v>
      </c>
      <c r="WSF1" t="s">
        <v>18996</v>
      </c>
      <c r="WSG1" t="s">
        <v>18997</v>
      </c>
      <c r="WSH1" t="s">
        <v>18998</v>
      </c>
      <c r="WSI1" t="s">
        <v>18999</v>
      </c>
      <c r="WSJ1" t="s">
        <v>19000</v>
      </c>
      <c r="WSK1" t="s">
        <v>19001</v>
      </c>
      <c r="WSL1" t="s">
        <v>19002</v>
      </c>
      <c r="WSM1" t="s">
        <v>19003</v>
      </c>
      <c r="WSN1" t="s">
        <v>19004</v>
      </c>
      <c r="WSO1" t="s">
        <v>19005</v>
      </c>
      <c r="WSP1" t="s">
        <v>19006</v>
      </c>
      <c r="WSQ1" t="s">
        <v>19007</v>
      </c>
      <c r="WSR1" t="s">
        <v>19008</v>
      </c>
      <c r="WSS1" t="s">
        <v>19009</v>
      </c>
      <c r="WST1" t="s">
        <v>19010</v>
      </c>
      <c r="WSU1" t="s">
        <v>19011</v>
      </c>
      <c r="WSV1" t="s">
        <v>19012</v>
      </c>
      <c r="WSW1" t="s">
        <v>19013</v>
      </c>
      <c r="WSX1" t="s">
        <v>19014</v>
      </c>
      <c r="WSY1" t="s">
        <v>19015</v>
      </c>
      <c r="WSZ1" t="s">
        <v>19016</v>
      </c>
      <c r="WTA1" t="s">
        <v>19017</v>
      </c>
      <c r="WTB1" t="s">
        <v>19018</v>
      </c>
      <c r="WTC1" t="s">
        <v>19019</v>
      </c>
      <c r="WTD1" t="s">
        <v>19020</v>
      </c>
      <c r="WTE1" t="s">
        <v>19021</v>
      </c>
      <c r="WTF1" t="s">
        <v>19022</v>
      </c>
      <c r="WTG1" t="s">
        <v>19023</v>
      </c>
      <c r="WTH1" t="s">
        <v>19024</v>
      </c>
      <c r="WTI1" t="s">
        <v>19025</v>
      </c>
      <c r="WTJ1" t="s">
        <v>19026</v>
      </c>
      <c r="WTK1" t="s">
        <v>19027</v>
      </c>
      <c r="WTL1" t="s">
        <v>19028</v>
      </c>
      <c r="WTM1" t="s">
        <v>19029</v>
      </c>
      <c r="WTN1" t="s">
        <v>19030</v>
      </c>
      <c r="WTO1" t="s">
        <v>19031</v>
      </c>
      <c r="WTP1" t="s">
        <v>19032</v>
      </c>
      <c r="WTQ1" t="s">
        <v>19033</v>
      </c>
      <c r="WTR1" t="s">
        <v>19034</v>
      </c>
      <c r="WTS1" t="s">
        <v>19035</v>
      </c>
      <c r="WTT1" t="s">
        <v>19036</v>
      </c>
      <c r="WTU1" t="s">
        <v>19037</v>
      </c>
      <c r="WTV1" t="s">
        <v>19038</v>
      </c>
      <c r="WTW1" t="s">
        <v>19039</v>
      </c>
      <c r="WTX1" t="s">
        <v>19040</v>
      </c>
      <c r="WTY1" t="s">
        <v>19041</v>
      </c>
      <c r="WTZ1" t="s">
        <v>19042</v>
      </c>
      <c r="WUA1" t="s">
        <v>19043</v>
      </c>
      <c r="WUB1" t="s">
        <v>19044</v>
      </c>
      <c r="WUC1" t="s">
        <v>19045</v>
      </c>
      <c r="WUD1" t="s">
        <v>19046</v>
      </c>
      <c r="WUE1" t="s">
        <v>19047</v>
      </c>
      <c r="WUF1" t="s">
        <v>19048</v>
      </c>
      <c r="WUG1" t="s">
        <v>19049</v>
      </c>
      <c r="WUH1" t="s">
        <v>19050</v>
      </c>
      <c r="WUI1" t="s">
        <v>19051</v>
      </c>
      <c r="WUJ1" t="s">
        <v>19052</v>
      </c>
      <c r="WUK1" t="s">
        <v>19053</v>
      </c>
      <c r="WUL1" t="s">
        <v>19054</v>
      </c>
      <c r="WUM1" t="s">
        <v>19055</v>
      </c>
      <c r="WUN1" t="s">
        <v>19056</v>
      </c>
      <c r="WUO1" t="s">
        <v>19057</v>
      </c>
      <c r="WUP1" t="s">
        <v>19058</v>
      </c>
      <c r="WUQ1" t="s">
        <v>19059</v>
      </c>
      <c r="WUR1" t="s">
        <v>19060</v>
      </c>
      <c r="WUS1" t="s">
        <v>19061</v>
      </c>
      <c r="WUT1" t="s">
        <v>19062</v>
      </c>
      <c r="WUU1" t="s">
        <v>19063</v>
      </c>
      <c r="WUV1" t="s">
        <v>19064</v>
      </c>
      <c r="WUW1" t="s">
        <v>19065</v>
      </c>
      <c r="WUX1" t="s">
        <v>19066</v>
      </c>
      <c r="WUY1" t="s">
        <v>19067</v>
      </c>
      <c r="WUZ1" t="s">
        <v>19068</v>
      </c>
      <c r="WVA1" t="s">
        <v>19069</v>
      </c>
      <c r="WVB1" t="s">
        <v>19070</v>
      </c>
      <c r="WVC1" t="s">
        <v>19071</v>
      </c>
      <c r="WVD1" t="s">
        <v>19072</v>
      </c>
      <c r="WVE1" t="s">
        <v>19073</v>
      </c>
      <c r="WVF1" t="s">
        <v>19074</v>
      </c>
      <c r="WVG1" t="s">
        <v>19075</v>
      </c>
      <c r="WVH1" t="s">
        <v>19076</v>
      </c>
      <c r="WVI1" t="s">
        <v>19077</v>
      </c>
      <c r="WVJ1" t="s">
        <v>19078</v>
      </c>
      <c r="WVK1" t="s">
        <v>19079</v>
      </c>
      <c r="WVL1" t="s">
        <v>19080</v>
      </c>
      <c r="WVM1" t="s">
        <v>19081</v>
      </c>
      <c r="WVN1" t="s">
        <v>19082</v>
      </c>
      <c r="WVO1" t="s">
        <v>19083</v>
      </c>
      <c r="WVP1" t="s">
        <v>19084</v>
      </c>
      <c r="WVQ1" t="s">
        <v>19085</v>
      </c>
      <c r="WVR1" t="s">
        <v>19086</v>
      </c>
      <c r="WVS1" t="s">
        <v>19087</v>
      </c>
      <c r="WVT1" t="s">
        <v>19088</v>
      </c>
      <c r="WVU1" t="s">
        <v>19089</v>
      </c>
      <c r="WVV1" t="s">
        <v>19090</v>
      </c>
      <c r="WVW1" t="s">
        <v>19091</v>
      </c>
      <c r="WVX1" t="s">
        <v>19092</v>
      </c>
      <c r="WVY1" t="s">
        <v>19093</v>
      </c>
      <c r="WVZ1" t="s">
        <v>19094</v>
      </c>
      <c r="WWA1" t="s">
        <v>19095</v>
      </c>
      <c r="WWB1" t="s">
        <v>19096</v>
      </c>
      <c r="WWC1" t="s">
        <v>19097</v>
      </c>
      <c r="WWD1" t="s">
        <v>19098</v>
      </c>
      <c r="WWE1" t="s">
        <v>19099</v>
      </c>
      <c r="WWF1" t="s">
        <v>19100</v>
      </c>
      <c r="WWG1" t="s">
        <v>19101</v>
      </c>
      <c r="WWH1" t="s">
        <v>19102</v>
      </c>
      <c r="WWI1" t="s">
        <v>19103</v>
      </c>
      <c r="WWJ1" t="s">
        <v>19104</v>
      </c>
      <c r="WWK1" t="s">
        <v>19105</v>
      </c>
      <c r="WWL1" t="s">
        <v>19106</v>
      </c>
      <c r="WWM1" t="s">
        <v>19107</v>
      </c>
      <c r="WWN1" t="s">
        <v>19108</v>
      </c>
      <c r="WWO1" t="s">
        <v>19109</v>
      </c>
      <c r="WWP1" t="s">
        <v>19110</v>
      </c>
      <c r="WWQ1" t="s">
        <v>19111</v>
      </c>
      <c r="WWR1" t="s">
        <v>19112</v>
      </c>
      <c r="WWS1" t="s">
        <v>19113</v>
      </c>
      <c r="WWT1" t="s">
        <v>19114</v>
      </c>
      <c r="WWU1" t="s">
        <v>19115</v>
      </c>
      <c r="WWV1" t="s">
        <v>19116</v>
      </c>
      <c r="WWW1" t="s">
        <v>19117</v>
      </c>
      <c r="WWX1" t="s">
        <v>19118</v>
      </c>
      <c r="WWY1" t="s">
        <v>19119</v>
      </c>
      <c r="WWZ1" t="s">
        <v>19120</v>
      </c>
      <c r="WXA1" t="s">
        <v>19121</v>
      </c>
      <c r="WXB1" t="s">
        <v>19122</v>
      </c>
      <c r="WXC1" t="s">
        <v>19123</v>
      </c>
      <c r="WXD1" t="s">
        <v>19124</v>
      </c>
      <c r="WXE1" t="s">
        <v>19125</v>
      </c>
      <c r="WXF1" t="s">
        <v>19126</v>
      </c>
      <c r="WXG1" t="s">
        <v>19127</v>
      </c>
      <c r="WXH1" t="s">
        <v>19128</v>
      </c>
      <c r="WXI1" t="s">
        <v>19129</v>
      </c>
      <c r="WXJ1" t="s">
        <v>19130</v>
      </c>
      <c r="WXK1" t="s">
        <v>19131</v>
      </c>
      <c r="WXL1" t="s">
        <v>19132</v>
      </c>
      <c r="WXM1" t="s">
        <v>19133</v>
      </c>
      <c r="WXN1" t="s">
        <v>19134</v>
      </c>
      <c r="WXO1" t="s">
        <v>19135</v>
      </c>
      <c r="WXP1" t="s">
        <v>19136</v>
      </c>
      <c r="WXQ1" t="s">
        <v>19137</v>
      </c>
      <c r="WXR1" t="s">
        <v>19138</v>
      </c>
      <c r="WXS1" t="s">
        <v>19139</v>
      </c>
      <c r="WXT1" t="s">
        <v>19140</v>
      </c>
      <c r="WXU1" t="s">
        <v>19141</v>
      </c>
      <c r="WXV1" t="s">
        <v>19142</v>
      </c>
      <c r="WXW1" t="s">
        <v>19143</v>
      </c>
      <c r="WXX1" t="s">
        <v>19144</v>
      </c>
      <c r="WXY1" t="s">
        <v>19145</v>
      </c>
      <c r="WXZ1" t="s">
        <v>19146</v>
      </c>
      <c r="WYA1" t="s">
        <v>19147</v>
      </c>
      <c r="WYB1" t="s">
        <v>19148</v>
      </c>
      <c r="WYC1" t="s">
        <v>19149</v>
      </c>
      <c r="WYD1" t="s">
        <v>19150</v>
      </c>
      <c r="WYE1" t="s">
        <v>19151</v>
      </c>
      <c r="WYF1" t="s">
        <v>19152</v>
      </c>
      <c r="WYG1" t="s">
        <v>19153</v>
      </c>
      <c r="WYH1" t="s">
        <v>19154</v>
      </c>
      <c r="WYI1" t="s">
        <v>19155</v>
      </c>
      <c r="WYJ1" t="s">
        <v>19156</v>
      </c>
      <c r="WYK1" t="s">
        <v>19157</v>
      </c>
      <c r="WYL1" t="s">
        <v>19158</v>
      </c>
      <c r="WYM1" t="s">
        <v>19159</v>
      </c>
      <c r="WYN1" t="s">
        <v>19160</v>
      </c>
      <c r="WYO1" t="s">
        <v>19161</v>
      </c>
      <c r="WYP1" t="s">
        <v>19162</v>
      </c>
      <c r="WYQ1" t="s">
        <v>19163</v>
      </c>
      <c r="WYR1" t="s">
        <v>19164</v>
      </c>
      <c r="WYS1" t="s">
        <v>19165</v>
      </c>
      <c r="WYT1" t="s">
        <v>19166</v>
      </c>
      <c r="WYU1" t="s">
        <v>19167</v>
      </c>
      <c r="WYV1" t="s">
        <v>19168</v>
      </c>
      <c r="WYW1" t="s">
        <v>19169</v>
      </c>
      <c r="WYX1" t="s">
        <v>19170</v>
      </c>
      <c r="WYY1" t="s">
        <v>19171</v>
      </c>
      <c r="WYZ1" t="s">
        <v>19172</v>
      </c>
      <c r="WZA1" t="s">
        <v>19173</v>
      </c>
      <c r="WZB1" t="s">
        <v>19174</v>
      </c>
      <c r="WZC1" t="s">
        <v>19175</v>
      </c>
      <c r="WZD1" t="s">
        <v>19176</v>
      </c>
      <c r="WZE1" t="s">
        <v>19177</v>
      </c>
      <c r="WZF1" t="s">
        <v>19178</v>
      </c>
      <c r="WZG1" t="s">
        <v>19179</v>
      </c>
      <c r="WZH1" t="s">
        <v>19180</v>
      </c>
      <c r="WZI1" t="s">
        <v>19181</v>
      </c>
      <c r="WZJ1" t="s">
        <v>19182</v>
      </c>
      <c r="WZK1" t="s">
        <v>19183</v>
      </c>
      <c r="WZL1" t="s">
        <v>19184</v>
      </c>
      <c r="WZM1" t="s">
        <v>19185</v>
      </c>
      <c r="WZN1" t="s">
        <v>19186</v>
      </c>
      <c r="WZO1" t="s">
        <v>19187</v>
      </c>
      <c r="WZP1" t="s">
        <v>19188</v>
      </c>
      <c r="WZQ1" t="s">
        <v>19189</v>
      </c>
      <c r="WZR1" t="s">
        <v>19190</v>
      </c>
      <c r="WZS1" t="s">
        <v>19191</v>
      </c>
      <c r="WZT1" t="s">
        <v>19192</v>
      </c>
      <c r="WZU1" t="s">
        <v>19193</v>
      </c>
      <c r="WZV1" t="s">
        <v>19194</v>
      </c>
      <c r="WZW1" t="s">
        <v>19195</v>
      </c>
      <c r="WZX1" t="s">
        <v>19196</v>
      </c>
      <c r="WZY1" t="s">
        <v>19197</v>
      </c>
      <c r="WZZ1" t="s">
        <v>19198</v>
      </c>
      <c r="XAA1" t="s">
        <v>19199</v>
      </c>
      <c r="XAB1" t="s">
        <v>19200</v>
      </c>
      <c r="XAC1" t="s">
        <v>19201</v>
      </c>
      <c r="XAD1" t="s">
        <v>19202</v>
      </c>
      <c r="XAE1" t="s">
        <v>19203</v>
      </c>
      <c r="XAF1" t="s">
        <v>19204</v>
      </c>
      <c r="XAG1" t="s">
        <v>19205</v>
      </c>
      <c r="XAH1" t="s">
        <v>19206</v>
      </c>
      <c r="XAI1" t="s">
        <v>19207</v>
      </c>
      <c r="XAJ1" t="s">
        <v>19208</v>
      </c>
      <c r="XAK1" t="s">
        <v>19209</v>
      </c>
      <c r="XAL1" t="s">
        <v>19210</v>
      </c>
      <c r="XAM1" t="s">
        <v>19211</v>
      </c>
      <c r="XAN1" t="s">
        <v>19212</v>
      </c>
      <c r="XAO1" t="s">
        <v>19213</v>
      </c>
      <c r="XAP1" t="s">
        <v>19214</v>
      </c>
      <c r="XAQ1" t="s">
        <v>19215</v>
      </c>
      <c r="XAR1" t="s">
        <v>19216</v>
      </c>
      <c r="XAS1" t="s">
        <v>19217</v>
      </c>
      <c r="XAT1" t="s">
        <v>19218</v>
      </c>
      <c r="XAU1" t="s">
        <v>19219</v>
      </c>
      <c r="XAV1" t="s">
        <v>19220</v>
      </c>
      <c r="XAW1" t="s">
        <v>19221</v>
      </c>
      <c r="XAX1" t="s">
        <v>19222</v>
      </c>
      <c r="XAY1" t="s">
        <v>19223</v>
      </c>
      <c r="XAZ1" t="s">
        <v>19224</v>
      </c>
      <c r="XBA1" t="s">
        <v>19225</v>
      </c>
      <c r="XBB1" t="s">
        <v>19226</v>
      </c>
      <c r="XBC1" t="s">
        <v>19227</v>
      </c>
      <c r="XBD1" t="s">
        <v>19228</v>
      </c>
      <c r="XBE1" t="s">
        <v>19229</v>
      </c>
      <c r="XBF1" t="s">
        <v>19230</v>
      </c>
      <c r="XBG1" t="s">
        <v>19231</v>
      </c>
      <c r="XBH1" t="s">
        <v>19232</v>
      </c>
      <c r="XBI1" t="s">
        <v>19233</v>
      </c>
      <c r="XBJ1" t="s">
        <v>19234</v>
      </c>
      <c r="XBK1" t="s">
        <v>19235</v>
      </c>
      <c r="XBL1" t="s">
        <v>19236</v>
      </c>
      <c r="XBM1" t="s">
        <v>19237</v>
      </c>
      <c r="XBN1" t="s">
        <v>19238</v>
      </c>
      <c r="XBO1" t="s">
        <v>19239</v>
      </c>
      <c r="XBP1" t="s">
        <v>19240</v>
      </c>
      <c r="XBQ1" t="s">
        <v>19241</v>
      </c>
      <c r="XBR1" t="s">
        <v>19242</v>
      </c>
      <c r="XBS1" t="s">
        <v>19243</v>
      </c>
      <c r="XBT1" t="s">
        <v>19244</v>
      </c>
      <c r="XBU1" t="s">
        <v>19245</v>
      </c>
      <c r="XBV1" t="s">
        <v>19246</v>
      </c>
      <c r="XBW1" t="s">
        <v>19247</v>
      </c>
      <c r="XBX1" t="s">
        <v>19248</v>
      </c>
      <c r="XBY1" t="s">
        <v>19249</v>
      </c>
      <c r="XBZ1" t="s">
        <v>19250</v>
      </c>
      <c r="XCA1" t="s">
        <v>19251</v>
      </c>
      <c r="XCB1" t="s">
        <v>19252</v>
      </c>
      <c r="XCC1" t="s">
        <v>19253</v>
      </c>
      <c r="XCD1" t="s">
        <v>19254</v>
      </c>
      <c r="XCE1" t="s">
        <v>19255</v>
      </c>
      <c r="XCF1" t="s">
        <v>19256</v>
      </c>
      <c r="XCG1" t="s">
        <v>19257</v>
      </c>
      <c r="XCH1" t="s">
        <v>19258</v>
      </c>
      <c r="XCI1" t="s">
        <v>19259</v>
      </c>
      <c r="XCJ1" t="s">
        <v>19260</v>
      </c>
      <c r="XCK1" t="s">
        <v>19261</v>
      </c>
      <c r="XCL1" t="s">
        <v>19262</v>
      </c>
      <c r="XCM1" t="s">
        <v>19263</v>
      </c>
      <c r="XCN1" t="s">
        <v>19264</v>
      </c>
      <c r="XCO1" t="s">
        <v>19265</v>
      </c>
      <c r="XCP1" t="s">
        <v>19266</v>
      </c>
      <c r="XCQ1" t="s">
        <v>19267</v>
      </c>
      <c r="XCR1" t="s">
        <v>19268</v>
      </c>
      <c r="XCS1" t="s">
        <v>19269</v>
      </c>
      <c r="XCT1" t="s">
        <v>19270</v>
      </c>
      <c r="XCU1" t="s">
        <v>19271</v>
      </c>
      <c r="XCV1" t="s">
        <v>19272</v>
      </c>
      <c r="XCW1" t="s">
        <v>19273</v>
      </c>
      <c r="XCX1" t="s">
        <v>19274</v>
      </c>
      <c r="XCY1" t="s">
        <v>19275</v>
      </c>
      <c r="XCZ1" t="s">
        <v>19276</v>
      </c>
      <c r="XDA1" t="s">
        <v>19277</v>
      </c>
      <c r="XDB1" t="s">
        <v>19278</v>
      </c>
      <c r="XDC1" t="s">
        <v>19279</v>
      </c>
      <c r="XDD1" t="s">
        <v>19280</v>
      </c>
      <c r="XDE1" t="s">
        <v>19281</v>
      </c>
      <c r="XDF1" t="s">
        <v>19282</v>
      </c>
      <c r="XDG1" t="s">
        <v>19283</v>
      </c>
      <c r="XDH1" t="s">
        <v>19284</v>
      </c>
      <c r="XDI1" t="s">
        <v>19285</v>
      </c>
      <c r="XDJ1" t="s">
        <v>19286</v>
      </c>
      <c r="XDK1" t="s">
        <v>19287</v>
      </c>
      <c r="XDL1" t="s">
        <v>19288</v>
      </c>
      <c r="XDM1" t="s">
        <v>19289</v>
      </c>
      <c r="XDN1" t="s">
        <v>19290</v>
      </c>
      <c r="XDO1" t="s">
        <v>19291</v>
      </c>
      <c r="XDP1" t="s">
        <v>19292</v>
      </c>
      <c r="XDQ1" t="s">
        <v>19293</v>
      </c>
      <c r="XDR1" t="s">
        <v>19294</v>
      </c>
      <c r="XDS1" t="s">
        <v>19295</v>
      </c>
      <c r="XDT1" t="s">
        <v>19296</v>
      </c>
      <c r="XDU1" t="s">
        <v>19297</v>
      </c>
      <c r="XDV1" t="s">
        <v>19298</v>
      </c>
      <c r="XDW1" t="s">
        <v>19299</v>
      </c>
      <c r="XDX1" t="s">
        <v>19300</v>
      </c>
      <c r="XDY1" t="s">
        <v>19301</v>
      </c>
      <c r="XDZ1" t="s">
        <v>19302</v>
      </c>
      <c r="XEA1" t="s">
        <v>19303</v>
      </c>
      <c r="XEB1" t="s">
        <v>19304</v>
      </c>
      <c r="XEC1" t="s">
        <v>19305</v>
      </c>
      <c r="XED1" t="s">
        <v>19306</v>
      </c>
      <c r="XEE1" t="s">
        <v>19307</v>
      </c>
      <c r="XEF1" t="s">
        <v>19308</v>
      </c>
      <c r="XEG1" t="s">
        <v>19309</v>
      </c>
      <c r="XEH1" t="s">
        <v>19310</v>
      </c>
      <c r="XEI1" t="s">
        <v>19311</v>
      </c>
      <c r="XEJ1" t="s">
        <v>19312</v>
      </c>
      <c r="XEK1" t="s">
        <v>19313</v>
      </c>
      <c r="XEL1" t="s">
        <v>19314</v>
      </c>
      <c r="XEM1" t="s">
        <v>19315</v>
      </c>
      <c r="XEN1" t="s">
        <v>19316</v>
      </c>
      <c r="XEO1" t="s">
        <v>19317</v>
      </c>
      <c r="XEP1" t="s">
        <v>19318</v>
      </c>
      <c r="XEQ1" t="s">
        <v>19319</v>
      </c>
      <c r="XER1" t="s">
        <v>19320</v>
      </c>
      <c r="XES1" t="s">
        <v>19321</v>
      </c>
      <c r="XET1" t="s">
        <v>19322</v>
      </c>
      <c r="XEU1" t="s">
        <v>19323</v>
      </c>
      <c r="XEV1" t="s">
        <v>19324</v>
      </c>
      <c r="XEW1" t="s">
        <v>19325</v>
      </c>
      <c r="XEX1" t="s">
        <v>19326</v>
      </c>
      <c r="XEY1" t="s">
        <v>19327</v>
      </c>
      <c r="XEZ1" t="s">
        <v>19328</v>
      </c>
      <c r="XFA1" t="s">
        <v>19329</v>
      </c>
      <c r="XFB1" t="s">
        <v>19330</v>
      </c>
      <c r="XFC1" t="s">
        <v>19331</v>
      </c>
      <c r="XFD1" t="s">
        <v>19332</v>
      </c>
    </row>
    <row r="2" spans="1:16384" x14ac:dyDescent="0.35">
      <c r="A2" t="s">
        <v>2856</v>
      </c>
      <c r="B2" t="s">
        <v>2857</v>
      </c>
      <c r="C2" t="s">
        <v>2858</v>
      </c>
      <c r="D2" t="s">
        <v>322</v>
      </c>
      <c r="E2" t="s">
        <v>322</v>
      </c>
      <c r="F2" t="s">
        <v>322</v>
      </c>
      <c r="G2" t="s">
        <v>322</v>
      </c>
      <c r="H2" t="s">
        <v>322</v>
      </c>
      <c r="I2" t="s">
        <v>322</v>
      </c>
      <c r="J2" t="s">
        <v>322</v>
      </c>
      <c r="K2" t="s">
        <v>322</v>
      </c>
      <c r="L2" t="s">
        <v>322</v>
      </c>
      <c r="M2" t="s">
        <v>55</v>
      </c>
    </row>
    <row r="3" spans="1:16384" x14ac:dyDescent="0.35">
      <c r="A3" t="s">
        <v>2856</v>
      </c>
      <c r="B3" t="s">
        <v>2859</v>
      </c>
      <c r="C3" t="s">
        <v>2860</v>
      </c>
      <c r="D3" t="s">
        <v>322</v>
      </c>
      <c r="E3" t="s">
        <v>322</v>
      </c>
      <c r="F3" t="s">
        <v>55</v>
      </c>
      <c r="G3" t="s">
        <v>322</v>
      </c>
      <c r="H3" t="s">
        <v>322</v>
      </c>
      <c r="I3" t="s">
        <v>322</v>
      </c>
      <c r="J3" t="s">
        <v>322</v>
      </c>
      <c r="K3" t="s">
        <v>322</v>
      </c>
      <c r="L3" t="s">
        <v>322</v>
      </c>
      <c r="M3" t="s">
        <v>322</v>
      </c>
    </row>
    <row r="4" spans="1:16384" x14ac:dyDescent="0.35">
      <c r="A4" t="s">
        <v>2856</v>
      </c>
      <c r="B4" t="s">
        <v>2861</v>
      </c>
      <c r="C4" t="s">
        <v>2858</v>
      </c>
      <c r="D4" t="s">
        <v>322</v>
      </c>
      <c r="E4" t="s">
        <v>322</v>
      </c>
      <c r="F4" t="s">
        <v>322</v>
      </c>
      <c r="G4" t="s">
        <v>322</v>
      </c>
      <c r="H4" t="s">
        <v>322</v>
      </c>
      <c r="I4" t="s">
        <v>322</v>
      </c>
      <c r="J4" t="s">
        <v>322</v>
      </c>
      <c r="K4" t="s">
        <v>322</v>
      </c>
      <c r="L4" t="s">
        <v>322</v>
      </c>
      <c r="M4" t="s">
        <v>55</v>
      </c>
    </row>
    <row r="5" spans="1:16384" x14ac:dyDescent="0.35">
      <c r="A5" t="s">
        <v>2856</v>
      </c>
      <c r="B5" t="s">
        <v>2862</v>
      </c>
      <c r="C5" t="s">
        <v>2860</v>
      </c>
      <c r="D5" t="s">
        <v>322</v>
      </c>
      <c r="E5" t="s">
        <v>322</v>
      </c>
      <c r="F5" t="s">
        <v>55</v>
      </c>
      <c r="G5" t="s">
        <v>322</v>
      </c>
      <c r="H5" t="s">
        <v>322</v>
      </c>
      <c r="I5" t="s">
        <v>322</v>
      </c>
      <c r="J5" t="s">
        <v>322</v>
      </c>
      <c r="K5" t="s">
        <v>322</v>
      </c>
      <c r="L5" t="s">
        <v>322</v>
      </c>
      <c r="M5" t="s">
        <v>322</v>
      </c>
    </row>
    <row r="6" spans="1:16384" x14ac:dyDescent="0.35">
      <c r="A6" t="s">
        <v>2863</v>
      </c>
      <c r="B6" t="s">
        <v>2861</v>
      </c>
      <c r="C6" t="s">
        <v>2858</v>
      </c>
      <c r="D6" t="s">
        <v>322</v>
      </c>
      <c r="E6" t="s">
        <v>322</v>
      </c>
      <c r="F6" t="s">
        <v>322</v>
      </c>
      <c r="G6" t="s">
        <v>322</v>
      </c>
      <c r="H6" t="s">
        <v>322</v>
      </c>
      <c r="I6" t="s">
        <v>322</v>
      </c>
      <c r="J6" t="s">
        <v>322</v>
      </c>
      <c r="K6" t="s">
        <v>322</v>
      </c>
      <c r="L6" t="s">
        <v>322</v>
      </c>
      <c r="M6" t="s">
        <v>55</v>
      </c>
    </row>
    <row r="7" spans="1:16384" x14ac:dyDescent="0.35">
      <c r="A7" t="s">
        <v>2863</v>
      </c>
      <c r="B7" t="s">
        <v>2864</v>
      </c>
      <c r="C7" t="s">
        <v>2860</v>
      </c>
      <c r="D7" t="s">
        <v>322</v>
      </c>
      <c r="E7" t="s">
        <v>322</v>
      </c>
      <c r="F7" t="s">
        <v>322</v>
      </c>
      <c r="G7" t="s">
        <v>322</v>
      </c>
      <c r="H7" t="s">
        <v>55</v>
      </c>
      <c r="I7" t="s">
        <v>322</v>
      </c>
      <c r="J7" t="s">
        <v>322</v>
      </c>
      <c r="K7" t="s">
        <v>322</v>
      </c>
      <c r="L7" t="s">
        <v>322</v>
      </c>
      <c r="M7" t="s">
        <v>322</v>
      </c>
    </row>
    <row r="8" spans="1:16384" x14ac:dyDescent="0.35">
      <c r="A8" t="s">
        <v>2863</v>
      </c>
      <c r="B8" t="s">
        <v>2865</v>
      </c>
      <c r="C8" t="s">
        <v>2860</v>
      </c>
      <c r="D8" t="s">
        <v>322</v>
      </c>
      <c r="E8" t="s">
        <v>322</v>
      </c>
      <c r="F8" t="s">
        <v>55</v>
      </c>
      <c r="G8" t="s">
        <v>322</v>
      </c>
      <c r="H8" t="s">
        <v>322</v>
      </c>
      <c r="I8" t="s">
        <v>322</v>
      </c>
      <c r="J8" t="s">
        <v>322</v>
      </c>
      <c r="K8" t="s">
        <v>322</v>
      </c>
      <c r="L8" t="s">
        <v>322</v>
      </c>
      <c r="M8" t="s">
        <v>322</v>
      </c>
    </row>
    <row r="9" spans="1:16384" x14ac:dyDescent="0.35">
      <c r="A9" t="s">
        <v>2866</v>
      </c>
      <c r="B9" t="s">
        <v>2867</v>
      </c>
      <c r="C9" t="s">
        <v>2858</v>
      </c>
      <c r="D9" t="s">
        <v>322</v>
      </c>
      <c r="E9" t="s">
        <v>322</v>
      </c>
      <c r="F9" t="s">
        <v>322</v>
      </c>
      <c r="G9" t="s">
        <v>322</v>
      </c>
      <c r="H9" t="s">
        <v>322</v>
      </c>
      <c r="I9" t="s">
        <v>322</v>
      </c>
      <c r="J9" t="s">
        <v>322</v>
      </c>
      <c r="K9" t="s">
        <v>322</v>
      </c>
      <c r="L9" t="s">
        <v>322</v>
      </c>
      <c r="M9" t="s">
        <v>55</v>
      </c>
    </row>
    <row r="10" spans="1:16384" x14ac:dyDescent="0.35">
      <c r="A10" t="s">
        <v>2866</v>
      </c>
      <c r="B10" t="s">
        <v>2868</v>
      </c>
      <c r="C10" t="s">
        <v>2858</v>
      </c>
      <c r="D10" t="s">
        <v>322</v>
      </c>
      <c r="E10" t="s">
        <v>322</v>
      </c>
      <c r="F10" t="s">
        <v>322</v>
      </c>
      <c r="G10" t="s">
        <v>322</v>
      </c>
      <c r="H10" t="s">
        <v>322</v>
      </c>
      <c r="I10" t="s">
        <v>322</v>
      </c>
      <c r="J10" t="s">
        <v>322</v>
      </c>
      <c r="K10" t="s">
        <v>322</v>
      </c>
      <c r="L10" t="s">
        <v>322</v>
      </c>
      <c r="M10" t="s">
        <v>55</v>
      </c>
    </row>
    <row r="11" spans="1:16384" x14ac:dyDescent="0.35">
      <c r="A11" t="s">
        <v>2866</v>
      </c>
      <c r="B11" t="s">
        <v>2869</v>
      </c>
      <c r="C11" t="s">
        <v>2860</v>
      </c>
      <c r="D11" t="s">
        <v>55</v>
      </c>
      <c r="E11" t="s">
        <v>322</v>
      </c>
      <c r="F11" t="s">
        <v>322</v>
      </c>
      <c r="G11" t="s">
        <v>322</v>
      </c>
      <c r="H11" t="s">
        <v>322</v>
      </c>
      <c r="I11" t="s">
        <v>322</v>
      </c>
      <c r="J11" t="s">
        <v>322</v>
      </c>
      <c r="K11" t="s">
        <v>322</v>
      </c>
      <c r="L11" t="s">
        <v>322</v>
      </c>
      <c r="M11" t="s">
        <v>322</v>
      </c>
    </row>
    <row r="12" spans="1:16384" x14ac:dyDescent="0.35">
      <c r="A12" t="s">
        <v>2866</v>
      </c>
      <c r="B12" t="s">
        <v>2870</v>
      </c>
      <c r="C12" t="s">
        <v>2858</v>
      </c>
      <c r="D12" t="s">
        <v>322</v>
      </c>
      <c r="E12" t="s">
        <v>322</v>
      </c>
      <c r="F12" t="s">
        <v>322</v>
      </c>
      <c r="G12" t="s">
        <v>322</v>
      </c>
      <c r="H12" t="s">
        <v>322</v>
      </c>
      <c r="I12" t="s">
        <v>322</v>
      </c>
      <c r="J12" t="s">
        <v>322</v>
      </c>
      <c r="K12" t="s">
        <v>322</v>
      </c>
      <c r="L12" t="s">
        <v>322</v>
      </c>
      <c r="M12" t="s">
        <v>55</v>
      </c>
    </row>
    <row r="13" spans="1:16384" x14ac:dyDescent="0.35">
      <c r="A13" t="s">
        <v>2866</v>
      </c>
      <c r="B13" t="s">
        <v>2871</v>
      </c>
      <c r="C13" t="s">
        <v>2860</v>
      </c>
      <c r="D13" t="s">
        <v>55</v>
      </c>
      <c r="E13" t="s">
        <v>322</v>
      </c>
      <c r="F13" t="s">
        <v>322</v>
      </c>
      <c r="G13" t="s">
        <v>322</v>
      </c>
      <c r="H13" t="s">
        <v>322</v>
      </c>
      <c r="I13" t="s">
        <v>322</v>
      </c>
      <c r="J13" t="s">
        <v>322</v>
      </c>
      <c r="K13" t="s">
        <v>322</v>
      </c>
      <c r="L13" t="s">
        <v>322</v>
      </c>
      <c r="M13" t="s">
        <v>322</v>
      </c>
    </row>
    <row r="14" spans="1:16384" x14ac:dyDescent="0.35">
      <c r="A14" t="s">
        <v>2866</v>
      </c>
      <c r="B14" t="s">
        <v>2872</v>
      </c>
      <c r="C14" t="s">
        <v>2858</v>
      </c>
      <c r="D14" t="s">
        <v>322</v>
      </c>
      <c r="E14" t="s">
        <v>322</v>
      </c>
      <c r="F14" t="s">
        <v>322</v>
      </c>
      <c r="G14" t="s">
        <v>322</v>
      </c>
      <c r="H14" t="s">
        <v>322</v>
      </c>
      <c r="I14" t="s">
        <v>322</v>
      </c>
      <c r="J14" t="s">
        <v>322</v>
      </c>
      <c r="K14" t="s">
        <v>322</v>
      </c>
      <c r="L14" t="s">
        <v>322</v>
      </c>
      <c r="M14" t="s">
        <v>55</v>
      </c>
    </row>
    <row r="15" spans="1:16384" x14ac:dyDescent="0.35">
      <c r="A15" t="s">
        <v>2866</v>
      </c>
      <c r="B15" t="s">
        <v>2873</v>
      </c>
      <c r="C15" t="s">
        <v>2860</v>
      </c>
      <c r="D15" t="s">
        <v>322</v>
      </c>
      <c r="E15" t="s">
        <v>322</v>
      </c>
      <c r="F15" t="s">
        <v>55</v>
      </c>
      <c r="G15" t="s">
        <v>322</v>
      </c>
      <c r="H15" t="s">
        <v>322</v>
      </c>
      <c r="I15" t="s">
        <v>322</v>
      </c>
      <c r="J15" t="s">
        <v>322</v>
      </c>
      <c r="K15" t="s">
        <v>322</v>
      </c>
      <c r="L15" t="s">
        <v>322</v>
      </c>
      <c r="M15" t="s">
        <v>322</v>
      </c>
    </row>
    <row r="16" spans="1:16384" x14ac:dyDescent="0.35">
      <c r="A16" t="s">
        <v>2866</v>
      </c>
      <c r="B16" t="s">
        <v>2874</v>
      </c>
      <c r="C16" t="s">
        <v>2858</v>
      </c>
      <c r="D16" t="s">
        <v>322</v>
      </c>
      <c r="E16" t="s">
        <v>322</v>
      </c>
      <c r="F16" t="s">
        <v>322</v>
      </c>
      <c r="G16" t="s">
        <v>322</v>
      </c>
      <c r="H16" t="s">
        <v>322</v>
      </c>
      <c r="I16" t="s">
        <v>322</v>
      </c>
      <c r="J16" t="s">
        <v>322</v>
      </c>
      <c r="K16" t="s">
        <v>322</v>
      </c>
      <c r="L16" t="s">
        <v>322</v>
      </c>
      <c r="M16" t="s">
        <v>55</v>
      </c>
    </row>
    <row r="17" spans="1:13" x14ac:dyDescent="0.35">
      <c r="A17" t="s">
        <v>2866</v>
      </c>
      <c r="B17" t="s">
        <v>2875</v>
      </c>
      <c r="C17" t="s">
        <v>2858</v>
      </c>
      <c r="D17" t="s">
        <v>322</v>
      </c>
      <c r="E17" t="s">
        <v>322</v>
      </c>
      <c r="F17" t="s">
        <v>55</v>
      </c>
      <c r="G17" t="s">
        <v>322</v>
      </c>
      <c r="H17" t="s">
        <v>322</v>
      </c>
      <c r="I17" t="s">
        <v>322</v>
      </c>
      <c r="J17" t="s">
        <v>322</v>
      </c>
      <c r="K17" t="s">
        <v>322</v>
      </c>
      <c r="L17" t="s">
        <v>322</v>
      </c>
      <c r="M17" t="s">
        <v>55</v>
      </c>
    </row>
    <row r="18" spans="1:13" x14ac:dyDescent="0.35">
      <c r="A18" t="s">
        <v>2866</v>
      </c>
      <c r="B18" t="s">
        <v>2876</v>
      </c>
      <c r="C18" t="s">
        <v>2858</v>
      </c>
      <c r="D18" t="s">
        <v>322</v>
      </c>
      <c r="E18" t="s">
        <v>322</v>
      </c>
      <c r="F18" t="s">
        <v>322</v>
      </c>
      <c r="G18" t="s">
        <v>322</v>
      </c>
      <c r="H18" t="s">
        <v>322</v>
      </c>
      <c r="I18" t="s">
        <v>322</v>
      </c>
      <c r="J18" t="s">
        <v>322</v>
      </c>
      <c r="K18" t="s">
        <v>322</v>
      </c>
      <c r="L18" t="s">
        <v>322</v>
      </c>
      <c r="M18" t="s">
        <v>55</v>
      </c>
    </row>
    <row r="19" spans="1:13" x14ac:dyDescent="0.35">
      <c r="A19" t="s">
        <v>2866</v>
      </c>
      <c r="B19" t="s">
        <v>2877</v>
      </c>
      <c r="C19" t="s">
        <v>2860</v>
      </c>
      <c r="D19" t="s">
        <v>322</v>
      </c>
      <c r="E19" t="s">
        <v>322</v>
      </c>
      <c r="F19" t="s">
        <v>55</v>
      </c>
      <c r="G19" t="s">
        <v>322</v>
      </c>
      <c r="H19" t="s">
        <v>322</v>
      </c>
      <c r="I19" t="s">
        <v>322</v>
      </c>
      <c r="J19" t="s">
        <v>322</v>
      </c>
      <c r="K19" t="s">
        <v>322</v>
      </c>
      <c r="L19" t="s">
        <v>322</v>
      </c>
      <c r="M19" t="s">
        <v>322</v>
      </c>
    </row>
    <row r="20" spans="1:13" x14ac:dyDescent="0.35">
      <c r="A20" t="s">
        <v>2866</v>
      </c>
      <c r="B20" t="s">
        <v>2878</v>
      </c>
      <c r="C20" t="s">
        <v>2858</v>
      </c>
      <c r="D20" t="s">
        <v>322</v>
      </c>
      <c r="E20" t="s">
        <v>322</v>
      </c>
      <c r="F20" t="s">
        <v>55</v>
      </c>
      <c r="G20" t="s">
        <v>322</v>
      </c>
      <c r="H20" t="s">
        <v>322</v>
      </c>
      <c r="I20" t="s">
        <v>322</v>
      </c>
      <c r="J20" t="s">
        <v>322</v>
      </c>
      <c r="K20" t="s">
        <v>322</v>
      </c>
      <c r="L20" t="s">
        <v>322</v>
      </c>
      <c r="M20" t="s">
        <v>55</v>
      </c>
    </row>
    <row r="21" spans="1:13" x14ac:dyDescent="0.35">
      <c r="A21" t="s">
        <v>2866</v>
      </c>
      <c r="B21" t="s">
        <v>2879</v>
      </c>
      <c r="C21" t="s">
        <v>2860</v>
      </c>
      <c r="D21" t="s">
        <v>55</v>
      </c>
      <c r="E21" t="s">
        <v>322</v>
      </c>
      <c r="F21" t="s">
        <v>322</v>
      </c>
      <c r="G21" t="s">
        <v>322</v>
      </c>
      <c r="H21" t="s">
        <v>322</v>
      </c>
      <c r="I21" t="s">
        <v>322</v>
      </c>
      <c r="J21" t="s">
        <v>322</v>
      </c>
      <c r="K21" t="s">
        <v>322</v>
      </c>
      <c r="L21" t="s">
        <v>322</v>
      </c>
      <c r="M21" t="s">
        <v>322</v>
      </c>
    </row>
    <row r="22" spans="1:13" x14ac:dyDescent="0.35">
      <c r="A22" t="s">
        <v>2866</v>
      </c>
      <c r="B22" t="s">
        <v>2880</v>
      </c>
      <c r="C22" t="s">
        <v>2860</v>
      </c>
      <c r="D22" t="s">
        <v>55</v>
      </c>
      <c r="E22" t="s">
        <v>322</v>
      </c>
      <c r="F22" t="s">
        <v>322</v>
      </c>
      <c r="G22" t="s">
        <v>322</v>
      </c>
      <c r="H22" t="s">
        <v>322</v>
      </c>
      <c r="I22" t="s">
        <v>322</v>
      </c>
      <c r="J22" t="s">
        <v>322</v>
      </c>
      <c r="K22" t="s">
        <v>322</v>
      </c>
      <c r="L22" t="s">
        <v>322</v>
      </c>
      <c r="M22" t="s">
        <v>322</v>
      </c>
    </row>
    <row r="23" spans="1:13" x14ac:dyDescent="0.35">
      <c r="A23" t="s">
        <v>2866</v>
      </c>
      <c r="B23" t="s">
        <v>2881</v>
      </c>
      <c r="C23" t="s">
        <v>2860</v>
      </c>
      <c r="D23" t="s">
        <v>322</v>
      </c>
      <c r="E23" t="s">
        <v>322</v>
      </c>
      <c r="F23" t="s">
        <v>322</v>
      </c>
      <c r="G23" t="s">
        <v>322</v>
      </c>
      <c r="H23" t="s">
        <v>322</v>
      </c>
      <c r="I23" t="s">
        <v>322</v>
      </c>
      <c r="J23" t="s">
        <v>322</v>
      </c>
      <c r="K23" t="s">
        <v>322</v>
      </c>
      <c r="L23" t="s">
        <v>55</v>
      </c>
      <c r="M23" t="s">
        <v>322</v>
      </c>
    </row>
    <row r="24" spans="1:13" x14ac:dyDescent="0.35">
      <c r="A24" t="s">
        <v>2866</v>
      </c>
      <c r="B24" t="s">
        <v>2882</v>
      </c>
      <c r="C24" t="s">
        <v>2860</v>
      </c>
      <c r="D24" t="s">
        <v>55</v>
      </c>
      <c r="E24" t="s">
        <v>322</v>
      </c>
      <c r="F24" t="s">
        <v>322</v>
      </c>
      <c r="G24" t="s">
        <v>322</v>
      </c>
      <c r="H24" t="s">
        <v>322</v>
      </c>
      <c r="I24" t="s">
        <v>322</v>
      </c>
      <c r="J24" t="s">
        <v>322</v>
      </c>
      <c r="K24" t="s">
        <v>322</v>
      </c>
      <c r="L24" t="s">
        <v>322</v>
      </c>
      <c r="M24" t="s">
        <v>322</v>
      </c>
    </row>
    <row r="25" spans="1:13" x14ac:dyDescent="0.35">
      <c r="A25" t="s">
        <v>2866</v>
      </c>
      <c r="B25" t="s">
        <v>2883</v>
      </c>
      <c r="C25" t="s">
        <v>2858</v>
      </c>
      <c r="D25" t="s">
        <v>322</v>
      </c>
      <c r="E25" t="s">
        <v>322</v>
      </c>
      <c r="F25" t="s">
        <v>322</v>
      </c>
      <c r="G25" t="s">
        <v>322</v>
      </c>
      <c r="H25" t="s">
        <v>322</v>
      </c>
      <c r="I25" t="s">
        <v>322</v>
      </c>
      <c r="J25" t="s">
        <v>322</v>
      </c>
      <c r="K25" t="s">
        <v>322</v>
      </c>
      <c r="L25" t="s">
        <v>322</v>
      </c>
      <c r="M25" t="s">
        <v>55</v>
      </c>
    </row>
    <row r="26" spans="1:13" x14ac:dyDescent="0.35">
      <c r="A26" t="s">
        <v>2884</v>
      </c>
      <c r="B26" t="s">
        <v>2885</v>
      </c>
      <c r="C26" t="s">
        <v>2858</v>
      </c>
      <c r="D26" t="s">
        <v>322</v>
      </c>
      <c r="E26" t="s">
        <v>322</v>
      </c>
      <c r="F26" t="s">
        <v>322</v>
      </c>
      <c r="G26" t="s">
        <v>322</v>
      </c>
      <c r="H26" t="s">
        <v>322</v>
      </c>
      <c r="I26" t="s">
        <v>322</v>
      </c>
      <c r="J26" t="s">
        <v>322</v>
      </c>
      <c r="K26" t="s">
        <v>322</v>
      </c>
      <c r="L26" t="s">
        <v>322</v>
      </c>
      <c r="M26" t="s">
        <v>55</v>
      </c>
    </row>
    <row r="27" spans="1:13" x14ac:dyDescent="0.35">
      <c r="A27" t="s">
        <v>2884</v>
      </c>
      <c r="B27" t="s">
        <v>2886</v>
      </c>
      <c r="C27" t="s">
        <v>2858</v>
      </c>
      <c r="D27" t="s">
        <v>322</v>
      </c>
      <c r="E27" t="s">
        <v>322</v>
      </c>
      <c r="F27" t="s">
        <v>322</v>
      </c>
      <c r="G27" t="s">
        <v>322</v>
      </c>
      <c r="H27" t="s">
        <v>322</v>
      </c>
      <c r="I27" t="s">
        <v>322</v>
      </c>
      <c r="J27" t="s">
        <v>322</v>
      </c>
      <c r="K27" t="s">
        <v>322</v>
      </c>
      <c r="L27" t="s">
        <v>322</v>
      </c>
      <c r="M27" t="s">
        <v>55</v>
      </c>
    </row>
    <row r="28" spans="1:13" x14ac:dyDescent="0.35">
      <c r="A28" t="s">
        <v>2884</v>
      </c>
      <c r="B28" t="s">
        <v>2887</v>
      </c>
      <c r="C28" t="s">
        <v>2858</v>
      </c>
      <c r="D28" t="s">
        <v>322</v>
      </c>
      <c r="E28" t="s">
        <v>322</v>
      </c>
      <c r="F28" t="s">
        <v>322</v>
      </c>
      <c r="G28" t="s">
        <v>322</v>
      </c>
      <c r="H28" t="s">
        <v>322</v>
      </c>
      <c r="I28" t="s">
        <v>322</v>
      </c>
      <c r="J28" t="s">
        <v>322</v>
      </c>
      <c r="K28" t="s">
        <v>322</v>
      </c>
      <c r="L28" t="s">
        <v>322</v>
      </c>
      <c r="M28" t="s">
        <v>55</v>
      </c>
    </row>
    <row r="29" spans="1:13" x14ac:dyDescent="0.35">
      <c r="A29" t="s">
        <v>2884</v>
      </c>
      <c r="B29" t="s">
        <v>2888</v>
      </c>
      <c r="C29" t="s">
        <v>2858</v>
      </c>
      <c r="D29" t="s">
        <v>322</v>
      </c>
      <c r="E29" t="s">
        <v>322</v>
      </c>
      <c r="F29" t="s">
        <v>322</v>
      </c>
      <c r="G29" t="s">
        <v>322</v>
      </c>
      <c r="H29" t="s">
        <v>322</v>
      </c>
      <c r="I29" t="s">
        <v>322</v>
      </c>
      <c r="J29" t="s">
        <v>322</v>
      </c>
      <c r="K29" t="s">
        <v>322</v>
      </c>
      <c r="L29" t="s">
        <v>322</v>
      </c>
      <c r="M29" t="s">
        <v>55</v>
      </c>
    </row>
    <row r="30" spans="1:13" x14ac:dyDescent="0.35">
      <c r="A30" t="s">
        <v>2884</v>
      </c>
      <c r="B30" t="s">
        <v>2889</v>
      </c>
      <c r="C30" t="s">
        <v>2858</v>
      </c>
      <c r="D30" t="s">
        <v>322</v>
      </c>
      <c r="E30" t="s">
        <v>322</v>
      </c>
      <c r="F30" t="s">
        <v>322</v>
      </c>
      <c r="G30" t="s">
        <v>322</v>
      </c>
      <c r="H30" t="s">
        <v>322</v>
      </c>
      <c r="I30" t="s">
        <v>322</v>
      </c>
      <c r="J30" t="s">
        <v>322</v>
      </c>
      <c r="K30" t="s">
        <v>322</v>
      </c>
      <c r="L30" t="s">
        <v>322</v>
      </c>
      <c r="M30" t="s">
        <v>55</v>
      </c>
    </row>
    <row r="31" spans="1:13" x14ac:dyDescent="0.35">
      <c r="A31" t="s">
        <v>2884</v>
      </c>
      <c r="B31" t="s">
        <v>2890</v>
      </c>
      <c r="C31" t="s">
        <v>2860</v>
      </c>
      <c r="D31" t="s">
        <v>322</v>
      </c>
      <c r="E31" t="s">
        <v>322</v>
      </c>
      <c r="F31" t="s">
        <v>55</v>
      </c>
      <c r="G31" t="s">
        <v>322</v>
      </c>
      <c r="H31" t="s">
        <v>322</v>
      </c>
      <c r="I31" t="s">
        <v>322</v>
      </c>
      <c r="J31" t="s">
        <v>322</v>
      </c>
      <c r="K31" t="s">
        <v>322</v>
      </c>
      <c r="L31" t="s">
        <v>322</v>
      </c>
      <c r="M31" t="s">
        <v>322</v>
      </c>
    </row>
    <row r="32" spans="1:13" x14ac:dyDescent="0.35">
      <c r="A32" t="s">
        <v>2891</v>
      </c>
      <c r="B32" t="s">
        <v>2892</v>
      </c>
      <c r="C32" t="s">
        <v>2860</v>
      </c>
      <c r="D32" t="s">
        <v>55</v>
      </c>
      <c r="E32" t="s">
        <v>322</v>
      </c>
      <c r="F32" t="s">
        <v>55</v>
      </c>
      <c r="G32" t="s">
        <v>322</v>
      </c>
      <c r="H32" t="s">
        <v>322</v>
      </c>
      <c r="I32" t="s">
        <v>322</v>
      </c>
      <c r="J32" t="s">
        <v>322</v>
      </c>
      <c r="K32" t="s">
        <v>322</v>
      </c>
      <c r="L32" t="s">
        <v>322</v>
      </c>
      <c r="M32" t="s">
        <v>322</v>
      </c>
    </row>
    <row r="33" spans="1:13" x14ac:dyDescent="0.35">
      <c r="A33" t="s">
        <v>2891</v>
      </c>
      <c r="B33" t="s">
        <v>2893</v>
      </c>
      <c r="C33" t="s">
        <v>2860</v>
      </c>
      <c r="D33" t="s">
        <v>322</v>
      </c>
      <c r="E33" t="s">
        <v>322</v>
      </c>
      <c r="F33" t="s">
        <v>322</v>
      </c>
      <c r="G33" t="s">
        <v>322</v>
      </c>
      <c r="H33" t="s">
        <v>322</v>
      </c>
      <c r="I33" t="s">
        <v>55</v>
      </c>
      <c r="J33" t="s">
        <v>322</v>
      </c>
      <c r="K33" t="s">
        <v>322</v>
      </c>
      <c r="L33" t="s">
        <v>322</v>
      </c>
      <c r="M33" t="s">
        <v>322</v>
      </c>
    </row>
    <row r="34" spans="1:13" x14ac:dyDescent="0.35">
      <c r="A34" t="s">
        <v>2891</v>
      </c>
      <c r="B34" t="s">
        <v>2894</v>
      </c>
      <c r="C34" t="s">
        <v>2860</v>
      </c>
      <c r="D34" t="s">
        <v>55</v>
      </c>
      <c r="E34" t="s">
        <v>322</v>
      </c>
      <c r="F34" t="s">
        <v>55</v>
      </c>
      <c r="G34" t="s">
        <v>322</v>
      </c>
      <c r="H34" t="s">
        <v>322</v>
      </c>
      <c r="I34" t="s">
        <v>322</v>
      </c>
      <c r="J34" t="s">
        <v>322</v>
      </c>
      <c r="K34" t="s">
        <v>322</v>
      </c>
      <c r="L34" t="s">
        <v>322</v>
      </c>
      <c r="M34" t="s">
        <v>322</v>
      </c>
    </row>
    <row r="35" spans="1:13" x14ac:dyDescent="0.35">
      <c r="A35" t="s">
        <v>2891</v>
      </c>
      <c r="B35" t="s">
        <v>2895</v>
      </c>
      <c r="C35" t="s">
        <v>2860</v>
      </c>
      <c r="D35" t="s">
        <v>322</v>
      </c>
      <c r="E35" t="s">
        <v>322</v>
      </c>
      <c r="F35" t="s">
        <v>55</v>
      </c>
      <c r="G35" t="s">
        <v>322</v>
      </c>
      <c r="H35" t="s">
        <v>322</v>
      </c>
      <c r="I35" t="s">
        <v>322</v>
      </c>
      <c r="J35" t="s">
        <v>322</v>
      </c>
      <c r="K35" t="s">
        <v>322</v>
      </c>
      <c r="L35" t="s">
        <v>322</v>
      </c>
      <c r="M35" t="s">
        <v>322</v>
      </c>
    </row>
    <row r="36" spans="1:13" x14ac:dyDescent="0.35">
      <c r="A36" t="s">
        <v>2891</v>
      </c>
      <c r="B36" t="s">
        <v>2896</v>
      </c>
      <c r="C36" t="s">
        <v>2860</v>
      </c>
      <c r="D36" t="s">
        <v>322</v>
      </c>
      <c r="E36" t="s">
        <v>322</v>
      </c>
      <c r="F36" t="s">
        <v>322</v>
      </c>
      <c r="G36" t="s">
        <v>322</v>
      </c>
      <c r="H36" t="s">
        <v>322</v>
      </c>
      <c r="I36" t="s">
        <v>55</v>
      </c>
      <c r="J36" t="s">
        <v>322</v>
      </c>
      <c r="K36" t="s">
        <v>322</v>
      </c>
      <c r="L36" t="s">
        <v>322</v>
      </c>
      <c r="M36" t="s">
        <v>322</v>
      </c>
    </row>
    <row r="37" spans="1:13" x14ac:dyDescent="0.35">
      <c r="A37" t="s">
        <v>2891</v>
      </c>
      <c r="B37" t="s">
        <v>2897</v>
      </c>
      <c r="C37" t="s">
        <v>2860</v>
      </c>
      <c r="D37" t="s">
        <v>322</v>
      </c>
      <c r="E37" t="s">
        <v>322</v>
      </c>
      <c r="F37" t="s">
        <v>322</v>
      </c>
      <c r="G37" t="s">
        <v>322</v>
      </c>
      <c r="H37" t="s">
        <v>55</v>
      </c>
      <c r="I37" t="s">
        <v>322</v>
      </c>
      <c r="J37" t="s">
        <v>322</v>
      </c>
      <c r="K37" t="s">
        <v>322</v>
      </c>
      <c r="L37" t="s">
        <v>322</v>
      </c>
      <c r="M37" t="s">
        <v>322</v>
      </c>
    </row>
    <row r="38" spans="1:13" x14ac:dyDescent="0.35">
      <c r="A38" t="s">
        <v>2891</v>
      </c>
      <c r="B38" t="s">
        <v>2898</v>
      </c>
      <c r="C38" t="s">
        <v>2858</v>
      </c>
      <c r="D38" t="s">
        <v>322</v>
      </c>
      <c r="E38" t="s">
        <v>322</v>
      </c>
      <c r="F38" t="s">
        <v>322</v>
      </c>
      <c r="G38" t="s">
        <v>322</v>
      </c>
      <c r="H38" t="s">
        <v>322</v>
      </c>
      <c r="I38" t="s">
        <v>55</v>
      </c>
      <c r="J38" t="s">
        <v>322</v>
      </c>
      <c r="K38" t="s">
        <v>322</v>
      </c>
      <c r="L38" t="s">
        <v>322</v>
      </c>
      <c r="M38" t="s">
        <v>55</v>
      </c>
    </row>
    <row r="39" spans="1:13" x14ac:dyDescent="0.35">
      <c r="A39" t="s">
        <v>2891</v>
      </c>
      <c r="B39" t="s">
        <v>2899</v>
      </c>
      <c r="C39" t="s">
        <v>2858</v>
      </c>
      <c r="D39" t="s">
        <v>322</v>
      </c>
      <c r="E39" t="s">
        <v>322</v>
      </c>
      <c r="F39" t="s">
        <v>55</v>
      </c>
      <c r="G39" t="s">
        <v>322</v>
      </c>
      <c r="H39" t="s">
        <v>322</v>
      </c>
      <c r="I39" t="s">
        <v>322</v>
      </c>
      <c r="J39" t="s">
        <v>322</v>
      </c>
      <c r="K39" t="s">
        <v>322</v>
      </c>
      <c r="L39" t="s">
        <v>322</v>
      </c>
      <c r="M39" t="s">
        <v>55</v>
      </c>
    </row>
    <row r="40" spans="1:13" x14ac:dyDescent="0.35">
      <c r="A40" t="s">
        <v>2891</v>
      </c>
      <c r="B40" t="s">
        <v>2900</v>
      </c>
      <c r="C40" t="s">
        <v>2858</v>
      </c>
      <c r="D40" t="s">
        <v>322</v>
      </c>
      <c r="E40" t="s">
        <v>322</v>
      </c>
      <c r="F40" t="s">
        <v>322</v>
      </c>
      <c r="G40" t="s">
        <v>322</v>
      </c>
      <c r="H40" t="s">
        <v>55</v>
      </c>
      <c r="I40" t="s">
        <v>322</v>
      </c>
      <c r="J40" t="s">
        <v>322</v>
      </c>
      <c r="K40" t="s">
        <v>322</v>
      </c>
      <c r="L40" t="s">
        <v>322</v>
      </c>
      <c r="M40" t="s">
        <v>55</v>
      </c>
    </row>
    <row r="41" spans="1:13" x14ac:dyDescent="0.35">
      <c r="A41" t="s">
        <v>2891</v>
      </c>
      <c r="B41" t="s">
        <v>2901</v>
      </c>
      <c r="C41" t="s">
        <v>2860</v>
      </c>
      <c r="D41" t="s">
        <v>322</v>
      </c>
      <c r="E41" t="s">
        <v>322</v>
      </c>
      <c r="F41" t="s">
        <v>55</v>
      </c>
      <c r="G41" t="s">
        <v>322</v>
      </c>
      <c r="H41" t="s">
        <v>322</v>
      </c>
      <c r="I41" t="s">
        <v>322</v>
      </c>
      <c r="J41" t="s">
        <v>322</v>
      </c>
      <c r="K41" t="s">
        <v>322</v>
      </c>
      <c r="L41" t="s">
        <v>322</v>
      </c>
      <c r="M41" t="s">
        <v>322</v>
      </c>
    </row>
    <row r="42" spans="1:13" x14ac:dyDescent="0.35">
      <c r="A42" t="s">
        <v>2891</v>
      </c>
      <c r="B42" t="s">
        <v>2902</v>
      </c>
      <c r="C42" t="s">
        <v>2860</v>
      </c>
      <c r="D42" t="s">
        <v>55</v>
      </c>
      <c r="E42" t="s">
        <v>322</v>
      </c>
      <c r="F42" t="s">
        <v>55</v>
      </c>
      <c r="G42" t="s">
        <v>322</v>
      </c>
      <c r="H42" t="s">
        <v>322</v>
      </c>
      <c r="I42" t="s">
        <v>322</v>
      </c>
      <c r="J42" t="s">
        <v>322</v>
      </c>
      <c r="K42" t="s">
        <v>322</v>
      </c>
      <c r="L42" t="s">
        <v>55</v>
      </c>
      <c r="M42" t="s">
        <v>322</v>
      </c>
    </row>
    <row r="43" spans="1:13" x14ac:dyDescent="0.35">
      <c r="A43" t="s">
        <v>2891</v>
      </c>
      <c r="B43" t="s">
        <v>2903</v>
      </c>
      <c r="C43" t="s">
        <v>2860</v>
      </c>
      <c r="D43" t="s">
        <v>322</v>
      </c>
      <c r="E43" t="s">
        <v>322</v>
      </c>
      <c r="F43" t="s">
        <v>55</v>
      </c>
      <c r="G43" t="s">
        <v>322</v>
      </c>
      <c r="H43" t="s">
        <v>322</v>
      </c>
      <c r="I43" t="s">
        <v>322</v>
      </c>
      <c r="J43" t="s">
        <v>322</v>
      </c>
      <c r="K43" t="s">
        <v>322</v>
      </c>
      <c r="L43" t="s">
        <v>322</v>
      </c>
      <c r="M43" t="s">
        <v>322</v>
      </c>
    </row>
    <row r="44" spans="1:13" x14ac:dyDescent="0.35">
      <c r="A44" t="s">
        <v>2904</v>
      </c>
      <c r="B44" t="s">
        <v>2905</v>
      </c>
      <c r="C44" t="s">
        <v>2858</v>
      </c>
      <c r="D44" t="s">
        <v>322</v>
      </c>
      <c r="E44" t="s">
        <v>322</v>
      </c>
      <c r="F44" t="s">
        <v>55</v>
      </c>
      <c r="G44" t="s">
        <v>322</v>
      </c>
      <c r="H44" t="s">
        <v>322</v>
      </c>
      <c r="I44" t="s">
        <v>322</v>
      </c>
      <c r="J44" t="s">
        <v>322</v>
      </c>
      <c r="K44" t="s">
        <v>322</v>
      </c>
      <c r="L44" t="s">
        <v>322</v>
      </c>
      <c r="M44" t="s">
        <v>55</v>
      </c>
    </row>
    <row r="45" spans="1:13" x14ac:dyDescent="0.35">
      <c r="A45" t="s">
        <v>2906</v>
      </c>
      <c r="B45" t="s">
        <v>2892</v>
      </c>
      <c r="C45" t="s">
        <v>2860</v>
      </c>
      <c r="D45" t="s">
        <v>55</v>
      </c>
      <c r="E45" t="s">
        <v>322</v>
      </c>
      <c r="F45" t="s">
        <v>55</v>
      </c>
      <c r="G45" t="s">
        <v>322</v>
      </c>
      <c r="H45" t="s">
        <v>322</v>
      </c>
      <c r="I45" t="s">
        <v>322</v>
      </c>
      <c r="J45" t="s">
        <v>322</v>
      </c>
      <c r="K45" t="s">
        <v>322</v>
      </c>
      <c r="L45" t="s">
        <v>322</v>
      </c>
      <c r="M45" t="s">
        <v>322</v>
      </c>
    </row>
    <row r="46" spans="1:13" x14ac:dyDescent="0.35">
      <c r="A46" t="s">
        <v>2906</v>
      </c>
      <c r="B46" t="s">
        <v>2907</v>
      </c>
      <c r="C46" t="s">
        <v>2860</v>
      </c>
      <c r="D46" t="s">
        <v>322</v>
      </c>
      <c r="E46" t="s">
        <v>322</v>
      </c>
      <c r="F46" t="s">
        <v>55</v>
      </c>
      <c r="G46" t="s">
        <v>322</v>
      </c>
      <c r="H46" t="s">
        <v>322</v>
      </c>
      <c r="I46" t="s">
        <v>322</v>
      </c>
      <c r="J46" t="s">
        <v>322</v>
      </c>
      <c r="K46" t="s">
        <v>322</v>
      </c>
      <c r="L46" t="s">
        <v>322</v>
      </c>
      <c r="M46" t="s">
        <v>322</v>
      </c>
    </row>
    <row r="47" spans="1:13" x14ac:dyDescent="0.35">
      <c r="A47" t="s">
        <v>2906</v>
      </c>
      <c r="B47" t="s">
        <v>2900</v>
      </c>
      <c r="C47" t="s">
        <v>2858</v>
      </c>
      <c r="D47" t="s">
        <v>322</v>
      </c>
      <c r="E47" t="s">
        <v>322</v>
      </c>
      <c r="F47" t="s">
        <v>322</v>
      </c>
      <c r="G47" t="s">
        <v>322</v>
      </c>
      <c r="H47" t="s">
        <v>55</v>
      </c>
      <c r="I47" t="s">
        <v>322</v>
      </c>
      <c r="J47" t="s">
        <v>322</v>
      </c>
      <c r="K47" t="s">
        <v>322</v>
      </c>
      <c r="L47" t="s">
        <v>322</v>
      </c>
      <c r="M47" t="s">
        <v>55</v>
      </c>
    </row>
    <row r="48" spans="1:13" x14ac:dyDescent="0.35">
      <c r="A48" t="s">
        <v>2908</v>
      </c>
      <c r="B48" t="s">
        <v>2857</v>
      </c>
      <c r="C48" t="s">
        <v>2858</v>
      </c>
      <c r="D48" t="s">
        <v>322</v>
      </c>
      <c r="E48" t="s">
        <v>322</v>
      </c>
      <c r="F48" t="s">
        <v>322</v>
      </c>
      <c r="G48" t="s">
        <v>322</v>
      </c>
      <c r="H48" t="s">
        <v>322</v>
      </c>
      <c r="I48" t="s">
        <v>322</v>
      </c>
      <c r="J48" t="s">
        <v>322</v>
      </c>
      <c r="K48" t="s">
        <v>322</v>
      </c>
      <c r="L48" t="s">
        <v>322</v>
      </c>
      <c r="M48" t="s">
        <v>55</v>
      </c>
    </row>
    <row r="49" spans="1:13" x14ac:dyDescent="0.35">
      <c r="A49" t="s">
        <v>2908</v>
      </c>
      <c r="B49" t="s">
        <v>2909</v>
      </c>
      <c r="C49" t="s">
        <v>2860</v>
      </c>
      <c r="D49" t="s">
        <v>322</v>
      </c>
      <c r="E49" t="s">
        <v>322</v>
      </c>
      <c r="F49" t="s">
        <v>55</v>
      </c>
      <c r="G49" t="s">
        <v>322</v>
      </c>
      <c r="H49" t="s">
        <v>322</v>
      </c>
      <c r="I49" t="s">
        <v>322</v>
      </c>
      <c r="J49" t="s">
        <v>322</v>
      </c>
      <c r="K49" t="s">
        <v>322</v>
      </c>
      <c r="L49" t="s">
        <v>322</v>
      </c>
      <c r="M49" t="s">
        <v>322</v>
      </c>
    </row>
    <row r="50" spans="1:13" x14ac:dyDescent="0.35">
      <c r="A50" t="s">
        <v>2908</v>
      </c>
      <c r="B50" t="s">
        <v>2910</v>
      </c>
      <c r="C50" t="s">
        <v>2858</v>
      </c>
      <c r="D50" t="s">
        <v>322</v>
      </c>
      <c r="E50" t="s">
        <v>322</v>
      </c>
      <c r="F50" t="s">
        <v>322</v>
      </c>
      <c r="G50" t="s">
        <v>322</v>
      </c>
      <c r="H50" t="s">
        <v>322</v>
      </c>
      <c r="I50" t="s">
        <v>322</v>
      </c>
      <c r="J50" t="s">
        <v>322</v>
      </c>
      <c r="K50" t="s">
        <v>322</v>
      </c>
      <c r="L50" t="s">
        <v>322</v>
      </c>
      <c r="M50" t="s">
        <v>55</v>
      </c>
    </row>
    <row r="51" spans="1:13" x14ac:dyDescent="0.35">
      <c r="A51" t="s">
        <v>2908</v>
      </c>
      <c r="B51" t="s">
        <v>2859</v>
      </c>
      <c r="C51" t="s">
        <v>2860</v>
      </c>
      <c r="D51" t="s">
        <v>322</v>
      </c>
      <c r="E51" t="s">
        <v>322</v>
      </c>
      <c r="F51" t="s">
        <v>55</v>
      </c>
      <c r="G51" t="s">
        <v>322</v>
      </c>
      <c r="H51" t="s">
        <v>322</v>
      </c>
      <c r="I51" t="s">
        <v>322</v>
      </c>
      <c r="J51" t="s">
        <v>322</v>
      </c>
      <c r="K51" t="s">
        <v>322</v>
      </c>
      <c r="L51" t="s">
        <v>322</v>
      </c>
      <c r="M51" t="s">
        <v>322</v>
      </c>
    </row>
    <row r="52" spans="1:13" x14ac:dyDescent="0.35">
      <c r="A52" t="s">
        <v>2908</v>
      </c>
      <c r="B52" t="s">
        <v>2896</v>
      </c>
      <c r="C52" t="s">
        <v>2860</v>
      </c>
      <c r="D52" t="s">
        <v>322</v>
      </c>
      <c r="E52" t="s">
        <v>322</v>
      </c>
      <c r="F52" t="s">
        <v>322</v>
      </c>
      <c r="G52" t="s">
        <v>322</v>
      </c>
      <c r="H52" t="s">
        <v>322</v>
      </c>
      <c r="I52" t="s">
        <v>55</v>
      </c>
      <c r="J52" t="s">
        <v>322</v>
      </c>
      <c r="K52" t="s">
        <v>322</v>
      </c>
      <c r="L52" t="s">
        <v>322</v>
      </c>
      <c r="M52" t="s">
        <v>322</v>
      </c>
    </row>
    <row r="53" spans="1:13" x14ac:dyDescent="0.35">
      <c r="A53" t="s">
        <v>2908</v>
      </c>
      <c r="B53" t="s">
        <v>2872</v>
      </c>
      <c r="C53" t="s">
        <v>2858</v>
      </c>
      <c r="D53" t="s">
        <v>322</v>
      </c>
      <c r="E53" t="s">
        <v>322</v>
      </c>
      <c r="F53" t="s">
        <v>322</v>
      </c>
      <c r="G53" t="s">
        <v>322</v>
      </c>
      <c r="H53" t="s">
        <v>322</v>
      </c>
      <c r="I53" t="s">
        <v>322</v>
      </c>
      <c r="J53" t="s">
        <v>322</v>
      </c>
      <c r="K53" t="s">
        <v>322</v>
      </c>
      <c r="L53" t="s">
        <v>322</v>
      </c>
      <c r="M53" t="s">
        <v>55</v>
      </c>
    </row>
    <row r="54" spans="1:13" x14ac:dyDescent="0.35">
      <c r="A54" t="s">
        <v>2908</v>
      </c>
      <c r="B54" t="s">
        <v>2862</v>
      </c>
      <c r="C54" t="s">
        <v>2860</v>
      </c>
      <c r="D54" t="s">
        <v>322</v>
      </c>
      <c r="E54" t="s">
        <v>322</v>
      </c>
      <c r="F54" t="s">
        <v>55</v>
      </c>
      <c r="G54" t="s">
        <v>322</v>
      </c>
      <c r="H54" t="s">
        <v>322</v>
      </c>
      <c r="I54" t="s">
        <v>322</v>
      </c>
      <c r="J54" t="s">
        <v>322</v>
      </c>
      <c r="K54" t="s">
        <v>322</v>
      </c>
      <c r="L54" t="s">
        <v>322</v>
      </c>
      <c r="M54" t="s">
        <v>322</v>
      </c>
    </row>
    <row r="55" spans="1:13" x14ac:dyDescent="0.35">
      <c r="A55" t="s">
        <v>2911</v>
      </c>
      <c r="B55" t="s">
        <v>2892</v>
      </c>
      <c r="C55" t="s">
        <v>2860</v>
      </c>
      <c r="D55" t="s">
        <v>55</v>
      </c>
      <c r="E55" t="s">
        <v>322</v>
      </c>
      <c r="F55" t="s">
        <v>55</v>
      </c>
      <c r="G55" t="s">
        <v>322</v>
      </c>
      <c r="H55" t="s">
        <v>322</v>
      </c>
      <c r="I55" t="s">
        <v>322</v>
      </c>
      <c r="J55" t="s">
        <v>322</v>
      </c>
      <c r="K55" t="s">
        <v>322</v>
      </c>
      <c r="L55" t="s">
        <v>322</v>
      </c>
      <c r="M55" t="s">
        <v>322</v>
      </c>
    </row>
    <row r="56" spans="1:13" x14ac:dyDescent="0.35">
      <c r="A56" t="s">
        <v>2911</v>
      </c>
      <c r="B56" t="s">
        <v>2912</v>
      </c>
      <c r="C56" t="s">
        <v>2858</v>
      </c>
      <c r="D56" t="s">
        <v>55</v>
      </c>
      <c r="E56" t="s">
        <v>322</v>
      </c>
      <c r="F56" t="s">
        <v>322</v>
      </c>
      <c r="G56" t="s">
        <v>322</v>
      </c>
      <c r="H56" t="s">
        <v>322</v>
      </c>
      <c r="I56" t="s">
        <v>322</v>
      </c>
      <c r="J56" t="s">
        <v>322</v>
      </c>
      <c r="K56" t="s">
        <v>322</v>
      </c>
      <c r="L56" t="s">
        <v>322</v>
      </c>
      <c r="M56" t="s">
        <v>55</v>
      </c>
    </row>
    <row r="57" spans="1:13" x14ac:dyDescent="0.35">
      <c r="A57" t="s">
        <v>2911</v>
      </c>
      <c r="B57" t="s">
        <v>2913</v>
      </c>
      <c r="C57" t="s">
        <v>2858</v>
      </c>
      <c r="D57" t="s">
        <v>55</v>
      </c>
      <c r="E57" t="s">
        <v>322</v>
      </c>
      <c r="F57" t="s">
        <v>55</v>
      </c>
      <c r="G57" t="s">
        <v>322</v>
      </c>
      <c r="H57" t="s">
        <v>322</v>
      </c>
      <c r="I57" t="s">
        <v>322</v>
      </c>
      <c r="J57" t="s">
        <v>322</v>
      </c>
      <c r="K57" t="s">
        <v>322</v>
      </c>
      <c r="L57" t="s">
        <v>322</v>
      </c>
      <c r="M57" t="s">
        <v>55</v>
      </c>
    </row>
    <row r="58" spans="1:13" x14ac:dyDescent="0.35">
      <c r="A58" t="s">
        <v>2911</v>
      </c>
      <c r="B58" t="s">
        <v>2914</v>
      </c>
      <c r="C58" t="s">
        <v>2860</v>
      </c>
      <c r="D58" t="s">
        <v>322</v>
      </c>
      <c r="E58" t="s">
        <v>322</v>
      </c>
      <c r="F58" t="s">
        <v>55</v>
      </c>
      <c r="G58" t="s">
        <v>322</v>
      </c>
      <c r="H58" t="s">
        <v>322</v>
      </c>
      <c r="I58" t="s">
        <v>322</v>
      </c>
      <c r="J58" t="s">
        <v>322</v>
      </c>
      <c r="K58" t="s">
        <v>322</v>
      </c>
      <c r="L58" t="s">
        <v>322</v>
      </c>
      <c r="M58" t="s">
        <v>322</v>
      </c>
    </row>
    <row r="59" spans="1:13" x14ac:dyDescent="0.35">
      <c r="A59" t="s">
        <v>2911</v>
      </c>
      <c r="B59" t="s">
        <v>2898</v>
      </c>
      <c r="C59" t="s">
        <v>2858</v>
      </c>
      <c r="D59" t="s">
        <v>322</v>
      </c>
      <c r="E59" t="s">
        <v>322</v>
      </c>
      <c r="F59" t="s">
        <v>322</v>
      </c>
      <c r="G59" t="s">
        <v>322</v>
      </c>
      <c r="H59" t="s">
        <v>322</v>
      </c>
      <c r="I59" t="s">
        <v>55</v>
      </c>
      <c r="J59" t="s">
        <v>322</v>
      </c>
      <c r="K59" t="s">
        <v>322</v>
      </c>
      <c r="L59" t="s">
        <v>322</v>
      </c>
      <c r="M59" t="s">
        <v>55</v>
      </c>
    </row>
    <row r="60" spans="1:13" x14ac:dyDescent="0.35">
      <c r="A60" t="s">
        <v>2911</v>
      </c>
      <c r="B60" t="s">
        <v>2915</v>
      </c>
      <c r="C60" t="s">
        <v>2858</v>
      </c>
      <c r="D60" t="s">
        <v>322</v>
      </c>
      <c r="E60" t="s">
        <v>322</v>
      </c>
      <c r="F60" t="s">
        <v>322</v>
      </c>
      <c r="G60" t="s">
        <v>322</v>
      </c>
      <c r="H60" t="s">
        <v>322</v>
      </c>
      <c r="I60" t="s">
        <v>322</v>
      </c>
      <c r="J60" t="s">
        <v>322</v>
      </c>
      <c r="K60" t="s">
        <v>322</v>
      </c>
      <c r="L60" t="s">
        <v>322</v>
      </c>
      <c r="M60" t="s">
        <v>55</v>
      </c>
    </row>
    <row r="61" spans="1:13" x14ac:dyDescent="0.35">
      <c r="A61" t="s">
        <v>2911</v>
      </c>
      <c r="B61" t="s">
        <v>2916</v>
      </c>
      <c r="C61" t="s">
        <v>2858</v>
      </c>
      <c r="D61" t="s">
        <v>55</v>
      </c>
      <c r="E61" t="s">
        <v>322</v>
      </c>
      <c r="F61" t="s">
        <v>322</v>
      </c>
      <c r="G61" t="s">
        <v>322</v>
      </c>
      <c r="H61" t="s">
        <v>322</v>
      </c>
      <c r="I61" t="s">
        <v>322</v>
      </c>
      <c r="J61" t="s">
        <v>322</v>
      </c>
      <c r="K61" t="s">
        <v>322</v>
      </c>
      <c r="L61" t="s">
        <v>322</v>
      </c>
      <c r="M61" t="s">
        <v>55</v>
      </c>
    </row>
    <row r="62" spans="1:13" x14ac:dyDescent="0.35">
      <c r="A62" t="s">
        <v>2911</v>
      </c>
      <c r="B62" t="s">
        <v>2917</v>
      </c>
      <c r="C62" t="s">
        <v>2858</v>
      </c>
      <c r="D62" t="s">
        <v>55</v>
      </c>
      <c r="E62" t="s">
        <v>322</v>
      </c>
      <c r="F62" t="s">
        <v>322</v>
      </c>
      <c r="G62" t="s">
        <v>322</v>
      </c>
      <c r="H62" t="s">
        <v>322</v>
      </c>
      <c r="I62" t="s">
        <v>322</v>
      </c>
      <c r="J62" t="s">
        <v>322</v>
      </c>
      <c r="K62" t="s">
        <v>322</v>
      </c>
      <c r="L62" t="s">
        <v>322</v>
      </c>
      <c r="M62" t="s">
        <v>55</v>
      </c>
    </row>
    <row r="63" spans="1:13" x14ac:dyDescent="0.35">
      <c r="A63" t="s">
        <v>2911</v>
      </c>
      <c r="B63" t="s">
        <v>2918</v>
      </c>
      <c r="C63" t="s">
        <v>2858</v>
      </c>
      <c r="D63" t="s">
        <v>55</v>
      </c>
      <c r="E63" t="s">
        <v>322</v>
      </c>
      <c r="F63" t="s">
        <v>55</v>
      </c>
      <c r="G63" t="s">
        <v>322</v>
      </c>
      <c r="H63" t="s">
        <v>322</v>
      </c>
      <c r="I63" t="s">
        <v>322</v>
      </c>
      <c r="J63" t="s">
        <v>322</v>
      </c>
      <c r="K63" t="s">
        <v>322</v>
      </c>
      <c r="L63" t="s">
        <v>322</v>
      </c>
      <c r="M63" t="s">
        <v>55</v>
      </c>
    </row>
    <row r="64" spans="1:13" x14ac:dyDescent="0.35">
      <c r="A64" t="s">
        <v>2911</v>
      </c>
      <c r="B64" t="s">
        <v>2902</v>
      </c>
      <c r="C64" t="s">
        <v>2860</v>
      </c>
      <c r="D64" t="s">
        <v>55</v>
      </c>
      <c r="E64" t="s">
        <v>322</v>
      </c>
      <c r="F64" t="s">
        <v>55</v>
      </c>
      <c r="G64" t="s">
        <v>322</v>
      </c>
      <c r="H64" t="s">
        <v>322</v>
      </c>
      <c r="I64" t="s">
        <v>322</v>
      </c>
      <c r="J64" t="s">
        <v>322</v>
      </c>
      <c r="K64" t="s">
        <v>322</v>
      </c>
      <c r="L64" t="s">
        <v>55</v>
      </c>
      <c r="M64" t="s">
        <v>322</v>
      </c>
    </row>
    <row r="65" spans="1:13" x14ac:dyDescent="0.35">
      <c r="A65" t="s">
        <v>2919</v>
      </c>
      <c r="B65" t="s">
        <v>2857</v>
      </c>
      <c r="C65" t="s">
        <v>2858</v>
      </c>
      <c r="D65" t="s">
        <v>322</v>
      </c>
      <c r="E65" t="s">
        <v>322</v>
      </c>
      <c r="F65" t="s">
        <v>322</v>
      </c>
      <c r="G65" t="s">
        <v>322</v>
      </c>
      <c r="H65" t="s">
        <v>322</v>
      </c>
      <c r="I65" t="s">
        <v>322</v>
      </c>
      <c r="J65" t="s">
        <v>322</v>
      </c>
      <c r="K65" t="s">
        <v>322</v>
      </c>
      <c r="L65" t="s">
        <v>322</v>
      </c>
      <c r="M65" t="s">
        <v>55</v>
      </c>
    </row>
    <row r="66" spans="1:13" x14ac:dyDescent="0.35">
      <c r="A66" t="s">
        <v>2919</v>
      </c>
      <c r="B66" t="s">
        <v>2859</v>
      </c>
      <c r="C66" t="s">
        <v>2860</v>
      </c>
      <c r="D66" t="s">
        <v>322</v>
      </c>
      <c r="E66" t="s">
        <v>322</v>
      </c>
      <c r="F66" t="s">
        <v>55</v>
      </c>
      <c r="G66" t="s">
        <v>322</v>
      </c>
      <c r="H66" t="s">
        <v>322</v>
      </c>
      <c r="I66" t="s">
        <v>322</v>
      </c>
      <c r="J66" t="s">
        <v>322</v>
      </c>
      <c r="K66" t="s">
        <v>322</v>
      </c>
      <c r="L66" t="s">
        <v>322</v>
      </c>
      <c r="M66" t="s">
        <v>322</v>
      </c>
    </row>
    <row r="67" spans="1:13" x14ac:dyDescent="0.35">
      <c r="A67" t="s">
        <v>2919</v>
      </c>
      <c r="B67" t="s">
        <v>2861</v>
      </c>
      <c r="C67" t="s">
        <v>2858</v>
      </c>
      <c r="D67" t="s">
        <v>322</v>
      </c>
      <c r="E67" t="s">
        <v>322</v>
      </c>
      <c r="F67" t="s">
        <v>322</v>
      </c>
      <c r="G67" t="s">
        <v>322</v>
      </c>
      <c r="H67" t="s">
        <v>322</v>
      </c>
      <c r="I67" t="s">
        <v>322</v>
      </c>
      <c r="J67" t="s">
        <v>322</v>
      </c>
      <c r="K67" t="s">
        <v>322</v>
      </c>
      <c r="L67" t="s">
        <v>322</v>
      </c>
      <c r="M67" t="s">
        <v>55</v>
      </c>
    </row>
    <row r="68" spans="1:13" x14ac:dyDescent="0.35">
      <c r="A68" t="s">
        <v>2919</v>
      </c>
      <c r="B68" t="s">
        <v>2864</v>
      </c>
      <c r="C68" t="s">
        <v>2860</v>
      </c>
      <c r="D68" t="s">
        <v>322</v>
      </c>
      <c r="E68" t="s">
        <v>322</v>
      </c>
      <c r="F68" t="s">
        <v>322</v>
      </c>
      <c r="G68" t="s">
        <v>322</v>
      </c>
      <c r="H68" t="s">
        <v>55</v>
      </c>
      <c r="I68" t="s">
        <v>322</v>
      </c>
      <c r="J68" t="s">
        <v>322</v>
      </c>
      <c r="K68" t="s">
        <v>322</v>
      </c>
      <c r="L68" t="s">
        <v>322</v>
      </c>
      <c r="M68" t="s">
        <v>322</v>
      </c>
    </row>
    <row r="69" spans="1:13" x14ac:dyDescent="0.35">
      <c r="A69" t="s">
        <v>2919</v>
      </c>
      <c r="B69" t="s">
        <v>2920</v>
      </c>
      <c r="C69" t="s">
        <v>2860</v>
      </c>
      <c r="D69" t="s">
        <v>322</v>
      </c>
      <c r="E69" t="s">
        <v>322</v>
      </c>
      <c r="F69" t="s">
        <v>322</v>
      </c>
      <c r="G69" t="s">
        <v>322</v>
      </c>
      <c r="H69" t="s">
        <v>55</v>
      </c>
      <c r="I69" t="s">
        <v>322</v>
      </c>
      <c r="J69" t="s">
        <v>322</v>
      </c>
      <c r="K69" t="s">
        <v>322</v>
      </c>
      <c r="L69" t="s">
        <v>322</v>
      </c>
      <c r="M69" t="s">
        <v>322</v>
      </c>
    </row>
    <row r="70" spans="1:13" x14ac:dyDescent="0.35">
      <c r="A70" t="s">
        <v>2921</v>
      </c>
      <c r="B70" t="s">
        <v>2872</v>
      </c>
      <c r="C70" t="s">
        <v>2858</v>
      </c>
      <c r="D70" t="s">
        <v>322</v>
      </c>
      <c r="E70" t="s">
        <v>322</v>
      </c>
      <c r="F70" t="s">
        <v>322</v>
      </c>
      <c r="G70" t="s">
        <v>322</v>
      </c>
      <c r="H70" t="s">
        <v>322</v>
      </c>
      <c r="I70" t="s">
        <v>322</v>
      </c>
      <c r="J70" t="s">
        <v>322</v>
      </c>
      <c r="K70" t="s">
        <v>322</v>
      </c>
      <c r="L70" t="s">
        <v>322</v>
      </c>
      <c r="M70" t="s">
        <v>55</v>
      </c>
    </row>
    <row r="71" spans="1:13" x14ac:dyDescent="0.35">
      <c r="A71" t="s">
        <v>2921</v>
      </c>
      <c r="B71" t="s">
        <v>2877</v>
      </c>
      <c r="C71" t="s">
        <v>2860</v>
      </c>
      <c r="D71" t="s">
        <v>322</v>
      </c>
      <c r="E71" t="s">
        <v>322</v>
      </c>
      <c r="F71" t="s">
        <v>55</v>
      </c>
      <c r="G71" t="s">
        <v>322</v>
      </c>
      <c r="H71" t="s">
        <v>322</v>
      </c>
      <c r="I71" t="s">
        <v>322</v>
      </c>
      <c r="J71" t="s">
        <v>322</v>
      </c>
      <c r="K71" t="s">
        <v>322</v>
      </c>
      <c r="L71" t="s">
        <v>322</v>
      </c>
      <c r="M71" t="s">
        <v>322</v>
      </c>
    </row>
    <row r="72" spans="1:13" x14ac:dyDescent="0.35">
      <c r="A72" t="s">
        <v>2921</v>
      </c>
      <c r="B72" t="s">
        <v>2878</v>
      </c>
      <c r="C72" t="s">
        <v>2858</v>
      </c>
      <c r="D72" t="s">
        <v>322</v>
      </c>
      <c r="E72" t="s">
        <v>322</v>
      </c>
      <c r="F72" t="s">
        <v>55</v>
      </c>
      <c r="G72" t="s">
        <v>322</v>
      </c>
      <c r="H72" t="s">
        <v>322</v>
      </c>
      <c r="I72" t="s">
        <v>322</v>
      </c>
      <c r="J72" t="s">
        <v>322</v>
      </c>
      <c r="K72" t="s">
        <v>322</v>
      </c>
      <c r="L72" t="s">
        <v>322</v>
      </c>
      <c r="M72" t="s">
        <v>55</v>
      </c>
    </row>
    <row r="73" spans="1:13" x14ac:dyDescent="0.35">
      <c r="A73" t="s">
        <v>2922</v>
      </c>
      <c r="B73" t="s">
        <v>2859</v>
      </c>
      <c r="C73" t="s">
        <v>2860</v>
      </c>
      <c r="D73" t="s">
        <v>322</v>
      </c>
      <c r="E73" t="s">
        <v>322</v>
      </c>
      <c r="F73" t="s">
        <v>55</v>
      </c>
      <c r="G73" t="s">
        <v>322</v>
      </c>
      <c r="H73" t="s">
        <v>322</v>
      </c>
      <c r="I73" t="s">
        <v>322</v>
      </c>
      <c r="J73" t="s">
        <v>322</v>
      </c>
      <c r="K73" t="s">
        <v>322</v>
      </c>
      <c r="L73" t="s">
        <v>322</v>
      </c>
      <c r="M73" t="s">
        <v>322</v>
      </c>
    </row>
    <row r="74" spans="1:13" x14ac:dyDescent="0.35">
      <c r="A74" t="s">
        <v>2923</v>
      </c>
      <c r="B74" t="s">
        <v>2924</v>
      </c>
      <c r="C74" t="s">
        <v>2858</v>
      </c>
      <c r="D74" t="s">
        <v>322</v>
      </c>
      <c r="E74" t="s">
        <v>322</v>
      </c>
      <c r="F74" t="s">
        <v>322</v>
      </c>
      <c r="G74" t="s">
        <v>322</v>
      </c>
      <c r="H74" t="s">
        <v>322</v>
      </c>
      <c r="I74" t="s">
        <v>322</v>
      </c>
      <c r="J74" t="s">
        <v>322</v>
      </c>
      <c r="K74" t="s">
        <v>322</v>
      </c>
      <c r="L74" t="s">
        <v>322</v>
      </c>
      <c r="M74" t="s">
        <v>55</v>
      </c>
    </row>
    <row r="75" spans="1:13" x14ac:dyDescent="0.35">
      <c r="A75" t="s">
        <v>2923</v>
      </c>
      <c r="B75" t="s">
        <v>2925</v>
      </c>
      <c r="C75" t="s">
        <v>2858</v>
      </c>
      <c r="D75" t="s">
        <v>55</v>
      </c>
      <c r="E75" t="s">
        <v>322</v>
      </c>
      <c r="F75" t="s">
        <v>322</v>
      </c>
      <c r="G75" t="s">
        <v>322</v>
      </c>
      <c r="H75" t="s">
        <v>322</v>
      </c>
      <c r="I75" t="s">
        <v>322</v>
      </c>
      <c r="J75" t="s">
        <v>322</v>
      </c>
      <c r="K75" t="s">
        <v>322</v>
      </c>
      <c r="L75" t="s">
        <v>322</v>
      </c>
      <c r="M75" t="s">
        <v>55</v>
      </c>
    </row>
    <row r="76" spans="1:13" x14ac:dyDescent="0.35">
      <c r="A76" t="s">
        <v>2923</v>
      </c>
      <c r="B76" t="s">
        <v>2926</v>
      </c>
      <c r="C76" t="s">
        <v>2858</v>
      </c>
      <c r="D76" t="s">
        <v>322</v>
      </c>
      <c r="E76" t="s">
        <v>322</v>
      </c>
      <c r="F76" t="s">
        <v>322</v>
      </c>
      <c r="G76" t="s">
        <v>322</v>
      </c>
      <c r="H76" t="s">
        <v>322</v>
      </c>
      <c r="I76" t="s">
        <v>322</v>
      </c>
      <c r="J76" t="s">
        <v>322</v>
      </c>
      <c r="K76" t="s">
        <v>322</v>
      </c>
      <c r="L76" t="s">
        <v>322</v>
      </c>
      <c r="M76" t="s">
        <v>55</v>
      </c>
    </row>
    <row r="77" spans="1:13" x14ac:dyDescent="0.35">
      <c r="A77" t="s">
        <v>2923</v>
      </c>
      <c r="B77" t="s">
        <v>2927</v>
      </c>
      <c r="C77" t="s">
        <v>2858</v>
      </c>
      <c r="D77" t="s">
        <v>322</v>
      </c>
      <c r="E77" t="s">
        <v>322</v>
      </c>
      <c r="F77" t="s">
        <v>322</v>
      </c>
      <c r="G77" t="s">
        <v>322</v>
      </c>
      <c r="H77" t="s">
        <v>322</v>
      </c>
      <c r="I77" t="s">
        <v>322</v>
      </c>
      <c r="J77" t="s">
        <v>322</v>
      </c>
      <c r="K77" t="s">
        <v>322</v>
      </c>
      <c r="L77" t="s">
        <v>322</v>
      </c>
      <c r="M77" t="s">
        <v>55</v>
      </c>
    </row>
    <row r="78" spans="1:13" x14ac:dyDescent="0.35">
      <c r="A78" t="s">
        <v>2928</v>
      </c>
      <c r="B78" t="s">
        <v>2892</v>
      </c>
      <c r="C78" t="s">
        <v>2860</v>
      </c>
      <c r="D78" t="s">
        <v>55</v>
      </c>
      <c r="E78" t="s">
        <v>322</v>
      </c>
      <c r="F78" t="s">
        <v>55</v>
      </c>
      <c r="G78" t="s">
        <v>322</v>
      </c>
      <c r="H78" t="s">
        <v>322</v>
      </c>
      <c r="I78" t="s">
        <v>322</v>
      </c>
      <c r="J78" t="s">
        <v>322</v>
      </c>
      <c r="K78" t="s">
        <v>322</v>
      </c>
      <c r="L78" t="s">
        <v>322</v>
      </c>
      <c r="M78" t="s">
        <v>322</v>
      </c>
    </row>
    <row r="79" spans="1:13" x14ac:dyDescent="0.35">
      <c r="A79" t="s">
        <v>2928</v>
      </c>
      <c r="B79" t="s">
        <v>2929</v>
      </c>
      <c r="C79" t="s">
        <v>2858</v>
      </c>
      <c r="D79" t="s">
        <v>55</v>
      </c>
      <c r="E79" t="s">
        <v>322</v>
      </c>
      <c r="F79" t="s">
        <v>322</v>
      </c>
      <c r="G79" t="s">
        <v>322</v>
      </c>
      <c r="H79" t="s">
        <v>322</v>
      </c>
      <c r="I79" t="s">
        <v>322</v>
      </c>
      <c r="J79" t="s">
        <v>322</v>
      </c>
      <c r="K79" t="s">
        <v>322</v>
      </c>
      <c r="L79" t="s">
        <v>322</v>
      </c>
      <c r="M79" t="s">
        <v>55</v>
      </c>
    </row>
    <row r="80" spans="1:13" x14ac:dyDescent="0.35">
      <c r="A80" t="s">
        <v>2928</v>
      </c>
      <c r="B80" t="s">
        <v>2930</v>
      </c>
      <c r="C80" t="s">
        <v>2860</v>
      </c>
      <c r="D80" t="s">
        <v>322</v>
      </c>
      <c r="E80" t="s">
        <v>322</v>
      </c>
      <c r="F80" t="s">
        <v>322</v>
      </c>
      <c r="G80" t="s">
        <v>322</v>
      </c>
      <c r="H80" t="s">
        <v>322</v>
      </c>
      <c r="I80" t="s">
        <v>322</v>
      </c>
      <c r="J80" t="s">
        <v>322</v>
      </c>
      <c r="K80" t="s">
        <v>55</v>
      </c>
      <c r="L80" t="s">
        <v>322</v>
      </c>
      <c r="M80" t="s">
        <v>322</v>
      </c>
    </row>
    <row r="81" spans="1:13" x14ac:dyDescent="0.35">
      <c r="A81" t="s">
        <v>2928</v>
      </c>
      <c r="B81" t="s">
        <v>2913</v>
      </c>
      <c r="C81" t="s">
        <v>2858</v>
      </c>
      <c r="D81" t="s">
        <v>55</v>
      </c>
      <c r="E81" t="s">
        <v>322</v>
      </c>
      <c r="F81" t="s">
        <v>55</v>
      </c>
      <c r="G81" t="s">
        <v>322</v>
      </c>
      <c r="H81" t="s">
        <v>322</v>
      </c>
      <c r="I81" t="s">
        <v>322</v>
      </c>
      <c r="J81" t="s">
        <v>322</v>
      </c>
      <c r="K81" t="s">
        <v>322</v>
      </c>
      <c r="L81" t="s">
        <v>322</v>
      </c>
      <c r="M81" t="s">
        <v>55</v>
      </c>
    </row>
    <row r="82" spans="1:13" x14ac:dyDescent="0.35">
      <c r="A82" t="s">
        <v>2928</v>
      </c>
      <c r="B82" t="s">
        <v>2900</v>
      </c>
      <c r="C82" t="s">
        <v>2858</v>
      </c>
      <c r="D82" t="s">
        <v>322</v>
      </c>
      <c r="E82" t="s">
        <v>322</v>
      </c>
      <c r="F82" t="s">
        <v>322</v>
      </c>
      <c r="G82" t="s">
        <v>322</v>
      </c>
      <c r="H82" t="s">
        <v>55</v>
      </c>
      <c r="I82" t="s">
        <v>322</v>
      </c>
      <c r="J82" t="s">
        <v>322</v>
      </c>
      <c r="K82" t="s">
        <v>322</v>
      </c>
      <c r="L82" t="s">
        <v>322</v>
      </c>
      <c r="M82" t="s">
        <v>55</v>
      </c>
    </row>
    <row r="83" spans="1:13" x14ac:dyDescent="0.35">
      <c r="A83" t="s">
        <v>2928</v>
      </c>
      <c r="B83" t="s">
        <v>2931</v>
      </c>
      <c r="C83" t="s">
        <v>2860</v>
      </c>
      <c r="D83" t="s">
        <v>55</v>
      </c>
      <c r="E83" t="s">
        <v>322</v>
      </c>
      <c r="F83" t="s">
        <v>322</v>
      </c>
      <c r="G83" t="s">
        <v>322</v>
      </c>
      <c r="H83" t="s">
        <v>322</v>
      </c>
      <c r="I83" t="s">
        <v>322</v>
      </c>
      <c r="J83" t="s">
        <v>322</v>
      </c>
      <c r="K83" t="s">
        <v>322</v>
      </c>
      <c r="L83" t="s">
        <v>322</v>
      </c>
      <c r="M83" t="s">
        <v>322</v>
      </c>
    </row>
    <row r="84" spans="1:13" x14ac:dyDescent="0.35">
      <c r="A84" t="s">
        <v>2928</v>
      </c>
      <c r="B84" t="s">
        <v>2932</v>
      </c>
      <c r="C84" t="s">
        <v>2860</v>
      </c>
      <c r="D84" t="s">
        <v>55</v>
      </c>
      <c r="E84" t="s">
        <v>322</v>
      </c>
      <c r="F84" t="s">
        <v>55</v>
      </c>
      <c r="G84" t="s">
        <v>322</v>
      </c>
      <c r="H84" t="s">
        <v>322</v>
      </c>
      <c r="I84" t="s">
        <v>322</v>
      </c>
      <c r="J84" t="s">
        <v>322</v>
      </c>
      <c r="K84" t="s">
        <v>322</v>
      </c>
      <c r="L84" t="s">
        <v>322</v>
      </c>
      <c r="M84" t="s">
        <v>322</v>
      </c>
    </row>
    <row r="85" spans="1:13" x14ac:dyDescent="0.35">
      <c r="A85" t="s">
        <v>2933</v>
      </c>
      <c r="B85" t="s">
        <v>2924</v>
      </c>
      <c r="C85" t="s">
        <v>2858</v>
      </c>
      <c r="D85" t="s">
        <v>322</v>
      </c>
      <c r="E85" t="s">
        <v>322</v>
      </c>
      <c r="F85" t="s">
        <v>322</v>
      </c>
      <c r="G85" t="s">
        <v>322</v>
      </c>
      <c r="H85" t="s">
        <v>322</v>
      </c>
      <c r="I85" t="s">
        <v>322</v>
      </c>
      <c r="J85" t="s">
        <v>322</v>
      </c>
      <c r="K85" t="s">
        <v>322</v>
      </c>
      <c r="L85" t="s">
        <v>322</v>
      </c>
      <c r="M85" t="s">
        <v>55</v>
      </c>
    </row>
    <row r="86" spans="1:13" x14ac:dyDescent="0.35">
      <c r="A86" t="s">
        <v>2933</v>
      </c>
      <c r="B86" t="s">
        <v>2925</v>
      </c>
      <c r="C86" t="s">
        <v>2858</v>
      </c>
      <c r="D86" t="s">
        <v>55</v>
      </c>
      <c r="E86" t="s">
        <v>322</v>
      </c>
      <c r="F86" t="s">
        <v>322</v>
      </c>
      <c r="G86" t="s">
        <v>322</v>
      </c>
      <c r="H86" t="s">
        <v>322</v>
      </c>
      <c r="I86" t="s">
        <v>322</v>
      </c>
      <c r="J86" t="s">
        <v>322</v>
      </c>
      <c r="K86" t="s">
        <v>322</v>
      </c>
      <c r="L86" t="s">
        <v>322</v>
      </c>
      <c r="M86" t="s">
        <v>55</v>
      </c>
    </row>
    <row r="87" spans="1:13" x14ac:dyDescent="0.35">
      <c r="A87" t="s">
        <v>2933</v>
      </c>
      <c r="B87" t="s">
        <v>2926</v>
      </c>
      <c r="C87" t="s">
        <v>2858</v>
      </c>
      <c r="D87" t="s">
        <v>322</v>
      </c>
      <c r="E87" t="s">
        <v>322</v>
      </c>
      <c r="F87" t="s">
        <v>322</v>
      </c>
      <c r="G87" t="s">
        <v>322</v>
      </c>
      <c r="H87" t="s">
        <v>322</v>
      </c>
      <c r="I87" t="s">
        <v>322</v>
      </c>
      <c r="J87" t="s">
        <v>322</v>
      </c>
      <c r="K87" t="s">
        <v>322</v>
      </c>
      <c r="L87" t="s">
        <v>322</v>
      </c>
      <c r="M87" t="s">
        <v>55</v>
      </c>
    </row>
    <row r="88" spans="1:13" x14ac:dyDescent="0.35">
      <c r="A88" t="s">
        <v>2933</v>
      </c>
      <c r="B88" t="s">
        <v>2930</v>
      </c>
      <c r="C88" t="s">
        <v>2860</v>
      </c>
      <c r="D88" t="s">
        <v>322</v>
      </c>
      <c r="E88" t="s">
        <v>322</v>
      </c>
      <c r="F88" t="s">
        <v>322</v>
      </c>
      <c r="G88" t="s">
        <v>322</v>
      </c>
      <c r="H88" t="s">
        <v>322</v>
      </c>
      <c r="I88" t="s">
        <v>322</v>
      </c>
      <c r="J88" t="s">
        <v>322</v>
      </c>
      <c r="K88" t="s">
        <v>55</v>
      </c>
      <c r="L88" t="s">
        <v>322</v>
      </c>
      <c r="M88" t="s">
        <v>322</v>
      </c>
    </row>
    <row r="89" spans="1:13" x14ac:dyDescent="0.35">
      <c r="A89" t="s">
        <v>2933</v>
      </c>
      <c r="B89" t="s">
        <v>2934</v>
      </c>
      <c r="C89" t="s">
        <v>2860</v>
      </c>
      <c r="D89" t="s">
        <v>55</v>
      </c>
      <c r="E89" t="s">
        <v>322</v>
      </c>
      <c r="F89" t="s">
        <v>322</v>
      </c>
      <c r="G89" t="s">
        <v>322</v>
      </c>
      <c r="H89" t="s">
        <v>322</v>
      </c>
      <c r="I89" t="s">
        <v>322</v>
      </c>
      <c r="J89" t="s">
        <v>322</v>
      </c>
      <c r="K89" t="s">
        <v>322</v>
      </c>
      <c r="L89" t="s">
        <v>322</v>
      </c>
      <c r="M89" t="s">
        <v>322</v>
      </c>
    </row>
    <row r="90" spans="1:13" x14ac:dyDescent="0.35">
      <c r="A90" t="s">
        <v>2935</v>
      </c>
      <c r="B90" t="s">
        <v>2924</v>
      </c>
      <c r="C90" t="s">
        <v>2858</v>
      </c>
      <c r="D90" t="s">
        <v>322</v>
      </c>
      <c r="E90" t="s">
        <v>322</v>
      </c>
      <c r="F90" t="s">
        <v>322</v>
      </c>
      <c r="G90" t="s">
        <v>322</v>
      </c>
      <c r="H90" t="s">
        <v>322</v>
      </c>
      <c r="I90" t="s">
        <v>322</v>
      </c>
      <c r="J90" t="s">
        <v>322</v>
      </c>
      <c r="K90" t="s">
        <v>322</v>
      </c>
      <c r="L90" t="s">
        <v>322</v>
      </c>
      <c r="M90" t="s">
        <v>55</v>
      </c>
    </row>
    <row r="91" spans="1:13" x14ac:dyDescent="0.35">
      <c r="A91" t="s">
        <v>2935</v>
      </c>
      <c r="B91" t="s">
        <v>2892</v>
      </c>
      <c r="C91" t="s">
        <v>2860</v>
      </c>
      <c r="D91" t="s">
        <v>55</v>
      </c>
      <c r="E91" t="s">
        <v>322</v>
      </c>
      <c r="F91" t="s">
        <v>55</v>
      </c>
      <c r="G91" t="s">
        <v>322</v>
      </c>
      <c r="H91" t="s">
        <v>322</v>
      </c>
      <c r="I91" t="s">
        <v>322</v>
      </c>
      <c r="J91" t="s">
        <v>322</v>
      </c>
      <c r="K91" t="s">
        <v>322</v>
      </c>
      <c r="L91" t="s">
        <v>322</v>
      </c>
      <c r="M91" t="s">
        <v>322</v>
      </c>
    </row>
    <row r="92" spans="1:13" x14ac:dyDescent="0.35">
      <c r="A92" t="s">
        <v>2935</v>
      </c>
      <c r="B92" t="s">
        <v>2925</v>
      </c>
      <c r="C92" t="s">
        <v>2858</v>
      </c>
      <c r="D92" t="s">
        <v>55</v>
      </c>
      <c r="E92" t="s">
        <v>322</v>
      </c>
      <c r="F92" t="s">
        <v>322</v>
      </c>
      <c r="G92" t="s">
        <v>322</v>
      </c>
      <c r="H92" t="s">
        <v>322</v>
      </c>
      <c r="I92" t="s">
        <v>322</v>
      </c>
      <c r="J92" t="s">
        <v>322</v>
      </c>
      <c r="K92" t="s">
        <v>322</v>
      </c>
      <c r="L92" t="s">
        <v>322</v>
      </c>
      <c r="M92" t="s">
        <v>55</v>
      </c>
    </row>
    <row r="93" spans="1:13" x14ac:dyDescent="0.35">
      <c r="A93" t="s">
        <v>2935</v>
      </c>
      <c r="B93" t="s">
        <v>2930</v>
      </c>
      <c r="C93" t="s">
        <v>2860</v>
      </c>
      <c r="D93" t="s">
        <v>322</v>
      </c>
      <c r="E93" t="s">
        <v>322</v>
      </c>
      <c r="F93" t="s">
        <v>322</v>
      </c>
      <c r="G93" t="s">
        <v>322</v>
      </c>
      <c r="H93" t="s">
        <v>322</v>
      </c>
      <c r="I93" t="s">
        <v>322</v>
      </c>
      <c r="J93" t="s">
        <v>322</v>
      </c>
      <c r="K93" t="s">
        <v>55</v>
      </c>
      <c r="L93" t="s">
        <v>322</v>
      </c>
      <c r="M93" t="s">
        <v>322</v>
      </c>
    </row>
    <row r="94" spans="1:13" x14ac:dyDescent="0.35">
      <c r="A94" t="s">
        <v>2935</v>
      </c>
      <c r="B94" t="s">
        <v>2936</v>
      </c>
      <c r="C94" t="s">
        <v>2860</v>
      </c>
      <c r="D94" t="s">
        <v>322</v>
      </c>
      <c r="E94" t="s">
        <v>322</v>
      </c>
      <c r="F94" t="s">
        <v>55</v>
      </c>
      <c r="G94" t="s">
        <v>322</v>
      </c>
      <c r="H94" t="s">
        <v>322</v>
      </c>
      <c r="I94" t="s">
        <v>322</v>
      </c>
      <c r="J94" t="s">
        <v>322</v>
      </c>
      <c r="K94" t="s">
        <v>322</v>
      </c>
      <c r="L94" t="s">
        <v>322</v>
      </c>
      <c r="M94" t="s">
        <v>322</v>
      </c>
    </row>
    <row r="95" spans="1:13" x14ac:dyDescent="0.35">
      <c r="A95" t="s">
        <v>2935</v>
      </c>
      <c r="B95" t="s">
        <v>2937</v>
      </c>
      <c r="C95" t="s">
        <v>2860</v>
      </c>
      <c r="D95" t="s">
        <v>322</v>
      </c>
      <c r="E95" t="s">
        <v>322</v>
      </c>
      <c r="F95" t="s">
        <v>55</v>
      </c>
      <c r="G95" t="s">
        <v>322</v>
      </c>
      <c r="H95" t="s">
        <v>322</v>
      </c>
      <c r="I95" t="s">
        <v>322</v>
      </c>
      <c r="J95" t="s">
        <v>322</v>
      </c>
      <c r="K95" t="s">
        <v>322</v>
      </c>
      <c r="L95" t="s">
        <v>322</v>
      </c>
      <c r="M95" t="s">
        <v>322</v>
      </c>
    </row>
    <row r="96" spans="1:13" x14ac:dyDescent="0.35">
      <c r="A96" t="s">
        <v>2935</v>
      </c>
      <c r="B96" t="s">
        <v>2938</v>
      </c>
      <c r="C96" t="s">
        <v>2860</v>
      </c>
      <c r="D96" t="s">
        <v>322</v>
      </c>
      <c r="E96" t="s">
        <v>322</v>
      </c>
      <c r="F96" t="s">
        <v>55</v>
      </c>
      <c r="G96" t="s">
        <v>322</v>
      </c>
      <c r="H96" t="s">
        <v>322</v>
      </c>
      <c r="I96" t="s">
        <v>322</v>
      </c>
      <c r="J96" t="s">
        <v>322</v>
      </c>
      <c r="K96" t="s">
        <v>322</v>
      </c>
      <c r="L96" t="s">
        <v>322</v>
      </c>
      <c r="M96" t="s">
        <v>322</v>
      </c>
    </row>
    <row r="97" spans="1:13" x14ac:dyDescent="0.35">
      <c r="A97" t="s">
        <v>2939</v>
      </c>
      <c r="B97" t="s">
        <v>2924</v>
      </c>
      <c r="C97" t="s">
        <v>2858</v>
      </c>
      <c r="D97" t="s">
        <v>322</v>
      </c>
      <c r="E97" t="s">
        <v>322</v>
      </c>
      <c r="F97" t="s">
        <v>322</v>
      </c>
      <c r="G97" t="s">
        <v>322</v>
      </c>
      <c r="H97" t="s">
        <v>322</v>
      </c>
      <c r="I97" t="s">
        <v>322</v>
      </c>
      <c r="J97" t="s">
        <v>322</v>
      </c>
      <c r="K97" t="s">
        <v>322</v>
      </c>
      <c r="L97" t="s">
        <v>322</v>
      </c>
      <c r="M97" t="s">
        <v>55</v>
      </c>
    </row>
    <row r="98" spans="1:13" x14ac:dyDescent="0.35">
      <c r="A98" t="s">
        <v>2939</v>
      </c>
      <c r="B98" t="s">
        <v>2930</v>
      </c>
      <c r="C98" t="s">
        <v>2860</v>
      </c>
      <c r="D98" t="s">
        <v>322</v>
      </c>
      <c r="E98" t="s">
        <v>322</v>
      </c>
      <c r="F98" t="s">
        <v>322</v>
      </c>
      <c r="G98" t="s">
        <v>322</v>
      </c>
      <c r="H98" t="s">
        <v>322</v>
      </c>
      <c r="I98" t="s">
        <v>322</v>
      </c>
      <c r="J98" t="s">
        <v>322</v>
      </c>
      <c r="K98" t="s">
        <v>55</v>
      </c>
      <c r="L98" t="s">
        <v>322</v>
      </c>
      <c r="M98" t="s">
        <v>322</v>
      </c>
    </row>
    <row r="99" spans="1:13" x14ac:dyDescent="0.35">
      <c r="A99" t="s">
        <v>2939</v>
      </c>
      <c r="B99" t="s">
        <v>2865</v>
      </c>
      <c r="C99" t="s">
        <v>2860</v>
      </c>
      <c r="D99" t="s">
        <v>322</v>
      </c>
      <c r="E99" t="s">
        <v>322</v>
      </c>
      <c r="F99" t="s">
        <v>55</v>
      </c>
      <c r="G99" t="s">
        <v>322</v>
      </c>
      <c r="H99" t="s">
        <v>322</v>
      </c>
      <c r="I99" t="s">
        <v>322</v>
      </c>
      <c r="J99" t="s">
        <v>322</v>
      </c>
      <c r="K99" t="s">
        <v>322</v>
      </c>
      <c r="L99" t="s">
        <v>322</v>
      </c>
      <c r="M99" t="s">
        <v>322</v>
      </c>
    </row>
    <row r="100" spans="1:13" x14ac:dyDescent="0.35">
      <c r="A100" t="s">
        <v>2940</v>
      </c>
      <c r="B100" t="s">
        <v>2941</v>
      </c>
      <c r="C100" t="s">
        <v>2860</v>
      </c>
      <c r="D100" t="s">
        <v>322</v>
      </c>
      <c r="E100" t="s">
        <v>322</v>
      </c>
      <c r="F100" t="s">
        <v>55</v>
      </c>
      <c r="G100" t="s">
        <v>322</v>
      </c>
      <c r="H100" t="s">
        <v>322</v>
      </c>
      <c r="I100" t="s">
        <v>322</v>
      </c>
      <c r="J100" t="s">
        <v>322</v>
      </c>
      <c r="K100" t="s">
        <v>322</v>
      </c>
      <c r="L100" t="s">
        <v>322</v>
      </c>
      <c r="M100" t="s">
        <v>322</v>
      </c>
    </row>
    <row r="101" spans="1:13" x14ac:dyDescent="0.35">
      <c r="A101" t="s">
        <v>2942</v>
      </c>
      <c r="B101" t="s">
        <v>2910</v>
      </c>
      <c r="C101" t="s">
        <v>2858</v>
      </c>
      <c r="D101" t="s">
        <v>322</v>
      </c>
      <c r="E101" t="s">
        <v>322</v>
      </c>
      <c r="F101" t="s">
        <v>322</v>
      </c>
      <c r="G101" t="s">
        <v>322</v>
      </c>
      <c r="H101" t="s">
        <v>322</v>
      </c>
      <c r="I101" t="s">
        <v>322</v>
      </c>
      <c r="J101" t="s">
        <v>322</v>
      </c>
      <c r="K101" t="s">
        <v>322</v>
      </c>
      <c r="L101" t="s">
        <v>322</v>
      </c>
      <c r="M101" t="s">
        <v>55</v>
      </c>
    </row>
    <row r="102" spans="1:13" x14ac:dyDescent="0.35">
      <c r="A102" t="s">
        <v>2942</v>
      </c>
      <c r="B102" t="s">
        <v>2872</v>
      </c>
      <c r="C102" t="s">
        <v>2858</v>
      </c>
      <c r="D102" t="s">
        <v>322</v>
      </c>
      <c r="E102" t="s">
        <v>322</v>
      </c>
      <c r="F102" t="s">
        <v>322</v>
      </c>
      <c r="G102" t="s">
        <v>322</v>
      </c>
      <c r="H102" t="s">
        <v>322</v>
      </c>
      <c r="I102" t="s">
        <v>322</v>
      </c>
      <c r="J102" t="s">
        <v>322</v>
      </c>
      <c r="K102" t="s">
        <v>322</v>
      </c>
      <c r="L102" t="s">
        <v>322</v>
      </c>
      <c r="M102" t="s">
        <v>55</v>
      </c>
    </row>
    <row r="103" spans="1:13" x14ac:dyDescent="0.35">
      <c r="A103" t="s">
        <v>2943</v>
      </c>
      <c r="B103" t="s">
        <v>2944</v>
      </c>
      <c r="C103" t="s">
        <v>2858</v>
      </c>
      <c r="D103" t="s">
        <v>322</v>
      </c>
      <c r="E103" t="s">
        <v>322</v>
      </c>
      <c r="F103" t="s">
        <v>322</v>
      </c>
      <c r="G103" t="s">
        <v>322</v>
      </c>
      <c r="H103" t="s">
        <v>322</v>
      </c>
      <c r="I103" t="s">
        <v>322</v>
      </c>
      <c r="J103" t="s">
        <v>322</v>
      </c>
      <c r="K103" t="s">
        <v>322</v>
      </c>
      <c r="L103" t="s">
        <v>322</v>
      </c>
      <c r="M103" t="s">
        <v>55</v>
      </c>
    </row>
    <row r="104" spans="1:13" x14ac:dyDescent="0.35">
      <c r="A104" t="s">
        <v>2943</v>
      </c>
      <c r="B104" t="s">
        <v>2873</v>
      </c>
      <c r="C104" t="s">
        <v>2860</v>
      </c>
      <c r="D104" t="s">
        <v>322</v>
      </c>
      <c r="E104" t="s">
        <v>322</v>
      </c>
      <c r="F104" t="s">
        <v>55</v>
      </c>
      <c r="G104" t="s">
        <v>322</v>
      </c>
      <c r="H104" t="s">
        <v>322</v>
      </c>
      <c r="I104" t="s">
        <v>322</v>
      </c>
      <c r="J104" t="s">
        <v>322</v>
      </c>
      <c r="K104" t="s">
        <v>322</v>
      </c>
      <c r="L104" t="s">
        <v>322</v>
      </c>
      <c r="M104" t="s">
        <v>322</v>
      </c>
    </row>
    <row r="105" spans="1:13" x14ac:dyDescent="0.35">
      <c r="A105" t="s">
        <v>2943</v>
      </c>
      <c r="B105" t="s">
        <v>2945</v>
      </c>
      <c r="C105" t="s">
        <v>2860</v>
      </c>
      <c r="D105" t="s">
        <v>55</v>
      </c>
      <c r="E105" t="s">
        <v>322</v>
      </c>
      <c r="F105" t="s">
        <v>55</v>
      </c>
      <c r="G105" t="s">
        <v>322</v>
      </c>
      <c r="H105" t="s">
        <v>322</v>
      </c>
      <c r="I105" t="s">
        <v>322</v>
      </c>
      <c r="J105" t="s">
        <v>322</v>
      </c>
      <c r="K105" t="s">
        <v>322</v>
      </c>
      <c r="L105" t="s">
        <v>322</v>
      </c>
      <c r="M105" t="s">
        <v>322</v>
      </c>
    </row>
    <row r="106" spans="1:13" x14ac:dyDescent="0.35">
      <c r="A106" t="s">
        <v>2946</v>
      </c>
      <c r="B106" t="s">
        <v>2873</v>
      </c>
      <c r="C106" t="s">
        <v>2860</v>
      </c>
      <c r="D106" t="s">
        <v>322</v>
      </c>
      <c r="E106" t="s">
        <v>322</v>
      </c>
      <c r="F106" t="s">
        <v>55</v>
      </c>
      <c r="G106" t="s">
        <v>322</v>
      </c>
      <c r="H106" t="s">
        <v>322</v>
      </c>
      <c r="I106" t="s">
        <v>322</v>
      </c>
      <c r="J106" t="s">
        <v>322</v>
      </c>
      <c r="K106" t="s">
        <v>322</v>
      </c>
      <c r="L106" t="s">
        <v>322</v>
      </c>
      <c r="M106" t="s">
        <v>322</v>
      </c>
    </row>
    <row r="107" spans="1:13" x14ac:dyDescent="0.35">
      <c r="A107" t="s">
        <v>2946</v>
      </c>
      <c r="B107" t="s">
        <v>2947</v>
      </c>
      <c r="C107" t="s">
        <v>2860</v>
      </c>
      <c r="D107" t="s">
        <v>55</v>
      </c>
      <c r="E107" t="s">
        <v>322</v>
      </c>
      <c r="F107" t="s">
        <v>55</v>
      </c>
      <c r="G107" t="s">
        <v>322</v>
      </c>
      <c r="H107" t="s">
        <v>322</v>
      </c>
      <c r="I107" t="s">
        <v>322</v>
      </c>
      <c r="J107" t="s">
        <v>322</v>
      </c>
      <c r="K107" t="s">
        <v>322</v>
      </c>
      <c r="L107" t="s">
        <v>322</v>
      </c>
      <c r="M107" t="s">
        <v>322</v>
      </c>
    </row>
    <row r="108" spans="1:13" x14ac:dyDescent="0.35">
      <c r="A108" t="s">
        <v>2948</v>
      </c>
      <c r="B108" t="s">
        <v>2949</v>
      </c>
      <c r="C108" t="s">
        <v>2858</v>
      </c>
      <c r="D108" t="s">
        <v>322</v>
      </c>
      <c r="E108" t="s">
        <v>322</v>
      </c>
      <c r="F108" t="s">
        <v>55</v>
      </c>
      <c r="G108" t="s">
        <v>322</v>
      </c>
      <c r="H108" t="s">
        <v>322</v>
      </c>
      <c r="I108" t="s">
        <v>322</v>
      </c>
      <c r="J108" t="s">
        <v>322</v>
      </c>
      <c r="K108" t="s">
        <v>322</v>
      </c>
      <c r="L108" t="s">
        <v>322</v>
      </c>
      <c r="M108" t="s">
        <v>55</v>
      </c>
    </row>
    <row r="109" spans="1:13" x14ac:dyDescent="0.35">
      <c r="A109" t="s">
        <v>2950</v>
      </c>
      <c r="B109" t="s">
        <v>2859</v>
      </c>
      <c r="C109" t="s">
        <v>2860</v>
      </c>
      <c r="D109" t="s">
        <v>322</v>
      </c>
      <c r="E109" t="s">
        <v>322</v>
      </c>
      <c r="F109" t="s">
        <v>55</v>
      </c>
      <c r="G109" t="s">
        <v>322</v>
      </c>
      <c r="H109" t="s">
        <v>322</v>
      </c>
      <c r="I109" t="s">
        <v>322</v>
      </c>
      <c r="J109" t="s">
        <v>322</v>
      </c>
      <c r="K109" t="s">
        <v>322</v>
      </c>
      <c r="L109" t="s">
        <v>322</v>
      </c>
      <c r="M109" t="s">
        <v>322</v>
      </c>
    </row>
    <row r="110" spans="1:13" x14ac:dyDescent="0.35">
      <c r="A110" t="s">
        <v>2950</v>
      </c>
      <c r="B110" t="s">
        <v>2951</v>
      </c>
      <c r="C110" t="s">
        <v>2860</v>
      </c>
      <c r="D110" t="s">
        <v>55</v>
      </c>
      <c r="E110" t="s">
        <v>322</v>
      </c>
      <c r="F110" t="s">
        <v>55</v>
      </c>
      <c r="G110" t="s">
        <v>322</v>
      </c>
      <c r="H110" t="s">
        <v>322</v>
      </c>
      <c r="I110" t="s">
        <v>322</v>
      </c>
      <c r="J110" t="s">
        <v>322</v>
      </c>
      <c r="K110" t="s">
        <v>322</v>
      </c>
      <c r="L110" t="s">
        <v>322</v>
      </c>
      <c r="M110" t="s">
        <v>322</v>
      </c>
    </row>
    <row r="111" spans="1:13" x14ac:dyDescent="0.35">
      <c r="A111" t="s">
        <v>2952</v>
      </c>
      <c r="B111" t="s">
        <v>2953</v>
      </c>
      <c r="C111" t="s">
        <v>2858</v>
      </c>
      <c r="D111" t="s">
        <v>55</v>
      </c>
      <c r="E111" t="s">
        <v>322</v>
      </c>
      <c r="F111" t="s">
        <v>322</v>
      </c>
      <c r="G111" t="s">
        <v>322</v>
      </c>
      <c r="H111" t="s">
        <v>322</v>
      </c>
      <c r="I111" t="s">
        <v>55</v>
      </c>
      <c r="J111" t="s">
        <v>322</v>
      </c>
      <c r="K111" t="s">
        <v>322</v>
      </c>
      <c r="L111" t="s">
        <v>322</v>
      </c>
      <c r="M111" t="s">
        <v>55</v>
      </c>
    </row>
    <row r="112" spans="1:13" x14ac:dyDescent="0.35">
      <c r="A112" t="s">
        <v>2952</v>
      </c>
      <c r="B112" t="s">
        <v>2929</v>
      </c>
      <c r="C112" t="s">
        <v>2858</v>
      </c>
      <c r="D112" t="s">
        <v>55</v>
      </c>
      <c r="E112" t="s">
        <v>322</v>
      </c>
      <c r="F112" t="s">
        <v>322</v>
      </c>
      <c r="G112" t="s">
        <v>322</v>
      </c>
      <c r="H112" t="s">
        <v>322</v>
      </c>
      <c r="I112" t="s">
        <v>322</v>
      </c>
      <c r="J112" t="s">
        <v>322</v>
      </c>
      <c r="K112" t="s">
        <v>322</v>
      </c>
      <c r="L112" t="s">
        <v>322</v>
      </c>
      <c r="M112" t="s">
        <v>55</v>
      </c>
    </row>
    <row r="113" spans="1:13" x14ac:dyDescent="0.35">
      <c r="A113" t="s">
        <v>2952</v>
      </c>
      <c r="B113" t="s">
        <v>2954</v>
      </c>
      <c r="C113" t="s">
        <v>2858</v>
      </c>
      <c r="D113" t="s">
        <v>55</v>
      </c>
      <c r="E113" t="s">
        <v>322</v>
      </c>
      <c r="F113" t="s">
        <v>322</v>
      </c>
      <c r="G113" t="s">
        <v>322</v>
      </c>
      <c r="H113" t="s">
        <v>322</v>
      </c>
      <c r="I113" t="s">
        <v>322</v>
      </c>
      <c r="J113" t="s">
        <v>322</v>
      </c>
      <c r="K113" t="s">
        <v>322</v>
      </c>
      <c r="L113" t="s">
        <v>322</v>
      </c>
      <c r="M113" t="s">
        <v>55</v>
      </c>
    </row>
    <row r="114" spans="1:13" x14ac:dyDescent="0.35">
      <c r="A114" t="s">
        <v>2952</v>
      </c>
      <c r="B114" t="s">
        <v>2955</v>
      </c>
      <c r="C114" t="s">
        <v>2860</v>
      </c>
      <c r="D114" t="s">
        <v>322</v>
      </c>
      <c r="E114" t="s">
        <v>322</v>
      </c>
      <c r="F114" t="s">
        <v>55</v>
      </c>
      <c r="G114" t="s">
        <v>322</v>
      </c>
      <c r="H114" t="s">
        <v>322</v>
      </c>
      <c r="I114" t="s">
        <v>322</v>
      </c>
      <c r="J114" t="s">
        <v>322</v>
      </c>
      <c r="K114" t="s">
        <v>322</v>
      </c>
      <c r="L114" t="s">
        <v>322</v>
      </c>
      <c r="M114" t="s">
        <v>322</v>
      </c>
    </row>
    <row r="115" spans="1:13" x14ac:dyDescent="0.35">
      <c r="A115" t="s">
        <v>2956</v>
      </c>
      <c r="B115" t="s">
        <v>2953</v>
      </c>
      <c r="C115" t="s">
        <v>2858</v>
      </c>
      <c r="D115" t="s">
        <v>55</v>
      </c>
      <c r="E115" t="s">
        <v>322</v>
      </c>
      <c r="F115" t="s">
        <v>322</v>
      </c>
      <c r="G115" t="s">
        <v>322</v>
      </c>
      <c r="H115" t="s">
        <v>322</v>
      </c>
      <c r="I115" t="s">
        <v>55</v>
      </c>
      <c r="J115" t="s">
        <v>322</v>
      </c>
      <c r="K115" t="s">
        <v>322</v>
      </c>
      <c r="L115" t="s">
        <v>322</v>
      </c>
      <c r="M115" t="s">
        <v>55</v>
      </c>
    </row>
    <row r="116" spans="1:13" x14ac:dyDescent="0.35">
      <c r="A116" t="s">
        <v>2956</v>
      </c>
      <c r="B116" t="s">
        <v>2954</v>
      </c>
      <c r="C116" t="s">
        <v>2858</v>
      </c>
      <c r="D116" t="s">
        <v>55</v>
      </c>
      <c r="E116" t="s">
        <v>322</v>
      </c>
      <c r="F116" t="s">
        <v>322</v>
      </c>
      <c r="G116" t="s">
        <v>322</v>
      </c>
      <c r="H116" t="s">
        <v>322</v>
      </c>
      <c r="I116" t="s">
        <v>322</v>
      </c>
      <c r="J116" t="s">
        <v>322</v>
      </c>
      <c r="K116" t="s">
        <v>322</v>
      </c>
      <c r="L116" t="s">
        <v>322</v>
      </c>
      <c r="M116" t="s">
        <v>55</v>
      </c>
    </row>
    <row r="117" spans="1:13" x14ac:dyDescent="0.35">
      <c r="A117" t="s">
        <v>2956</v>
      </c>
      <c r="B117" t="s">
        <v>2955</v>
      </c>
      <c r="C117" t="s">
        <v>2860</v>
      </c>
      <c r="D117" t="s">
        <v>322</v>
      </c>
      <c r="E117" t="s">
        <v>322</v>
      </c>
      <c r="F117" t="s">
        <v>55</v>
      </c>
      <c r="G117" t="s">
        <v>322</v>
      </c>
      <c r="H117" t="s">
        <v>322</v>
      </c>
      <c r="I117" t="s">
        <v>322</v>
      </c>
      <c r="J117" t="s">
        <v>322</v>
      </c>
      <c r="K117" t="s">
        <v>322</v>
      </c>
      <c r="L117" t="s">
        <v>322</v>
      </c>
      <c r="M117" t="s">
        <v>322</v>
      </c>
    </row>
    <row r="118" spans="1:13" x14ac:dyDescent="0.35">
      <c r="A118" t="s">
        <v>2957</v>
      </c>
      <c r="B118" t="s">
        <v>2896</v>
      </c>
      <c r="C118" t="s">
        <v>2860</v>
      </c>
      <c r="D118" t="s">
        <v>322</v>
      </c>
      <c r="E118" t="s">
        <v>322</v>
      </c>
      <c r="F118" t="s">
        <v>322</v>
      </c>
      <c r="G118" t="s">
        <v>322</v>
      </c>
      <c r="H118" t="s">
        <v>322</v>
      </c>
      <c r="I118" t="s">
        <v>55</v>
      </c>
      <c r="J118" t="s">
        <v>322</v>
      </c>
      <c r="K118" t="s">
        <v>322</v>
      </c>
      <c r="L118" t="s">
        <v>322</v>
      </c>
      <c r="M118" t="s">
        <v>322</v>
      </c>
    </row>
    <row r="119" spans="1:13" x14ac:dyDescent="0.35">
      <c r="A119" t="s">
        <v>2958</v>
      </c>
      <c r="B119" t="s">
        <v>2910</v>
      </c>
      <c r="C119" t="s">
        <v>2858</v>
      </c>
      <c r="D119" t="s">
        <v>322</v>
      </c>
      <c r="E119" t="s">
        <v>322</v>
      </c>
      <c r="F119" t="s">
        <v>322</v>
      </c>
      <c r="G119" t="s">
        <v>322</v>
      </c>
      <c r="H119" t="s">
        <v>322</v>
      </c>
      <c r="I119" t="s">
        <v>322</v>
      </c>
      <c r="J119" t="s">
        <v>322</v>
      </c>
      <c r="K119" t="s">
        <v>322</v>
      </c>
      <c r="L119" t="s">
        <v>322</v>
      </c>
      <c r="M119" t="s">
        <v>55</v>
      </c>
    </row>
    <row r="120" spans="1:13" x14ac:dyDescent="0.35">
      <c r="A120" t="s">
        <v>2958</v>
      </c>
      <c r="B120" t="s">
        <v>2896</v>
      </c>
      <c r="C120" t="s">
        <v>2860</v>
      </c>
      <c r="D120" t="s">
        <v>322</v>
      </c>
      <c r="E120" t="s">
        <v>322</v>
      </c>
      <c r="F120" t="s">
        <v>322</v>
      </c>
      <c r="G120" t="s">
        <v>322</v>
      </c>
      <c r="H120" t="s">
        <v>322</v>
      </c>
      <c r="I120" t="s">
        <v>55</v>
      </c>
      <c r="J120" t="s">
        <v>322</v>
      </c>
      <c r="K120" t="s">
        <v>322</v>
      </c>
      <c r="L120" t="s">
        <v>322</v>
      </c>
      <c r="M120" t="s">
        <v>322</v>
      </c>
    </row>
    <row r="121" spans="1:13" x14ac:dyDescent="0.35">
      <c r="A121" t="s">
        <v>2959</v>
      </c>
      <c r="B121" t="s">
        <v>2896</v>
      </c>
      <c r="C121" t="s">
        <v>2860</v>
      </c>
      <c r="D121" t="s">
        <v>322</v>
      </c>
      <c r="E121" t="s">
        <v>322</v>
      </c>
      <c r="F121" t="s">
        <v>322</v>
      </c>
      <c r="G121" t="s">
        <v>322</v>
      </c>
      <c r="H121" t="s">
        <v>322</v>
      </c>
      <c r="I121" t="s">
        <v>55</v>
      </c>
      <c r="J121" t="s">
        <v>322</v>
      </c>
      <c r="K121" t="s">
        <v>322</v>
      </c>
      <c r="L121" t="s">
        <v>322</v>
      </c>
      <c r="M121" t="s">
        <v>322</v>
      </c>
    </row>
    <row r="122" spans="1:13" x14ac:dyDescent="0.35">
      <c r="A122" t="s">
        <v>2960</v>
      </c>
      <c r="B122" t="s">
        <v>2961</v>
      </c>
      <c r="C122" t="s">
        <v>2860</v>
      </c>
      <c r="D122" t="s">
        <v>55</v>
      </c>
      <c r="E122" t="s">
        <v>322</v>
      </c>
      <c r="F122" t="s">
        <v>322</v>
      </c>
      <c r="G122" t="s">
        <v>322</v>
      </c>
      <c r="H122" t="s">
        <v>322</v>
      </c>
      <c r="I122" t="s">
        <v>55</v>
      </c>
      <c r="J122" t="s">
        <v>322</v>
      </c>
      <c r="K122" t="s">
        <v>322</v>
      </c>
      <c r="L122" t="s">
        <v>322</v>
      </c>
      <c r="M122" t="s">
        <v>322</v>
      </c>
    </row>
  </sheetData>
  <sheetProtection algorithmName="SHA-512" hashValue="F0yy/xnE2n6Q1q0ndTKJt4hF51s04uIpXiJTtnWEUoKfjvQ21aeB1/YIqUQU59qWuPhSWRhXJji8hDiWep4RWg==" saltValue="F94ZR2P4WPGqAVGOcFaUoQ==" spinCount="100000" sheet="1" sort="0" autoFilter="0"/>
  <phoneticPr fontId="27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D9FA200C105D148852060FBA715ACE8" ma:contentTypeVersion="17" ma:contentTypeDescription="Create a new document." ma:contentTypeScope="" ma:versionID="ef348235095c91aa176ebb758d919252">
  <xsd:schema xmlns:xsd="http://www.w3.org/2001/XMLSchema" xmlns:xs="http://www.w3.org/2001/XMLSchema" xmlns:p="http://schemas.microsoft.com/office/2006/metadata/properties" xmlns:ns2="6b33c406-dd06-4363-a0cc-3f7e8f9bebb6" xmlns:ns3="09ce38db-efdb-4708-8c34-9908d67fb011" targetNamespace="http://schemas.microsoft.com/office/2006/metadata/properties" ma:root="true" ma:fieldsID="04da96e26dfa6dec1299a5c6e74b423a" ns2:_="" ns3:_="">
    <xsd:import namespace="6b33c406-dd06-4363-a0cc-3f7e8f9bebb6"/>
    <xsd:import namespace="09ce38db-efdb-4708-8c34-9908d67fb01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File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33c406-dd06-4363-a0cc-3f7e8f9beb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9f123c60-6d59-4beb-a46f-4c7d903a1f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Files" ma:index="22" nillable="true" ma:displayName="Files" ma:format="Dropdown" ma:internalName="Files" ma:percentage="FALSE">
      <xsd:simpleType>
        <xsd:restriction base="dms:Number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ce38db-efdb-4708-8c34-9908d67fb011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c0b7012c-f701-4a59-bd35-95e7d22289f7}" ma:internalName="TaxCatchAll" ma:showField="CatchAllData" ma:web="09ce38db-efdb-4708-8c34-9908d67fb01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Q D A A B Q S w M E F A A C A A g A X F h a V W / 8 c y u k A A A A 9 g A A A B I A H A B D b 2 5 m a W c v U G F j a 2 F n Z S 5 4 b W w g o h g A K K A U A A A A A A A A A A A A A A A A A A A A A A A A A A A A h Y 9 B D o I w F E S v Q r q n L Z g Y J J + y c C u J C d G 4 J a V C I 3 w M L Z a 7 u f B I X k G M o u 5 c z p u 3 m L l f b 5 C O b e N d V G 9 0 h w k J K C e e Q t m V G q u E D P b o R y Q V s C 3 k q a i U N 8 l o 4 t G U C a m t P c e M O e e o W 9 C u r 1 j I e c A O 2 S a X t W o L 8 p H 1 f 9 n X a G y B U h E B + 9 c Y E d K A R 3 Q V L S k H N k P I N H 6 F c N r 7 b H 8 g r I f G D r 0 S C v 1 d D m y O w N 4 f x A N Q S w M E F A A C A A g A X F h a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x Y W l U o i k e 4 D g A A A B E A A A A T A B w A R m 9 y b X V s Y X M v U 2 V j d G l v b j E u b S C i G A A o o B Q A A A A A A A A A A A A A A A A A A A A A A A A A A A A r T k 0 u y c z P U w i G 0 I b W A F B L A Q I t A B Q A A g A I A F x Y W l V v / H M r p A A A A P Y A A A A S A A A A A A A A A A A A A A A A A A A A A A B D b 2 5 m a W c v U G F j a 2 F n Z S 5 4 b W x Q S w E C L Q A U A A I A C A B c W F p V D 8 r p q 6 Q A A A D p A A A A E w A A A A A A A A A A A A A A A A D w A A A A W 0 N v b n R l b n R f V H l w Z X N d L n h t b F B L A Q I t A B Q A A g A I A F x Y W l U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z Z U E Q j 5 e 2 Q Z y 5 k V N W i v a M A A A A A A I A A A A A A B B m A A A A A Q A A I A A A A N w r h + n y D p H C K A i G c 3 0 Q w 6 J T g 5 O + x o 5 w C I F j O w + O V l M c A A A A A A 6 A A A A A A g A A I A A A A I + h V A 8 d e / h s M S n w R O 4 A i P 8 a D Y 4 3 b G + m T j y T x Y m u U o A F U A A A A I P L j / 2 d 5 W d E z U h J P Q D u I t D M + F H U a o + N w 4 J d q F G E G I 5 4 F 6 Z x h n L T p I B Y E g p g w 2 z G R g l d F G f g y 2 l y f / d e w J a 7 T x 8 + c M R G f o / Z l q D N W m 3 K p x 5 f Q A A A A I L U A M D F g i i X t O 0 B F H p D g 3 z z l y g 2 E R p i I L J C P c 6 z z r / 2 i K a 8 6 G L x r Y x u i o f K f / 5 R E 8 G H d U z W X A V N d C 0 + y C V z y V g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9ce38db-efdb-4708-8c34-9908d67fb011" xsi:nil="true"/>
    <lcf76f155ced4ddcb4097134ff3c332f xmlns="6b33c406-dd06-4363-a0cc-3f7e8f9bebb6">
      <Terms xmlns="http://schemas.microsoft.com/office/infopath/2007/PartnerControls"/>
    </lcf76f155ced4ddcb4097134ff3c332f>
    <Files xmlns="6b33c406-dd06-4363-a0cc-3f7e8f9bebb6" xsi:nil="true"/>
    <SharedWithUsers xmlns="09ce38db-efdb-4708-8c34-9908d67fb011">
      <UserInfo>
        <DisplayName>Phillips, Michael (OSD)</DisplayName>
        <AccountId>42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94F9B700-E359-44AB-A287-58C8701521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b33c406-dd06-4363-a0cc-3f7e8f9bebb6"/>
    <ds:schemaRef ds:uri="09ce38db-efdb-4708-8c34-9908d67fb0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9477F07-4623-477E-9E64-7AC8FB0342C5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A4B20133-698C-48E1-A27E-27CD50325748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66DDE6B-B9FC-4438-9259-B8F0BD97B3EA}">
  <ds:schemaRefs>
    <ds:schemaRef ds:uri="http://schemas.microsoft.com/office/2006/metadata/properties"/>
    <ds:schemaRef ds:uri="http://schemas.microsoft.com/office/infopath/2007/PartnerControls"/>
    <ds:schemaRef ds:uri="09ce38db-efdb-4708-8c34-9908d67fb011"/>
    <ds:schemaRef ds:uri="6b33c406-dd06-4363-a0cc-3f7e8f9bebb6"/>
  </ds:schemaRefs>
</ds:datastoreItem>
</file>

<file path=docMetadata/LabelInfo.xml><?xml version="1.0" encoding="utf-8"?>
<clbl:labelList xmlns:clbl="http://schemas.microsoft.com/office/2020/mipLabelMetadata">
  <clbl:label id="{3e861d16-48b7-4a0e-9806-8c04d81b7b2a}" enabled="0" method="" siteId="{3e861d16-48b7-4a0e-9806-8c04d81b7b2a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Data</vt:lpstr>
      <vt:lpstr>get_cat</vt:lpstr>
      <vt:lpstr>County and Category Lookup</vt:lpstr>
      <vt:lpstr>SDO Programs (SDP and SBPP)</vt:lpstr>
      <vt:lpstr>Category</vt:lpstr>
      <vt:lpstr>coverage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ANF</dc:creator>
  <cp:keywords/>
  <dc:description/>
  <cp:lastModifiedBy>Coutchie, Timothy (OSD)</cp:lastModifiedBy>
  <cp:revision/>
  <dcterms:created xsi:type="dcterms:W3CDTF">2017-04-06T18:12:01Z</dcterms:created>
  <dcterms:modified xsi:type="dcterms:W3CDTF">2026-03-19T12:41:32Z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0x010100DD9FA200C105D148852060FBA715ACE8</vt:lpwstr>
  </property>
  <property fmtid="{D5CDD505-2E9C-101B-9397-08002B2CF9AE}" pid="3" name="Order">
    <vt:r8>561200</vt:r8>
  </property>
  <property fmtid="{D5CDD505-2E9C-101B-9397-08002B2CF9AE}" pid="4" name="MediaServiceImageTags">
    <vt:lpwstr/>
  </property>
</Properties>
</file>